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เกิดตาย\New folder\"/>
    </mc:Choice>
  </mc:AlternateContent>
  <xr:revisionPtr revIDLastSave="0" documentId="13_ncr:1_{6C16C27D-6D1F-4817-8406-44749931642E}" xr6:coauthVersionLast="47" xr6:coauthVersionMax="47" xr10:uidLastSave="{00000000-0000-0000-0000-000000000000}"/>
  <bookViews>
    <workbookView xWindow="-108" yWindow="-108" windowWidth="23256" windowHeight="12456" firstSheet="1" activeTab="11" xr2:uid="{00000000-000D-0000-FFFF-FFFF00000000}"/>
  </bookViews>
  <sheets>
    <sheet name="2556" sheetId="1" r:id="rId1"/>
    <sheet name="2557" sheetId="5" r:id="rId2"/>
    <sheet name="2558" sheetId="6" r:id="rId3"/>
    <sheet name="2559" sheetId="7" r:id="rId4"/>
    <sheet name="2560" sheetId="8" r:id="rId5"/>
    <sheet name="2561" sheetId="9" r:id="rId6"/>
    <sheet name="2562" sheetId="10" r:id="rId7"/>
    <sheet name="2563" sheetId="11" r:id="rId8"/>
    <sheet name="2564" sheetId="12" r:id="rId9"/>
    <sheet name="2565" sheetId="13" r:id="rId10"/>
    <sheet name="2566" sheetId="14" r:id="rId11"/>
    <sheet name="2567" sheetId="15" r:id="rId12"/>
    <sheet name="2568" sheetId="16" r:id="rId13"/>
  </sheets>
  <externalReferences>
    <externalReference r:id="rId14"/>
    <externalReference r:id="rId15"/>
  </externalReferenc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V72" i="16" l="1"/>
  <c r="I72" i="16"/>
  <c r="V71" i="16"/>
  <c r="V70" i="16"/>
  <c r="V69" i="16"/>
  <c r="F69" i="16"/>
  <c r="H69" i="16" s="1"/>
  <c r="I69" i="16" s="1"/>
  <c r="V68" i="16"/>
  <c r="F68" i="16"/>
  <c r="H68" i="16" s="1"/>
  <c r="I68" i="16" s="1"/>
  <c r="V67" i="16"/>
  <c r="V66" i="16"/>
  <c r="V65" i="16"/>
  <c r="F65" i="16"/>
  <c r="H65" i="16" s="1"/>
  <c r="I65" i="16" s="1"/>
  <c r="V64" i="16"/>
  <c r="F64" i="16"/>
  <c r="H64" i="16" s="1"/>
  <c r="I64" i="16" s="1"/>
  <c r="V63" i="16"/>
  <c r="V62" i="16"/>
  <c r="V61" i="16"/>
  <c r="F61" i="16"/>
  <c r="H61" i="16" s="1"/>
  <c r="I61" i="16" s="1"/>
  <c r="V60" i="16"/>
  <c r="F60" i="16"/>
  <c r="H60" i="16" s="1"/>
  <c r="I60" i="16" s="1"/>
  <c r="V59" i="16"/>
  <c r="V58" i="16"/>
  <c r="V57" i="16"/>
  <c r="F57" i="16"/>
  <c r="H57" i="16" s="1"/>
  <c r="I57" i="16" s="1"/>
  <c r="V56" i="16"/>
  <c r="F56" i="16"/>
  <c r="H56" i="16" s="1"/>
  <c r="I56" i="16" s="1"/>
  <c r="V55" i="16"/>
  <c r="V54" i="16"/>
  <c r="R54" i="16"/>
  <c r="E48" i="16"/>
  <c r="D48" i="16"/>
  <c r="V47" i="16"/>
  <c r="I47" i="16"/>
  <c r="F47" i="16"/>
  <c r="V46" i="16"/>
  <c r="F46" i="16"/>
  <c r="H46" i="16" s="1"/>
  <c r="I46" i="16" s="1"/>
  <c r="V45" i="16"/>
  <c r="F45" i="16"/>
  <c r="H45" i="16" s="1"/>
  <c r="I45" i="16" s="1"/>
  <c r="V44" i="16"/>
  <c r="F44" i="16"/>
  <c r="H44" i="16" s="1"/>
  <c r="I44" i="16" s="1"/>
  <c r="V43" i="16"/>
  <c r="H43" i="16"/>
  <c r="I43" i="16" s="1"/>
  <c r="F43" i="16"/>
  <c r="V42" i="16"/>
  <c r="F42" i="16"/>
  <c r="H42" i="16" s="1"/>
  <c r="I42" i="16" s="1"/>
  <c r="V41" i="16"/>
  <c r="F41" i="16"/>
  <c r="H41" i="16" s="1"/>
  <c r="I41" i="16" s="1"/>
  <c r="V40" i="16"/>
  <c r="F40" i="16"/>
  <c r="H40" i="16" s="1"/>
  <c r="I40" i="16" s="1"/>
  <c r="V39" i="16"/>
  <c r="F39" i="16"/>
  <c r="H39" i="16" s="1"/>
  <c r="I39" i="16" s="1"/>
  <c r="V38" i="16"/>
  <c r="F38" i="16"/>
  <c r="H38" i="16" s="1"/>
  <c r="I38" i="16" s="1"/>
  <c r="V37" i="16"/>
  <c r="H37" i="16"/>
  <c r="I37" i="16" s="1"/>
  <c r="F37" i="16"/>
  <c r="V36" i="16"/>
  <c r="F36" i="16"/>
  <c r="H36" i="16" s="1"/>
  <c r="I36" i="16" s="1"/>
  <c r="V35" i="16"/>
  <c r="F35" i="16"/>
  <c r="H35" i="16" s="1"/>
  <c r="I35" i="16" s="1"/>
  <c r="V34" i="16"/>
  <c r="F34" i="16"/>
  <c r="H34" i="16" s="1"/>
  <c r="I34" i="16" s="1"/>
  <c r="V33" i="16"/>
  <c r="F33" i="16"/>
  <c r="H33" i="16" s="1"/>
  <c r="I33" i="16" s="1"/>
  <c r="V32" i="16"/>
  <c r="F32" i="16"/>
  <c r="H32" i="16" s="1"/>
  <c r="I32" i="16" s="1"/>
  <c r="V31" i="16"/>
  <c r="F31" i="16"/>
  <c r="H31" i="16" s="1"/>
  <c r="I31" i="16" s="1"/>
  <c r="V30" i="16"/>
  <c r="F30" i="16"/>
  <c r="H30" i="16" s="1"/>
  <c r="I30" i="16" s="1"/>
  <c r="V29" i="16"/>
  <c r="R29" i="16"/>
  <c r="F29" i="16"/>
  <c r="H29" i="16" s="1"/>
  <c r="K29" i="16" s="1"/>
  <c r="E23" i="16"/>
  <c r="D23" i="16"/>
  <c r="V22" i="16"/>
  <c r="I22" i="16"/>
  <c r="F22" i="16"/>
  <c r="V21" i="16"/>
  <c r="F21" i="16"/>
  <c r="H21" i="16" s="1"/>
  <c r="I21" i="16" s="1"/>
  <c r="V20" i="16"/>
  <c r="F20" i="16"/>
  <c r="H20" i="16" s="1"/>
  <c r="I20" i="16" s="1"/>
  <c r="V19" i="16"/>
  <c r="F19" i="16"/>
  <c r="H19" i="16" s="1"/>
  <c r="I19" i="16" s="1"/>
  <c r="V18" i="16"/>
  <c r="F18" i="16"/>
  <c r="H18" i="16" s="1"/>
  <c r="I18" i="16" s="1"/>
  <c r="V17" i="16"/>
  <c r="F17" i="16"/>
  <c r="H17" i="16" s="1"/>
  <c r="I17" i="16" s="1"/>
  <c r="V16" i="16"/>
  <c r="F16" i="16"/>
  <c r="H16" i="16" s="1"/>
  <c r="I16" i="16" s="1"/>
  <c r="V15" i="16"/>
  <c r="F15" i="16"/>
  <c r="H15" i="16" s="1"/>
  <c r="I15" i="16" s="1"/>
  <c r="V14" i="16"/>
  <c r="F14" i="16"/>
  <c r="H14" i="16" s="1"/>
  <c r="I14" i="16" s="1"/>
  <c r="V13" i="16"/>
  <c r="F13" i="16"/>
  <c r="H13" i="16" s="1"/>
  <c r="I13" i="16" s="1"/>
  <c r="V12" i="16"/>
  <c r="F12" i="16"/>
  <c r="H12" i="16" s="1"/>
  <c r="I12" i="16" s="1"/>
  <c r="V11" i="16"/>
  <c r="F11" i="16"/>
  <c r="H11" i="16" s="1"/>
  <c r="I11" i="16" s="1"/>
  <c r="V10" i="16"/>
  <c r="F10" i="16"/>
  <c r="H10" i="16" s="1"/>
  <c r="I10" i="16" s="1"/>
  <c r="V9" i="16"/>
  <c r="H9" i="16"/>
  <c r="I9" i="16" s="1"/>
  <c r="F9" i="16"/>
  <c r="V8" i="16"/>
  <c r="F8" i="16"/>
  <c r="H8" i="16" s="1"/>
  <c r="I8" i="16" s="1"/>
  <c r="V7" i="16"/>
  <c r="F7" i="16"/>
  <c r="H7" i="16" s="1"/>
  <c r="I7" i="16" s="1"/>
  <c r="V6" i="16"/>
  <c r="F6" i="16"/>
  <c r="H6" i="16" s="1"/>
  <c r="I6" i="16" s="1"/>
  <c r="V5" i="16"/>
  <c r="F5" i="16"/>
  <c r="H5" i="16" s="1"/>
  <c r="I5" i="16" s="1"/>
  <c r="V4" i="16"/>
  <c r="R4" i="16"/>
  <c r="F4" i="16"/>
  <c r="H4" i="16" s="1"/>
  <c r="V72" i="15"/>
  <c r="I72" i="15"/>
  <c r="F72" i="15"/>
  <c r="V71" i="15"/>
  <c r="F71" i="15"/>
  <c r="H71" i="15" s="1"/>
  <c r="I71" i="15" s="1"/>
  <c r="V70" i="15"/>
  <c r="F70" i="15"/>
  <c r="H70" i="15" s="1"/>
  <c r="I70" i="15" s="1"/>
  <c r="V69" i="15"/>
  <c r="F69" i="15"/>
  <c r="H69" i="15" s="1"/>
  <c r="I69" i="15" s="1"/>
  <c r="V68" i="15"/>
  <c r="F68" i="15"/>
  <c r="H68" i="15" s="1"/>
  <c r="I68" i="15" s="1"/>
  <c r="V67" i="15"/>
  <c r="F67" i="15"/>
  <c r="H67" i="15" s="1"/>
  <c r="I67" i="15" s="1"/>
  <c r="V66" i="15"/>
  <c r="F66" i="15"/>
  <c r="H66" i="15" s="1"/>
  <c r="I66" i="15" s="1"/>
  <c r="V65" i="15"/>
  <c r="F65" i="15"/>
  <c r="H65" i="15" s="1"/>
  <c r="I65" i="15" s="1"/>
  <c r="V64" i="15"/>
  <c r="F64" i="15"/>
  <c r="H64" i="15" s="1"/>
  <c r="I64" i="15" s="1"/>
  <c r="V63" i="15"/>
  <c r="F63" i="15"/>
  <c r="H63" i="15" s="1"/>
  <c r="I63" i="15" s="1"/>
  <c r="V62" i="15"/>
  <c r="F62" i="15"/>
  <c r="H62" i="15" s="1"/>
  <c r="I62" i="15" s="1"/>
  <c r="V61" i="15"/>
  <c r="F61" i="15"/>
  <c r="H61" i="15" s="1"/>
  <c r="I61" i="15" s="1"/>
  <c r="V60" i="15"/>
  <c r="F60" i="15"/>
  <c r="H60" i="15" s="1"/>
  <c r="I60" i="15" s="1"/>
  <c r="V59" i="15"/>
  <c r="F59" i="15"/>
  <c r="H59" i="15" s="1"/>
  <c r="I59" i="15" s="1"/>
  <c r="V58" i="15"/>
  <c r="F58" i="15"/>
  <c r="H58" i="15" s="1"/>
  <c r="I58" i="15" s="1"/>
  <c r="V57" i="15"/>
  <c r="F57" i="15"/>
  <c r="H57" i="15" s="1"/>
  <c r="I57" i="15" s="1"/>
  <c r="V56" i="15"/>
  <c r="V55" i="15"/>
  <c r="F55" i="15"/>
  <c r="H55" i="15" s="1"/>
  <c r="I55" i="15" s="1"/>
  <c r="V54" i="15"/>
  <c r="R54" i="15"/>
  <c r="E48" i="15"/>
  <c r="D48" i="15"/>
  <c r="V47" i="15"/>
  <c r="I47" i="15"/>
  <c r="F47" i="15"/>
  <c r="V46" i="15"/>
  <c r="F46" i="15"/>
  <c r="H46" i="15" s="1"/>
  <c r="I46" i="15" s="1"/>
  <c r="V45" i="15"/>
  <c r="F45" i="15"/>
  <c r="H45" i="15" s="1"/>
  <c r="I45" i="15" s="1"/>
  <c r="V44" i="15"/>
  <c r="F44" i="15"/>
  <c r="H44" i="15" s="1"/>
  <c r="I44" i="15" s="1"/>
  <c r="V43" i="15"/>
  <c r="H43" i="15"/>
  <c r="I43" i="15" s="1"/>
  <c r="F43" i="15"/>
  <c r="V42" i="15"/>
  <c r="H42" i="15"/>
  <c r="I42" i="15" s="1"/>
  <c r="F42" i="15"/>
  <c r="V41" i="15"/>
  <c r="F41" i="15"/>
  <c r="H41" i="15" s="1"/>
  <c r="I41" i="15" s="1"/>
  <c r="V40" i="15"/>
  <c r="F40" i="15"/>
  <c r="H40" i="15" s="1"/>
  <c r="I40" i="15" s="1"/>
  <c r="V39" i="15"/>
  <c r="F39" i="15"/>
  <c r="H39" i="15" s="1"/>
  <c r="I39" i="15" s="1"/>
  <c r="V38" i="15"/>
  <c r="F38" i="15"/>
  <c r="H38" i="15" s="1"/>
  <c r="I38" i="15" s="1"/>
  <c r="V37" i="15"/>
  <c r="H37" i="15"/>
  <c r="I37" i="15" s="1"/>
  <c r="F37" i="15"/>
  <c r="V36" i="15"/>
  <c r="F36" i="15"/>
  <c r="H36" i="15" s="1"/>
  <c r="I36" i="15" s="1"/>
  <c r="V35" i="15"/>
  <c r="F35" i="15"/>
  <c r="H35" i="15" s="1"/>
  <c r="I35" i="15" s="1"/>
  <c r="V34" i="15"/>
  <c r="F34" i="15"/>
  <c r="H34" i="15" s="1"/>
  <c r="I34" i="15" s="1"/>
  <c r="V33" i="15"/>
  <c r="F33" i="15"/>
  <c r="H33" i="15" s="1"/>
  <c r="I33" i="15" s="1"/>
  <c r="V32" i="15"/>
  <c r="H32" i="15"/>
  <c r="I32" i="15" s="1"/>
  <c r="F32" i="15"/>
  <c r="V31" i="15"/>
  <c r="F31" i="15"/>
  <c r="H31" i="15" s="1"/>
  <c r="I31" i="15" s="1"/>
  <c r="V30" i="15"/>
  <c r="H30" i="15"/>
  <c r="I30" i="15" s="1"/>
  <c r="F30" i="15"/>
  <c r="V29" i="15"/>
  <c r="R29" i="15"/>
  <c r="F29" i="15"/>
  <c r="H29" i="15" s="1"/>
  <c r="E23" i="15"/>
  <c r="D23" i="15"/>
  <c r="V22" i="15"/>
  <c r="I22" i="15"/>
  <c r="F22" i="15"/>
  <c r="V21" i="15"/>
  <c r="F21" i="15"/>
  <c r="H21" i="15" s="1"/>
  <c r="I21" i="15" s="1"/>
  <c r="V20" i="15"/>
  <c r="F20" i="15"/>
  <c r="H20" i="15" s="1"/>
  <c r="I20" i="15" s="1"/>
  <c r="V19" i="15"/>
  <c r="H19" i="15"/>
  <c r="I19" i="15" s="1"/>
  <c r="F19" i="15"/>
  <c r="V18" i="15"/>
  <c r="H18" i="15"/>
  <c r="I18" i="15" s="1"/>
  <c r="F18" i="15"/>
  <c r="V17" i="15"/>
  <c r="H17" i="15"/>
  <c r="I17" i="15" s="1"/>
  <c r="F17" i="15"/>
  <c r="V16" i="15"/>
  <c r="F16" i="15"/>
  <c r="H16" i="15" s="1"/>
  <c r="I16" i="15" s="1"/>
  <c r="V15" i="15"/>
  <c r="F15" i="15"/>
  <c r="H15" i="15" s="1"/>
  <c r="I15" i="15" s="1"/>
  <c r="V14" i="15"/>
  <c r="F14" i="15"/>
  <c r="H14" i="15" s="1"/>
  <c r="I14" i="15" s="1"/>
  <c r="V13" i="15"/>
  <c r="F13" i="15"/>
  <c r="H13" i="15" s="1"/>
  <c r="I13" i="15" s="1"/>
  <c r="V12" i="15"/>
  <c r="F12" i="15"/>
  <c r="H12" i="15" s="1"/>
  <c r="I12" i="15" s="1"/>
  <c r="V11" i="15"/>
  <c r="F11" i="15"/>
  <c r="H11" i="15" s="1"/>
  <c r="I11" i="15" s="1"/>
  <c r="V10" i="15"/>
  <c r="H10" i="15"/>
  <c r="I10" i="15" s="1"/>
  <c r="F10" i="15"/>
  <c r="V9" i="15"/>
  <c r="H9" i="15"/>
  <c r="I9" i="15" s="1"/>
  <c r="F9" i="15"/>
  <c r="V8" i="15"/>
  <c r="H8" i="15"/>
  <c r="I8" i="15" s="1"/>
  <c r="F8" i="15"/>
  <c r="V7" i="15"/>
  <c r="F7" i="15"/>
  <c r="H7" i="15" s="1"/>
  <c r="I7" i="15" s="1"/>
  <c r="V6" i="15"/>
  <c r="F6" i="15"/>
  <c r="H6" i="15" s="1"/>
  <c r="I6" i="15" s="1"/>
  <c r="V5" i="15"/>
  <c r="F5" i="15"/>
  <c r="H5" i="15" s="1"/>
  <c r="I5" i="15" s="1"/>
  <c r="V4" i="15"/>
  <c r="R4" i="15"/>
  <c r="F4" i="15"/>
  <c r="H4" i="15" s="1"/>
  <c r="V72" i="14"/>
  <c r="I72" i="14"/>
  <c r="E72" i="14"/>
  <c r="D72" i="14"/>
  <c r="V71" i="14"/>
  <c r="E71" i="14"/>
  <c r="D71" i="14"/>
  <c r="V70" i="14"/>
  <c r="E70" i="14"/>
  <c r="D70" i="14"/>
  <c r="V69" i="14"/>
  <c r="E69" i="14"/>
  <c r="F69" i="14" s="1"/>
  <c r="H69" i="14" s="1"/>
  <c r="I69" i="14" s="1"/>
  <c r="D69" i="14"/>
  <c r="V68" i="14"/>
  <c r="E68" i="14"/>
  <c r="D68" i="14"/>
  <c r="V67" i="14"/>
  <c r="E67" i="14"/>
  <c r="D67" i="14"/>
  <c r="V66" i="14"/>
  <c r="E66" i="14"/>
  <c r="D66" i="14"/>
  <c r="V65" i="14"/>
  <c r="E65" i="14"/>
  <c r="F65" i="14" s="1"/>
  <c r="H65" i="14" s="1"/>
  <c r="I65" i="14" s="1"/>
  <c r="D65" i="14"/>
  <c r="V64" i="14"/>
  <c r="E64" i="14"/>
  <c r="D64" i="14"/>
  <c r="V63" i="14"/>
  <c r="E63" i="14"/>
  <c r="D63" i="14"/>
  <c r="V62" i="14"/>
  <c r="E62" i="14"/>
  <c r="D62" i="14"/>
  <c r="V61" i="14"/>
  <c r="E61" i="14"/>
  <c r="F61" i="14" s="1"/>
  <c r="H61" i="14" s="1"/>
  <c r="I61" i="14" s="1"/>
  <c r="D61" i="14"/>
  <c r="V60" i="14"/>
  <c r="E60" i="14"/>
  <c r="D60" i="14"/>
  <c r="V59" i="14"/>
  <c r="E59" i="14"/>
  <c r="D59" i="14"/>
  <c r="V58" i="14"/>
  <c r="E58" i="14"/>
  <c r="F58" i="14" s="1"/>
  <c r="H58" i="14" s="1"/>
  <c r="I58" i="14" s="1"/>
  <c r="D58" i="14"/>
  <c r="V57" i="14"/>
  <c r="E57" i="14"/>
  <c r="F57" i="14" s="1"/>
  <c r="H57" i="14" s="1"/>
  <c r="I57" i="14" s="1"/>
  <c r="D57" i="14"/>
  <c r="V56" i="14"/>
  <c r="E56" i="14"/>
  <c r="D56" i="14"/>
  <c r="V55" i="14"/>
  <c r="E55" i="14"/>
  <c r="D55" i="14"/>
  <c r="V54" i="14"/>
  <c r="R54" i="14"/>
  <c r="E54" i="14"/>
  <c r="D54" i="14"/>
  <c r="E48" i="14"/>
  <c r="D48" i="14"/>
  <c r="V47" i="14"/>
  <c r="I47" i="14"/>
  <c r="F47" i="14"/>
  <c r="V46" i="14"/>
  <c r="H46" i="14"/>
  <c r="I46" i="14" s="1"/>
  <c r="F46" i="14"/>
  <c r="V45" i="14"/>
  <c r="F45" i="14"/>
  <c r="H45" i="14" s="1"/>
  <c r="I45" i="14" s="1"/>
  <c r="V44" i="14"/>
  <c r="F44" i="14"/>
  <c r="H44" i="14" s="1"/>
  <c r="I44" i="14" s="1"/>
  <c r="V43" i="14"/>
  <c r="F43" i="14"/>
  <c r="H43" i="14" s="1"/>
  <c r="I43" i="14" s="1"/>
  <c r="V42" i="14"/>
  <c r="F42" i="14"/>
  <c r="H42" i="14" s="1"/>
  <c r="I42" i="14" s="1"/>
  <c r="V41" i="14"/>
  <c r="F41" i="14"/>
  <c r="H41" i="14" s="1"/>
  <c r="I41" i="14" s="1"/>
  <c r="V40" i="14"/>
  <c r="F40" i="14"/>
  <c r="H40" i="14" s="1"/>
  <c r="I40" i="14" s="1"/>
  <c r="V39" i="14"/>
  <c r="F39" i="14"/>
  <c r="H39" i="14" s="1"/>
  <c r="I39" i="14" s="1"/>
  <c r="V38" i="14"/>
  <c r="F38" i="14"/>
  <c r="H38" i="14" s="1"/>
  <c r="I38" i="14" s="1"/>
  <c r="V37" i="14"/>
  <c r="F37" i="14"/>
  <c r="H37" i="14" s="1"/>
  <c r="I37" i="14" s="1"/>
  <c r="V36" i="14"/>
  <c r="F36" i="14"/>
  <c r="H36" i="14" s="1"/>
  <c r="I36" i="14" s="1"/>
  <c r="V35" i="14"/>
  <c r="F35" i="14"/>
  <c r="H35" i="14" s="1"/>
  <c r="I35" i="14" s="1"/>
  <c r="V34" i="14"/>
  <c r="F34" i="14"/>
  <c r="H34" i="14" s="1"/>
  <c r="I34" i="14" s="1"/>
  <c r="V33" i="14"/>
  <c r="F33" i="14"/>
  <c r="H33" i="14" s="1"/>
  <c r="I33" i="14" s="1"/>
  <c r="V32" i="14"/>
  <c r="F32" i="14"/>
  <c r="H32" i="14" s="1"/>
  <c r="I32" i="14" s="1"/>
  <c r="V31" i="14"/>
  <c r="F31" i="14"/>
  <c r="H31" i="14" s="1"/>
  <c r="I31" i="14" s="1"/>
  <c r="V30" i="14"/>
  <c r="F30" i="14"/>
  <c r="H30" i="14" s="1"/>
  <c r="I30" i="14" s="1"/>
  <c r="V29" i="14"/>
  <c r="R29" i="14"/>
  <c r="F29" i="14"/>
  <c r="H29" i="14" s="1"/>
  <c r="E23" i="14"/>
  <c r="D23" i="14"/>
  <c r="V22" i="14"/>
  <c r="I22" i="14"/>
  <c r="F22" i="14"/>
  <c r="V21" i="14"/>
  <c r="F21" i="14"/>
  <c r="H21" i="14" s="1"/>
  <c r="I21" i="14" s="1"/>
  <c r="V20" i="14"/>
  <c r="F20" i="14"/>
  <c r="H20" i="14" s="1"/>
  <c r="I20" i="14" s="1"/>
  <c r="V19" i="14"/>
  <c r="F19" i="14"/>
  <c r="H19" i="14" s="1"/>
  <c r="I19" i="14" s="1"/>
  <c r="V18" i="14"/>
  <c r="F18" i="14"/>
  <c r="H18" i="14" s="1"/>
  <c r="I18" i="14" s="1"/>
  <c r="V17" i="14"/>
  <c r="F17" i="14"/>
  <c r="H17" i="14" s="1"/>
  <c r="I17" i="14" s="1"/>
  <c r="V16" i="14"/>
  <c r="F16" i="14"/>
  <c r="H16" i="14" s="1"/>
  <c r="I16" i="14" s="1"/>
  <c r="V15" i="14"/>
  <c r="F15" i="14"/>
  <c r="H15" i="14" s="1"/>
  <c r="I15" i="14" s="1"/>
  <c r="V14" i="14"/>
  <c r="F14" i="14"/>
  <c r="H14" i="14" s="1"/>
  <c r="I14" i="14" s="1"/>
  <c r="V13" i="14"/>
  <c r="F13" i="14"/>
  <c r="H13" i="14" s="1"/>
  <c r="I13" i="14" s="1"/>
  <c r="V12" i="14"/>
  <c r="F12" i="14"/>
  <c r="H12" i="14" s="1"/>
  <c r="I12" i="14" s="1"/>
  <c r="V11" i="14"/>
  <c r="F11" i="14"/>
  <c r="H11" i="14" s="1"/>
  <c r="I11" i="14" s="1"/>
  <c r="V10" i="14"/>
  <c r="F10" i="14"/>
  <c r="H10" i="14" s="1"/>
  <c r="I10" i="14" s="1"/>
  <c r="V9" i="14"/>
  <c r="F9" i="14"/>
  <c r="H9" i="14" s="1"/>
  <c r="I9" i="14" s="1"/>
  <c r="V8" i="14"/>
  <c r="F8" i="14"/>
  <c r="H8" i="14" s="1"/>
  <c r="I8" i="14" s="1"/>
  <c r="V7" i="14"/>
  <c r="F7" i="14"/>
  <c r="H7" i="14" s="1"/>
  <c r="I7" i="14" s="1"/>
  <c r="V6" i="14"/>
  <c r="F6" i="14"/>
  <c r="H6" i="14" s="1"/>
  <c r="I6" i="14" s="1"/>
  <c r="V5" i="14"/>
  <c r="F5" i="14"/>
  <c r="H5" i="14" s="1"/>
  <c r="I5" i="14" s="1"/>
  <c r="V4" i="14"/>
  <c r="R4" i="14"/>
  <c r="F4" i="14"/>
  <c r="H4" i="14" s="1"/>
  <c r="D29" i="10" a="1"/>
  <c r="D29" i="10" s="1"/>
  <c r="D48" i="10" s="1"/>
  <c r="D4" i="10" a="1"/>
  <c r="D4" i="10" s="1"/>
  <c r="D48" i="13"/>
  <c r="D48" i="12"/>
  <c r="D48" i="11"/>
  <c r="D48" i="9"/>
  <c r="D48" i="8"/>
  <c r="D48" i="7"/>
  <c r="D48" i="6"/>
  <c r="E29" i="10" a="1"/>
  <c r="E29" i="10" s="1"/>
  <c r="E4" i="10" a="1"/>
  <c r="E4" i="10" s="1"/>
  <c r="E48" i="5"/>
  <c r="V72" i="13"/>
  <c r="I72" i="13"/>
  <c r="D72" i="13"/>
  <c r="V71" i="13"/>
  <c r="D71" i="13"/>
  <c r="V70" i="13"/>
  <c r="D70" i="13"/>
  <c r="V69" i="13"/>
  <c r="D69" i="13"/>
  <c r="V68" i="13"/>
  <c r="D68" i="13"/>
  <c r="V67" i="13"/>
  <c r="E67" i="13"/>
  <c r="F67" i="13" s="1"/>
  <c r="H67" i="13" s="1"/>
  <c r="I67" i="13" s="1"/>
  <c r="D67" i="13"/>
  <c r="V66" i="13"/>
  <c r="D66" i="13"/>
  <c r="V65" i="13"/>
  <c r="D65" i="13"/>
  <c r="V64" i="13"/>
  <c r="D64" i="13"/>
  <c r="V63" i="13"/>
  <c r="D63" i="13"/>
  <c r="V62" i="13"/>
  <c r="D62" i="13"/>
  <c r="V61" i="13"/>
  <c r="D61" i="13"/>
  <c r="V60" i="13"/>
  <c r="D60" i="13"/>
  <c r="V59" i="13"/>
  <c r="E59" i="13"/>
  <c r="F59" i="13" s="1"/>
  <c r="H59" i="13" s="1"/>
  <c r="I59" i="13" s="1"/>
  <c r="D59" i="13"/>
  <c r="V58" i="13"/>
  <c r="D58" i="13"/>
  <c r="V57" i="13"/>
  <c r="D57" i="13"/>
  <c r="V56" i="13"/>
  <c r="D56" i="13"/>
  <c r="V55" i="13"/>
  <c r="D55" i="13"/>
  <c r="V54" i="13"/>
  <c r="R54" i="13"/>
  <c r="V47" i="13"/>
  <c r="I47" i="13"/>
  <c r="F47" i="13"/>
  <c r="V46" i="13"/>
  <c r="F46" i="13"/>
  <c r="H46" i="13" s="1"/>
  <c r="I46" i="13" s="1"/>
  <c r="V45" i="13"/>
  <c r="F45" i="13"/>
  <c r="H45" i="13" s="1"/>
  <c r="I45" i="13" s="1"/>
  <c r="V44" i="13"/>
  <c r="F44" i="13"/>
  <c r="H44" i="13" s="1"/>
  <c r="I44" i="13" s="1"/>
  <c r="V43" i="13"/>
  <c r="F43" i="13"/>
  <c r="H43" i="13" s="1"/>
  <c r="I43" i="13" s="1"/>
  <c r="V42" i="13"/>
  <c r="F42" i="13"/>
  <c r="H42" i="13" s="1"/>
  <c r="I42" i="13" s="1"/>
  <c r="V41" i="13"/>
  <c r="F41" i="13"/>
  <c r="H41" i="13" s="1"/>
  <c r="I41" i="13" s="1"/>
  <c r="V40" i="13"/>
  <c r="F40" i="13"/>
  <c r="H40" i="13" s="1"/>
  <c r="I40" i="13" s="1"/>
  <c r="V39" i="13"/>
  <c r="F39" i="13"/>
  <c r="H39" i="13" s="1"/>
  <c r="I39" i="13" s="1"/>
  <c r="V38" i="13"/>
  <c r="F38" i="13"/>
  <c r="H38" i="13" s="1"/>
  <c r="I38" i="13" s="1"/>
  <c r="V37" i="13"/>
  <c r="F37" i="13"/>
  <c r="H37" i="13" s="1"/>
  <c r="I37" i="13" s="1"/>
  <c r="V36" i="13"/>
  <c r="F36" i="13"/>
  <c r="H36" i="13" s="1"/>
  <c r="I36" i="13" s="1"/>
  <c r="V35" i="13"/>
  <c r="F35" i="13"/>
  <c r="H35" i="13" s="1"/>
  <c r="I35" i="13" s="1"/>
  <c r="V34" i="13"/>
  <c r="F34" i="13"/>
  <c r="H34" i="13" s="1"/>
  <c r="I34" i="13" s="1"/>
  <c r="V33" i="13"/>
  <c r="F33" i="13"/>
  <c r="H33" i="13" s="1"/>
  <c r="I33" i="13" s="1"/>
  <c r="V32" i="13"/>
  <c r="F32" i="13"/>
  <c r="H32" i="13" s="1"/>
  <c r="I32" i="13" s="1"/>
  <c r="V31" i="13"/>
  <c r="H31" i="13"/>
  <c r="I31" i="13" s="1"/>
  <c r="F31" i="13"/>
  <c r="V30" i="13"/>
  <c r="F30" i="13"/>
  <c r="H30" i="13" s="1"/>
  <c r="I30" i="13" s="1"/>
  <c r="V29" i="13"/>
  <c r="R29" i="13"/>
  <c r="V22" i="13"/>
  <c r="I22" i="13"/>
  <c r="V21" i="13"/>
  <c r="F21" i="13"/>
  <c r="H21" i="13" s="1"/>
  <c r="I21" i="13" s="1"/>
  <c r="V20" i="13"/>
  <c r="V19" i="13"/>
  <c r="V18" i="13"/>
  <c r="F18" i="13"/>
  <c r="H18" i="13" s="1"/>
  <c r="I18" i="13" s="1"/>
  <c r="V17" i="13"/>
  <c r="V16" i="13"/>
  <c r="V15" i="13"/>
  <c r="V14" i="13"/>
  <c r="V13" i="13"/>
  <c r="V12" i="13"/>
  <c r="F12" i="13"/>
  <c r="H12" i="13" s="1"/>
  <c r="I12" i="13" s="1"/>
  <c r="V11" i="13"/>
  <c r="V10" i="13"/>
  <c r="V9" i="13"/>
  <c r="F9" i="13"/>
  <c r="H9" i="13" s="1"/>
  <c r="I9" i="13" s="1"/>
  <c r="V8" i="13"/>
  <c r="V7" i="13"/>
  <c r="V6" i="13"/>
  <c r="V5" i="13"/>
  <c r="F5" i="13"/>
  <c r="H5" i="13" s="1"/>
  <c r="I5" i="13" s="1"/>
  <c r="V4" i="13"/>
  <c r="R4" i="13"/>
  <c r="V72" i="12"/>
  <c r="I72" i="12"/>
  <c r="E72" i="12"/>
  <c r="D72" i="12"/>
  <c r="V71" i="12"/>
  <c r="E71" i="12"/>
  <c r="F71" i="12" s="1"/>
  <c r="H71" i="12" s="1"/>
  <c r="I71" i="12" s="1"/>
  <c r="D71" i="12"/>
  <c r="V70" i="12"/>
  <c r="E70" i="12"/>
  <c r="D70" i="12"/>
  <c r="V69" i="12"/>
  <c r="E69" i="12"/>
  <c r="D69" i="12"/>
  <c r="V68" i="12"/>
  <c r="E68" i="12"/>
  <c r="D68" i="12"/>
  <c r="V67" i="12"/>
  <c r="E67" i="12"/>
  <c r="D67" i="12"/>
  <c r="V66" i="12"/>
  <c r="E66" i="12"/>
  <c r="D66" i="12"/>
  <c r="V65" i="12"/>
  <c r="E65" i="12"/>
  <c r="D65" i="12"/>
  <c r="V64" i="12"/>
  <c r="E64" i="12"/>
  <c r="D64" i="12"/>
  <c r="V63" i="12"/>
  <c r="F63" i="12"/>
  <c r="H63" i="12" s="1"/>
  <c r="I63" i="12" s="1"/>
  <c r="E63" i="12"/>
  <c r="D63" i="12"/>
  <c r="V62" i="12"/>
  <c r="E62" i="12"/>
  <c r="F62" i="12" s="1"/>
  <c r="H62" i="12" s="1"/>
  <c r="I62" i="12" s="1"/>
  <c r="D62" i="12"/>
  <c r="V61" i="12"/>
  <c r="E61" i="12"/>
  <c r="D61" i="12"/>
  <c r="V60" i="12"/>
  <c r="E60" i="12"/>
  <c r="D60" i="12"/>
  <c r="V59" i="12"/>
  <c r="E59" i="12"/>
  <c r="D59" i="12"/>
  <c r="V58" i="12"/>
  <c r="E58" i="12"/>
  <c r="D58" i="12"/>
  <c r="V57" i="12"/>
  <c r="E57" i="12"/>
  <c r="D57" i="12"/>
  <c r="V56" i="12"/>
  <c r="E56" i="12"/>
  <c r="F56" i="12" s="1"/>
  <c r="H56" i="12" s="1"/>
  <c r="I56" i="12" s="1"/>
  <c r="D56" i="12"/>
  <c r="V55" i="12"/>
  <c r="E55" i="12"/>
  <c r="D55" i="12"/>
  <c r="F55" i="12" s="1"/>
  <c r="H55" i="12" s="1"/>
  <c r="I55" i="12" s="1"/>
  <c r="V54" i="12"/>
  <c r="R54" i="12"/>
  <c r="V47" i="12"/>
  <c r="I47" i="12"/>
  <c r="F47" i="12"/>
  <c r="V46" i="12"/>
  <c r="F46" i="12"/>
  <c r="H46" i="12" s="1"/>
  <c r="I46" i="12" s="1"/>
  <c r="V45" i="12"/>
  <c r="F45" i="12"/>
  <c r="H45" i="12" s="1"/>
  <c r="I45" i="12" s="1"/>
  <c r="V44" i="12"/>
  <c r="F44" i="12"/>
  <c r="H44" i="12" s="1"/>
  <c r="I44" i="12" s="1"/>
  <c r="V43" i="12"/>
  <c r="F43" i="12"/>
  <c r="H43" i="12" s="1"/>
  <c r="I43" i="12" s="1"/>
  <c r="V42" i="12"/>
  <c r="F42" i="12"/>
  <c r="H42" i="12" s="1"/>
  <c r="I42" i="12" s="1"/>
  <c r="V41" i="12"/>
  <c r="F41" i="12"/>
  <c r="H41" i="12" s="1"/>
  <c r="I41" i="12" s="1"/>
  <c r="V40" i="12"/>
  <c r="I40" i="12"/>
  <c r="F40" i="12"/>
  <c r="H40" i="12" s="1"/>
  <c r="V39" i="12"/>
  <c r="F39" i="12"/>
  <c r="H39" i="12" s="1"/>
  <c r="I39" i="12" s="1"/>
  <c r="V38" i="12"/>
  <c r="F38" i="12"/>
  <c r="H38" i="12" s="1"/>
  <c r="I38" i="12" s="1"/>
  <c r="V37" i="12"/>
  <c r="F37" i="12"/>
  <c r="H37" i="12" s="1"/>
  <c r="I37" i="12" s="1"/>
  <c r="V36" i="12"/>
  <c r="F36" i="12"/>
  <c r="H36" i="12" s="1"/>
  <c r="I36" i="12" s="1"/>
  <c r="V35" i="12"/>
  <c r="F35" i="12"/>
  <c r="H35" i="12" s="1"/>
  <c r="I35" i="12" s="1"/>
  <c r="V34" i="12"/>
  <c r="F34" i="12"/>
  <c r="H34" i="12" s="1"/>
  <c r="I34" i="12" s="1"/>
  <c r="V33" i="12"/>
  <c r="I33" i="12"/>
  <c r="F33" i="12"/>
  <c r="H33" i="12" s="1"/>
  <c r="V32" i="12"/>
  <c r="F32" i="12"/>
  <c r="H32" i="12" s="1"/>
  <c r="I32" i="12" s="1"/>
  <c r="V31" i="12"/>
  <c r="F31" i="12"/>
  <c r="H31" i="12" s="1"/>
  <c r="I31" i="12" s="1"/>
  <c r="V30" i="12"/>
  <c r="F30" i="12"/>
  <c r="H30" i="12" s="1"/>
  <c r="I30" i="12" s="1"/>
  <c r="V29" i="12"/>
  <c r="R29" i="12"/>
  <c r="V22" i="12"/>
  <c r="I22" i="12"/>
  <c r="F22" i="12"/>
  <c r="V21" i="12"/>
  <c r="F21" i="12"/>
  <c r="H21" i="12" s="1"/>
  <c r="I21" i="12" s="1"/>
  <c r="V20" i="12"/>
  <c r="F20" i="12"/>
  <c r="H20" i="12" s="1"/>
  <c r="I20" i="12" s="1"/>
  <c r="V19" i="12"/>
  <c r="F19" i="12"/>
  <c r="H19" i="12" s="1"/>
  <c r="I19" i="12" s="1"/>
  <c r="V18" i="12"/>
  <c r="F18" i="12"/>
  <c r="H18" i="12" s="1"/>
  <c r="I18" i="12" s="1"/>
  <c r="V17" i="12"/>
  <c r="F17" i="12"/>
  <c r="H17" i="12" s="1"/>
  <c r="I17" i="12" s="1"/>
  <c r="V16" i="12"/>
  <c r="F16" i="12"/>
  <c r="H16" i="12" s="1"/>
  <c r="I16" i="12" s="1"/>
  <c r="V15" i="12"/>
  <c r="F15" i="12"/>
  <c r="H15" i="12" s="1"/>
  <c r="I15" i="12" s="1"/>
  <c r="V14" i="12"/>
  <c r="F14" i="12"/>
  <c r="H14" i="12" s="1"/>
  <c r="I14" i="12" s="1"/>
  <c r="V13" i="12"/>
  <c r="F13" i="12"/>
  <c r="H13" i="12" s="1"/>
  <c r="I13" i="12" s="1"/>
  <c r="V12" i="12"/>
  <c r="F12" i="12"/>
  <c r="H12" i="12" s="1"/>
  <c r="I12" i="12" s="1"/>
  <c r="V11" i="12"/>
  <c r="F11" i="12"/>
  <c r="H11" i="12" s="1"/>
  <c r="I11" i="12" s="1"/>
  <c r="V10" i="12"/>
  <c r="F10" i="12"/>
  <c r="H10" i="12" s="1"/>
  <c r="I10" i="12" s="1"/>
  <c r="V9" i="12"/>
  <c r="F9" i="12"/>
  <c r="H9" i="12" s="1"/>
  <c r="I9" i="12" s="1"/>
  <c r="V8" i="12"/>
  <c r="F8" i="12"/>
  <c r="H8" i="12" s="1"/>
  <c r="I8" i="12" s="1"/>
  <c r="V7" i="12"/>
  <c r="F7" i="12"/>
  <c r="H7" i="12" s="1"/>
  <c r="I7" i="12" s="1"/>
  <c r="V6" i="12"/>
  <c r="F6" i="12"/>
  <c r="H6" i="12" s="1"/>
  <c r="I6" i="12" s="1"/>
  <c r="V5" i="12"/>
  <c r="F5" i="12"/>
  <c r="H5" i="12" s="1"/>
  <c r="I5" i="12" s="1"/>
  <c r="V4" i="12"/>
  <c r="R4" i="12"/>
  <c r="V72" i="11"/>
  <c r="I72" i="11"/>
  <c r="E72" i="11"/>
  <c r="D72" i="11"/>
  <c r="V71" i="11"/>
  <c r="E71" i="11"/>
  <c r="D71" i="11"/>
  <c r="V70" i="11"/>
  <c r="D70" i="11"/>
  <c r="V69" i="11"/>
  <c r="D69" i="11"/>
  <c r="V68" i="11"/>
  <c r="D68" i="11"/>
  <c r="V67" i="11"/>
  <c r="D67" i="11"/>
  <c r="V66" i="11"/>
  <c r="D66" i="11"/>
  <c r="V65" i="11"/>
  <c r="D65" i="11"/>
  <c r="V64" i="11"/>
  <c r="E64" i="11"/>
  <c r="D64" i="11"/>
  <c r="V63" i="11"/>
  <c r="E63" i="11"/>
  <c r="D63" i="11"/>
  <c r="V62" i="11"/>
  <c r="D62" i="11"/>
  <c r="V61" i="11"/>
  <c r="D61" i="11"/>
  <c r="V60" i="11"/>
  <c r="D60" i="11"/>
  <c r="V59" i="11"/>
  <c r="D59" i="11"/>
  <c r="V58" i="11"/>
  <c r="D58" i="11"/>
  <c r="V57" i="11"/>
  <c r="D57" i="11"/>
  <c r="V56" i="11"/>
  <c r="E56" i="11"/>
  <c r="F56" i="11" s="1"/>
  <c r="H56" i="11" s="1"/>
  <c r="I56" i="11" s="1"/>
  <c r="D56" i="11"/>
  <c r="V55" i="11"/>
  <c r="E55" i="11"/>
  <c r="D55" i="11"/>
  <c r="V54" i="11"/>
  <c r="R54" i="11"/>
  <c r="V47" i="11"/>
  <c r="I47" i="11"/>
  <c r="F47" i="11"/>
  <c r="V46" i="11"/>
  <c r="F46" i="11"/>
  <c r="H46" i="11" s="1"/>
  <c r="I46" i="11" s="1"/>
  <c r="V45" i="11"/>
  <c r="F45" i="11"/>
  <c r="H45" i="11" s="1"/>
  <c r="I45" i="11" s="1"/>
  <c r="V44" i="11"/>
  <c r="F44" i="11"/>
  <c r="H44" i="11" s="1"/>
  <c r="I44" i="11" s="1"/>
  <c r="V43" i="11"/>
  <c r="F43" i="11"/>
  <c r="H43" i="11" s="1"/>
  <c r="I43" i="11" s="1"/>
  <c r="V42" i="11"/>
  <c r="F42" i="11"/>
  <c r="H42" i="11" s="1"/>
  <c r="I42" i="11" s="1"/>
  <c r="V41" i="11"/>
  <c r="F41" i="11"/>
  <c r="H41" i="11" s="1"/>
  <c r="I41" i="11" s="1"/>
  <c r="V40" i="11"/>
  <c r="F40" i="11"/>
  <c r="H40" i="11" s="1"/>
  <c r="I40" i="11" s="1"/>
  <c r="V39" i="11"/>
  <c r="F39" i="11"/>
  <c r="H39" i="11" s="1"/>
  <c r="I39" i="11" s="1"/>
  <c r="V38" i="11"/>
  <c r="F38" i="11"/>
  <c r="H38" i="11" s="1"/>
  <c r="I38" i="11" s="1"/>
  <c r="V37" i="11"/>
  <c r="F37" i="11"/>
  <c r="H37" i="11" s="1"/>
  <c r="I37" i="11" s="1"/>
  <c r="V36" i="11"/>
  <c r="F36" i="11"/>
  <c r="H36" i="11" s="1"/>
  <c r="I36" i="11" s="1"/>
  <c r="V35" i="11"/>
  <c r="F35" i="11"/>
  <c r="H35" i="11" s="1"/>
  <c r="I35" i="11" s="1"/>
  <c r="V34" i="11"/>
  <c r="F34" i="11"/>
  <c r="H34" i="11" s="1"/>
  <c r="I34" i="11" s="1"/>
  <c r="V33" i="11"/>
  <c r="F33" i="11"/>
  <c r="H33" i="11" s="1"/>
  <c r="I33" i="11" s="1"/>
  <c r="V32" i="11"/>
  <c r="F32" i="11"/>
  <c r="H32" i="11" s="1"/>
  <c r="I32" i="11" s="1"/>
  <c r="V31" i="11"/>
  <c r="F31" i="11"/>
  <c r="H31" i="11" s="1"/>
  <c r="I31" i="11" s="1"/>
  <c r="V30" i="11"/>
  <c r="F30" i="11"/>
  <c r="H30" i="11" s="1"/>
  <c r="I30" i="11" s="1"/>
  <c r="V29" i="11"/>
  <c r="R29" i="11"/>
  <c r="V22" i="11"/>
  <c r="I22" i="11"/>
  <c r="F22" i="11"/>
  <c r="V21" i="11"/>
  <c r="V20" i="11"/>
  <c r="V19" i="11"/>
  <c r="F19" i="11"/>
  <c r="H19" i="11" s="1"/>
  <c r="I19" i="11" s="1"/>
  <c r="V18" i="11"/>
  <c r="V17" i="11"/>
  <c r="V16" i="11"/>
  <c r="V15" i="11"/>
  <c r="F15" i="11"/>
  <c r="H15" i="11" s="1"/>
  <c r="I15" i="11" s="1"/>
  <c r="V14" i="11"/>
  <c r="V13" i="11"/>
  <c r="V12" i="11"/>
  <c r="V11" i="11"/>
  <c r="F11" i="11"/>
  <c r="H11" i="11" s="1"/>
  <c r="I11" i="11" s="1"/>
  <c r="V10" i="11"/>
  <c r="V9" i="11"/>
  <c r="V8" i="11"/>
  <c r="V7" i="11"/>
  <c r="F7" i="11"/>
  <c r="H7" i="11" s="1"/>
  <c r="I7" i="11" s="1"/>
  <c r="V6" i="11"/>
  <c r="V5" i="11"/>
  <c r="V4" i="11"/>
  <c r="R4" i="11"/>
  <c r="V72" i="10"/>
  <c r="I72" i="10"/>
  <c r="E72" i="10"/>
  <c r="V71" i="10"/>
  <c r="E71" i="10"/>
  <c r="V70" i="10"/>
  <c r="E70" i="10"/>
  <c r="V69" i="10"/>
  <c r="E69" i="10"/>
  <c r="V68" i="10"/>
  <c r="E68" i="10"/>
  <c r="V67" i="10"/>
  <c r="E67" i="10"/>
  <c r="V66" i="10"/>
  <c r="E66" i="10"/>
  <c r="V65" i="10"/>
  <c r="E65" i="10"/>
  <c r="V64" i="10"/>
  <c r="E64" i="10"/>
  <c r="V63" i="10"/>
  <c r="E63" i="10"/>
  <c r="V62" i="10"/>
  <c r="E62" i="10"/>
  <c r="V61" i="10"/>
  <c r="E61" i="10"/>
  <c r="V60" i="10"/>
  <c r="E60" i="10"/>
  <c r="V59" i="10"/>
  <c r="E59" i="10"/>
  <c r="V58" i="10"/>
  <c r="E58" i="10"/>
  <c r="V57" i="10"/>
  <c r="E57" i="10"/>
  <c r="V56" i="10"/>
  <c r="E56" i="10"/>
  <c r="V55" i="10"/>
  <c r="E55" i="10"/>
  <c r="V54" i="10"/>
  <c r="R54" i="10"/>
  <c r="V47" i="10"/>
  <c r="I47" i="10"/>
  <c r="V46" i="10"/>
  <c r="V45" i="10"/>
  <c r="V44" i="10"/>
  <c r="V43" i="10"/>
  <c r="V42" i="10"/>
  <c r="V41" i="10"/>
  <c r="V40" i="10"/>
  <c r="V39" i="10"/>
  <c r="V38" i="10"/>
  <c r="V37" i="10"/>
  <c r="V36" i="10"/>
  <c r="V35" i="10"/>
  <c r="V34" i="10"/>
  <c r="V33" i="10"/>
  <c r="V32" i="10"/>
  <c r="V31" i="10"/>
  <c r="V30" i="10"/>
  <c r="V29" i="10"/>
  <c r="R29" i="10"/>
  <c r="V22" i="10"/>
  <c r="I22" i="10"/>
  <c r="V21" i="10"/>
  <c r="V20" i="10"/>
  <c r="V19" i="10"/>
  <c r="V18" i="10"/>
  <c r="V17" i="10"/>
  <c r="V16" i="10"/>
  <c r="V15" i="10"/>
  <c r="V14" i="10"/>
  <c r="V13" i="10"/>
  <c r="V12" i="10"/>
  <c r="V11" i="10"/>
  <c r="V10" i="10"/>
  <c r="V9" i="10"/>
  <c r="V8" i="10"/>
  <c r="V7" i="10"/>
  <c r="V6" i="10"/>
  <c r="V5" i="10"/>
  <c r="V4" i="10"/>
  <c r="R4" i="10"/>
  <c r="V72" i="9"/>
  <c r="I72" i="9"/>
  <c r="D72" i="9"/>
  <c r="V71" i="9"/>
  <c r="E71" i="9"/>
  <c r="D71" i="9"/>
  <c r="V70" i="9"/>
  <c r="D70" i="9"/>
  <c r="V69" i="9"/>
  <c r="D69" i="9"/>
  <c r="V68" i="9"/>
  <c r="D68" i="9"/>
  <c r="V67" i="9"/>
  <c r="E67" i="9"/>
  <c r="D67" i="9"/>
  <c r="V66" i="9"/>
  <c r="D66" i="9"/>
  <c r="V65" i="9"/>
  <c r="D65" i="9"/>
  <c r="V64" i="9"/>
  <c r="D64" i="9"/>
  <c r="V63" i="9"/>
  <c r="E63" i="9"/>
  <c r="F63" i="9" s="1"/>
  <c r="H63" i="9" s="1"/>
  <c r="I63" i="9" s="1"/>
  <c r="D63" i="9"/>
  <c r="V62" i="9"/>
  <c r="D62" i="9"/>
  <c r="V61" i="9"/>
  <c r="D61" i="9"/>
  <c r="V60" i="9"/>
  <c r="D60" i="9"/>
  <c r="V59" i="9"/>
  <c r="E59" i="9"/>
  <c r="D59" i="9"/>
  <c r="V58" i="9"/>
  <c r="D58" i="9"/>
  <c r="V57" i="9"/>
  <c r="D57" i="9"/>
  <c r="V56" i="9"/>
  <c r="D56" i="9"/>
  <c r="V55" i="9"/>
  <c r="E55" i="9"/>
  <c r="D55" i="9"/>
  <c r="V54" i="9"/>
  <c r="R54" i="9"/>
  <c r="V47" i="9"/>
  <c r="I47" i="9"/>
  <c r="F47" i="9"/>
  <c r="V46" i="9"/>
  <c r="F46" i="9"/>
  <c r="H46" i="9" s="1"/>
  <c r="I46" i="9" s="1"/>
  <c r="V45" i="9"/>
  <c r="F45" i="9"/>
  <c r="H45" i="9" s="1"/>
  <c r="I45" i="9" s="1"/>
  <c r="V44" i="9"/>
  <c r="F44" i="9"/>
  <c r="H44" i="9" s="1"/>
  <c r="I44" i="9" s="1"/>
  <c r="V43" i="9"/>
  <c r="F43" i="9"/>
  <c r="H43" i="9" s="1"/>
  <c r="I43" i="9" s="1"/>
  <c r="V42" i="9"/>
  <c r="F42" i="9"/>
  <c r="H42" i="9" s="1"/>
  <c r="I42" i="9" s="1"/>
  <c r="V41" i="9"/>
  <c r="F41" i="9"/>
  <c r="H41" i="9" s="1"/>
  <c r="I41" i="9" s="1"/>
  <c r="V40" i="9"/>
  <c r="F40" i="9"/>
  <c r="H40" i="9" s="1"/>
  <c r="I40" i="9" s="1"/>
  <c r="V39" i="9"/>
  <c r="F39" i="9"/>
  <c r="H39" i="9" s="1"/>
  <c r="I39" i="9" s="1"/>
  <c r="V38" i="9"/>
  <c r="F38" i="9"/>
  <c r="H38" i="9" s="1"/>
  <c r="I38" i="9" s="1"/>
  <c r="V37" i="9"/>
  <c r="F37" i="9"/>
  <c r="H37" i="9" s="1"/>
  <c r="I37" i="9" s="1"/>
  <c r="V36" i="9"/>
  <c r="H36" i="9"/>
  <c r="I36" i="9" s="1"/>
  <c r="F36" i="9"/>
  <c r="V35" i="9"/>
  <c r="F35" i="9"/>
  <c r="H35" i="9" s="1"/>
  <c r="I35" i="9" s="1"/>
  <c r="V34" i="9"/>
  <c r="F34" i="9"/>
  <c r="H34" i="9" s="1"/>
  <c r="I34" i="9" s="1"/>
  <c r="V33" i="9"/>
  <c r="F33" i="9"/>
  <c r="H33" i="9" s="1"/>
  <c r="I33" i="9" s="1"/>
  <c r="V32" i="9"/>
  <c r="F32" i="9"/>
  <c r="H32" i="9" s="1"/>
  <c r="I32" i="9" s="1"/>
  <c r="V31" i="9"/>
  <c r="F31" i="9"/>
  <c r="H31" i="9" s="1"/>
  <c r="I31" i="9" s="1"/>
  <c r="V30" i="9"/>
  <c r="F30" i="9"/>
  <c r="H30" i="9" s="1"/>
  <c r="I30" i="9" s="1"/>
  <c r="V29" i="9"/>
  <c r="R29" i="9"/>
  <c r="V22" i="9"/>
  <c r="I22" i="9"/>
  <c r="F22" i="9"/>
  <c r="V21" i="9"/>
  <c r="V20" i="9"/>
  <c r="V19" i="9"/>
  <c r="V18" i="9"/>
  <c r="F18" i="9"/>
  <c r="H18" i="9" s="1"/>
  <c r="I18" i="9" s="1"/>
  <c r="V17" i="9"/>
  <c r="V16" i="9"/>
  <c r="V15" i="9"/>
  <c r="V14" i="9"/>
  <c r="F14" i="9"/>
  <c r="H14" i="9" s="1"/>
  <c r="I14" i="9" s="1"/>
  <c r="V13" i="9"/>
  <c r="V12" i="9"/>
  <c r="V11" i="9"/>
  <c r="V10" i="9"/>
  <c r="F10" i="9"/>
  <c r="H10" i="9" s="1"/>
  <c r="I10" i="9" s="1"/>
  <c r="V9" i="9"/>
  <c r="V8" i="9"/>
  <c r="V7" i="9"/>
  <c r="V6" i="9"/>
  <c r="F6" i="9"/>
  <c r="H6" i="9" s="1"/>
  <c r="I6" i="9" s="1"/>
  <c r="V5" i="9"/>
  <c r="V4" i="9"/>
  <c r="R4" i="9"/>
  <c r="V72" i="8"/>
  <c r="I72" i="8"/>
  <c r="E72" i="8"/>
  <c r="D72" i="8"/>
  <c r="V71" i="8"/>
  <c r="E71" i="8"/>
  <c r="D71" i="8"/>
  <c r="V70" i="8"/>
  <c r="E70" i="8"/>
  <c r="D70" i="8"/>
  <c r="V69" i="8"/>
  <c r="E69" i="8"/>
  <c r="D69" i="8"/>
  <c r="V68" i="8"/>
  <c r="E68" i="8"/>
  <c r="D68" i="8"/>
  <c r="V67" i="8"/>
  <c r="E67" i="8"/>
  <c r="D67" i="8"/>
  <c r="V66" i="8"/>
  <c r="E66" i="8"/>
  <c r="F66" i="8" s="1"/>
  <c r="H66" i="8" s="1"/>
  <c r="I66" i="8" s="1"/>
  <c r="D66" i="8"/>
  <c r="V65" i="8"/>
  <c r="E65" i="8"/>
  <c r="D65" i="8"/>
  <c r="V64" i="8"/>
  <c r="E64" i="8"/>
  <c r="D64" i="8"/>
  <c r="V63" i="8"/>
  <c r="E63" i="8"/>
  <c r="D63" i="8"/>
  <c r="F63" i="8" s="1"/>
  <c r="H63" i="8" s="1"/>
  <c r="I63" i="8" s="1"/>
  <c r="V62" i="8"/>
  <c r="E62" i="8"/>
  <c r="F62" i="8" s="1"/>
  <c r="H62" i="8" s="1"/>
  <c r="I62" i="8" s="1"/>
  <c r="D62" i="8"/>
  <c r="V61" i="8"/>
  <c r="E61" i="8"/>
  <c r="D61" i="8"/>
  <c r="V60" i="8"/>
  <c r="E60" i="8"/>
  <c r="D60" i="8"/>
  <c r="V59" i="8"/>
  <c r="E59" i="8"/>
  <c r="D59" i="8"/>
  <c r="V58" i="8"/>
  <c r="E58" i="8"/>
  <c r="D58" i="8"/>
  <c r="V57" i="8"/>
  <c r="E57" i="8"/>
  <c r="D57" i="8"/>
  <c r="V56" i="8"/>
  <c r="E56" i="8"/>
  <c r="D56" i="8"/>
  <c r="V55" i="8"/>
  <c r="E55" i="8"/>
  <c r="D55" i="8"/>
  <c r="F55" i="8" s="1"/>
  <c r="H55" i="8" s="1"/>
  <c r="I55" i="8" s="1"/>
  <c r="V54" i="8"/>
  <c r="R54" i="8"/>
  <c r="V47" i="8"/>
  <c r="I47" i="8"/>
  <c r="F47" i="8"/>
  <c r="V46" i="8"/>
  <c r="F46" i="8"/>
  <c r="H46" i="8" s="1"/>
  <c r="I46" i="8" s="1"/>
  <c r="V45" i="8"/>
  <c r="F45" i="8"/>
  <c r="H45" i="8" s="1"/>
  <c r="I45" i="8" s="1"/>
  <c r="V44" i="8"/>
  <c r="F44" i="8"/>
  <c r="H44" i="8" s="1"/>
  <c r="I44" i="8" s="1"/>
  <c r="V43" i="8"/>
  <c r="F43" i="8"/>
  <c r="H43" i="8" s="1"/>
  <c r="I43" i="8" s="1"/>
  <c r="V42" i="8"/>
  <c r="F42" i="8"/>
  <c r="H42" i="8" s="1"/>
  <c r="I42" i="8" s="1"/>
  <c r="V41" i="8"/>
  <c r="F41" i="8"/>
  <c r="H41" i="8" s="1"/>
  <c r="I41" i="8" s="1"/>
  <c r="V40" i="8"/>
  <c r="F40" i="8"/>
  <c r="H40" i="8" s="1"/>
  <c r="I40" i="8" s="1"/>
  <c r="V39" i="8"/>
  <c r="I39" i="8"/>
  <c r="F39" i="8"/>
  <c r="H39" i="8" s="1"/>
  <c r="V38" i="8"/>
  <c r="F38" i="8"/>
  <c r="H38" i="8" s="1"/>
  <c r="I38" i="8" s="1"/>
  <c r="V37" i="8"/>
  <c r="F37" i="8"/>
  <c r="H37" i="8" s="1"/>
  <c r="I37" i="8" s="1"/>
  <c r="V36" i="8"/>
  <c r="F36" i="8"/>
  <c r="H36" i="8" s="1"/>
  <c r="I36" i="8" s="1"/>
  <c r="V35" i="8"/>
  <c r="F35" i="8"/>
  <c r="H35" i="8" s="1"/>
  <c r="I35" i="8" s="1"/>
  <c r="V34" i="8"/>
  <c r="F34" i="8"/>
  <c r="H34" i="8" s="1"/>
  <c r="I34" i="8" s="1"/>
  <c r="V33" i="8"/>
  <c r="I33" i="8"/>
  <c r="F33" i="8"/>
  <c r="H33" i="8" s="1"/>
  <c r="V32" i="8"/>
  <c r="F32" i="8"/>
  <c r="H32" i="8" s="1"/>
  <c r="I32" i="8" s="1"/>
  <c r="V31" i="8"/>
  <c r="F31" i="8"/>
  <c r="H31" i="8" s="1"/>
  <c r="I31" i="8" s="1"/>
  <c r="V30" i="8"/>
  <c r="F30" i="8"/>
  <c r="H30" i="8" s="1"/>
  <c r="I30" i="8" s="1"/>
  <c r="V29" i="8"/>
  <c r="R29" i="8"/>
  <c r="V22" i="8"/>
  <c r="I22" i="8"/>
  <c r="F22" i="8"/>
  <c r="V21" i="8"/>
  <c r="F21" i="8"/>
  <c r="H21" i="8" s="1"/>
  <c r="I21" i="8" s="1"/>
  <c r="V20" i="8"/>
  <c r="F20" i="8"/>
  <c r="H20" i="8" s="1"/>
  <c r="I20" i="8" s="1"/>
  <c r="V19" i="8"/>
  <c r="F19" i="8"/>
  <c r="H19" i="8" s="1"/>
  <c r="I19" i="8" s="1"/>
  <c r="V18" i="8"/>
  <c r="F18" i="8"/>
  <c r="H18" i="8" s="1"/>
  <c r="I18" i="8" s="1"/>
  <c r="V17" i="8"/>
  <c r="F17" i="8"/>
  <c r="H17" i="8" s="1"/>
  <c r="I17" i="8" s="1"/>
  <c r="V16" i="8"/>
  <c r="F16" i="8"/>
  <c r="H16" i="8" s="1"/>
  <c r="I16" i="8" s="1"/>
  <c r="V15" i="8"/>
  <c r="F15" i="8"/>
  <c r="H15" i="8" s="1"/>
  <c r="I15" i="8" s="1"/>
  <c r="V14" i="8"/>
  <c r="F14" i="8"/>
  <c r="H14" i="8" s="1"/>
  <c r="I14" i="8" s="1"/>
  <c r="V13" i="8"/>
  <c r="F13" i="8"/>
  <c r="H13" i="8" s="1"/>
  <c r="I13" i="8" s="1"/>
  <c r="V12" i="8"/>
  <c r="F12" i="8"/>
  <c r="H12" i="8" s="1"/>
  <c r="I12" i="8" s="1"/>
  <c r="V11" i="8"/>
  <c r="F11" i="8"/>
  <c r="H11" i="8" s="1"/>
  <c r="I11" i="8" s="1"/>
  <c r="V10" i="8"/>
  <c r="H10" i="8"/>
  <c r="I10" i="8" s="1"/>
  <c r="F10" i="8"/>
  <c r="V9" i="8"/>
  <c r="F9" i="8"/>
  <c r="H9" i="8" s="1"/>
  <c r="I9" i="8" s="1"/>
  <c r="V8" i="8"/>
  <c r="F8" i="8"/>
  <c r="H8" i="8" s="1"/>
  <c r="I8" i="8" s="1"/>
  <c r="V7" i="8"/>
  <c r="F7" i="8"/>
  <c r="H7" i="8" s="1"/>
  <c r="I7" i="8" s="1"/>
  <c r="V6" i="8"/>
  <c r="H6" i="8"/>
  <c r="I6" i="8" s="1"/>
  <c r="F6" i="8"/>
  <c r="V5" i="8"/>
  <c r="F5" i="8"/>
  <c r="H5" i="8" s="1"/>
  <c r="I5" i="8" s="1"/>
  <c r="V4" i="8"/>
  <c r="R4" i="8"/>
  <c r="V72" i="7"/>
  <c r="I72" i="7"/>
  <c r="V71" i="7"/>
  <c r="V70" i="7"/>
  <c r="E70" i="7"/>
  <c r="V69" i="7"/>
  <c r="E69" i="7"/>
  <c r="V68" i="7"/>
  <c r="E68" i="7"/>
  <c r="D68" i="7"/>
  <c r="V67" i="7"/>
  <c r="E67" i="7"/>
  <c r="D67" i="7"/>
  <c r="V66" i="7"/>
  <c r="D66" i="7"/>
  <c r="V65" i="7"/>
  <c r="D65" i="7"/>
  <c r="V64" i="7"/>
  <c r="V63" i="7"/>
  <c r="E63" i="7"/>
  <c r="V62" i="7"/>
  <c r="E62" i="7"/>
  <c r="F62" i="7" s="1"/>
  <c r="H62" i="7" s="1"/>
  <c r="I62" i="7" s="1"/>
  <c r="D62" i="7"/>
  <c r="V61" i="7"/>
  <c r="E61" i="7"/>
  <c r="D61" i="7"/>
  <c r="V60" i="7"/>
  <c r="E60" i="7"/>
  <c r="D60" i="7"/>
  <c r="V59" i="7"/>
  <c r="E59" i="7"/>
  <c r="D59" i="7"/>
  <c r="V58" i="7"/>
  <c r="E58" i="7"/>
  <c r="F58" i="7" s="1"/>
  <c r="H58" i="7" s="1"/>
  <c r="I58" i="7" s="1"/>
  <c r="D58" i="7"/>
  <c r="V57" i="7"/>
  <c r="E57" i="7"/>
  <c r="D57" i="7"/>
  <c r="F57" i="7" s="1"/>
  <c r="H57" i="7" s="1"/>
  <c r="I57" i="7" s="1"/>
  <c r="V56" i="7"/>
  <c r="E56" i="7"/>
  <c r="D56" i="7"/>
  <c r="V55" i="7"/>
  <c r="E55" i="7"/>
  <c r="D55" i="7"/>
  <c r="V54" i="7"/>
  <c r="R54" i="7"/>
  <c r="V47" i="7"/>
  <c r="I47" i="7"/>
  <c r="F47" i="7"/>
  <c r="V46" i="7"/>
  <c r="F46" i="7"/>
  <c r="H46" i="7" s="1"/>
  <c r="I46" i="7" s="1"/>
  <c r="V45" i="7"/>
  <c r="F45" i="7"/>
  <c r="H45" i="7" s="1"/>
  <c r="I45" i="7" s="1"/>
  <c r="V44" i="7"/>
  <c r="F44" i="7"/>
  <c r="H44" i="7" s="1"/>
  <c r="I44" i="7" s="1"/>
  <c r="V43" i="7"/>
  <c r="F43" i="7"/>
  <c r="H43" i="7" s="1"/>
  <c r="I43" i="7" s="1"/>
  <c r="V42" i="7"/>
  <c r="F42" i="7"/>
  <c r="H42" i="7" s="1"/>
  <c r="I42" i="7" s="1"/>
  <c r="V41" i="7"/>
  <c r="F41" i="7"/>
  <c r="H41" i="7" s="1"/>
  <c r="I41" i="7" s="1"/>
  <c r="V40" i="7"/>
  <c r="F40" i="7"/>
  <c r="H40" i="7" s="1"/>
  <c r="I40" i="7" s="1"/>
  <c r="V39" i="7"/>
  <c r="F39" i="7"/>
  <c r="H39" i="7" s="1"/>
  <c r="I39" i="7" s="1"/>
  <c r="V38" i="7"/>
  <c r="F38" i="7"/>
  <c r="H38" i="7" s="1"/>
  <c r="I38" i="7" s="1"/>
  <c r="V37" i="7"/>
  <c r="F37" i="7"/>
  <c r="H37" i="7" s="1"/>
  <c r="I37" i="7" s="1"/>
  <c r="V36" i="7"/>
  <c r="F36" i="7"/>
  <c r="H36" i="7" s="1"/>
  <c r="I36" i="7" s="1"/>
  <c r="V35" i="7"/>
  <c r="F35" i="7"/>
  <c r="H35" i="7" s="1"/>
  <c r="I35" i="7" s="1"/>
  <c r="V34" i="7"/>
  <c r="F34" i="7"/>
  <c r="H34" i="7" s="1"/>
  <c r="I34" i="7" s="1"/>
  <c r="V33" i="7"/>
  <c r="F33" i="7"/>
  <c r="H33" i="7" s="1"/>
  <c r="I33" i="7" s="1"/>
  <c r="V32" i="7"/>
  <c r="F32" i="7"/>
  <c r="H32" i="7" s="1"/>
  <c r="I32" i="7" s="1"/>
  <c r="V31" i="7"/>
  <c r="F31" i="7"/>
  <c r="H31" i="7" s="1"/>
  <c r="I31" i="7" s="1"/>
  <c r="V30" i="7"/>
  <c r="F30" i="7"/>
  <c r="H30" i="7" s="1"/>
  <c r="I30" i="7" s="1"/>
  <c r="V29" i="7"/>
  <c r="R29" i="7"/>
  <c r="V22" i="7"/>
  <c r="I22" i="7"/>
  <c r="F22" i="7"/>
  <c r="V21" i="7"/>
  <c r="F21" i="7"/>
  <c r="H21" i="7" s="1"/>
  <c r="I21" i="7" s="1"/>
  <c r="V20" i="7"/>
  <c r="F20" i="7"/>
  <c r="H20" i="7" s="1"/>
  <c r="I20" i="7" s="1"/>
  <c r="V19" i="7"/>
  <c r="F19" i="7"/>
  <c r="H19" i="7" s="1"/>
  <c r="I19" i="7" s="1"/>
  <c r="V18" i="7"/>
  <c r="F18" i="7"/>
  <c r="H18" i="7" s="1"/>
  <c r="I18" i="7" s="1"/>
  <c r="V17" i="7"/>
  <c r="H17" i="7"/>
  <c r="I17" i="7" s="1"/>
  <c r="F17" i="7"/>
  <c r="V16" i="7"/>
  <c r="F16" i="7"/>
  <c r="H16" i="7" s="1"/>
  <c r="I16" i="7" s="1"/>
  <c r="V15" i="7"/>
  <c r="F15" i="7"/>
  <c r="H15" i="7" s="1"/>
  <c r="I15" i="7" s="1"/>
  <c r="V14" i="7"/>
  <c r="F14" i="7"/>
  <c r="H14" i="7" s="1"/>
  <c r="I14" i="7" s="1"/>
  <c r="V13" i="7"/>
  <c r="F13" i="7"/>
  <c r="H13" i="7" s="1"/>
  <c r="I13" i="7" s="1"/>
  <c r="V12" i="7"/>
  <c r="F12" i="7"/>
  <c r="H12" i="7" s="1"/>
  <c r="I12" i="7" s="1"/>
  <c r="V11" i="7"/>
  <c r="F11" i="7"/>
  <c r="H11" i="7" s="1"/>
  <c r="I11" i="7" s="1"/>
  <c r="V10" i="7"/>
  <c r="F10" i="7"/>
  <c r="H10" i="7" s="1"/>
  <c r="I10" i="7" s="1"/>
  <c r="V9" i="7"/>
  <c r="F9" i="7"/>
  <c r="H9" i="7" s="1"/>
  <c r="I9" i="7" s="1"/>
  <c r="V8" i="7"/>
  <c r="I8" i="7"/>
  <c r="F8" i="7"/>
  <c r="H8" i="7" s="1"/>
  <c r="V7" i="7"/>
  <c r="F7" i="7"/>
  <c r="H7" i="7" s="1"/>
  <c r="I7" i="7" s="1"/>
  <c r="V6" i="7"/>
  <c r="F6" i="7"/>
  <c r="H6" i="7" s="1"/>
  <c r="I6" i="7" s="1"/>
  <c r="V5" i="7"/>
  <c r="F5" i="7"/>
  <c r="H5" i="7" s="1"/>
  <c r="I5" i="7" s="1"/>
  <c r="V4" i="7"/>
  <c r="R4" i="7"/>
  <c r="V72" i="6"/>
  <c r="I72" i="6"/>
  <c r="E72" i="6"/>
  <c r="D72" i="6"/>
  <c r="V71" i="6"/>
  <c r="F71" i="6"/>
  <c r="H71" i="6" s="1"/>
  <c r="I71" i="6" s="1"/>
  <c r="E71" i="6"/>
  <c r="D71" i="6"/>
  <c r="V70" i="6"/>
  <c r="E70" i="6"/>
  <c r="F70" i="6" s="1"/>
  <c r="H70" i="6" s="1"/>
  <c r="I70" i="6" s="1"/>
  <c r="D70" i="6"/>
  <c r="V69" i="6"/>
  <c r="E69" i="6"/>
  <c r="D69" i="6"/>
  <c r="V68" i="6"/>
  <c r="E68" i="6"/>
  <c r="D68" i="6"/>
  <c r="V67" i="6"/>
  <c r="E67" i="6"/>
  <c r="D67" i="6"/>
  <c r="V66" i="6"/>
  <c r="E66" i="6"/>
  <c r="F66" i="6" s="1"/>
  <c r="H66" i="6" s="1"/>
  <c r="I66" i="6" s="1"/>
  <c r="D66" i="6"/>
  <c r="V65" i="6"/>
  <c r="E65" i="6"/>
  <c r="D65" i="6"/>
  <c r="V64" i="6"/>
  <c r="E64" i="6"/>
  <c r="D64" i="6"/>
  <c r="V63" i="6"/>
  <c r="E63" i="6"/>
  <c r="F63" i="6" s="1"/>
  <c r="H63" i="6" s="1"/>
  <c r="I63" i="6" s="1"/>
  <c r="D63" i="6"/>
  <c r="V62" i="6"/>
  <c r="E62" i="6"/>
  <c r="F62" i="6" s="1"/>
  <c r="H62" i="6" s="1"/>
  <c r="I62" i="6" s="1"/>
  <c r="D62" i="6"/>
  <c r="V61" i="6"/>
  <c r="E61" i="6"/>
  <c r="D61" i="6"/>
  <c r="V60" i="6"/>
  <c r="E60" i="6"/>
  <c r="D60" i="6"/>
  <c r="V59" i="6"/>
  <c r="E59" i="6"/>
  <c r="D59" i="6"/>
  <c r="V58" i="6"/>
  <c r="E58" i="6"/>
  <c r="F58" i="6" s="1"/>
  <c r="H58" i="6" s="1"/>
  <c r="I58" i="6" s="1"/>
  <c r="D58" i="6"/>
  <c r="V57" i="6"/>
  <c r="E57" i="6"/>
  <c r="D57" i="6"/>
  <c r="V56" i="6"/>
  <c r="E56" i="6"/>
  <c r="D56" i="6"/>
  <c r="V55" i="6"/>
  <c r="E55" i="6"/>
  <c r="F55" i="6" s="1"/>
  <c r="H55" i="6" s="1"/>
  <c r="I55" i="6" s="1"/>
  <c r="D55" i="6"/>
  <c r="V54" i="6"/>
  <c r="R54" i="6"/>
  <c r="V47" i="6"/>
  <c r="I47" i="6"/>
  <c r="F47" i="6"/>
  <c r="V46" i="6"/>
  <c r="F46" i="6"/>
  <c r="H46" i="6" s="1"/>
  <c r="I46" i="6" s="1"/>
  <c r="V45" i="6"/>
  <c r="F45" i="6"/>
  <c r="H45" i="6" s="1"/>
  <c r="I45" i="6" s="1"/>
  <c r="V44" i="6"/>
  <c r="F44" i="6"/>
  <c r="H44" i="6" s="1"/>
  <c r="I44" i="6" s="1"/>
  <c r="V43" i="6"/>
  <c r="F43" i="6"/>
  <c r="H43" i="6" s="1"/>
  <c r="I43" i="6" s="1"/>
  <c r="V42" i="6"/>
  <c r="F42" i="6"/>
  <c r="H42" i="6" s="1"/>
  <c r="I42" i="6" s="1"/>
  <c r="V41" i="6"/>
  <c r="F41" i="6"/>
  <c r="H41" i="6" s="1"/>
  <c r="I41" i="6" s="1"/>
  <c r="V40" i="6"/>
  <c r="F40" i="6"/>
  <c r="H40" i="6" s="1"/>
  <c r="I40" i="6" s="1"/>
  <c r="V39" i="6"/>
  <c r="F39" i="6"/>
  <c r="H39" i="6" s="1"/>
  <c r="I39" i="6" s="1"/>
  <c r="V38" i="6"/>
  <c r="F38" i="6"/>
  <c r="H38" i="6" s="1"/>
  <c r="I38" i="6" s="1"/>
  <c r="V37" i="6"/>
  <c r="F37" i="6"/>
  <c r="H37" i="6" s="1"/>
  <c r="I37" i="6" s="1"/>
  <c r="V36" i="6"/>
  <c r="F36" i="6"/>
  <c r="H36" i="6" s="1"/>
  <c r="I36" i="6" s="1"/>
  <c r="V35" i="6"/>
  <c r="F35" i="6"/>
  <c r="H35" i="6" s="1"/>
  <c r="I35" i="6" s="1"/>
  <c r="V34" i="6"/>
  <c r="F34" i="6"/>
  <c r="H34" i="6" s="1"/>
  <c r="I34" i="6" s="1"/>
  <c r="V33" i="6"/>
  <c r="F33" i="6"/>
  <c r="H33" i="6" s="1"/>
  <c r="I33" i="6" s="1"/>
  <c r="V32" i="6"/>
  <c r="F32" i="6"/>
  <c r="H32" i="6" s="1"/>
  <c r="I32" i="6" s="1"/>
  <c r="V31" i="6"/>
  <c r="F31" i="6"/>
  <c r="H31" i="6" s="1"/>
  <c r="I31" i="6" s="1"/>
  <c r="V30" i="6"/>
  <c r="F30" i="6"/>
  <c r="H30" i="6" s="1"/>
  <c r="I30" i="6" s="1"/>
  <c r="V29" i="6"/>
  <c r="R29" i="6"/>
  <c r="V22" i="6"/>
  <c r="I22" i="6"/>
  <c r="F22" i="6"/>
  <c r="V21" i="6"/>
  <c r="F21" i="6"/>
  <c r="H21" i="6" s="1"/>
  <c r="I21" i="6" s="1"/>
  <c r="V20" i="6"/>
  <c r="F20" i="6"/>
  <c r="H20" i="6" s="1"/>
  <c r="I20" i="6" s="1"/>
  <c r="V19" i="6"/>
  <c r="F19" i="6"/>
  <c r="H19" i="6" s="1"/>
  <c r="I19" i="6" s="1"/>
  <c r="V18" i="6"/>
  <c r="H18" i="6"/>
  <c r="I18" i="6" s="1"/>
  <c r="F18" i="6"/>
  <c r="V17" i="6"/>
  <c r="F17" i="6"/>
  <c r="H17" i="6" s="1"/>
  <c r="I17" i="6" s="1"/>
  <c r="V16" i="6"/>
  <c r="F16" i="6"/>
  <c r="H16" i="6" s="1"/>
  <c r="I16" i="6" s="1"/>
  <c r="V15" i="6"/>
  <c r="F15" i="6"/>
  <c r="H15" i="6" s="1"/>
  <c r="I15" i="6" s="1"/>
  <c r="V14" i="6"/>
  <c r="H14" i="6"/>
  <c r="I14" i="6" s="1"/>
  <c r="F14" i="6"/>
  <c r="V13" i="6"/>
  <c r="F13" i="6"/>
  <c r="H13" i="6" s="1"/>
  <c r="I13" i="6" s="1"/>
  <c r="V12" i="6"/>
  <c r="F12" i="6"/>
  <c r="H12" i="6" s="1"/>
  <c r="I12" i="6" s="1"/>
  <c r="V11" i="6"/>
  <c r="F11" i="6"/>
  <c r="H11" i="6" s="1"/>
  <c r="I11" i="6" s="1"/>
  <c r="V10" i="6"/>
  <c r="F10" i="6"/>
  <c r="H10" i="6" s="1"/>
  <c r="I10" i="6" s="1"/>
  <c r="V9" i="6"/>
  <c r="F9" i="6"/>
  <c r="H9" i="6" s="1"/>
  <c r="I9" i="6" s="1"/>
  <c r="V8" i="6"/>
  <c r="F8" i="6"/>
  <c r="H8" i="6" s="1"/>
  <c r="I8" i="6" s="1"/>
  <c r="V7" i="6"/>
  <c r="F7" i="6"/>
  <c r="H7" i="6" s="1"/>
  <c r="I7" i="6" s="1"/>
  <c r="V6" i="6"/>
  <c r="F6" i="6"/>
  <c r="H6" i="6" s="1"/>
  <c r="I6" i="6" s="1"/>
  <c r="V5" i="6"/>
  <c r="F5" i="6"/>
  <c r="H5" i="6" s="1"/>
  <c r="I5" i="6" s="1"/>
  <c r="V4" i="6"/>
  <c r="R4" i="6"/>
  <c r="V72" i="5"/>
  <c r="I72" i="5"/>
  <c r="E72" i="5"/>
  <c r="D72" i="5"/>
  <c r="V71" i="5"/>
  <c r="E71" i="5"/>
  <c r="D71" i="5"/>
  <c r="V70" i="5"/>
  <c r="E70" i="5"/>
  <c r="D70" i="5"/>
  <c r="V69" i="5"/>
  <c r="E69" i="5"/>
  <c r="D69" i="5"/>
  <c r="V68" i="5"/>
  <c r="E68" i="5"/>
  <c r="D68" i="5"/>
  <c r="F68" i="5" s="1"/>
  <c r="H68" i="5" s="1"/>
  <c r="I68" i="5" s="1"/>
  <c r="V67" i="5"/>
  <c r="E67" i="5"/>
  <c r="D67" i="5"/>
  <c r="V66" i="5"/>
  <c r="E66" i="5"/>
  <c r="D66" i="5"/>
  <c r="V65" i="5"/>
  <c r="E65" i="5"/>
  <c r="D65" i="5"/>
  <c r="V64" i="5"/>
  <c r="E64" i="5"/>
  <c r="D64" i="5"/>
  <c r="F64" i="5" s="1"/>
  <c r="H64" i="5" s="1"/>
  <c r="I64" i="5" s="1"/>
  <c r="V63" i="5"/>
  <c r="E63" i="5"/>
  <c r="D63" i="5"/>
  <c r="V62" i="5"/>
  <c r="E62" i="5"/>
  <c r="D62" i="5"/>
  <c r="V61" i="5"/>
  <c r="E61" i="5"/>
  <c r="D61" i="5"/>
  <c r="V60" i="5"/>
  <c r="E60" i="5"/>
  <c r="D60" i="5"/>
  <c r="V59" i="5"/>
  <c r="E59" i="5"/>
  <c r="D59" i="5"/>
  <c r="V58" i="5"/>
  <c r="E58" i="5"/>
  <c r="D58" i="5"/>
  <c r="V57" i="5"/>
  <c r="E57" i="5"/>
  <c r="D57" i="5"/>
  <c r="V56" i="5"/>
  <c r="E56" i="5"/>
  <c r="D56" i="5"/>
  <c r="F56" i="5" s="1"/>
  <c r="H56" i="5" s="1"/>
  <c r="I56" i="5" s="1"/>
  <c r="V55" i="5"/>
  <c r="E55" i="5"/>
  <c r="D55" i="5"/>
  <c r="V54" i="5"/>
  <c r="R54" i="5"/>
  <c r="V47" i="5"/>
  <c r="I47" i="5"/>
  <c r="F47" i="5"/>
  <c r="V46" i="5"/>
  <c r="F46" i="5"/>
  <c r="H46" i="5" s="1"/>
  <c r="I46" i="5" s="1"/>
  <c r="V45" i="5"/>
  <c r="I45" i="5"/>
  <c r="F45" i="5"/>
  <c r="H45" i="5" s="1"/>
  <c r="V44" i="5"/>
  <c r="F44" i="5"/>
  <c r="H44" i="5" s="1"/>
  <c r="I44" i="5" s="1"/>
  <c r="V43" i="5"/>
  <c r="F43" i="5"/>
  <c r="H43" i="5" s="1"/>
  <c r="I43" i="5" s="1"/>
  <c r="V42" i="5"/>
  <c r="F42" i="5"/>
  <c r="H42" i="5" s="1"/>
  <c r="I42" i="5" s="1"/>
  <c r="V41" i="5"/>
  <c r="F41" i="5"/>
  <c r="H41" i="5" s="1"/>
  <c r="I41" i="5" s="1"/>
  <c r="V40" i="5"/>
  <c r="F40" i="5"/>
  <c r="H40" i="5" s="1"/>
  <c r="I40" i="5" s="1"/>
  <c r="V39" i="5"/>
  <c r="F39" i="5"/>
  <c r="H39" i="5" s="1"/>
  <c r="I39" i="5" s="1"/>
  <c r="V38" i="5"/>
  <c r="F38" i="5"/>
  <c r="H38" i="5" s="1"/>
  <c r="I38" i="5" s="1"/>
  <c r="V37" i="5"/>
  <c r="H37" i="5"/>
  <c r="I37" i="5" s="1"/>
  <c r="F37" i="5"/>
  <c r="V36" i="5"/>
  <c r="F36" i="5"/>
  <c r="H36" i="5" s="1"/>
  <c r="I36" i="5" s="1"/>
  <c r="V35" i="5"/>
  <c r="F35" i="5"/>
  <c r="H35" i="5" s="1"/>
  <c r="I35" i="5" s="1"/>
  <c r="V34" i="5"/>
  <c r="F34" i="5"/>
  <c r="H34" i="5" s="1"/>
  <c r="I34" i="5" s="1"/>
  <c r="V33" i="5"/>
  <c r="F33" i="5"/>
  <c r="H33" i="5" s="1"/>
  <c r="I33" i="5" s="1"/>
  <c r="V32" i="5"/>
  <c r="F32" i="5"/>
  <c r="H32" i="5" s="1"/>
  <c r="I32" i="5" s="1"/>
  <c r="V31" i="5"/>
  <c r="F31" i="5"/>
  <c r="H31" i="5" s="1"/>
  <c r="I31" i="5" s="1"/>
  <c r="V30" i="5"/>
  <c r="F30" i="5"/>
  <c r="H30" i="5" s="1"/>
  <c r="I30" i="5" s="1"/>
  <c r="V29" i="5"/>
  <c r="R29" i="5"/>
  <c r="V22" i="5"/>
  <c r="I22" i="5"/>
  <c r="F22" i="5"/>
  <c r="V21" i="5"/>
  <c r="F21" i="5"/>
  <c r="H21" i="5" s="1"/>
  <c r="I21" i="5" s="1"/>
  <c r="V20" i="5"/>
  <c r="F20" i="5"/>
  <c r="H20" i="5" s="1"/>
  <c r="I20" i="5" s="1"/>
  <c r="V19" i="5"/>
  <c r="H19" i="5"/>
  <c r="I19" i="5" s="1"/>
  <c r="F19" i="5"/>
  <c r="V18" i="5"/>
  <c r="F18" i="5"/>
  <c r="H18" i="5" s="1"/>
  <c r="I18" i="5" s="1"/>
  <c r="V17" i="5"/>
  <c r="F17" i="5"/>
  <c r="H17" i="5" s="1"/>
  <c r="I17" i="5" s="1"/>
  <c r="V16" i="5"/>
  <c r="F16" i="5"/>
  <c r="H16" i="5" s="1"/>
  <c r="I16" i="5" s="1"/>
  <c r="V15" i="5"/>
  <c r="F15" i="5"/>
  <c r="H15" i="5" s="1"/>
  <c r="I15" i="5" s="1"/>
  <c r="V14" i="5"/>
  <c r="F14" i="5"/>
  <c r="H14" i="5" s="1"/>
  <c r="I14" i="5" s="1"/>
  <c r="V13" i="5"/>
  <c r="F13" i="5"/>
  <c r="H13" i="5" s="1"/>
  <c r="I13" i="5" s="1"/>
  <c r="V12" i="5"/>
  <c r="F12" i="5"/>
  <c r="H12" i="5" s="1"/>
  <c r="I12" i="5" s="1"/>
  <c r="V11" i="5"/>
  <c r="F11" i="5"/>
  <c r="H11" i="5" s="1"/>
  <c r="I11" i="5" s="1"/>
  <c r="V10" i="5"/>
  <c r="F10" i="5"/>
  <c r="H10" i="5" s="1"/>
  <c r="I10" i="5" s="1"/>
  <c r="V9" i="5"/>
  <c r="F9" i="5"/>
  <c r="H9" i="5" s="1"/>
  <c r="I9" i="5" s="1"/>
  <c r="V8" i="5"/>
  <c r="F8" i="5"/>
  <c r="H8" i="5" s="1"/>
  <c r="I8" i="5" s="1"/>
  <c r="V7" i="5"/>
  <c r="F7" i="5"/>
  <c r="H7" i="5" s="1"/>
  <c r="I7" i="5" s="1"/>
  <c r="V6" i="5"/>
  <c r="F6" i="5"/>
  <c r="H6" i="5" s="1"/>
  <c r="I6" i="5" s="1"/>
  <c r="V5" i="5"/>
  <c r="F5" i="5"/>
  <c r="H5" i="5" s="1"/>
  <c r="I5" i="5" s="1"/>
  <c r="V4" i="5"/>
  <c r="R4" i="5"/>
  <c r="F9" i="10" l="1"/>
  <c r="H9" i="10" s="1"/>
  <c r="I9" i="10" s="1"/>
  <c r="F15" i="10"/>
  <c r="H15" i="10" s="1"/>
  <c r="I15" i="10" s="1"/>
  <c r="F21" i="10"/>
  <c r="H21" i="10" s="1"/>
  <c r="I21" i="10" s="1"/>
  <c r="F32" i="10"/>
  <c r="H32" i="10" s="1"/>
  <c r="I32" i="10" s="1"/>
  <c r="F19" i="10"/>
  <c r="H19" i="10" s="1"/>
  <c r="I19" i="10" s="1"/>
  <c r="F38" i="10"/>
  <c r="H38" i="10" s="1"/>
  <c r="I38" i="10" s="1"/>
  <c r="D66" i="10"/>
  <c r="F66" i="10" s="1"/>
  <c r="H66" i="10" s="1"/>
  <c r="I66" i="10" s="1"/>
  <c r="D69" i="10"/>
  <c r="F69" i="10" s="1"/>
  <c r="H69" i="10" s="1"/>
  <c r="I69" i="10" s="1"/>
  <c r="F5" i="10"/>
  <c r="H5" i="10" s="1"/>
  <c r="I5" i="10" s="1"/>
  <c r="F10" i="10"/>
  <c r="H10" i="10" s="1"/>
  <c r="I10" i="10" s="1"/>
  <c r="F16" i="10"/>
  <c r="H16" i="10" s="1"/>
  <c r="I16" i="10" s="1"/>
  <c r="F22" i="10"/>
  <c r="F33" i="10"/>
  <c r="H33" i="10" s="1"/>
  <c r="I33" i="10" s="1"/>
  <c r="F44" i="10"/>
  <c r="H44" i="10" s="1"/>
  <c r="I44" i="10" s="1"/>
  <c r="D55" i="10"/>
  <c r="F55" i="10" s="1"/>
  <c r="H55" i="10" s="1"/>
  <c r="I55" i="10" s="1"/>
  <c r="D59" i="10"/>
  <c r="F39" i="10"/>
  <c r="H39" i="10" s="1"/>
  <c r="I39" i="10" s="1"/>
  <c r="D63" i="10"/>
  <c r="F13" i="10"/>
  <c r="H13" i="10" s="1"/>
  <c r="I13" i="10" s="1"/>
  <c r="F6" i="10"/>
  <c r="H6" i="10" s="1"/>
  <c r="I6" i="10" s="1"/>
  <c r="F11" i="10"/>
  <c r="H11" i="10" s="1"/>
  <c r="I11" i="10" s="1"/>
  <c r="F17" i="10"/>
  <c r="H17" i="10" s="1"/>
  <c r="I17" i="10" s="1"/>
  <c r="F34" i="10"/>
  <c r="H34" i="10" s="1"/>
  <c r="I34" i="10" s="1"/>
  <c r="F45" i="10"/>
  <c r="H45" i="10" s="1"/>
  <c r="I45" i="10" s="1"/>
  <c r="D70" i="10"/>
  <c r="F30" i="10"/>
  <c r="H30" i="10" s="1"/>
  <c r="I30" i="10" s="1"/>
  <c r="F40" i="10"/>
  <c r="H40" i="10" s="1"/>
  <c r="I40" i="10" s="1"/>
  <c r="D56" i="10"/>
  <c r="D60" i="10"/>
  <c r="F60" i="10" s="1"/>
  <c r="H60" i="10" s="1"/>
  <c r="I60" i="10" s="1"/>
  <c r="D67" i="10"/>
  <c r="F67" i="10" s="1"/>
  <c r="H67" i="10" s="1"/>
  <c r="I67" i="10" s="1"/>
  <c r="F7" i="10"/>
  <c r="H7" i="10" s="1"/>
  <c r="I7" i="10" s="1"/>
  <c r="F41" i="10"/>
  <c r="H41" i="10" s="1"/>
  <c r="I41" i="10" s="1"/>
  <c r="D71" i="10"/>
  <c r="F71" i="10" s="1"/>
  <c r="H71" i="10" s="1"/>
  <c r="I71" i="10" s="1"/>
  <c r="D57" i="10"/>
  <c r="F57" i="10" s="1"/>
  <c r="H57" i="10" s="1"/>
  <c r="I57" i="10" s="1"/>
  <c r="F12" i="10"/>
  <c r="H12" i="10" s="1"/>
  <c r="I12" i="10" s="1"/>
  <c r="F18" i="10"/>
  <c r="H18" i="10" s="1"/>
  <c r="I18" i="10" s="1"/>
  <c r="F35" i="10"/>
  <c r="H35" i="10" s="1"/>
  <c r="I35" i="10" s="1"/>
  <c r="F46" i="10"/>
  <c r="H46" i="10" s="1"/>
  <c r="I46" i="10" s="1"/>
  <c r="D64" i="10"/>
  <c r="F64" i="10" s="1"/>
  <c r="H64" i="10" s="1"/>
  <c r="I64" i="10" s="1"/>
  <c r="F8" i="10"/>
  <c r="H8" i="10" s="1"/>
  <c r="I8" i="10" s="1"/>
  <c r="F31" i="10"/>
  <c r="H31" i="10" s="1"/>
  <c r="I31" i="10" s="1"/>
  <c r="F36" i="10"/>
  <c r="H36" i="10" s="1"/>
  <c r="I36" i="10" s="1"/>
  <c r="F42" i="10"/>
  <c r="H42" i="10" s="1"/>
  <c r="I42" i="10" s="1"/>
  <c r="F47" i="10"/>
  <c r="D68" i="10"/>
  <c r="F68" i="10" s="1"/>
  <c r="H68" i="10" s="1"/>
  <c r="I68" i="10" s="1"/>
  <c r="D61" i="10"/>
  <c r="F61" i="10" s="1"/>
  <c r="H61" i="10" s="1"/>
  <c r="I61" i="10" s="1"/>
  <c r="F14" i="10"/>
  <c r="H14" i="10" s="1"/>
  <c r="I14" i="10" s="1"/>
  <c r="F20" i="10"/>
  <c r="H20" i="10" s="1"/>
  <c r="I20" i="10" s="1"/>
  <c r="D65" i="10"/>
  <c r="D72" i="10"/>
  <c r="F37" i="10"/>
  <c r="H37" i="10" s="1"/>
  <c r="I37" i="10" s="1"/>
  <c r="F43" i="10"/>
  <c r="H43" i="10" s="1"/>
  <c r="I43" i="10" s="1"/>
  <c r="D58" i="10"/>
  <c r="F58" i="10" s="1"/>
  <c r="H58" i="10" s="1"/>
  <c r="I58" i="10" s="1"/>
  <c r="D62" i="10"/>
  <c r="F62" i="10" s="1"/>
  <c r="H62" i="10" s="1"/>
  <c r="I62" i="10" s="1"/>
  <c r="F54" i="15"/>
  <c r="H54" i="15" s="1"/>
  <c r="K54" i="15" s="1"/>
  <c r="D73" i="15"/>
  <c r="E73" i="16"/>
  <c r="F72" i="16"/>
  <c r="F54" i="16"/>
  <c r="H54" i="16" s="1"/>
  <c r="K54" i="16" s="1"/>
  <c r="F58" i="16"/>
  <c r="H58" i="16" s="1"/>
  <c r="I58" i="16" s="1"/>
  <c r="F62" i="16"/>
  <c r="H62" i="16" s="1"/>
  <c r="I62" i="16" s="1"/>
  <c r="F66" i="16"/>
  <c r="H66" i="16" s="1"/>
  <c r="I66" i="16" s="1"/>
  <c r="F70" i="16"/>
  <c r="H70" i="16" s="1"/>
  <c r="I70" i="16" s="1"/>
  <c r="D73" i="16"/>
  <c r="F55" i="16"/>
  <c r="H55" i="16" s="1"/>
  <c r="I55" i="16" s="1"/>
  <c r="F59" i="16"/>
  <c r="H59" i="16" s="1"/>
  <c r="I59" i="16" s="1"/>
  <c r="F63" i="16"/>
  <c r="H63" i="16" s="1"/>
  <c r="I63" i="16" s="1"/>
  <c r="F71" i="16"/>
  <c r="H71" i="16" s="1"/>
  <c r="I71" i="16" s="1"/>
  <c r="K4" i="16"/>
  <c r="I4" i="16"/>
  <c r="J5" i="16" s="1"/>
  <c r="J6" i="16" s="1"/>
  <c r="F67" i="16"/>
  <c r="H67" i="16" s="1"/>
  <c r="I67" i="16" s="1"/>
  <c r="I29" i="16"/>
  <c r="J30" i="16" s="1"/>
  <c r="K4" i="15"/>
  <c r="I4" i="15"/>
  <c r="J5" i="15" s="1"/>
  <c r="F56" i="15"/>
  <c r="H56" i="15" s="1"/>
  <c r="I56" i="15" s="1"/>
  <c r="E73" i="15"/>
  <c r="K29" i="15"/>
  <c r="I29" i="15"/>
  <c r="J30" i="15" s="1"/>
  <c r="F54" i="14"/>
  <c r="H54" i="14" s="1"/>
  <c r="I54" i="14" s="1"/>
  <c r="J55" i="14" s="1"/>
  <c r="F62" i="14"/>
  <c r="H62" i="14" s="1"/>
  <c r="I62" i="14" s="1"/>
  <c r="K29" i="14"/>
  <c r="I29" i="14"/>
  <c r="J30" i="14" s="1"/>
  <c r="J31" i="14" s="1"/>
  <c r="J32" i="14" s="1"/>
  <c r="J33" i="14" s="1"/>
  <c r="J34" i="14" s="1"/>
  <c r="D73" i="14"/>
  <c r="F56" i="14"/>
  <c r="H56" i="14" s="1"/>
  <c r="I56" i="14" s="1"/>
  <c r="F60" i="14"/>
  <c r="H60" i="14" s="1"/>
  <c r="I60" i="14" s="1"/>
  <c r="F64" i="14"/>
  <c r="H64" i="14" s="1"/>
  <c r="I64" i="14" s="1"/>
  <c r="F68" i="14"/>
  <c r="H68" i="14" s="1"/>
  <c r="I68" i="14" s="1"/>
  <c r="F72" i="14"/>
  <c r="F55" i="14"/>
  <c r="H55" i="14" s="1"/>
  <c r="I55" i="14" s="1"/>
  <c r="F59" i="14"/>
  <c r="H59" i="14" s="1"/>
  <c r="I59" i="14" s="1"/>
  <c r="F63" i="14"/>
  <c r="H63" i="14" s="1"/>
  <c r="I63" i="14" s="1"/>
  <c r="F67" i="14"/>
  <c r="H67" i="14" s="1"/>
  <c r="I67" i="14" s="1"/>
  <c r="F71" i="14"/>
  <c r="H71" i="14" s="1"/>
  <c r="I71" i="14" s="1"/>
  <c r="F66" i="14"/>
  <c r="H66" i="14" s="1"/>
  <c r="I66" i="14" s="1"/>
  <c r="F70" i="14"/>
  <c r="H70" i="14" s="1"/>
  <c r="I70" i="14" s="1"/>
  <c r="R30" i="14"/>
  <c r="K4" i="14"/>
  <c r="I4" i="14"/>
  <c r="J5" i="14" s="1"/>
  <c r="K54" i="14"/>
  <c r="E73" i="14"/>
  <c r="D54" i="10"/>
  <c r="D73" i="10" s="1"/>
  <c r="D23" i="10"/>
  <c r="D54" i="13"/>
  <c r="D23" i="13"/>
  <c r="F70" i="12"/>
  <c r="H70" i="12" s="1"/>
  <c r="I70" i="12" s="1"/>
  <c r="F65" i="12"/>
  <c r="H65" i="12" s="1"/>
  <c r="I65" i="12" s="1"/>
  <c r="F61" i="12"/>
  <c r="H61" i="12" s="1"/>
  <c r="I61" i="12" s="1"/>
  <c r="F64" i="12"/>
  <c r="H64" i="12" s="1"/>
  <c r="I64" i="12" s="1"/>
  <c r="F69" i="12"/>
  <c r="H69" i="12" s="1"/>
  <c r="I69" i="12" s="1"/>
  <c r="F72" i="12"/>
  <c r="D54" i="12"/>
  <c r="D23" i="12"/>
  <c r="F55" i="11"/>
  <c r="H55" i="11" s="1"/>
  <c r="I55" i="11" s="1"/>
  <c r="F71" i="11"/>
  <c r="H71" i="11" s="1"/>
  <c r="I71" i="11" s="1"/>
  <c r="F64" i="11"/>
  <c r="H64" i="11" s="1"/>
  <c r="I64" i="11" s="1"/>
  <c r="F63" i="11"/>
  <c r="H63" i="11" s="1"/>
  <c r="I63" i="11" s="1"/>
  <c r="F72" i="11"/>
  <c r="D54" i="11"/>
  <c r="D23" i="11"/>
  <c r="F55" i="9"/>
  <c r="H55" i="9" s="1"/>
  <c r="I55" i="9" s="1"/>
  <c r="F67" i="9"/>
  <c r="H67" i="9" s="1"/>
  <c r="I67" i="9" s="1"/>
  <c r="F59" i="9"/>
  <c r="H59" i="9" s="1"/>
  <c r="I59" i="9" s="1"/>
  <c r="F71" i="9"/>
  <c r="H71" i="9" s="1"/>
  <c r="I71" i="9" s="1"/>
  <c r="D23" i="9"/>
  <c r="D54" i="9"/>
  <c r="F57" i="8"/>
  <c r="H57" i="8" s="1"/>
  <c r="I57" i="8" s="1"/>
  <c r="F61" i="8"/>
  <c r="H61" i="8" s="1"/>
  <c r="I61" i="8" s="1"/>
  <c r="F65" i="8"/>
  <c r="H65" i="8" s="1"/>
  <c r="I65" i="8" s="1"/>
  <c r="F59" i="8"/>
  <c r="H59" i="8" s="1"/>
  <c r="I59" i="8" s="1"/>
  <c r="F68" i="8"/>
  <c r="H68" i="8" s="1"/>
  <c r="I68" i="8" s="1"/>
  <c r="F72" i="8"/>
  <c r="F58" i="8"/>
  <c r="H58" i="8" s="1"/>
  <c r="I58" i="8" s="1"/>
  <c r="F71" i="8"/>
  <c r="H71" i="8" s="1"/>
  <c r="I71" i="8" s="1"/>
  <c r="F69" i="8"/>
  <c r="H69" i="8" s="1"/>
  <c r="I69" i="8" s="1"/>
  <c r="F55" i="7"/>
  <c r="H55" i="7" s="1"/>
  <c r="I55" i="7" s="1"/>
  <c r="F59" i="7"/>
  <c r="H59" i="7" s="1"/>
  <c r="I59" i="7" s="1"/>
  <c r="F61" i="7"/>
  <c r="H61" i="7" s="1"/>
  <c r="I61" i="7" s="1"/>
  <c r="F56" i="7"/>
  <c r="H56" i="7" s="1"/>
  <c r="I56" i="7" s="1"/>
  <c r="F57" i="6"/>
  <c r="H57" i="6" s="1"/>
  <c r="I57" i="6" s="1"/>
  <c r="F61" i="6"/>
  <c r="H61" i="6" s="1"/>
  <c r="I61" i="6" s="1"/>
  <c r="F65" i="6"/>
  <c r="H65" i="6" s="1"/>
  <c r="I65" i="6" s="1"/>
  <c r="F69" i="6"/>
  <c r="H69" i="6" s="1"/>
  <c r="I69" i="6" s="1"/>
  <c r="F59" i="6"/>
  <c r="H59" i="6" s="1"/>
  <c r="I59" i="6" s="1"/>
  <c r="F67" i="6"/>
  <c r="H67" i="6" s="1"/>
  <c r="I67" i="6" s="1"/>
  <c r="F63" i="5"/>
  <c r="H63" i="5" s="1"/>
  <c r="I63" i="5" s="1"/>
  <c r="F67" i="5"/>
  <c r="H67" i="5" s="1"/>
  <c r="I67" i="5" s="1"/>
  <c r="F71" i="5"/>
  <c r="H71" i="5" s="1"/>
  <c r="I71" i="5" s="1"/>
  <c r="F58" i="5"/>
  <c r="H58" i="5" s="1"/>
  <c r="I58" i="5" s="1"/>
  <c r="F62" i="5"/>
  <c r="H62" i="5" s="1"/>
  <c r="I62" i="5" s="1"/>
  <c r="F66" i="5"/>
  <c r="H66" i="5" s="1"/>
  <c r="I66" i="5" s="1"/>
  <c r="F60" i="5"/>
  <c r="H60" i="5" s="1"/>
  <c r="I60" i="5" s="1"/>
  <c r="F70" i="5"/>
  <c r="H70" i="5" s="1"/>
  <c r="I70" i="5" s="1"/>
  <c r="F55" i="5"/>
  <c r="H55" i="5" s="1"/>
  <c r="I55" i="5" s="1"/>
  <c r="F59" i="5"/>
  <c r="H59" i="5" s="1"/>
  <c r="I59" i="5" s="1"/>
  <c r="E72" i="7"/>
  <c r="E71" i="7"/>
  <c r="E64" i="7"/>
  <c r="E66" i="7"/>
  <c r="F66" i="7" s="1"/>
  <c r="H66" i="7" s="1"/>
  <c r="I66" i="7" s="1"/>
  <c r="E65" i="7"/>
  <c r="F65" i="7" s="1"/>
  <c r="H65" i="7" s="1"/>
  <c r="I65" i="7" s="1"/>
  <c r="E72" i="9"/>
  <c r="F72" i="9" s="1"/>
  <c r="E68" i="9"/>
  <c r="F68" i="9" s="1"/>
  <c r="H68" i="9" s="1"/>
  <c r="I68" i="9" s="1"/>
  <c r="E64" i="9"/>
  <c r="F64" i="9" s="1"/>
  <c r="H64" i="9" s="1"/>
  <c r="I64" i="9" s="1"/>
  <c r="E60" i="9"/>
  <c r="F60" i="9" s="1"/>
  <c r="H60" i="9" s="1"/>
  <c r="I60" i="9" s="1"/>
  <c r="E56" i="9"/>
  <c r="F56" i="9" s="1"/>
  <c r="H56" i="9" s="1"/>
  <c r="I56" i="9" s="1"/>
  <c r="F19" i="9"/>
  <c r="H19" i="9" s="1"/>
  <c r="I19" i="9" s="1"/>
  <c r="F15" i="9"/>
  <c r="H15" i="9" s="1"/>
  <c r="I15" i="9" s="1"/>
  <c r="F11" i="9"/>
  <c r="H11" i="9" s="1"/>
  <c r="I11" i="9" s="1"/>
  <c r="F7" i="9"/>
  <c r="H7" i="9" s="1"/>
  <c r="I7" i="9" s="1"/>
  <c r="E69" i="9"/>
  <c r="F69" i="9" s="1"/>
  <c r="H69" i="9" s="1"/>
  <c r="I69" i="9" s="1"/>
  <c r="E65" i="9"/>
  <c r="F65" i="9" s="1"/>
  <c r="H65" i="9" s="1"/>
  <c r="I65" i="9" s="1"/>
  <c r="E61" i="9"/>
  <c r="F61" i="9" s="1"/>
  <c r="H61" i="9" s="1"/>
  <c r="I61" i="9" s="1"/>
  <c r="E57" i="9"/>
  <c r="F57" i="9" s="1"/>
  <c r="H57" i="9" s="1"/>
  <c r="I57" i="9" s="1"/>
  <c r="F20" i="9"/>
  <c r="H20" i="9" s="1"/>
  <c r="I20" i="9" s="1"/>
  <c r="F16" i="9"/>
  <c r="H16" i="9" s="1"/>
  <c r="I16" i="9" s="1"/>
  <c r="F12" i="9"/>
  <c r="H12" i="9" s="1"/>
  <c r="I12" i="9" s="1"/>
  <c r="F8" i="9"/>
  <c r="H8" i="9" s="1"/>
  <c r="I8" i="9" s="1"/>
  <c r="E70" i="9"/>
  <c r="F70" i="9" s="1"/>
  <c r="H70" i="9" s="1"/>
  <c r="I70" i="9" s="1"/>
  <c r="E66" i="9"/>
  <c r="F66" i="9" s="1"/>
  <c r="H66" i="9" s="1"/>
  <c r="I66" i="9" s="1"/>
  <c r="E62" i="9"/>
  <c r="F62" i="9" s="1"/>
  <c r="H62" i="9" s="1"/>
  <c r="I62" i="9" s="1"/>
  <c r="E58" i="9"/>
  <c r="F58" i="9" s="1"/>
  <c r="H58" i="9" s="1"/>
  <c r="I58" i="9" s="1"/>
  <c r="F21" i="9"/>
  <c r="H21" i="9" s="1"/>
  <c r="I21" i="9" s="1"/>
  <c r="F17" i="9"/>
  <c r="H17" i="9" s="1"/>
  <c r="I17" i="9" s="1"/>
  <c r="F13" i="9"/>
  <c r="H13" i="9" s="1"/>
  <c r="I13" i="9" s="1"/>
  <c r="F9" i="9"/>
  <c r="H9" i="9" s="1"/>
  <c r="I9" i="9" s="1"/>
  <c r="F5" i="9"/>
  <c r="H5" i="9" s="1"/>
  <c r="I5" i="9" s="1"/>
  <c r="E66" i="11"/>
  <c r="F66" i="11" s="1"/>
  <c r="H66" i="11" s="1"/>
  <c r="I66" i="11" s="1"/>
  <c r="E65" i="11"/>
  <c r="F65" i="11" s="1"/>
  <c r="H65" i="11" s="1"/>
  <c r="I65" i="11" s="1"/>
  <c r="E58" i="11"/>
  <c r="F58" i="11" s="1"/>
  <c r="H58" i="11" s="1"/>
  <c r="I58" i="11" s="1"/>
  <c r="E57" i="11"/>
  <c r="F57" i="11" s="1"/>
  <c r="H57" i="11" s="1"/>
  <c r="I57" i="11" s="1"/>
  <c r="F20" i="11"/>
  <c r="H20" i="11" s="1"/>
  <c r="I20" i="11" s="1"/>
  <c r="F16" i="11"/>
  <c r="H16" i="11" s="1"/>
  <c r="I16" i="11" s="1"/>
  <c r="F12" i="11"/>
  <c r="H12" i="11" s="1"/>
  <c r="I12" i="11" s="1"/>
  <c r="F8" i="11"/>
  <c r="H8" i="11" s="1"/>
  <c r="I8" i="11" s="1"/>
  <c r="E68" i="11"/>
  <c r="F68" i="11" s="1"/>
  <c r="H68" i="11" s="1"/>
  <c r="I68" i="11" s="1"/>
  <c r="E67" i="11"/>
  <c r="F67" i="11" s="1"/>
  <c r="H67" i="11" s="1"/>
  <c r="I67" i="11" s="1"/>
  <c r="E60" i="11"/>
  <c r="F60" i="11" s="1"/>
  <c r="H60" i="11" s="1"/>
  <c r="I60" i="11" s="1"/>
  <c r="E59" i="11"/>
  <c r="F59" i="11" s="1"/>
  <c r="H59" i="11" s="1"/>
  <c r="I59" i="11" s="1"/>
  <c r="F21" i="11"/>
  <c r="H21" i="11" s="1"/>
  <c r="I21" i="11" s="1"/>
  <c r="F17" i="11"/>
  <c r="H17" i="11" s="1"/>
  <c r="I17" i="11" s="1"/>
  <c r="F13" i="11"/>
  <c r="H13" i="11" s="1"/>
  <c r="I13" i="11" s="1"/>
  <c r="F9" i="11"/>
  <c r="H9" i="11" s="1"/>
  <c r="I9" i="11" s="1"/>
  <c r="F5" i="11"/>
  <c r="H5" i="11" s="1"/>
  <c r="I5" i="11" s="1"/>
  <c r="E70" i="11"/>
  <c r="F70" i="11" s="1"/>
  <c r="H70" i="11" s="1"/>
  <c r="I70" i="11" s="1"/>
  <c r="E69" i="11"/>
  <c r="F69" i="11" s="1"/>
  <c r="H69" i="11" s="1"/>
  <c r="I69" i="11" s="1"/>
  <c r="E62" i="11"/>
  <c r="F62" i="11" s="1"/>
  <c r="H62" i="11" s="1"/>
  <c r="I62" i="11" s="1"/>
  <c r="E61" i="11"/>
  <c r="F61" i="11" s="1"/>
  <c r="H61" i="11" s="1"/>
  <c r="I61" i="11" s="1"/>
  <c r="F18" i="11"/>
  <c r="H18" i="11" s="1"/>
  <c r="I18" i="11" s="1"/>
  <c r="F14" i="11"/>
  <c r="H14" i="11" s="1"/>
  <c r="I14" i="11" s="1"/>
  <c r="F10" i="11"/>
  <c r="H10" i="11" s="1"/>
  <c r="I10" i="11" s="1"/>
  <c r="F6" i="11"/>
  <c r="H6" i="11" s="1"/>
  <c r="I6" i="11" s="1"/>
  <c r="E72" i="13"/>
  <c r="F72" i="13" s="1"/>
  <c r="E68" i="13"/>
  <c r="F68" i="13" s="1"/>
  <c r="H68" i="13" s="1"/>
  <c r="I68" i="13" s="1"/>
  <c r="E64" i="13"/>
  <c r="F64" i="13" s="1"/>
  <c r="H64" i="13" s="1"/>
  <c r="I64" i="13" s="1"/>
  <c r="E60" i="13"/>
  <c r="F60" i="13" s="1"/>
  <c r="H60" i="13" s="1"/>
  <c r="I60" i="13" s="1"/>
  <c r="E56" i="13"/>
  <c r="F56" i="13" s="1"/>
  <c r="H56" i="13" s="1"/>
  <c r="I56" i="13" s="1"/>
  <c r="F19" i="13"/>
  <c r="H19" i="13" s="1"/>
  <c r="I19" i="13" s="1"/>
  <c r="F10" i="13"/>
  <c r="H10" i="13" s="1"/>
  <c r="I10" i="13" s="1"/>
  <c r="F6" i="13"/>
  <c r="H6" i="13" s="1"/>
  <c r="I6" i="13" s="1"/>
  <c r="E69" i="13"/>
  <c r="F69" i="13" s="1"/>
  <c r="H69" i="13" s="1"/>
  <c r="I69" i="13" s="1"/>
  <c r="E65" i="13"/>
  <c r="F65" i="13" s="1"/>
  <c r="H65" i="13" s="1"/>
  <c r="I65" i="13" s="1"/>
  <c r="E61" i="13"/>
  <c r="F61" i="13" s="1"/>
  <c r="H61" i="13" s="1"/>
  <c r="I61" i="13" s="1"/>
  <c r="E57" i="13"/>
  <c r="F57" i="13" s="1"/>
  <c r="H57" i="13" s="1"/>
  <c r="I57" i="13" s="1"/>
  <c r="F22" i="13"/>
  <c r="F16" i="13"/>
  <c r="H16" i="13" s="1"/>
  <c r="I16" i="13" s="1"/>
  <c r="F15" i="13"/>
  <c r="H15" i="13" s="1"/>
  <c r="I15" i="13" s="1"/>
  <c r="F14" i="13"/>
  <c r="H14" i="13" s="1"/>
  <c r="I14" i="13" s="1"/>
  <c r="F13" i="13"/>
  <c r="H13" i="13" s="1"/>
  <c r="I13" i="13" s="1"/>
  <c r="F11" i="13"/>
  <c r="H11" i="13" s="1"/>
  <c r="I11" i="13" s="1"/>
  <c r="F7" i="13"/>
  <c r="H7" i="13" s="1"/>
  <c r="I7" i="13" s="1"/>
  <c r="E70" i="13"/>
  <c r="F70" i="13" s="1"/>
  <c r="H70" i="13" s="1"/>
  <c r="I70" i="13" s="1"/>
  <c r="E66" i="13"/>
  <c r="F66" i="13" s="1"/>
  <c r="H66" i="13" s="1"/>
  <c r="I66" i="13" s="1"/>
  <c r="E62" i="13"/>
  <c r="F62" i="13" s="1"/>
  <c r="H62" i="13" s="1"/>
  <c r="I62" i="13" s="1"/>
  <c r="E58" i="13"/>
  <c r="F58" i="13" s="1"/>
  <c r="H58" i="13" s="1"/>
  <c r="I58" i="13" s="1"/>
  <c r="F20" i="13"/>
  <c r="H20" i="13" s="1"/>
  <c r="I20" i="13" s="1"/>
  <c r="F17" i="13"/>
  <c r="H17" i="13" s="1"/>
  <c r="I17" i="13" s="1"/>
  <c r="F8" i="13"/>
  <c r="H8" i="13" s="1"/>
  <c r="I8" i="13" s="1"/>
  <c r="D70" i="7"/>
  <c r="D69" i="7"/>
  <c r="F69" i="7" s="1"/>
  <c r="H69" i="7" s="1"/>
  <c r="I69" i="7" s="1"/>
  <c r="D72" i="7"/>
  <c r="D71" i="7"/>
  <c r="D64" i="7"/>
  <c r="D63" i="7"/>
  <c r="F63" i="7" s="1"/>
  <c r="H63" i="7" s="1"/>
  <c r="I63" i="7" s="1"/>
  <c r="F61" i="5"/>
  <c r="H61" i="5" s="1"/>
  <c r="I61" i="5" s="1"/>
  <c r="F56" i="6"/>
  <c r="H56" i="6" s="1"/>
  <c r="I56" i="6" s="1"/>
  <c r="F64" i="6"/>
  <c r="H64" i="6" s="1"/>
  <c r="I64" i="6" s="1"/>
  <c r="F67" i="7"/>
  <c r="H67" i="7" s="1"/>
  <c r="I67" i="7" s="1"/>
  <c r="F56" i="10"/>
  <c r="H56" i="10" s="1"/>
  <c r="I56" i="10" s="1"/>
  <c r="F70" i="10"/>
  <c r="H70" i="10" s="1"/>
  <c r="I70" i="10" s="1"/>
  <c r="F59" i="12"/>
  <c r="H59" i="12" s="1"/>
  <c r="I59" i="12" s="1"/>
  <c r="E55" i="13"/>
  <c r="F55" i="13" s="1"/>
  <c r="H55" i="13" s="1"/>
  <c r="I55" i="13" s="1"/>
  <c r="E71" i="13"/>
  <c r="F71" i="13" s="1"/>
  <c r="H71" i="13" s="1"/>
  <c r="I71" i="13" s="1"/>
  <c r="F57" i="5"/>
  <c r="H57" i="5" s="1"/>
  <c r="I57" i="5" s="1"/>
  <c r="F65" i="5"/>
  <c r="H65" i="5" s="1"/>
  <c r="I65" i="5" s="1"/>
  <c r="F72" i="5"/>
  <c r="F60" i="6"/>
  <c r="H60" i="6" s="1"/>
  <c r="I60" i="6" s="1"/>
  <c r="F68" i="6"/>
  <c r="H68" i="6" s="1"/>
  <c r="I68" i="6" s="1"/>
  <c r="F60" i="7"/>
  <c r="H60" i="7" s="1"/>
  <c r="I60" i="7" s="1"/>
  <c r="D73" i="9"/>
  <c r="F57" i="12"/>
  <c r="H57" i="12" s="1"/>
  <c r="I57" i="12" s="1"/>
  <c r="F67" i="12"/>
  <c r="H67" i="12" s="1"/>
  <c r="I67" i="12" s="1"/>
  <c r="E63" i="13"/>
  <c r="F63" i="13" s="1"/>
  <c r="H63" i="13" s="1"/>
  <c r="I63" i="13" s="1"/>
  <c r="F56" i="8"/>
  <c r="H56" i="8" s="1"/>
  <c r="I56" i="8" s="1"/>
  <c r="F64" i="8"/>
  <c r="H64" i="8" s="1"/>
  <c r="I64" i="8" s="1"/>
  <c r="F70" i="8"/>
  <c r="H70" i="8" s="1"/>
  <c r="I70" i="8" s="1"/>
  <c r="F72" i="10"/>
  <c r="F60" i="12"/>
  <c r="H60" i="12" s="1"/>
  <c r="I60" i="12" s="1"/>
  <c r="F68" i="12"/>
  <c r="H68" i="12" s="1"/>
  <c r="I68" i="12" s="1"/>
  <c r="F63" i="10"/>
  <c r="H63" i="10" s="1"/>
  <c r="I63" i="10" s="1"/>
  <c r="F65" i="10"/>
  <c r="H65" i="10" s="1"/>
  <c r="I65" i="10" s="1"/>
  <c r="F58" i="12"/>
  <c r="H58" i="12" s="1"/>
  <c r="I58" i="12" s="1"/>
  <c r="F66" i="12"/>
  <c r="H66" i="12" s="1"/>
  <c r="I66" i="12" s="1"/>
  <c r="F60" i="8"/>
  <c r="H60" i="8" s="1"/>
  <c r="I60" i="8" s="1"/>
  <c r="F67" i="8"/>
  <c r="H67" i="8" s="1"/>
  <c r="I67" i="8" s="1"/>
  <c r="F59" i="10"/>
  <c r="H59" i="10" s="1"/>
  <c r="I59" i="10" s="1"/>
  <c r="D23" i="8"/>
  <c r="D54" i="8"/>
  <c r="D73" i="8" s="1"/>
  <c r="F68" i="7"/>
  <c r="H68" i="7" s="1"/>
  <c r="I68" i="7" s="1"/>
  <c r="F70" i="7"/>
  <c r="H70" i="7" s="1"/>
  <c r="I70" i="7" s="1"/>
  <c r="D54" i="7"/>
  <c r="D23" i="7"/>
  <c r="F72" i="6"/>
  <c r="D23" i="6"/>
  <c r="D54" i="6"/>
  <c r="D73" i="6" s="1"/>
  <c r="F29" i="13"/>
  <c r="H29" i="13" s="1"/>
  <c r="K29" i="13" s="1"/>
  <c r="E48" i="13"/>
  <c r="E54" i="13"/>
  <c r="F4" i="13"/>
  <c r="H4" i="13" s="1"/>
  <c r="K4" i="13" s="1"/>
  <c r="E23" i="13"/>
  <c r="E48" i="12"/>
  <c r="F29" i="12"/>
  <c r="H29" i="12" s="1"/>
  <c r="E54" i="12"/>
  <c r="E73" i="12" s="1"/>
  <c r="E23" i="12"/>
  <c r="F4" i="12"/>
  <c r="H4" i="12" s="1"/>
  <c r="E48" i="11"/>
  <c r="F29" i="11"/>
  <c r="H29" i="11" s="1"/>
  <c r="E54" i="11"/>
  <c r="F4" i="11"/>
  <c r="H4" i="11" s="1"/>
  <c r="I4" i="11" s="1"/>
  <c r="J5" i="11" s="1"/>
  <c r="J6" i="11" s="1"/>
  <c r="E23" i="11"/>
  <c r="F29" i="10"/>
  <c r="H29" i="10" s="1"/>
  <c r="E48" i="10"/>
  <c r="E54" i="10"/>
  <c r="F54" i="10" s="1"/>
  <c r="H54" i="10" s="1"/>
  <c r="I54" i="10" s="1"/>
  <c r="J55" i="10" s="1"/>
  <c r="J56" i="10" s="1"/>
  <c r="E23" i="10"/>
  <c r="F4" i="10"/>
  <c r="H4" i="10" s="1"/>
  <c r="K4" i="10" s="1"/>
  <c r="F4" i="9"/>
  <c r="H4" i="9" s="1"/>
  <c r="I4" i="9" s="1"/>
  <c r="J5" i="9" s="1"/>
  <c r="E23" i="9"/>
  <c r="E48" i="9"/>
  <c r="E54" i="9"/>
  <c r="F54" i="9" s="1"/>
  <c r="H54" i="9" s="1"/>
  <c r="F29" i="9"/>
  <c r="H29" i="9" s="1"/>
  <c r="E48" i="8"/>
  <c r="F29" i="8"/>
  <c r="H29" i="8" s="1"/>
  <c r="E54" i="8"/>
  <c r="E73" i="8" s="1"/>
  <c r="F4" i="8"/>
  <c r="H4" i="8" s="1"/>
  <c r="K4" i="8" s="1"/>
  <c r="E23" i="8"/>
  <c r="F29" i="7"/>
  <c r="H29" i="7" s="1"/>
  <c r="I29" i="7" s="1"/>
  <c r="J30" i="7" s="1"/>
  <c r="J31" i="7" s="1"/>
  <c r="J32" i="7" s="1"/>
  <c r="J33" i="7" s="1"/>
  <c r="E48" i="7"/>
  <c r="E54" i="7"/>
  <c r="E23" i="7"/>
  <c r="F4" i="7"/>
  <c r="H4" i="7" s="1"/>
  <c r="I4" i="7" s="1"/>
  <c r="J5" i="7" s="1"/>
  <c r="F29" i="6"/>
  <c r="H29" i="6" s="1"/>
  <c r="E48" i="6"/>
  <c r="E54" i="6"/>
  <c r="E23" i="6"/>
  <c r="F4" i="6"/>
  <c r="H4" i="6" s="1"/>
  <c r="K4" i="6" s="1"/>
  <c r="E54" i="5"/>
  <c r="E23" i="5"/>
  <c r="D48" i="5"/>
  <c r="F29" i="5"/>
  <c r="H29" i="5" s="1"/>
  <c r="I29" i="5" s="1"/>
  <c r="J30" i="5" s="1"/>
  <c r="J31" i="5" s="1"/>
  <c r="F69" i="5"/>
  <c r="H69" i="5" s="1"/>
  <c r="I69" i="5" s="1"/>
  <c r="D23" i="5"/>
  <c r="F4" i="5"/>
  <c r="H4" i="5" s="1"/>
  <c r="D54" i="5"/>
  <c r="D73" i="5" s="1"/>
  <c r="D73" i="13"/>
  <c r="D73" i="12"/>
  <c r="D73" i="11"/>
  <c r="I4" i="10"/>
  <c r="J5" i="10" s="1"/>
  <c r="I29" i="10"/>
  <c r="J30" i="10" s="1"/>
  <c r="K29" i="10"/>
  <c r="E73" i="6"/>
  <c r="E73" i="5"/>
  <c r="I54" i="15" l="1"/>
  <c r="J55" i="15" s="1"/>
  <c r="J56" i="15" s="1"/>
  <c r="R56" i="15" s="1"/>
  <c r="I54" i="16"/>
  <c r="J55" i="16" s="1"/>
  <c r="J56" i="16" s="1"/>
  <c r="K5" i="16"/>
  <c r="L4" i="16"/>
  <c r="R5" i="16"/>
  <c r="L5" i="16"/>
  <c r="R6" i="16"/>
  <c r="K6" i="16"/>
  <c r="J7" i="16"/>
  <c r="L29" i="16"/>
  <c r="R30" i="16"/>
  <c r="K30" i="16"/>
  <c r="J31" i="16"/>
  <c r="R30" i="15"/>
  <c r="K30" i="15"/>
  <c r="L29" i="15"/>
  <c r="K5" i="15"/>
  <c r="L4" i="15"/>
  <c r="R5" i="15"/>
  <c r="J57" i="15"/>
  <c r="K55" i="15"/>
  <c r="L55" i="15" s="1"/>
  <c r="L54" i="15"/>
  <c r="R55" i="15"/>
  <c r="J6" i="15"/>
  <c r="J31" i="15"/>
  <c r="K30" i="14"/>
  <c r="L29" i="14"/>
  <c r="J56" i="14"/>
  <c r="J57" i="14" s="1"/>
  <c r="J58" i="14" s="1"/>
  <c r="K58" i="14" s="1"/>
  <c r="K33" i="14"/>
  <c r="R33" i="14"/>
  <c r="K32" i="14"/>
  <c r="L32" i="14" s="1"/>
  <c r="R32" i="14"/>
  <c r="L30" i="14"/>
  <c r="R31" i="14"/>
  <c r="K31" i="14"/>
  <c r="L31" i="14" s="1"/>
  <c r="S29" i="14"/>
  <c r="W29" i="14" s="1"/>
  <c r="L33" i="14"/>
  <c r="K34" i="14"/>
  <c r="R34" i="14"/>
  <c r="J35" i="14"/>
  <c r="L54" i="14"/>
  <c r="R55" i="14"/>
  <c r="K55" i="14"/>
  <c r="L4" i="14"/>
  <c r="R5" i="14"/>
  <c r="K5" i="14"/>
  <c r="J6" i="14"/>
  <c r="E73" i="13"/>
  <c r="I29" i="13"/>
  <c r="J30" i="13" s="1"/>
  <c r="J31" i="13" s="1"/>
  <c r="J32" i="13" s="1"/>
  <c r="I4" i="13"/>
  <c r="J5" i="13" s="1"/>
  <c r="J6" i="13" s="1"/>
  <c r="J7" i="13" s="1"/>
  <c r="E73" i="11"/>
  <c r="F54" i="11"/>
  <c r="H54" i="11" s="1"/>
  <c r="K4" i="11"/>
  <c r="I4" i="8"/>
  <c r="J5" i="8" s="1"/>
  <c r="K5" i="8" s="1"/>
  <c r="D73" i="7"/>
  <c r="F72" i="7"/>
  <c r="E73" i="7"/>
  <c r="F54" i="6"/>
  <c r="H54" i="6" s="1"/>
  <c r="F64" i="7"/>
  <c r="H64" i="7" s="1"/>
  <c r="I64" i="7" s="1"/>
  <c r="E73" i="9"/>
  <c r="F71" i="7"/>
  <c r="H71" i="7" s="1"/>
  <c r="I71" i="7" s="1"/>
  <c r="R31" i="7"/>
  <c r="K31" i="7"/>
  <c r="R30" i="7"/>
  <c r="K30" i="7"/>
  <c r="L30" i="7" s="1"/>
  <c r="S30" i="7" s="1"/>
  <c r="W30" i="7" s="1"/>
  <c r="K29" i="7"/>
  <c r="L29" i="7" s="1"/>
  <c r="K4" i="7"/>
  <c r="L4" i="7" s="1"/>
  <c r="I4" i="6"/>
  <c r="J5" i="6" s="1"/>
  <c r="R5" i="6" s="1"/>
  <c r="F54" i="13"/>
  <c r="H54" i="13" s="1"/>
  <c r="K54" i="13" s="1"/>
  <c r="K29" i="12"/>
  <c r="I29" i="12"/>
  <c r="J30" i="12" s="1"/>
  <c r="J31" i="12" s="1"/>
  <c r="F54" i="12"/>
  <c r="H54" i="12" s="1"/>
  <c r="K4" i="12"/>
  <c r="I4" i="12"/>
  <c r="J5" i="12" s="1"/>
  <c r="I29" i="11"/>
  <c r="J30" i="11" s="1"/>
  <c r="K29" i="11"/>
  <c r="R55" i="10"/>
  <c r="E73" i="10"/>
  <c r="K55" i="10"/>
  <c r="L55" i="10" s="1"/>
  <c r="K54" i="10"/>
  <c r="L54" i="10" s="1"/>
  <c r="S54" i="10" s="1"/>
  <c r="W54" i="10" s="1"/>
  <c r="K4" i="9"/>
  <c r="L4" i="9" s="1"/>
  <c r="K29" i="9"/>
  <c r="I29" i="9"/>
  <c r="J30" i="9" s="1"/>
  <c r="J31" i="9" s="1"/>
  <c r="K31" i="9" s="1"/>
  <c r="K54" i="9"/>
  <c r="I54" i="9"/>
  <c r="J55" i="9" s="1"/>
  <c r="J56" i="9" s="1"/>
  <c r="R56" i="9" s="1"/>
  <c r="F54" i="8"/>
  <c r="H54" i="8" s="1"/>
  <c r="K54" i="8" s="1"/>
  <c r="I29" i="8"/>
  <c r="J30" i="8" s="1"/>
  <c r="K29" i="8"/>
  <c r="F54" i="7"/>
  <c r="H54" i="7" s="1"/>
  <c r="I54" i="7" s="1"/>
  <c r="J55" i="7" s="1"/>
  <c r="K29" i="6"/>
  <c r="I29" i="6"/>
  <c r="J30" i="6" s="1"/>
  <c r="K29" i="5"/>
  <c r="L29" i="5" s="1"/>
  <c r="F54" i="5"/>
  <c r="H54" i="5" s="1"/>
  <c r="I54" i="5" s="1"/>
  <c r="J55" i="5" s="1"/>
  <c r="I4" i="5"/>
  <c r="J5" i="5" s="1"/>
  <c r="K4" i="5"/>
  <c r="K31" i="13"/>
  <c r="K6" i="13"/>
  <c r="K5" i="13"/>
  <c r="L5" i="13" s="1"/>
  <c r="L4" i="13"/>
  <c r="L29" i="13"/>
  <c r="R30" i="13"/>
  <c r="K30" i="13"/>
  <c r="L30" i="13" s="1"/>
  <c r="K54" i="12"/>
  <c r="I54" i="12"/>
  <c r="J55" i="12" s="1"/>
  <c r="R6" i="11"/>
  <c r="K6" i="11"/>
  <c r="J7" i="11"/>
  <c r="K54" i="11"/>
  <c r="I54" i="11"/>
  <c r="J55" i="11" s="1"/>
  <c r="R5" i="11"/>
  <c r="K5" i="11"/>
  <c r="L5" i="11" s="1"/>
  <c r="L4" i="11"/>
  <c r="R56" i="10"/>
  <c r="K56" i="10"/>
  <c r="L29" i="10"/>
  <c r="K30" i="10"/>
  <c r="R30" i="10"/>
  <c r="J31" i="10"/>
  <c r="R5" i="10"/>
  <c r="K5" i="10"/>
  <c r="L4" i="10"/>
  <c r="J57" i="10"/>
  <c r="J6" i="10"/>
  <c r="R5" i="9"/>
  <c r="K5" i="9"/>
  <c r="J6" i="9"/>
  <c r="R5" i="8"/>
  <c r="R33" i="7"/>
  <c r="K33" i="7"/>
  <c r="S29" i="7"/>
  <c r="W29" i="7" s="1"/>
  <c r="K5" i="7"/>
  <c r="R5" i="7"/>
  <c r="J34" i="7"/>
  <c r="K32" i="7"/>
  <c r="L32" i="7" s="1"/>
  <c r="L31" i="7"/>
  <c r="R32" i="7"/>
  <c r="J6" i="7"/>
  <c r="K5" i="6"/>
  <c r="K54" i="6"/>
  <c r="I54" i="6"/>
  <c r="J55" i="6" s="1"/>
  <c r="R31" i="5"/>
  <c r="K31" i="5"/>
  <c r="J32" i="5"/>
  <c r="K30" i="5"/>
  <c r="L30" i="5" s="1"/>
  <c r="R30" i="5"/>
  <c r="K54" i="5"/>
  <c r="K56" i="15" l="1"/>
  <c r="J57" i="16"/>
  <c r="R56" i="16"/>
  <c r="K56" i="16"/>
  <c r="L56" i="16" s="1"/>
  <c r="R55" i="16"/>
  <c r="L54" i="16"/>
  <c r="K55" i="16"/>
  <c r="L55" i="16" s="1"/>
  <c r="S55" i="16" s="1"/>
  <c r="W55" i="16" s="1"/>
  <c r="S56" i="16"/>
  <c r="W56" i="16" s="1"/>
  <c r="R7" i="16"/>
  <c r="K7" i="16"/>
  <c r="L6" i="16"/>
  <c r="J8" i="16"/>
  <c r="S29" i="16"/>
  <c r="W29" i="16" s="1"/>
  <c r="S5" i="16"/>
  <c r="W5" i="16" s="1"/>
  <c r="R31" i="16"/>
  <c r="K31" i="16"/>
  <c r="L30" i="16"/>
  <c r="J32" i="16"/>
  <c r="S4" i="16"/>
  <c r="W4" i="16" s="1"/>
  <c r="S54" i="16"/>
  <c r="W54" i="16" s="1"/>
  <c r="S55" i="15"/>
  <c r="W55" i="15" s="1"/>
  <c r="S4" i="15"/>
  <c r="W4" i="15" s="1"/>
  <c r="S54" i="15"/>
  <c r="W54" i="15" s="1"/>
  <c r="K57" i="15"/>
  <c r="L56" i="15"/>
  <c r="R57" i="15"/>
  <c r="J58" i="15"/>
  <c r="R31" i="15"/>
  <c r="K31" i="15"/>
  <c r="L30" i="15"/>
  <c r="J32" i="15"/>
  <c r="S29" i="15"/>
  <c r="W29" i="15" s="1"/>
  <c r="R6" i="15"/>
  <c r="K6" i="15"/>
  <c r="L5" i="15"/>
  <c r="J7" i="15"/>
  <c r="R58" i="14"/>
  <c r="K57" i="14"/>
  <c r="L57" i="14" s="1"/>
  <c r="S57" i="14" s="1"/>
  <c r="W57" i="14" s="1"/>
  <c r="R56" i="14"/>
  <c r="R57" i="14"/>
  <c r="J59" i="14"/>
  <c r="R59" i="14" s="1"/>
  <c r="L55" i="14"/>
  <c r="S55" i="14" s="1"/>
  <c r="W55" i="14" s="1"/>
  <c r="K56" i="14"/>
  <c r="L56" i="14" s="1"/>
  <c r="S56" i="14" s="1"/>
  <c r="W56" i="14" s="1"/>
  <c r="S32" i="14"/>
  <c r="W32" i="14" s="1"/>
  <c r="L5" i="14"/>
  <c r="R6" i="14"/>
  <c r="K6" i="14"/>
  <c r="J7" i="14"/>
  <c r="S31" i="14"/>
  <c r="W31" i="14" s="1"/>
  <c r="S30" i="14"/>
  <c r="W30" i="14" s="1"/>
  <c r="S54" i="14"/>
  <c r="W54" i="14" s="1"/>
  <c r="S33" i="14"/>
  <c r="W33" i="14" s="1"/>
  <c r="S4" i="14"/>
  <c r="W4" i="14" s="1"/>
  <c r="L34" i="14"/>
  <c r="K35" i="14"/>
  <c r="R35" i="14"/>
  <c r="J36" i="14"/>
  <c r="R31" i="13"/>
  <c r="R6" i="13"/>
  <c r="R5" i="13"/>
  <c r="K56" i="9"/>
  <c r="L4" i="8"/>
  <c r="J6" i="8"/>
  <c r="L5" i="8" s="1"/>
  <c r="I54" i="8"/>
  <c r="J55" i="8" s="1"/>
  <c r="L4" i="6"/>
  <c r="J6" i="6"/>
  <c r="I54" i="13"/>
  <c r="J55" i="13" s="1"/>
  <c r="J56" i="13" s="1"/>
  <c r="R56" i="13" s="1"/>
  <c r="J32" i="12"/>
  <c r="R31" i="12"/>
  <c r="K31" i="12"/>
  <c r="L29" i="12"/>
  <c r="S29" i="12" s="1"/>
  <c r="W29" i="12" s="1"/>
  <c r="R30" i="12"/>
  <c r="K30" i="12"/>
  <c r="L30" i="12" s="1"/>
  <c r="S30" i="12" s="1"/>
  <c r="W30" i="12" s="1"/>
  <c r="R5" i="12"/>
  <c r="J6" i="12"/>
  <c r="K5" i="12"/>
  <c r="L4" i="12"/>
  <c r="S4" i="12" s="1"/>
  <c r="W4" i="12" s="1"/>
  <c r="R30" i="11"/>
  <c r="J31" i="11"/>
  <c r="L29" i="11"/>
  <c r="S29" i="11" s="1"/>
  <c r="W29" i="11" s="1"/>
  <c r="K30" i="11"/>
  <c r="J57" i="9"/>
  <c r="J58" i="9" s="1"/>
  <c r="R31" i="9"/>
  <c r="J32" i="9"/>
  <c r="J33" i="9" s="1"/>
  <c r="R33" i="9" s="1"/>
  <c r="L54" i="9"/>
  <c r="S54" i="9" s="1"/>
  <c r="W54" i="9" s="1"/>
  <c r="R55" i="9"/>
  <c r="K55" i="9"/>
  <c r="L55" i="9" s="1"/>
  <c r="S55" i="9" s="1"/>
  <c r="W55" i="9" s="1"/>
  <c r="K30" i="9"/>
  <c r="L30" i="9" s="1"/>
  <c r="S30" i="9" s="1"/>
  <c r="W30" i="9" s="1"/>
  <c r="L29" i="9"/>
  <c r="S29" i="9" s="1"/>
  <c r="W29" i="9" s="1"/>
  <c r="R30" i="9"/>
  <c r="J31" i="8"/>
  <c r="K30" i="8"/>
  <c r="L29" i="8"/>
  <c r="S29" i="8" s="1"/>
  <c r="W29" i="8" s="1"/>
  <c r="R30" i="8"/>
  <c r="K54" i="7"/>
  <c r="J31" i="6"/>
  <c r="L29" i="6"/>
  <c r="S29" i="6" s="1"/>
  <c r="W29" i="6" s="1"/>
  <c r="K30" i="6"/>
  <c r="R30" i="6"/>
  <c r="L4" i="5"/>
  <c r="S4" i="5" s="1"/>
  <c r="W4" i="5" s="1"/>
  <c r="K5" i="5"/>
  <c r="J6" i="5"/>
  <c r="R5" i="5"/>
  <c r="S30" i="13"/>
  <c r="W30" i="13" s="1"/>
  <c r="R7" i="13"/>
  <c r="K7" i="13"/>
  <c r="L6" i="13"/>
  <c r="J8" i="13"/>
  <c r="S29" i="13"/>
  <c r="W29" i="13" s="1"/>
  <c r="S4" i="13"/>
  <c r="W4" i="13" s="1"/>
  <c r="L31" i="13"/>
  <c r="R32" i="13"/>
  <c r="K32" i="13"/>
  <c r="J33" i="13"/>
  <c r="S5" i="13"/>
  <c r="W5" i="13" s="1"/>
  <c r="L54" i="12"/>
  <c r="R55" i="12"/>
  <c r="K55" i="12"/>
  <c r="J56" i="12"/>
  <c r="S5" i="11"/>
  <c r="W5" i="11" s="1"/>
  <c r="R7" i="11"/>
  <c r="K7" i="11"/>
  <c r="L6" i="11"/>
  <c r="J8" i="11"/>
  <c r="S4" i="11"/>
  <c r="W4" i="11" s="1"/>
  <c r="L54" i="11"/>
  <c r="R55" i="11"/>
  <c r="K55" i="11"/>
  <c r="J56" i="11"/>
  <c r="S55" i="10"/>
  <c r="W55" i="10" s="1"/>
  <c r="S4" i="10"/>
  <c r="W4" i="10" s="1"/>
  <c r="R6" i="10"/>
  <c r="K6" i="10"/>
  <c r="L5" i="10"/>
  <c r="J7" i="10"/>
  <c r="S29" i="10"/>
  <c r="W29" i="10" s="1"/>
  <c r="L56" i="10"/>
  <c r="R57" i="10"/>
  <c r="K57" i="10"/>
  <c r="J58" i="10"/>
  <c r="R31" i="10"/>
  <c r="L30" i="10"/>
  <c r="K31" i="10"/>
  <c r="J32" i="10"/>
  <c r="R57" i="9"/>
  <c r="K57" i="9"/>
  <c r="L5" i="9"/>
  <c r="R6" i="9"/>
  <c r="K6" i="9"/>
  <c r="J7" i="9"/>
  <c r="S4" i="9"/>
  <c r="W4" i="9" s="1"/>
  <c r="R6" i="8"/>
  <c r="K6" i="8"/>
  <c r="J7" i="8"/>
  <c r="L54" i="8"/>
  <c r="R55" i="8"/>
  <c r="K55" i="8"/>
  <c r="J56" i="8"/>
  <c r="S4" i="8"/>
  <c r="W4" i="8" s="1"/>
  <c r="S32" i="7"/>
  <c r="W32" i="7" s="1"/>
  <c r="L54" i="7"/>
  <c r="R55" i="7"/>
  <c r="K55" i="7"/>
  <c r="J56" i="7"/>
  <c r="S31" i="7"/>
  <c r="W31" i="7" s="1"/>
  <c r="S4" i="7"/>
  <c r="W4" i="7" s="1"/>
  <c r="R6" i="7"/>
  <c r="K6" i="7"/>
  <c r="L5" i="7"/>
  <c r="J7" i="7"/>
  <c r="K34" i="7"/>
  <c r="L33" i="7"/>
  <c r="R34" i="7"/>
  <c r="J35" i="7"/>
  <c r="K6" i="6"/>
  <c r="R6" i="6"/>
  <c r="L5" i="6"/>
  <c r="J7" i="6"/>
  <c r="L54" i="6"/>
  <c r="R55" i="6"/>
  <c r="K55" i="6"/>
  <c r="J56" i="6"/>
  <c r="S4" i="6"/>
  <c r="W4" i="6" s="1"/>
  <c r="S30" i="5"/>
  <c r="W30" i="5" s="1"/>
  <c r="S29" i="5"/>
  <c r="W29" i="5" s="1"/>
  <c r="K32" i="5"/>
  <c r="L31" i="5"/>
  <c r="R32" i="5"/>
  <c r="J33" i="5"/>
  <c r="L54" i="5"/>
  <c r="R55" i="5"/>
  <c r="K55" i="5"/>
  <c r="J56" i="5"/>
  <c r="K57" i="16" l="1"/>
  <c r="R57" i="16"/>
  <c r="J58" i="16"/>
  <c r="K8" i="16"/>
  <c r="L7" i="16"/>
  <c r="R8" i="16"/>
  <c r="J9" i="16"/>
  <c r="S6" i="16"/>
  <c r="W6" i="16" s="1"/>
  <c r="K32" i="16"/>
  <c r="L31" i="16"/>
  <c r="R32" i="16"/>
  <c r="J33" i="16"/>
  <c r="S30" i="16"/>
  <c r="W30" i="16" s="1"/>
  <c r="R7" i="15"/>
  <c r="K7" i="15"/>
  <c r="L6" i="15"/>
  <c r="J8" i="15"/>
  <c r="S56" i="15"/>
  <c r="W56" i="15" s="1"/>
  <c r="R58" i="15"/>
  <c r="K58" i="15"/>
  <c r="L57" i="15"/>
  <c r="J59" i="15"/>
  <c r="S5" i="15"/>
  <c r="W5" i="15" s="1"/>
  <c r="K32" i="15"/>
  <c r="L31" i="15"/>
  <c r="R32" i="15"/>
  <c r="J33" i="15"/>
  <c r="S30" i="15"/>
  <c r="W30" i="15" s="1"/>
  <c r="K59" i="14"/>
  <c r="L58" i="14"/>
  <c r="S58" i="14" s="1"/>
  <c r="W58" i="14" s="1"/>
  <c r="J60" i="14"/>
  <c r="R60" i="14" s="1"/>
  <c r="L6" i="14"/>
  <c r="R7" i="14"/>
  <c r="K7" i="14"/>
  <c r="J8" i="14"/>
  <c r="S34" i="14"/>
  <c r="W34" i="14" s="1"/>
  <c r="L35" i="14"/>
  <c r="K36" i="14"/>
  <c r="R36" i="14"/>
  <c r="J37" i="14"/>
  <c r="S5" i="14"/>
  <c r="W5" i="14" s="1"/>
  <c r="L54" i="13"/>
  <c r="S54" i="13" s="1"/>
  <c r="W54" i="13" s="1"/>
  <c r="R55" i="13"/>
  <c r="K55" i="13"/>
  <c r="L55" i="13" s="1"/>
  <c r="S55" i="13" s="1"/>
  <c r="W55" i="13" s="1"/>
  <c r="L56" i="9"/>
  <c r="J34" i="9"/>
  <c r="K33" i="9"/>
  <c r="L33" i="9" s="1"/>
  <c r="R32" i="12"/>
  <c r="K32" i="12"/>
  <c r="J33" i="12"/>
  <c r="L31" i="12"/>
  <c r="S31" i="12" s="1"/>
  <c r="W31" i="12" s="1"/>
  <c r="J57" i="13"/>
  <c r="K56" i="13"/>
  <c r="L56" i="13" s="1"/>
  <c r="S56" i="13" s="1"/>
  <c r="W56" i="13" s="1"/>
  <c r="J7" i="12"/>
  <c r="L5" i="12"/>
  <c r="S5" i="12" s="1"/>
  <c r="W5" i="12" s="1"/>
  <c r="K6" i="12"/>
  <c r="R6" i="12"/>
  <c r="R31" i="11"/>
  <c r="K31" i="11"/>
  <c r="J32" i="11"/>
  <c r="L30" i="11"/>
  <c r="S30" i="11" s="1"/>
  <c r="W30" i="11" s="1"/>
  <c r="L31" i="9"/>
  <c r="S31" i="9" s="1"/>
  <c r="W31" i="9" s="1"/>
  <c r="K32" i="9"/>
  <c r="L32" i="9" s="1"/>
  <c r="S32" i="9" s="1"/>
  <c r="W32" i="9" s="1"/>
  <c r="R32" i="9"/>
  <c r="L30" i="8"/>
  <c r="S30" i="8" s="1"/>
  <c r="W30" i="8" s="1"/>
  <c r="R31" i="8"/>
  <c r="K31" i="8"/>
  <c r="J32" i="8"/>
  <c r="J32" i="6"/>
  <c r="K31" i="6"/>
  <c r="R31" i="6"/>
  <c r="L30" i="6"/>
  <c r="S30" i="6" s="1"/>
  <c r="W30" i="6" s="1"/>
  <c r="R6" i="5"/>
  <c r="J7" i="5"/>
  <c r="K6" i="5"/>
  <c r="L5" i="5"/>
  <c r="S5" i="5" s="1"/>
  <c r="W5" i="5" s="1"/>
  <c r="R8" i="13"/>
  <c r="K8" i="13"/>
  <c r="L7" i="13"/>
  <c r="J9" i="13"/>
  <c r="L32" i="13"/>
  <c r="R33" i="13"/>
  <c r="K33" i="13"/>
  <c r="J34" i="13"/>
  <c r="S31" i="13"/>
  <c r="W31" i="13" s="1"/>
  <c r="S6" i="13"/>
  <c r="W6" i="13" s="1"/>
  <c r="S54" i="12"/>
  <c r="W54" i="12" s="1"/>
  <c r="R56" i="12"/>
  <c r="K56" i="12"/>
  <c r="L55" i="12"/>
  <c r="J57" i="12"/>
  <c r="R56" i="11"/>
  <c r="K56" i="11"/>
  <c r="L55" i="11"/>
  <c r="J57" i="11"/>
  <c r="R8" i="11"/>
  <c r="K8" i="11"/>
  <c r="L7" i="11"/>
  <c r="J9" i="11"/>
  <c r="S54" i="11"/>
  <c r="W54" i="11" s="1"/>
  <c r="S6" i="11"/>
  <c r="W6" i="11" s="1"/>
  <c r="S30" i="10"/>
  <c r="W30" i="10" s="1"/>
  <c r="R7" i="10"/>
  <c r="K7" i="10"/>
  <c r="L6" i="10"/>
  <c r="J8" i="10"/>
  <c r="S56" i="10"/>
  <c r="W56" i="10" s="1"/>
  <c r="S5" i="10"/>
  <c r="W5" i="10" s="1"/>
  <c r="L31" i="10"/>
  <c r="R32" i="10"/>
  <c r="K32" i="10"/>
  <c r="J33" i="10"/>
  <c r="L57" i="10"/>
  <c r="R58" i="10"/>
  <c r="K58" i="10"/>
  <c r="J59" i="10"/>
  <c r="R34" i="9"/>
  <c r="K34" i="9"/>
  <c r="J35" i="9"/>
  <c r="S5" i="9"/>
  <c r="W5" i="9" s="1"/>
  <c r="L6" i="9"/>
  <c r="R7" i="9"/>
  <c r="K7" i="9"/>
  <c r="J8" i="9"/>
  <c r="R58" i="9"/>
  <c r="K58" i="9"/>
  <c r="L57" i="9"/>
  <c r="J59" i="9"/>
  <c r="S56" i="9"/>
  <c r="W56" i="9" s="1"/>
  <c r="L6" i="8"/>
  <c r="R7" i="8"/>
  <c r="K7" i="8"/>
  <c r="J8" i="8"/>
  <c r="S54" i="8"/>
  <c r="W54" i="8" s="1"/>
  <c r="R56" i="8"/>
  <c r="K56" i="8"/>
  <c r="L55" i="8"/>
  <c r="J57" i="8"/>
  <c r="S5" i="8"/>
  <c r="W5" i="8" s="1"/>
  <c r="S33" i="7"/>
  <c r="W33" i="7" s="1"/>
  <c r="S54" i="7"/>
  <c r="W54" i="7" s="1"/>
  <c r="K35" i="7"/>
  <c r="L34" i="7"/>
  <c r="R35" i="7"/>
  <c r="J36" i="7"/>
  <c r="K7" i="7"/>
  <c r="R7" i="7"/>
  <c r="L6" i="7"/>
  <c r="J8" i="7"/>
  <c r="R56" i="7"/>
  <c r="K56" i="7"/>
  <c r="L55" i="7"/>
  <c r="J57" i="7"/>
  <c r="S5" i="7"/>
  <c r="W5" i="7" s="1"/>
  <c r="K7" i="6"/>
  <c r="R7" i="6"/>
  <c r="L6" i="6"/>
  <c r="J8" i="6"/>
  <c r="S54" i="6"/>
  <c r="W54" i="6" s="1"/>
  <c r="R56" i="6"/>
  <c r="K56" i="6"/>
  <c r="L55" i="6"/>
  <c r="J57" i="6"/>
  <c r="S5" i="6"/>
  <c r="W5" i="6" s="1"/>
  <c r="S31" i="5"/>
  <c r="W31" i="5" s="1"/>
  <c r="S54" i="5"/>
  <c r="W54" i="5" s="1"/>
  <c r="L55" i="5"/>
  <c r="K56" i="5"/>
  <c r="R56" i="5"/>
  <c r="J57" i="5"/>
  <c r="K33" i="5"/>
  <c r="L32" i="5"/>
  <c r="R33" i="5"/>
  <c r="J34" i="5"/>
  <c r="L57" i="16" l="1"/>
  <c r="S57" i="16" s="1"/>
  <c r="W57" i="16" s="1"/>
  <c r="J59" i="16"/>
  <c r="R58" i="16"/>
  <c r="K58" i="16"/>
  <c r="L8" i="16"/>
  <c r="R9" i="16"/>
  <c r="K9" i="16"/>
  <c r="J10" i="16"/>
  <c r="S7" i="16"/>
  <c r="W7" i="16" s="1"/>
  <c r="L32" i="16"/>
  <c r="R33" i="16"/>
  <c r="K33" i="16"/>
  <c r="J34" i="16"/>
  <c r="S31" i="16"/>
  <c r="W31" i="16" s="1"/>
  <c r="K59" i="15"/>
  <c r="L58" i="15"/>
  <c r="R59" i="15"/>
  <c r="J60" i="15"/>
  <c r="K8" i="15"/>
  <c r="L7" i="15"/>
  <c r="R8" i="15"/>
  <c r="J9" i="15"/>
  <c r="S6" i="15"/>
  <c r="W6" i="15" s="1"/>
  <c r="S31" i="15"/>
  <c r="W31" i="15" s="1"/>
  <c r="S57" i="15"/>
  <c r="W57" i="15" s="1"/>
  <c r="R33" i="15"/>
  <c r="K33" i="15"/>
  <c r="L32" i="15"/>
  <c r="J34" i="15"/>
  <c r="J61" i="14"/>
  <c r="J62" i="14" s="1"/>
  <c r="L59" i="14"/>
  <c r="S59" i="14" s="1"/>
  <c r="W59" i="14" s="1"/>
  <c r="K60" i="14"/>
  <c r="L36" i="14"/>
  <c r="K37" i="14"/>
  <c r="R37" i="14"/>
  <c r="J38" i="14"/>
  <c r="L7" i="14"/>
  <c r="R8" i="14"/>
  <c r="K8" i="14"/>
  <c r="J9" i="14"/>
  <c r="S35" i="14"/>
  <c r="W35" i="14" s="1"/>
  <c r="S6" i="14"/>
  <c r="W6" i="14" s="1"/>
  <c r="L31" i="6"/>
  <c r="S31" i="6" s="1"/>
  <c r="W31" i="6" s="1"/>
  <c r="R33" i="12"/>
  <c r="L32" i="12"/>
  <c r="S32" i="12" s="1"/>
  <c r="W32" i="12" s="1"/>
  <c r="K33" i="12"/>
  <c r="J34" i="12"/>
  <c r="R57" i="13"/>
  <c r="K57" i="13"/>
  <c r="J58" i="13"/>
  <c r="L6" i="12"/>
  <c r="S6" i="12" s="1"/>
  <c r="W6" i="12" s="1"/>
  <c r="R7" i="12"/>
  <c r="K7" i="12"/>
  <c r="J8" i="12"/>
  <c r="J33" i="11"/>
  <c r="R32" i="11"/>
  <c r="L31" i="11"/>
  <c r="S31" i="11" s="1"/>
  <c r="W31" i="11" s="1"/>
  <c r="K32" i="11"/>
  <c r="J33" i="8"/>
  <c r="J34" i="8" s="1"/>
  <c r="R32" i="8"/>
  <c r="L31" i="8"/>
  <c r="S31" i="8" s="1"/>
  <c r="W31" i="8" s="1"/>
  <c r="K32" i="8"/>
  <c r="K32" i="6"/>
  <c r="J33" i="6"/>
  <c r="R32" i="6"/>
  <c r="J8" i="5"/>
  <c r="K7" i="5"/>
  <c r="R7" i="5"/>
  <c r="L6" i="5"/>
  <c r="S6" i="5" s="1"/>
  <c r="W6" i="5" s="1"/>
  <c r="L33" i="13"/>
  <c r="R34" i="13"/>
  <c r="K34" i="13"/>
  <c r="J35" i="13"/>
  <c r="R9" i="13"/>
  <c r="K9" i="13"/>
  <c r="L8" i="13"/>
  <c r="J10" i="13"/>
  <c r="S7" i="13"/>
  <c r="W7" i="13" s="1"/>
  <c r="S32" i="13"/>
  <c r="W32" i="13" s="1"/>
  <c r="L56" i="12"/>
  <c r="R57" i="12"/>
  <c r="K57" i="12"/>
  <c r="J58" i="12"/>
  <c r="S55" i="12"/>
  <c r="W55" i="12" s="1"/>
  <c r="S55" i="11"/>
  <c r="W55" i="11" s="1"/>
  <c r="R9" i="11"/>
  <c r="K9" i="11"/>
  <c r="L8" i="11"/>
  <c r="J10" i="11"/>
  <c r="L56" i="11"/>
  <c r="R57" i="11"/>
  <c r="K57" i="11"/>
  <c r="J58" i="11"/>
  <c r="S7" i="11"/>
  <c r="W7" i="11" s="1"/>
  <c r="S57" i="10"/>
  <c r="W57" i="10" s="1"/>
  <c r="S31" i="10"/>
  <c r="W31" i="10" s="1"/>
  <c r="L58" i="10"/>
  <c r="R59" i="10"/>
  <c r="K59" i="10"/>
  <c r="J60" i="10"/>
  <c r="K33" i="10"/>
  <c r="L32" i="10"/>
  <c r="R33" i="10"/>
  <c r="J34" i="10"/>
  <c r="K8" i="10"/>
  <c r="R8" i="10"/>
  <c r="L7" i="10"/>
  <c r="J9" i="10"/>
  <c r="S6" i="10"/>
  <c r="W6" i="10" s="1"/>
  <c r="L58" i="9"/>
  <c r="K59" i="9"/>
  <c r="R59" i="9"/>
  <c r="J60" i="9"/>
  <c r="R35" i="9"/>
  <c r="L34" i="9"/>
  <c r="K35" i="9"/>
  <c r="J36" i="9"/>
  <c r="S57" i="9"/>
  <c r="W57" i="9" s="1"/>
  <c r="S6" i="9"/>
  <c r="W6" i="9" s="1"/>
  <c r="L7" i="9"/>
  <c r="R8" i="9"/>
  <c r="K8" i="9"/>
  <c r="J9" i="9"/>
  <c r="S33" i="9"/>
  <c r="W33" i="9" s="1"/>
  <c r="L56" i="8"/>
  <c r="R57" i="8"/>
  <c r="K57" i="8"/>
  <c r="J58" i="8"/>
  <c r="S55" i="8"/>
  <c r="W55" i="8" s="1"/>
  <c r="R34" i="8"/>
  <c r="K34" i="8"/>
  <c r="J35" i="8"/>
  <c r="L7" i="8"/>
  <c r="R8" i="8"/>
  <c r="K8" i="8"/>
  <c r="J9" i="8"/>
  <c r="S6" i="8"/>
  <c r="W6" i="8" s="1"/>
  <c r="L56" i="7"/>
  <c r="R57" i="7"/>
  <c r="K57" i="7"/>
  <c r="J58" i="7"/>
  <c r="L7" i="7"/>
  <c r="R8" i="7"/>
  <c r="K8" i="7"/>
  <c r="J9" i="7"/>
  <c r="K36" i="7"/>
  <c r="L35" i="7"/>
  <c r="R36" i="7"/>
  <c r="J37" i="7"/>
  <c r="S55" i="7"/>
  <c r="W55" i="7" s="1"/>
  <c r="S6" i="7"/>
  <c r="W6" i="7" s="1"/>
  <c r="S34" i="7"/>
  <c r="W34" i="7" s="1"/>
  <c r="K8" i="6"/>
  <c r="R8" i="6"/>
  <c r="L7" i="6"/>
  <c r="J9" i="6"/>
  <c r="S55" i="6"/>
  <c r="W55" i="6" s="1"/>
  <c r="S6" i="6"/>
  <c r="W6" i="6" s="1"/>
  <c r="L56" i="6"/>
  <c r="R57" i="6"/>
  <c r="K57" i="6"/>
  <c r="J58" i="6"/>
  <c r="S32" i="5"/>
  <c r="W32" i="5" s="1"/>
  <c r="S55" i="5"/>
  <c r="W55" i="5" s="1"/>
  <c r="K34" i="5"/>
  <c r="L33" i="5"/>
  <c r="R34" i="5"/>
  <c r="J35" i="5"/>
  <c r="L56" i="5"/>
  <c r="R57" i="5"/>
  <c r="K57" i="5"/>
  <c r="J58" i="5"/>
  <c r="L58" i="16" l="1"/>
  <c r="S58" i="16" s="1"/>
  <c r="W58" i="16" s="1"/>
  <c r="J60" i="16"/>
  <c r="K59" i="16"/>
  <c r="R59" i="16"/>
  <c r="R34" i="16"/>
  <c r="K34" i="16"/>
  <c r="L33" i="16"/>
  <c r="J35" i="16"/>
  <c r="S32" i="16"/>
  <c r="W32" i="16" s="1"/>
  <c r="R10" i="16"/>
  <c r="K10" i="16"/>
  <c r="L9" i="16"/>
  <c r="J11" i="16"/>
  <c r="S8" i="16"/>
  <c r="W8" i="16" s="1"/>
  <c r="S32" i="15"/>
  <c r="W32" i="15" s="1"/>
  <c r="L59" i="15"/>
  <c r="R60" i="15"/>
  <c r="K60" i="15"/>
  <c r="J61" i="15"/>
  <c r="S7" i="15"/>
  <c r="W7" i="15" s="1"/>
  <c r="S58" i="15"/>
  <c r="W58" i="15" s="1"/>
  <c r="R9" i="15"/>
  <c r="K9" i="15"/>
  <c r="L8" i="15"/>
  <c r="J10" i="15"/>
  <c r="R34" i="15"/>
  <c r="K34" i="15"/>
  <c r="L33" i="15"/>
  <c r="J35" i="15"/>
  <c r="K61" i="14"/>
  <c r="R61" i="14"/>
  <c r="L60" i="14"/>
  <c r="S60" i="14" s="1"/>
  <c r="W60" i="14" s="1"/>
  <c r="L8" i="14"/>
  <c r="R9" i="14"/>
  <c r="K9" i="14"/>
  <c r="J10" i="14"/>
  <c r="L37" i="14"/>
  <c r="K38" i="14"/>
  <c r="R38" i="14"/>
  <c r="J39" i="14"/>
  <c r="R62" i="14"/>
  <c r="K62" i="14"/>
  <c r="L61" i="14"/>
  <c r="J63" i="14"/>
  <c r="S7" i="14"/>
  <c r="W7" i="14" s="1"/>
  <c r="S36" i="14"/>
  <c r="W36" i="14" s="1"/>
  <c r="R34" i="12"/>
  <c r="K34" i="12"/>
  <c r="J35" i="12"/>
  <c r="L33" i="12"/>
  <c r="S33" i="12" s="1"/>
  <c r="W33" i="12" s="1"/>
  <c r="J59" i="13"/>
  <c r="K58" i="13"/>
  <c r="L57" i="13"/>
  <c r="S57" i="13" s="1"/>
  <c r="W57" i="13" s="1"/>
  <c r="R58" i="13"/>
  <c r="L7" i="12"/>
  <c r="S7" i="12" s="1"/>
  <c r="W7" i="12" s="1"/>
  <c r="J9" i="12"/>
  <c r="R8" i="12"/>
  <c r="K8" i="12"/>
  <c r="K33" i="11"/>
  <c r="J34" i="11"/>
  <c r="L32" i="11"/>
  <c r="S32" i="11" s="1"/>
  <c r="W32" i="11" s="1"/>
  <c r="R33" i="11"/>
  <c r="R33" i="8"/>
  <c r="K33" i="8"/>
  <c r="L33" i="8" s="1"/>
  <c r="L32" i="8"/>
  <c r="S32" i="8" s="1"/>
  <c r="W32" i="8" s="1"/>
  <c r="R33" i="6"/>
  <c r="L32" i="6"/>
  <c r="S32" i="6" s="1"/>
  <c r="W32" i="6" s="1"/>
  <c r="K33" i="6"/>
  <c r="J34" i="6"/>
  <c r="R8" i="5"/>
  <c r="L7" i="5"/>
  <c r="S7" i="5" s="1"/>
  <c r="W7" i="5" s="1"/>
  <c r="K8" i="5"/>
  <c r="J9" i="5"/>
  <c r="R10" i="13"/>
  <c r="K10" i="13"/>
  <c r="L9" i="13"/>
  <c r="J11" i="13"/>
  <c r="L34" i="13"/>
  <c r="R35" i="13"/>
  <c r="K35" i="13"/>
  <c r="J36" i="13"/>
  <c r="S8" i="13"/>
  <c r="W8" i="13" s="1"/>
  <c r="S33" i="13"/>
  <c r="W33" i="13" s="1"/>
  <c r="S56" i="12"/>
  <c r="W56" i="12" s="1"/>
  <c r="R58" i="12"/>
  <c r="K58" i="12"/>
  <c r="L57" i="12"/>
  <c r="J59" i="12"/>
  <c r="R58" i="11"/>
  <c r="K58" i="11"/>
  <c r="L57" i="11"/>
  <c r="J59" i="11"/>
  <c r="R10" i="11"/>
  <c r="K10" i="11"/>
  <c r="L9" i="11"/>
  <c r="J11" i="11"/>
  <c r="S8" i="11"/>
  <c r="W8" i="11" s="1"/>
  <c r="S56" i="11"/>
  <c r="W56" i="11" s="1"/>
  <c r="K9" i="10"/>
  <c r="R9" i="10"/>
  <c r="L8" i="10"/>
  <c r="J10" i="10"/>
  <c r="K34" i="10"/>
  <c r="R34" i="10"/>
  <c r="L33" i="10"/>
  <c r="J35" i="10"/>
  <c r="L59" i="10"/>
  <c r="R60" i="10"/>
  <c r="K60" i="10"/>
  <c r="J61" i="10"/>
  <c r="S7" i="10"/>
  <c r="W7" i="10" s="1"/>
  <c r="S32" i="10"/>
  <c r="W32" i="10" s="1"/>
  <c r="S58" i="10"/>
  <c r="W58" i="10" s="1"/>
  <c r="L8" i="9"/>
  <c r="R9" i="9"/>
  <c r="K9" i="9"/>
  <c r="J10" i="9"/>
  <c r="R36" i="9"/>
  <c r="L35" i="9"/>
  <c r="K36" i="9"/>
  <c r="J37" i="9"/>
  <c r="R60" i="9"/>
  <c r="K60" i="9"/>
  <c r="L59" i="9"/>
  <c r="J61" i="9"/>
  <c r="S34" i="9"/>
  <c r="W34" i="9" s="1"/>
  <c r="S7" i="9"/>
  <c r="W7" i="9" s="1"/>
  <c r="S58" i="9"/>
  <c r="W58" i="9" s="1"/>
  <c r="R58" i="8"/>
  <c r="K58" i="8"/>
  <c r="L57" i="8"/>
  <c r="J59" i="8"/>
  <c r="S7" i="8"/>
  <c r="W7" i="8" s="1"/>
  <c r="L8" i="8"/>
  <c r="R9" i="8"/>
  <c r="K9" i="8"/>
  <c r="J10" i="8"/>
  <c r="L34" i="8"/>
  <c r="R35" i="8"/>
  <c r="K35" i="8"/>
  <c r="J36" i="8"/>
  <c r="S33" i="8"/>
  <c r="W33" i="8" s="1"/>
  <c r="S56" i="8"/>
  <c r="W56" i="8" s="1"/>
  <c r="R37" i="7"/>
  <c r="L36" i="7"/>
  <c r="K37" i="7"/>
  <c r="J38" i="7"/>
  <c r="L8" i="7"/>
  <c r="R9" i="7"/>
  <c r="K9" i="7"/>
  <c r="J10" i="7"/>
  <c r="R58" i="7"/>
  <c r="K58" i="7"/>
  <c r="L57" i="7"/>
  <c r="J59" i="7"/>
  <c r="S35" i="7"/>
  <c r="W35" i="7" s="1"/>
  <c r="S7" i="7"/>
  <c r="W7" i="7" s="1"/>
  <c r="S56" i="7"/>
  <c r="W56" i="7" s="1"/>
  <c r="K9" i="6"/>
  <c r="L8" i="6"/>
  <c r="R9" i="6"/>
  <c r="J10" i="6"/>
  <c r="S56" i="6"/>
  <c r="W56" i="6" s="1"/>
  <c r="S7" i="6"/>
  <c r="W7" i="6" s="1"/>
  <c r="R58" i="6"/>
  <c r="K58" i="6"/>
  <c r="L57" i="6"/>
  <c r="J59" i="6"/>
  <c r="R35" i="5"/>
  <c r="K35" i="5"/>
  <c r="L34" i="5"/>
  <c r="J36" i="5"/>
  <c r="S33" i="5"/>
  <c r="W33" i="5" s="1"/>
  <c r="L57" i="5"/>
  <c r="K58" i="5"/>
  <c r="R58" i="5"/>
  <c r="J59" i="5"/>
  <c r="S56" i="5"/>
  <c r="W56" i="5" s="1"/>
  <c r="J61" i="16" l="1"/>
  <c r="L59" i="16"/>
  <c r="S59" i="16" s="1"/>
  <c r="W59" i="16" s="1"/>
  <c r="K60" i="16"/>
  <c r="R60" i="16"/>
  <c r="K35" i="16"/>
  <c r="L34" i="16"/>
  <c r="R35" i="16"/>
  <c r="J36" i="16"/>
  <c r="S33" i="16"/>
  <c r="W33" i="16" s="1"/>
  <c r="K11" i="16"/>
  <c r="L10" i="16"/>
  <c r="R11" i="16"/>
  <c r="J12" i="16"/>
  <c r="S9" i="16"/>
  <c r="W9" i="16" s="1"/>
  <c r="K35" i="15"/>
  <c r="L34" i="15"/>
  <c r="R35" i="15"/>
  <c r="J36" i="15"/>
  <c r="S33" i="15"/>
  <c r="W33" i="15" s="1"/>
  <c r="R10" i="15"/>
  <c r="K10" i="15"/>
  <c r="L9" i="15"/>
  <c r="J11" i="15"/>
  <c r="K61" i="15"/>
  <c r="L60" i="15"/>
  <c r="R61" i="15"/>
  <c r="J62" i="15"/>
  <c r="S59" i="15"/>
  <c r="W59" i="15" s="1"/>
  <c r="S8" i="15"/>
  <c r="W8" i="15" s="1"/>
  <c r="L62" i="14"/>
  <c r="R63" i="14"/>
  <c r="K63" i="14"/>
  <c r="J64" i="14"/>
  <c r="L38" i="14"/>
  <c r="K39" i="14"/>
  <c r="R39" i="14"/>
  <c r="J40" i="14"/>
  <c r="L9" i="14"/>
  <c r="R10" i="14"/>
  <c r="K10" i="14"/>
  <c r="J11" i="14"/>
  <c r="S61" i="14"/>
  <c r="W61" i="14" s="1"/>
  <c r="S37" i="14"/>
  <c r="W37" i="14" s="1"/>
  <c r="S8" i="14"/>
  <c r="W8" i="14" s="1"/>
  <c r="K35" i="12"/>
  <c r="J36" i="12"/>
  <c r="L34" i="12"/>
  <c r="S34" i="12" s="1"/>
  <c r="W34" i="12" s="1"/>
  <c r="R35" i="12"/>
  <c r="K59" i="13"/>
  <c r="J60" i="13"/>
  <c r="L58" i="13"/>
  <c r="S58" i="13" s="1"/>
  <c r="W58" i="13" s="1"/>
  <c r="R59" i="13"/>
  <c r="J10" i="12"/>
  <c r="L8" i="12"/>
  <c r="S8" i="12" s="1"/>
  <c r="W8" i="12" s="1"/>
  <c r="R9" i="12"/>
  <c r="K9" i="12"/>
  <c r="R34" i="11"/>
  <c r="J35" i="11"/>
  <c r="L33" i="11"/>
  <c r="S33" i="11" s="1"/>
  <c r="W33" i="11" s="1"/>
  <c r="K34" i="11"/>
  <c r="L33" i="6"/>
  <c r="S33" i="6" s="1"/>
  <c r="W33" i="6" s="1"/>
  <c r="K34" i="6"/>
  <c r="J35" i="6"/>
  <c r="R34" i="6"/>
  <c r="L8" i="5"/>
  <c r="S8" i="5" s="1"/>
  <c r="W8" i="5" s="1"/>
  <c r="J10" i="5"/>
  <c r="R9" i="5"/>
  <c r="K9" i="5"/>
  <c r="L35" i="13"/>
  <c r="R36" i="13"/>
  <c r="K36" i="13"/>
  <c r="J37" i="13"/>
  <c r="S9" i="13"/>
  <c r="W9" i="13" s="1"/>
  <c r="R11" i="13"/>
  <c r="K11" i="13"/>
  <c r="L10" i="13"/>
  <c r="J12" i="13"/>
  <c r="S34" i="13"/>
  <c r="W34" i="13" s="1"/>
  <c r="L58" i="12"/>
  <c r="R59" i="12"/>
  <c r="K59" i="12"/>
  <c r="J60" i="12"/>
  <c r="S57" i="12"/>
  <c r="W57" i="12" s="1"/>
  <c r="R11" i="11"/>
  <c r="K11" i="11"/>
  <c r="L10" i="11"/>
  <c r="J12" i="11"/>
  <c r="L58" i="11"/>
  <c r="R59" i="11"/>
  <c r="K59" i="11"/>
  <c r="J60" i="11"/>
  <c r="S9" i="11"/>
  <c r="W9" i="11" s="1"/>
  <c r="S57" i="11"/>
  <c r="W57" i="11" s="1"/>
  <c r="S33" i="10"/>
  <c r="W33" i="10" s="1"/>
  <c r="S8" i="10"/>
  <c r="W8" i="10" s="1"/>
  <c r="L60" i="10"/>
  <c r="R61" i="10"/>
  <c r="K61" i="10"/>
  <c r="J62" i="10"/>
  <c r="R35" i="10"/>
  <c r="K35" i="10"/>
  <c r="L34" i="10"/>
  <c r="J36" i="10"/>
  <c r="K10" i="10"/>
  <c r="R10" i="10"/>
  <c r="L9" i="10"/>
  <c r="J11" i="10"/>
  <c r="S59" i="10"/>
  <c r="W59" i="10" s="1"/>
  <c r="L60" i="9"/>
  <c r="R61" i="9"/>
  <c r="K61" i="9"/>
  <c r="J62" i="9"/>
  <c r="R37" i="9"/>
  <c r="K37" i="9"/>
  <c r="L36" i="9"/>
  <c r="J38" i="9"/>
  <c r="S59" i="9"/>
  <c r="W59" i="9" s="1"/>
  <c r="S35" i="9"/>
  <c r="W35" i="9" s="1"/>
  <c r="L9" i="9"/>
  <c r="R10" i="9"/>
  <c r="K10" i="9"/>
  <c r="J11" i="9"/>
  <c r="S8" i="9"/>
  <c r="W8" i="9" s="1"/>
  <c r="L58" i="8"/>
  <c r="R59" i="8"/>
  <c r="K59" i="8"/>
  <c r="J60" i="8"/>
  <c r="S57" i="8"/>
  <c r="W57" i="8" s="1"/>
  <c r="S8" i="8"/>
  <c r="W8" i="8" s="1"/>
  <c r="L35" i="8"/>
  <c r="R36" i="8"/>
  <c r="K36" i="8"/>
  <c r="J37" i="8"/>
  <c r="L9" i="8"/>
  <c r="R10" i="8"/>
  <c r="K10" i="8"/>
  <c r="J11" i="8"/>
  <c r="S34" i="8"/>
  <c r="W34" i="8" s="1"/>
  <c r="L58" i="7"/>
  <c r="R59" i="7"/>
  <c r="K59" i="7"/>
  <c r="J60" i="7"/>
  <c r="L9" i="7"/>
  <c r="K10" i="7"/>
  <c r="R10" i="7"/>
  <c r="J11" i="7"/>
  <c r="R38" i="7"/>
  <c r="K38" i="7"/>
  <c r="L37" i="7"/>
  <c r="J39" i="7"/>
  <c r="S57" i="7"/>
  <c r="W57" i="7" s="1"/>
  <c r="S36" i="7"/>
  <c r="W36" i="7" s="1"/>
  <c r="S8" i="7"/>
  <c r="W8" i="7" s="1"/>
  <c r="S8" i="6"/>
  <c r="W8" i="6" s="1"/>
  <c r="K10" i="6"/>
  <c r="L9" i="6"/>
  <c r="R10" i="6"/>
  <c r="J11" i="6"/>
  <c r="L58" i="6"/>
  <c r="R59" i="6"/>
  <c r="K59" i="6"/>
  <c r="J60" i="6"/>
  <c r="S57" i="6"/>
  <c r="W57" i="6" s="1"/>
  <c r="L58" i="5"/>
  <c r="R59" i="5"/>
  <c r="K59" i="5"/>
  <c r="J60" i="5"/>
  <c r="K36" i="5"/>
  <c r="L35" i="5"/>
  <c r="R36" i="5"/>
  <c r="J37" i="5"/>
  <c r="S34" i="5"/>
  <c r="W34" i="5" s="1"/>
  <c r="S57" i="5"/>
  <c r="W57" i="5" s="1"/>
  <c r="J62" i="16" l="1"/>
  <c r="R61" i="16"/>
  <c r="K61" i="16"/>
  <c r="L60" i="16"/>
  <c r="S60" i="16" s="1"/>
  <c r="W60" i="16" s="1"/>
  <c r="L35" i="16"/>
  <c r="R36" i="16"/>
  <c r="K36" i="16"/>
  <c r="J37" i="16"/>
  <c r="S34" i="16"/>
  <c r="W34" i="16" s="1"/>
  <c r="L11" i="16"/>
  <c r="R12" i="16"/>
  <c r="K12" i="16"/>
  <c r="J13" i="16"/>
  <c r="S10" i="16"/>
  <c r="W10" i="16" s="1"/>
  <c r="R36" i="15"/>
  <c r="K36" i="15"/>
  <c r="L35" i="15"/>
  <c r="J37" i="15"/>
  <c r="S60" i="15"/>
  <c r="W60" i="15" s="1"/>
  <c r="K11" i="15"/>
  <c r="L10" i="15"/>
  <c r="R11" i="15"/>
  <c r="J12" i="15"/>
  <c r="R62" i="15"/>
  <c r="K62" i="15"/>
  <c r="L61" i="15"/>
  <c r="J63" i="15"/>
  <c r="S34" i="15"/>
  <c r="W34" i="15" s="1"/>
  <c r="S9" i="15"/>
  <c r="W9" i="15" s="1"/>
  <c r="L10" i="14"/>
  <c r="R11" i="14"/>
  <c r="K11" i="14"/>
  <c r="J12" i="14"/>
  <c r="L39" i="14"/>
  <c r="K40" i="14"/>
  <c r="R40" i="14"/>
  <c r="J41" i="14"/>
  <c r="R64" i="14"/>
  <c r="K64" i="14"/>
  <c r="L63" i="14"/>
  <c r="J65" i="14"/>
  <c r="S9" i="14"/>
  <c r="W9" i="14" s="1"/>
  <c r="S38" i="14"/>
  <c r="W38" i="14" s="1"/>
  <c r="S62" i="14"/>
  <c r="W62" i="14" s="1"/>
  <c r="L35" i="12"/>
  <c r="S35" i="12" s="1"/>
  <c r="W35" i="12" s="1"/>
  <c r="R36" i="12"/>
  <c r="K36" i="12"/>
  <c r="J37" i="12"/>
  <c r="L59" i="13"/>
  <c r="S59" i="13" s="1"/>
  <c r="W59" i="13" s="1"/>
  <c r="J61" i="13"/>
  <c r="R60" i="13"/>
  <c r="K60" i="13"/>
  <c r="L9" i="12"/>
  <c r="S9" i="12" s="1"/>
  <c r="W9" i="12" s="1"/>
  <c r="R10" i="12"/>
  <c r="K10" i="12"/>
  <c r="J11" i="12"/>
  <c r="J36" i="11"/>
  <c r="L34" i="11"/>
  <c r="S34" i="11" s="1"/>
  <c r="W34" i="11" s="1"/>
  <c r="R35" i="11"/>
  <c r="K35" i="11"/>
  <c r="K35" i="6"/>
  <c r="R35" i="6"/>
  <c r="J36" i="6"/>
  <c r="L34" i="6"/>
  <c r="S34" i="6" s="1"/>
  <c r="W34" i="6" s="1"/>
  <c r="R10" i="5"/>
  <c r="K10" i="5"/>
  <c r="L9" i="5"/>
  <c r="S9" i="5" s="1"/>
  <c r="W9" i="5" s="1"/>
  <c r="J11" i="5"/>
  <c r="R12" i="13"/>
  <c r="K12" i="13"/>
  <c r="L11" i="13"/>
  <c r="J13" i="13"/>
  <c r="L36" i="13"/>
  <c r="R37" i="13"/>
  <c r="K37" i="13"/>
  <c r="J38" i="13"/>
  <c r="S10" i="13"/>
  <c r="W10" i="13" s="1"/>
  <c r="S35" i="13"/>
  <c r="W35" i="13" s="1"/>
  <c r="R60" i="12"/>
  <c r="K60" i="12"/>
  <c r="L59" i="12"/>
  <c r="J61" i="12"/>
  <c r="S58" i="12"/>
  <c r="W58" i="12" s="1"/>
  <c r="R60" i="11"/>
  <c r="K60" i="11"/>
  <c r="L59" i="11"/>
  <c r="J61" i="11"/>
  <c r="R12" i="11"/>
  <c r="K12" i="11"/>
  <c r="L11" i="11"/>
  <c r="J13" i="11"/>
  <c r="S10" i="11"/>
  <c r="W10" i="11" s="1"/>
  <c r="S58" i="11"/>
  <c r="W58" i="11" s="1"/>
  <c r="K11" i="10"/>
  <c r="R11" i="10"/>
  <c r="L10" i="10"/>
  <c r="J12" i="10"/>
  <c r="R36" i="10"/>
  <c r="K36" i="10"/>
  <c r="L35" i="10"/>
  <c r="J37" i="10"/>
  <c r="L61" i="10"/>
  <c r="R62" i="10"/>
  <c r="K62" i="10"/>
  <c r="J63" i="10"/>
  <c r="S9" i="10"/>
  <c r="W9" i="10" s="1"/>
  <c r="S34" i="10"/>
  <c r="W34" i="10" s="1"/>
  <c r="S60" i="10"/>
  <c r="W60" i="10" s="1"/>
  <c r="L10" i="9"/>
  <c r="R11" i="9"/>
  <c r="K11" i="9"/>
  <c r="J12" i="9"/>
  <c r="R38" i="9"/>
  <c r="K38" i="9"/>
  <c r="J39" i="9"/>
  <c r="L37" i="9"/>
  <c r="R62" i="9"/>
  <c r="K62" i="9"/>
  <c r="L61" i="9"/>
  <c r="J63" i="9"/>
  <c r="S36" i="9"/>
  <c r="W36" i="9" s="1"/>
  <c r="S9" i="9"/>
  <c r="W9" i="9" s="1"/>
  <c r="S60" i="9"/>
  <c r="W60" i="9" s="1"/>
  <c r="L36" i="8"/>
  <c r="R37" i="8"/>
  <c r="K37" i="8"/>
  <c r="J38" i="8"/>
  <c r="L10" i="8"/>
  <c r="R11" i="8"/>
  <c r="K11" i="8"/>
  <c r="J12" i="8"/>
  <c r="R60" i="8"/>
  <c r="K60" i="8"/>
  <c r="L59" i="8"/>
  <c r="J61" i="8"/>
  <c r="S9" i="8"/>
  <c r="W9" i="8" s="1"/>
  <c r="S35" i="8"/>
  <c r="W35" i="8" s="1"/>
  <c r="S58" i="8"/>
  <c r="W58" i="8" s="1"/>
  <c r="L38" i="7"/>
  <c r="K39" i="7"/>
  <c r="R39" i="7"/>
  <c r="J40" i="7"/>
  <c r="L10" i="7"/>
  <c r="K11" i="7"/>
  <c r="R11" i="7"/>
  <c r="J12" i="7"/>
  <c r="R60" i="7"/>
  <c r="K60" i="7"/>
  <c r="L59" i="7"/>
  <c r="J61" i="7"/>
  <c r="S37" i="7"/>
  <c r="W37" i="7" s="1"/>
  <c r="S9" i="7"/>
  <c r="W9" i="7" s="1"/>
  <c r="S58" i="7"/>
  <c r="W58" i="7" s="1"/>
  <c r="R60" i="6"/>
  <c r="K60" i="6"/>
  <c r="L59" i="6"/>
  <c r="J61" i="6"/>
  <c r="R11" i="6"/>
  <c r="K11" i="6"/>
  <c r="L10" i="6"/>
  <c r="J12" i="6"/>
  <c r="S9" i="6"/>
  <c r="W9" i="6" s="1"/>
  <c r="S58" i="6"/>
  <c r="W58" i="6" s="1"/>
  <c r="L59" i="5"/>
  <c r="K60" i="5"/>
  <c r="R60" i="5"/>
  <c r="J61" i="5"/>
  <c r="S35" i="5"/>
  <c r="W35" i="5" s="1"/>
  <c r="K37" i="5"/>
  <c r="L36" i="5"/>
  <c r="R37" i="5"/>
  <c r="J38" i="5"/>
  <c r="S58" i="5"/>
  <c r="W58" i="5" s="1"/>
  <c r="L61" i="16" l="1"/>
  <c r="S61" i="16" s="1"/>
  <c r="W61" i="16" s="1"/>
  <c r="K62" i="16"/>
  <c r="J63" i="16"/>
  <c r="R62" i="16"/>
  <c r="S11" i="16"/>
  <c r="W11" i="16" s="1"/>
  <c r="R37" i="16"/>
  <c r="K37" i="16"/>
  <c r="L36" i="16"/>
  <c r="J38" i="16"/>
  <c r="R13" i="16"/>
  <c r="K13" i="16"/>
  <c r="L12" i="16"/>
  <c r="J14" i="16"/>
  <c r="S35" i="16"/>
  <c r="W35" i="16" s="1"/>
  <c r="R37" i="15"/>
  <c r="K37" i="15"/>
  <c r="L36" i="15"/>
  <c r="J38" i="15"/>
  <c r="S35" i="15"/>
  <c r="W35" i="15" s="1"/>
  <c r="K63" i="15"/>
  <c r="L62" i="15"/>
  <c r="R63" i="15"/>
  <c r="J64" i="15"/>
  <c r="R12" i="15"/>
  <c r="K12" i="15"/>
  <c r="L11" i="15"/>
  <c r="J13" i="15"/>
  <c r="S10" i="15"/>
  <c r="W10" i="15" s="1"/>
  <c r="S61" i="15"/>
  <c r="W61" i="15" s="1"/>
  <c r="L64" i="14"/>
  <c r="R65" i="14"/>
  <c r="K65" i="14"/>
  <c r="J66" i="14"/>
  <c r="L40" i="14"/>
  <c r="K41" i="14"/>
  <c r="R41" i="14"/>
  <c r="J42" i="14"/>
  <c r="L11" i="14"/>
  <c r="R12" i="14"/>
  <c r="K12" i="14"/>
  <c r="J13" i="14"/>
  <c r="S63" i="14"/>
  <c r="W63" i="14" s="1"/>
  <c r="S39" i="14"/>
  <c r="W39" i="14" s="1"/>
  <c r="S10" i="14"/>
  <c r="W10" i="14" s="1"/>
  <c r="J38" i="12"/>
  <c r="L36" i="12"/>
  <c r="S36" i="12" s="1"/>
  <c r="W36" i="12" s="1"/>
  <c r="R37" i="12"/>
  <c r="K37" i="12"/>
  <c r="R61" i="13"/>
  <c r="K61" i="13"/>
  <c r="J62" i="13"/>
  <c r="L60" i="13"/>
  <c r="S60" i="13" s="1"/>
  <c r="W60" i="13" s="1"/>
  <c r="J12" i="12"/>
  <c r="L10" i="12"/>
  <c r="S10" i="12" s="1"/>
  <c r="W10" i="12" s="1"/>
  <c r="R11" i="12"/>
  <c r="K11" i="12"/>
  <c r="K36" i="11"/>
  <c r="J37" i="11"/>
  <c r="L35" i="11"/>
  <c r="S35" i="11" s="1"/>
  <c r="W35" i="11" s="1"/>
  <c r="R36" i="11"/>
  <c r="L35" i="6"/>
  <c r="S35" i="6" s="1"/>
  <c r="W35" i="6" s="1"/>
  <c r="K36" i="6"/>
  <c r="J37" i="6"/>
  <c r="R36" i="6"/>
  <c r="R11" i="5"/>
  <c r="K11" i="5"/>
  <c r="L10" i="5"/>
  <c r="S10" i="5" s="1"/>
  <c r="W10" i="5" s="1"/>
  <c r="J12" i="5"/>
  <c r="L37" i="13"/>
  <c r="R38" i="13"/>
  <c r="K38" i="13"/>
  <c r="J39" i="13"/>
  <c r="R13" i="13"/>
  <c r="K13" i="13"/>
  <c r="L12" i="13"/>
  <c r="J14" i="13"/>
  <c r="S11" i="13"/>
  <c r="W11" i="13" s="1"/>
  <c r="S36" i="13"/>
  <c r="W36" i="13" s="1"/>
  <c r="L60" i="12"/>
  <c r="R61" i="12"/>
  <c r="K61" i="12"/>
  <c r="J62" i="12"/>
  <c r="S59" i="12"/>
  <c r="W59" i="12" s="1"/>
  <c r="R13" i="11"/>
  <c r="K13" i="11"/>
  <c r="L12" i="11"/>
  <c r="J14" i="11"/>
  <c r="L60" i="11"/>
  <c r="R61" i="11"/>
  <c r="K61" i="11"/>
  <c r="J62" i="11"/>
  <c r="S11" i="11"/>
  <c r="W11" i="11" s="1"/>
  <c r="S59" i="11"/>
  <c r="W59" i="11" s="1"/>
  <c r="L62" i="10"/>
  <c r="R63" i="10"/>
  <c r="K63" i="10"/>
  <c r="J64" i="10"/>
  <c r="K37" i="10"/>
  <c r="L36" i="10"/>
  <c r="R37" i="10"/>
  <c r="J38" i="10"/>
  <c r="K12" i="10"/>
  <c r="L11" i="10"/>
  <c r="R12" i="10"/>
  <c r="J13" i="10"/>
  <c r="S35" i="10"/>
  <c r="W35" i="10" s="1"/>
  <c r="S10" i="10"/>
  <c r="W10" i="10" s="1"/>
  <c r="S61" i="10"/>
  <c r="W61" i="10" s="1"/>
  <c r="L62" i="9"/>
  <c r="K63" i="9"/>
  <c r="R63" i="9"/>
  <c r="J64" i="9"/>
  <c r="S37" i="9"/>
  <c r="W37" i="9" s="1"/>
  <c r="L11" i="9"/>
  <c r="R12" i="9"/>
  <c r="K12" i="9"/>
  <c r="J13" i="9"/>
  <c r="S61" i="9"/>
  <c r="W61" i="9" s="1"/>
  <c r="R39" i="9"/>
  <c r="K39" i="9"/>
  <c r="L38" i="9"/>
  <c r="J40" i="9"/>
  <c r="S10" i="9"/>
  <c r="W10" i="9" s="1"/>
  <c r="L11" i="8"/>
  <c r="R12" i="8"/>
  <c r="K12" i="8"/>
  <c r="J13" i="8"/>
  <c r="L37" i="8"/>
  <c r="R38" i="8"/>
  <c r="K38" i="8"/>
  <c r="J39" i="8"/>
  <c r="L60" i="8"/>
  <c r="R61" i="8"/>
  <c r="K61" i="8"/>
  <c r="J62" i="8"/>
  <c r="S59" i="8"/>
  <c r="W59" i="8" s="1"/>
  <c r="S10" i="8"/>
  <c r="W10" i="8" s="1"/>
  <c r="S36" i="8"/>
  <c r="W36" i="8" s="1"/>
  <c r="L11" i="7"/>
  <c r="R12" i="7"/>
  <c r="K12" i="7"/>
  <c r="J13" i="7"/>
  <c r="S59" i="7"/>
  <c r="W59" i="7" s="1"/>
  <c r="L60" i="7"/>
  <c r="R61" i="7"/>
  <c r="K61" i="7"/>
  <c r="J62" i="7"/>
  <c r="L39" i="7"/>
  <c r="R40" i="7"/>
  <c r="K40" i="7"/>
  <c r="J41" i="7"/>
  <c r="S10" i="7"/>
  <c r="W10" i="7" s="1"/>
  <c r="S38" i="7"/>
  <c r="W38" i="7" s="1"/>
  <c r="R12" i="6"/>
  <c r="K12" i="6"/>
  <c r="L11" i="6"/>
  <c r="J13" i="6"/>
  <c r="L60" i="6"/>
  <c r="R61" i="6"/>
  <c r="K61" i="6"/>
  <c r="J62" i="6"/>
  <c r="S10" i="6"/>
  <c r="W10" i="6" s="1"/>
  <c r="S59" i="6"/>
  <c r="W59" i="6" s="1"/>
  <c r="S36" i="5"/>
  <c r="W36" i="5" s="1"/>
  <c r="K38" i="5"/>
  <c r="L37" i="5"/>
  <c r="R38" i="5"/>
  <c r="J39" i="5"/>
  <c r="L60" i="5"/>
  <c r="R61" i="5"/>
  <c r="K61" i="5"/>
  <c r="J62" i="5"/>
  <c r="S59" i="5"/>
  <c r="W59" i="5" s="1"/>
  <c r="J64" i="16" l="1"/>
  <c r="K63" i="16"/>
  <c r="R63" i="16"/>
  <c r="L62" i="16"/>
  <c r="S62" i="16" s="1"/>
  <c r="W62" i="16" s="1"/>
  <c r="S36" i="16"/>
  <c r="W36" i="16" s="1"/>
  <c r="K38" i="16"/>
  <c r="L37" i="16"/>
  <c r="R38" i="16"/>
  <c r="J39" i="16"/>
  <c r="K14" i="16"/>
  <c r="L13" i="16"/>
  <c r="R14" i="16"/>
  <c r="J15" i="16"/>
  <c r="S12" i="16"/>
  <c r="W12" i="16" s="1"/>
  <c r="S62" i="15"/>
  <c r="W62" i="15" s="1"/>
  <c r="L63" i="15"/>
  <c r="R64" i="15"/>
  <c r="K64" i="15"/>
  <c r="J65" i="15"/>
  <c r="K38" i="15"/>
  <c r="L37" i="15"/>
  <c r="R38" i="15"/>
  <c r="J39" i="15"/>
  <c r="S36" i="15"/>
  <c r="W36" i="15" s="1"/>
  <c r="R13" i="15"/>
  <c r="K13" i="15"/>
  <c r="L12" i="15"/>
  <c r="J14" i="15"/>
  <c r="S11" i="15"/>
  <c r="W11" i="15" s="1"/>
  <c r="R13" i="14"/>
  <c r="L12" i="14"/>
  <c r="K13" i="14"/>
  <c r="J14" i="14"/>
  <c r="L41" i="14"/>
  <c r="K42" i="14"/>
  <c r="R42" i="14"/>
  <c r="J43" i="14"/>
  <c r="R66" i="14"/>
  <c r="K66" i="14"/>
  <c r="L65" i="14"/>
  <c r="J67" i="14"/>
  <c r="S11" i="14"/>
  <c r="W11" i="14" s="1"/>
  <c r="S40" i="14"/>
  <c r="W40" i="14" s="1"/>
  <c r="S64" i="14"/>
  <c r="W64" i="14" s="1"/>
  <c r="R62" i="13"/>
  <c r="K62" i="13"/>
  <c r="L61" i="13"/>
  <c r="S61" i="13" s="1"/>
  <c r="W61" i="13" s="1"/>
  <c r="J63" i="13"/>
  <c r="L37" i="12"/>
  <c r="S37" i="12" s="1"/>
  <c r="W37" i="12" s="1"/>
  <c r="R38" i="12"/>
  <c r="K38" i="12"/>
  <c r="J39" i="12"/>
  <c r="R12" i="12"/>
  <c r="K12" i="12"/>
  <c r="J13" i="12"/>
  <c r="L11" i="12"/>
  <c r="S11" i="12" s="1"/>
  <c r="W11" i="12" s="1"/>
  <c r="K37" i="11"/>
  <c r="J38" i="11"/>
  <c r="L36" i="11"/>
  <c r="S36" i="11" s="1"/>
  <c r="W36" i="11" s="1"/>
  <c r="R37" i="11"/>
  <c r="J38" i="6"/>
  <c r="R37" i="6"/>
  <c r="L36" i="6"/>
  <c r="S36" i="6" s="1"/>
  <c r="W36" i="6" s="1"/>
  <c r="K37" i="6"/>
  <c r="R12" i="5"/>
  <c r="K12" i="5"/>
  <c r="L11" i="5"/>
  <c r="S11" i="5" s="1"/>
  <c r="W11" i="5" s="1"/>
  <c r="J13" i="5"/>
  <c r="R14" i="13"/>
  <c r="K14" i="13"/>
  <c r="L13" i="13"/>
  <c r="J15" i="13"/>
  <c r="L38" i="13"/>
  <c r="R39" i="13"/>
  <c r="K39" i="13"/>
  <c r="J40" i="13"/>
  <c r="S12" i="13"/>
  <c r="W12" i="13" s="1"/>
  <c r="S37" i="13"/>
  <c r="W37" i="13" s="1"/>
  <c r="R62" i="12"/>
  <c r="K62" i="12"/>
  <c r="L61" i="12"/>
  <c r="J63" i="12"/>
  <c r="S60" i="12"/>
  <c r="W60" i="12" s="1"/>
  <c r="R62" i="11"/>
  <c r="K62" i="11"/>
  <c r="L61" i="11"/>
  <c r="J63" i="11"/>
  <c r="R14" i="11"/>
  <c r="K14" i="11"/>
  <c r="L13" i="11"/>
  <c r="J15" i="11"/>
  <c r="S12" i="11"/>
  <c r="W12" i="11" s="1"/>
  <c r="S60" i="11"/>
  <c r="W60" i="11" s="1"/>
  <c r="K13" i="10"/>
  <c r="R13" i="10"/>
  <c r="L12" i="10"/>
  <c r="J14" i="10"/>
  <c r="K38" i="10"/>
  <c r="R38" i="10"/>
  <c r="L37" i="10"/>
  <c r="J39" i="10"/>
  <c r="L63" i="10"/>
  <c r="R64" i="10"/>
  <c r="K64" i="10"/>
  <c r="J65" i="10"/>
  <c r="S11" i="10"/>
  <c r="W11" i="10" s="1"/>
  <c r="S36" i="10"/>
  <c r="W36" i="10" s="1"/>
  <c r="S62" i="10"/>
  <c r="W62" i="10" s="1"/>
  <c r="S38" i="9"/>
  <c r="W38" i="9" s="1"/>
  <c r="S11" i="9"/>
  <c r="W11" i="9" s="1"/>
  <c r="R40" i="9"/>
  <c r="K40" i="9"/>
  <c r="L39" i="9"/>
  <c r="J41" i="9"/>
  <c r="R64" i="9"/>
  <c r="K64" i="9"/>
  <c r="L63" i="9"/>
  <c r="J65" i="9"/>
  <c r="L12" i="9"/>
  <c r="R13" i="9"/>
  <c r="K13" i="9"/>
  <c r="J14" i="9"/>
  <c r="S62" i="9"/>
  <c r="W62" i="9" s="1"/>
  <c r="R62" i="8"/>
  <c r="K62" i="8"/>
  <c r="L61" i="8"/>
  <c r="J63" i="8"/>
  <c r="L38" i="8"/>
  <c r="R39" i="8"/>
  <c r="K39" i="8"/>
  <c r="J40" i="8"/>
  <c r="L12" i="8"/>
  <c r="R13" i="8"/>
  <c r="K13" i="8"/>
  <c r="J14" i="8"/>
  <c r="S60" i="8"/>
  <c r="W60" i="8" s="1"/>
  <c r="S37" i="8"/>
  <c r="W37" i="8" s="1"/>
  <c r="S11" i="8"/>
  <c r="W11" i="8" s="1"/>
  <c r="S39" i="7"/>
  <c r="W39" i="7" s="1"/>
  <c r="L40" i="7"/>
  <c r="R41" i="7"/>
  <c r="K41" i="7"/>
  <c r="J42" i="7"/>
  <c r="R62" i="7"/>
  <c r="K62" i="7"/>
  <c r="L61" i="7"/>
  <c r="J63" i="7"/>
  <c r="L12" i="7"/>
  <c r="R13" i="7"/>
  <c r="K13" i="7"/>
  <c r="J14" i="7"/>
  <c r="S60" i="7"/>
  <c r="W60" i="7" s="1"/>
  <c r="S11" i="7"/>
  <c r="W11" i="7" s="1"/>
  <c r="S11" i="6"/>
  <c r="W11" i="6" s="1"/>
  <c r="R62" i="6"/>
  <c r="K62" i="6"/>
  <c r="L61" i="6"/>
  <c r="J63" i="6"/>
  <c r="R13" i="6"/>
  <c r="K13" i="6"/>
  <c r="L12" i="6"/>
  <c r="J14" i="6"/>
  <c r="S60" i="6"/>
  <c r="W60" i="6" s="1"/>
  <c r="L61" i="5"/>
  <c r="K62" i="5"/>
  <c r="R62" i="5"/>
  <c r="J63" i="5"/>
  <c r="R39" i="5"/>
  <c r="K39" i="5"/>
  <c r="L38" i="5"/>
  <c r="J40" i="5"/>
  <c r="S37" i="5"/>
  <c r="W37" i="5" s="1"/>
  <c r="S60" i="5"/>
  <c r="W60" i="5" s="1"/>
  <c r="R64" i="16" l="1"/>
  <c r="L63" i="16"/>
  <c r="S63" i="16" s="1"/>
  <c r="W63" i="16" s="1"/>
  <c r="K64" i="16"/>
  <c r="J65" i="16"/>
  <c r="L38" i="16"/>
  <c r="R39" i="16"/>
  <c r="K39" i="16"/>
  <c r="J40" i="16"/>
  <c r="S37" i="16"/>
  <c r="W37" i="16" s="1"/>
  <c r="L14" i="16"/>
  <c r="R15" i="16"/>
  <c r="K15" i="16"/>
  <c r="J16" i="16"/>
  <c r="S13" i="16"/>
  <c r="W13" i="16" s="1"/>
  <c r="K65" i="15"/>
  <c r="L64" i="15"/>
  <c r="R65" i="15"/>
  <c r="J66" i="15"/>
  <c r="R39" i="15"/>
  <c r="K39" i="15"/>
  <c r="L38" i="15"/>
  <c r="J40" i="15"/>
  <c r="K14" i="15"/>
  <c r="L13" i="15"/>
  <c r="R14" i="15"/>
  <c r="J15" i="15"/>
  <c r="S12" i="15"/>
  <c r="W12" i="15" s="1"/>
  <c r="S63" i="15"/>
  <c r="W63" i="15" s="1"/>
  <c r="S37" i="15"/>
  <c r="W37" i="15" s="1"/>
  <c r="S41" i="14"/>
  <c r="W41" i="14" s="1"/>
  <c r="L66" i="14"/>
  <c r="R67" i="14"/>
  <c r="K67" i="14"/>
  <c r="J68" i="14"/>
  <c r="L42" i="14"/>
  <c r="K43" i="14"/>
  <c r="R43" i="14"/>
  <c r="J44" i="14"/>
  <c r="R14" i="14"/>
  <c r="L13" i="14"/>
  <c r="K14" i="14"/>
  <c r="J15" i="14"/>
  <c r="S65" i="14"/>
  <c r="W65" i="14" s="1"/>
  <c r="S12" i="14"/>
  <c r="W12" i="14" s="1"/>
  <c r="L38" i="12"/>
  <c r="S38" i="12" s="1"/>
  <c r="W38" i="12" s="1"/>
  <c r="R39" i="12"/>
  <c r="K39" i="12"/>
  <c r="J40" i="12"/>
  <c r="L62" i="13"/>
  <c r="S62" i="13" s="1"/>
  <c r="W62" i="13" s="1"/>
  <c r="R63" i="13"/>
  <c r="K63" i="13"/>
  <c r="J64" i="13"/>
  <c r="R13" i="12"/>
  <c r="K13" i="12"/>
  <c r="J14" i="12"/>
  <c r="L12" i="12"/>
  <c r="S12" i="12" s="1"/>
  <c r="W12" i="12" s="1"/>
  <c r="K38" i="11"/>
  <c r="L37" i="11"/>
  <c r="S37" i="11" s="1"/>
  <c r="W37" i="11" s="1"/>
  <c r="J39" i="11"/>
  <c r="R38" i="11"/>
  <c r="R38" i="6"/>
  <c r="L37" i="6"/>
  <c r="S37" i="6" s="1"/>
  <c r="W37" i="6" s="1"/>
  <c r="K38" i="6"/>
  <c r="J39" i="6"/>
  <c r="L12" i="5"/>
  <c r="S12" i="5" s="1"/>
  <c r="W12" i="5" s="1"/>
  <c r="R13" i="5"/>
  <c r="K13" i="5"/>
  <c r="J14" i="5"/>
  <c r="S38" i="13"/>
  <c r="W38" i="13" s="1"/>
  <c r="S13" i="13"/>
  <c r="W13" i="13" s="1"/>
  <c r="R15" i="13"/>
  <c r="K15" i="13"/>
  <c r="L14" i="13"/>
  <c r="J16" i="13"/>
  <c r="L39" i="13"/>
  <c r="R40" i="13"/>
  <c r="K40" i="13"/>
  <c r="J41" i="13"/>
  <c r="L62" i="12"/>
  <c r="R63" i="12"/>
  <c r="K63" i="12"/>
  <c r="J64" i="12"/>
  <c r="S61" i="12"/>
  <c r="W61" i="12" s="1"/>
  <c r="R15" i="11"/>
  <c r="K15" i="11"/>
  <c r="L14" i="11"/>
  <c r="J16" i="11"/>
  <c r="L62" i="11"/>
  <c r="R63" i="11"/>
  <c r="K63" i="11"/>
  <c r="J64" i="11"/>
  <c r="S13" i="11"/>
  <c r="W13" i="11" s="1"/>
  <c r="S61" i="11"/>
  <c r="W61" i="11" s="1"/>
  <c r="L64" i="10"/>
  <c r="R65" i="10"/>
  <c r="K65" i="10"/>
  <c r="J66" i="10"/>
  <c r="S37" i="10"/>
  <c r="W37" i="10" s="1"/>
  <c r="S12" i="10"/>
  <c r="W12" i="10" s="1"/>
  <c r="R39" i="10"/>
  <c r="K39" i="10"/>
  <c r="L38" i="10"/>
  <c r="J40" i="10"/>
  <c r="K14" i="10"/>
  <c r="R14" i="10"/>
  <c r="L13" i="10"/>
  <c r="J15" i="10"/>
  <c r="S63" i="10"/>
  <c r="W63" i="10" s="1"/>
  <c r="L64" i="9"/>
  <c r="R65" i="9"/>
  <c r="K65" i="9"/>
  <c r="J66" i="9"/>
  <c r="S39" i="9"/>
  <c r="W39" i="9" s="1"/>
  <c r="R14" i="9"/>
  <c r="L13" i="9"/>
  <c r="K14" i="9"/>
  <c r="J15" i="9"/>
  <c r="R41" i="9"/>
  <c r="K41" i="9"/>
  <c r="L40" i="9"/>
  <c r="J42" i="9"/>
  <c r="S63" i="9"/>
  <c r="W63" i="9" s="1"/>
  <c r="S12" i="9"/>
  <c r="W12" i="9" s="1"/>
  <c r="S12" i="8"/>
  <c r="W12" i="8" s="1"/>
  <c r="L13" i="8"/>
  <c r="R14" i="8"/>
  <c r="K14" i="8"/>
  <c r="J15" i="8"/>
  <c r="L39" i="8"/>
  <c r="R40" i="8"/>
  <c r="K40" i="8"/>
  <c r="J41" i="8"/>
  <c r="L62" i="8"/>
  <c r="R63" i="8"/>
  <c r="K63" i="8"/>
  <c r="J64" i="8"/>
  <c r="S61" i="8"/>
  <c r="W61" i="8" s="1"/>
  <c r="S38" i="8"/>
  <c r="W38" i="8" s="1"/>
  <c r="S12" i="7"/>
  <c r="W12" i="7" s="1"/>
  <c r="S40" i="7"/>
  <c r="W40" i="7" s="1"/>
  <c r="K14" i="7"/>
  <c r="R14" i="7"/>
  <c r="L13" i="7"/>
  <c r="J15" i="7"/>
  <c r="L41" i="7"/>
  <c r="R42" i="7"/>
  <c r="K42" i="7"/>
  <c r="J43" i="7"/>
  <c r="L62" i="7"/>
  <c r="R63" i="7"/>
  <c r="K63" i="7"/>
  <c r="J64" i="7"/>
  <c r="S61" i="7"/>
  <c r="W61" i="7" s="1"/>
  <c r="R14" i="6"/>
  <c r="K14" i="6"/>
  <c r="L13" i="6"/>
  <c r="J15" i="6"/>
  <c r="L62" i="6"/>
  <c r="R63" i="6"/>
  <c r="K63" i="6"/>
  <c r="J64" i="6"/>
  <c r="S12" i="6"/>
  <c r="W12" i="6" s="1"/>
  <c r="S61" i="6"/>
  <c r="W61" i="6" s="1"/>
  <c r="L62" i="5"/>
  <c r="R63" i="5"/>
  <c r="K63" i="5"/>
  <c r="J64" i="5"/>
  <c r="K40" i="5"/>
  <c r="L39" i="5"/>
  <c r="R40" i="5"/>
  <c r="J41" i="5"/>
  <c r="S38" i="5"/>
  <c r="W38" i="5" s="1"/>
  <c r="S61" i="5"/>
  <c r="W61" i="5" s="1"/>
  <c r="R65" i="16" l="1"/>
  <c r="K65" i="16"/>
  <c r="L64" i="16"/>
  <c r="S64" i="16" s="1"/>
  <c r="W64" i="16" s="1"/>
  <c r="J66" i="16"/>
  <c r="S14" i="16"/>
  <c r="W14" i="16" s="1"/>
  <c r="R16" i="16"/>
  <c r="K16" i="16"/>
  <c r="L15" i="16"/>
  <c r="J17" i="16"/>
  <c r="R40" i="16"/>
  <c r="K40" i="16"/>
  <c r="L39" i="16"/>
  <c r="J41" i="16"/>
  <c r="S38" i="16"/>
  <c r="W38" i="16" s="1"/>
  <c r="R15" i="15"/>
  <c r="K15" i="15"/>
  <c r="L14" i="15"/>
  <c r="J16" i="15"/>
  <c r="S13" i="15"/>
  <c r="W13" i="15" s="1"/>
  <c r="R66" i="15"/>
  <c r="K66" i="15"/>
  <c r="L65" i="15"/>
  <c r="J67" i="15"/>
  <c r="S38" i="15"/>
  <c r="W38" i="15" s="1"/>
  <c r="R40" i="15"/>
  <c r="K40" i="15"/>
  <c r="L39" i="15"/>
  <c r="J41" i="15"/>
  <c r="S64" i="15"/>
  <c r="W64" i="15" s="1"/>
  <c r="R15" i="14"/>
  <c r="L14" i="14"/>
  <c r="K15" i="14"/>
  <c r="J16" i="14"/>
  <c r="S13" i="14"/>
  <c r="W13" i="14" s="1"/>
  <c r="R68" i="14"/>
  <c r="K68" i="14"/>
  <c r="L67" i="14"/>
  <c r="J69" i="14"/>
  <c r="S42" i="14"/>
  <c r="W42" i="14" s="1"/>
  <c r="S66" i="14"/>
  <c r="W66" i="14" s="1"/>
  <c r="L43" i="14"/>
  <c r="K44" i="14"/>
  <c r="R44" i="14"/>
  <c r="J45" i="14"/>
  <c r="R64" i="13"/>
  <c r="K64" i="13"/>
  <c r="L63" i="13"/>
  <c r="S63" i="13" s="1"/>
  <c r="W63" i="13" s="1"/>
  <c r="J65" i="13"/>
  <c r="L39" i="12"/>
  <c r="S39" i="12" s="1"/>
  <c r="W39" i="12" s="1"/>
  <c r="R40" i="12"/>
  <c r="K40" i="12"/>
  <c r="J41" i="12"/>
  <c r="R14" i="12"/>
  <c r="L13" i="12"/>
  <c r="S13" i="12" s="1"/>
  <c r="W13" i="12" s="1"/>
  <c r="K14" i="12"/>
  <c r="J15" i="12"/>
  <c r="K39" i="11"/>
  <c r="L38" i="11"/>
  <c r="S38" i="11" s="1"/>
  <c r="W38" i="11" s="1"/>
  <c r="R39" i="11"/>
  <c r="J40" i="11"/>
  <c r="J40" i="6"/>
  <c r="K39" i="6"/>
  <c r="R39" i="6"/>
  <c r="L38" i="6"/>
  <c r="S38" i="6" s="1"/>
  <c r="W38" i="6" s="1"/>
  <c r="K14" i="5"/>
  <c r="L13" i="5"/>
  <c r="S13" i="5" s="1"/>
  <c r="W13" i="5" s="1"/>
  <c r="R14" i="5"/>
  <c r="J15" i="5"/>
  <c r="R16" i="13"/>
  <c r="K16" i="13"/>
  <c r="L15" i="13"/>
  <c r="J17" i="13"/>
  <c r="S14" i="13"/>
  <c r="W14" i="13" s="1"/>
  <c r="L40" i="13"/>
  <c r="R41" i="13"/>
  <c r="K41" i="13"/>
  <c r="J42" i="13"/>
  <c r="S39" i="13"/>
  <c r="W39" i="13" s="1"/>
  <c r="R64" i="12"/>
  <c r="K64" i="12"/>
  <c r="L63" i="12"/>
  <c r="J65" i="12"/>
  <c r="S62" i="12"/>
  <c r="W62" i="12" s="1"/>
  <c r="R64" i="11"/>
  <c r="K64" i="11"/>
  <c r="L63" i="11"/>
  <c r="J65" i="11"/>
  <c r="R16" i="11"/>
  <c r="K16" i="11"/>
  <c r="L15" i="11"/>
  <c r="J17" i="11"/>
  <c r="S14" i="11"/>
  <c r="W14" i="11" s="1"/>
  <c r="S62" i="11"/>
  <c r="W62" i="11" s="1"/>
  <c r="K15" i="10"/>
  <c r="L14" i="10"/>
  <c r="R15" i="10"/>
  <c r="J16" i="10"/>
  <c r="K40" i="10"/>
  <c r="R40" i="10"/>
  <c r="L39" i="10"/>
  <c r="J41" i="10"/>
  <c r="L65" i="10"/>
  <c r="R66" i="10"/>
  <c r="K66" i="10"/>
  <c r="J67" i="10"/>
  <c r="S13" i="10"/>
  <c r="W13" i="10" s="1"/>
  <c r="S38" i="10"/>
  <c r="W38" i="10" s="1"/>
  <c r="S64" i="10"/>
  <c r="W64" i="10" s="1"/>
  <c r="S13" i="9"/>
  <c r="W13" i="9" s="1"/>
  <c r="R66" i="9"/>
  <c r="K66" i="9"/>
  <c r="L65" i="9"/>
  <c r="J67" i="9"/>
  <c r="R15" i="9"/>
  <c r="K15" i="9"/>
  <c r="L14" i="9"/>
  <c r="J16" i="9"/>
  <c r="R42" i="9"/>
  <c r="K42" i="9"/>
  <c r="J43" i="9"/>
  <c r="L41" i="9"/>
  <c r="S40" i="9"/>
  <c r="W40" i="9" s="1"/>
  <c r="S64" i="9"/>
  <c r="W64" i="9" s="1"/>
  <c r="S13" i="8"/>
  <c r="W13" i="8" s="1"/>
  <c r="R64" i="8"/>
  <c r="K64" i="8"/>
  <c r="L63" i="8"/>
  <c r="J65" i="8"/>
  <c r="L40" i="8"/>
  <c r="R41" i="8"/>
  <c r="K41" i="8"/>
  <c r="J42" i="8"/>
  <c r="L14" i="8"/>
  <c r="R15" i="8"/>
  <c r="K15" i="8"/>
  <c r="J16" i="8"/>
  <c r="S62" i="8"/>
  <c r="W62" i="8" s="1"/>
  <c r="S39" i="8"/>
  <c r="W39" i="8" s="1"/>
  <c r="R64" i="7"/>
  <c r="K64" i="7"/>
  <c r="L63" i="7"/>
  <c r="J65" i="7"/>
  <c r="L42" i="7"/>
  <c r="K43" i="7"/>
  <c r="R43" i="7"/>
  <c r="J44" i="7"/>
  <c r="R15" i="7"/>
  <c r="L14" i="7"/>
  <c r="K15" i="7"/>
  <c r="J16" i="7"/>
  <c r="S13" i="7"/>
  <c r="W13" i="7" s="1"/>
  <c r="S62" i="7"/>
  <c r="W62" i="7" s="1"/>
  <c r="S41" i="7"/>
  <c r="W41" i="7" s="1"/>
  <c r="R64" i="6"/>
  <c r="K64" i="6"/>
  <c r="L63" i="6"/>
  <c r="J65" i="6"/>
  <c r="R15" i="6"/>
  <c r="K15" i="6"/>
  <c r="L14" i="6"/>
  <c r="J16" i="6"/>
  <c r="S62" i="6"/>
  <c r="W62" i="6" s="1"/>
  <c r="S13" i="6"/>
  <c r="W13" i="6" s="1"/>
  <c r="K41" i="5"/>
  <c r="L40" i="5"/>
  <c r="R41" i="5"/>
  <c r="J42" i="5"/>
  <c r="L63" i="5"/>
  <c r="K64" i="5"/>
  <c r="R64" i="5"/>
  <c r="J65" i="5"/>
  <c r="S39" i="5"/>
  <c r="W39" i="5" s="1"/>
  <c r="S62" i="5"/>
  <c r="W62" i="5" s="1"/>
  <c r="J67" i="16" l="1"/>
  <c r="K66" i="16"/>
  <c r="L65" i="16"/>
  <c r="S65" i="16" s="1"/>
  <c r="W65" i="16" s="1"/>
  <c r="R66" i="16"/>
  <c r="S15" i="16"/>
  <c r="W15" i="16" s="1"/>
  <c r="K41" i="16"/>
  <c r="L40" i="16"/>
  <c r="R41" i="16"/>
  <c r="J42" i="16"/>
  <c r="S39" i="16"/>
  <c r="W39" i="16" s="1"/>
  <c r="K17" i="16"/>
  <c r="L16" i="16"/>
  <c r="R17" i="16"/>
  <c r="J18" i="16"/>
  <c r="S65" i="15"/>
  <c r="W65" i="15" s="1"/>
  <c r="K41" i="15"/>
  <c r="L40" i="15"/>
  <c r="R41" i="15"/>
  <c r="J42" i="15"/>
  <c r="R16" i="15"/>
  <c r="K16" i="15"/>
  <c r="L15" i="15"/>
  <c r="J17" i="15"/>
  <c r="S39" i="15"/>
  <c r="W39" i="15" s="1"/>
  <c r="S14" i="15"/>
  <c r="W14" i="15" s="1"/>
  <c r="K67" i="15"/>
  <c r="L66" i="15"/>
  <c r="R67" i="15"/>
  <c r="J68" i="15"/>
  <c r="S67" i="14"/>
  <c r="W67" i="14" s="1"/>
  <c r="R16" i="14"/>
  <c r="L15" i="14"/>
  <c r="K16" i="14"/>
  <c r="J17" i="14"/>
  <c r="S43" i="14"/>
  <c r="W43" i="14" s="1"/>
  <c r="R45" i="14"/>
  <c r="L44" i="14"/>
  <c r="K45" i="14"/>
  <c r="J46" i="14"/>
  <c r="L68" i="14"/>
  <c r="R69" i="14"/>
  <c r="K69" i="14"/>
  <c r="J70" i="14"/>
  <c r="S14" i="14"/>
  <c r="W14" i="14" s="1"/>
  <c r="J42" i="12"/>
  <c r="L40" i="12"/>
  <c r="S40" i="12" s="1"/>
  <c r="W40" i="12" s="1"/>
  <c r="R41" i="12"/>
  <c r="K41" i="12"/>
  <c r="J66" i="13"/>
  <c r="L64" i="13"/>
  <c r="S64" i="13" s="1"/>
  <c r="W64" i="13" s="1"/>
  <c r="R65" i="13"/>
  <c r="K65" i="13"/>
  <c r="R15" i="12"/>
  <c r="K15" i="12"/>
  <c r="J16" i="12"/>
  <c r="L14" i="12"/>
  <c r="S14" i="12" s="1"/>
  <c r="W14" i="12" s="1"/>
  <c r="K40" i="11"/>
  <c r="L39" i="11"/>
  <c r="S39" i="11" s="1"/>
  <c r="W39" i="11" s="1"/>
  <c r="R40" i="11"/>
  <c r="J41" i="11"/>
  <c r="R40" i="6"/>
  <c r="J41" i="6"/>
  <c r="L39" i="6"/>
  <c r="S39" i="6" s="1"/>
  <c r="W39" i="6" s="1"/>
  <c r="K40" i="6"/>
  <c r="L14" i="5"/>
  <c r="S14" i="5" s="1"/>
  <c r="W14" i="5" s="1"/>
  <c r="R15" i="5"/>
  <c r="J16" i="5"/>
  <c r="K15" i="5"/>
  <c r="L41" i="13"/>
  <c r="R42" i="13"/>
  <c r="K42" i="13"/>
  <c r="J43" i="13"/>
  <c r="S15" i="13"/>
  <c r="W15" i="13" s="1"/>
  <c r="R17" i="13"/>
  <c r="K17" i="13"/>
  <c r="L16" i="13"/>
  <c r="J18" i="13"/>
  <c r="S40" i="13"/>
  <c r="W40" i="13" s="1"/>
  <c r="L64" i="12"/>
  <c r="R65" i="12"/>
  <c r="K65" i="12"/>
  <c r="J66" i="12"/>
  <c r="S63" i="12"/>
  <c r="W63" i="12" s="1"/>
  <c r="R17" i="11"/>
  <c r="K17" i="11"/>
  <c r="L16" i="11"/>
  <c r="J18" i="11"/>
  <c r="L64" i="11"/>
  <c r="R65" i="11"/>
  <c r="K65" i="11"/>
  <c r="J66" i="11"/>
  <c r="S15" i="11"/>
  <c r="W15" i="11" s="1"/>
  <c r="S63" i="11"/>
  <c r="W63" i="11" s="1"/>
  <c r="L66" i="10"/>
  <c r="R67" i="10"/>
  <c r="K67" i="10"/>
  <c r="J68" i="10"/>
  <c r="K41" i="10"/>
  <c r="L40" i="10"/>
  <c r="R41" i="10"/>
  <c r="J42" i="10"/>
  <c r="K16" i="10"/>
  <c r="R16" i="10"/>
  <c r="L15" i="10"/>
  <c r="J17" i="10"/>
  <c r="S39" i="10"/>
  <c r="W39" i="10" s="1"/>
  <c r="S14" i="10"/>
  <c r="W14" i="10" s="1"/>
  <c r="S65" i="10"/>
  <c r="W65" i="10" s="1"/>
  <c r="S41" i="9"/>
  <c r="W41" i="9" s="1"/>
  <c r="R16" i="9"/>
  <c r="K16" i="9"/>
  <c r="L15" i="9"/>
  <c r="J17" i="9"/>
  <c r="L66" i="9"/>
  <c r="K67" i="9"/>
  <c r="R67" i="9"/>
  <c r="J68" i="9"/>
  <c r="R43" i="9"/>
  <c r="K43" i="9"/>
  <c r="L42" i="9"/>
  <c r="J44" i="9"/>
  <c r="S14" i="9"/>
  <c r="W14" i="9" s="1"/>
  <c r="S65" i="9"/>
  <c r="W65" i="9" s="1"/>
  <c r="S14" i="8"/>
  <c r="W14" i="8" s="1"/>
  <c r="S40" i="8"/>
  <c r="W40" i="8" s="1"/>
  <c r="L15" i="8"/>
  <c r="R16" i="8"/>
  <c r="K16" i="8"/>
  <c r="J17" i="8"/>
  <c r="L41" i="8"/>
  <c r="R42" i="8"/>
  <c r="K42" i="8"/>
  <c r="J43" i="8"/>
  <c r="L64" i="8"/>
  <c r="R65" i="8"/>
  <c r="K65" i="8"/>
  <c r="J66" i="8"/>
  <c r="S63" i="8"/>
  <c r="W63" i="8" s="1"/>
  <c r="S14" i="7"/>
  <c r="W14" i="7" s="1"/>
  <c r="K16" i="7"/>
  <c r="L15" i="7"/>
  <c r="R16" i="7"/>
  <c r="J17" i="7"/>
  <c r="L43" i="7"/>
  <c r="R44" i="7"/>
  <c r="K44" i="7"/>
  <c r="J45" i="7"/>
  <c r="L64" i="7"/>
  <c r="R65" i="7"/>
  <c r="K65" i="7"/>
  <c r="J66" i="7"/>
  <c r="S63" i="7"/>
  <c r="W63" i="7" s="1"/>
  <c r="S42" i="7"/>
  <c r="W42" i="7" s="1"/>
  <c r="R16" i="6"/>
  <c r="K16" i="6"/>
  <c r="L15" i="6"/>
  <c r="J17" i="6"/>
  <c r="L64" i="6"/>
  <c r="R65" i="6"/>
  <c r="K65" i="6"/>
  <c r="J66" i="6"/>
  <c r="S14" i="6"/>
  <c r="W14" i="6" s="1"/>
  <c r="S63" i="6"/>
  <c r="W63" i="6" s="1"/>
  <c r="L64" i="5"/>
  <c r="R65" i="5"/>
  <c r="K65" i="5"/>
  <c r="J66" i="5"/>
  <c r="S40" i="5"/>
  <c r="W40" i="5" s="1"/>
  <c r="K42" i="5"/>
  <c r="L41" i="5"/>
  <c r="R42" i="5"/>
  <c r="J43" i="5"/>
  <c r="S63" i="5"/>
  <c r="W63" i="5" s="1"/>
  <c r="J68" i="16" l="1"/>
  <c r="R67" i="16"/>
  <c r="K67" i="16"/>
  <c r="L66" i="16"/>
  <c r="S66" i="16" s="1"/>
  <c r="W66" i="16" s="1"/>
  <c r="S16" i="16"/>
  <c r="W16" i="16" s="1"/>
  <c r="S40" i="16"/>
  <c r="W40" i="16" s="1"/>
  <c r="L41" i="16"/>
  <c r="R42" i="16"/>
  <c r="K42" i="16"/>
  <c r="J43" i="16"/>
  <c r="L17" i="16"/>
  <c r="R18" i="16"/>
  <c r="K18" i="16"/>
  <c r="J19" i="16"/>
  <c r="S15" i="15"/>
  <c r="W15" i="15" s="1"/>
  <c r="L67" i="15"/>
  <c r="R68" i="15"/>
  <c r="K68" i="15"/>
  <c r="J69" i="15"/>
  <c r="R42" i="15"/>
  <c r="K42" i="15"/>
  <c r="L41" i="15"/>
  <c r="J43" i="15"/>
  <c r="K17" i="15"/>
  <c r="L16" i="15"/>
  <c r="R17" i="15"/>
  <c r="J18" i="15"/>
  <c r="S66" i="15"/>
  <c r="W66" i="15" s="1"/>
  <c r="S40" i="15"/>
  <c r="W40" i="15" s="1"/>
  <c r="S44" i="14"/>
  <c r="W44" i="14" s="1"/>
  <c r="R70" i="14"/>
  <c r="K70" i="14"/>
  <c r="L69" i="14"/>
  <c r="J71" i="14"/>
  <c r="R46" i="14"/>
  <c r="K46" i="14"/>
  <c r="L45" i="14"/>
  <c r="J47" i="14"/>
  <c r="S15" i="14"/>
  <c r="W15" i="14" s="1"/>
  <c r="R17" i="14"/>
  <c r="L16" i="14"/>
  <c r="K17" i="14"/>
  <c r="J18" i="14"/>
  <c r="S68" i="14"/>
  <c r="W68" i="14" s="1"/>
  <c r="L65" i="13"/>
  <c r="S65" i="13" s="1"/>
  <c r="W65" i="13" s="1"/>
  <c r="J67" i="13"/>
  <c r="R66" i="13"/>
  <c r="K66" i="13"/>
  <c r="R42" i="12"/>
  <c r="J43" i="12"/>
  <c r="K42" i="12"/>
  <c r="L41" i="12"/>
  <c r="S41" i="12" s="1"/>
  <c r="W41" i="12" s="1"/>
  <c r="R16" i="12"/>
  <c r="K16" i="12"/>
  <c r="J17" i="12"/>
  <c r="L15" i="12"/>
  <c r="S15" i="12" s="1"/>
  <c r="W15" i="12" s="1"/>
  <c r="K41" i="11"/>
  <c r="L40" i="11"/>
  <c r="S40" i="11" s="1"/>
  <c r="W40" i="11" s="1"/>
  <c r="R41" i="11"/>
  <c r="J42" i="11"/>
  <c r="J42" i="6"/>
  <c r="R41" i="6"/>
  <c r="L40" i="6"/>
  <c r="S40" i="6" s="1"/>
  <c r="W40" i="6" s="1"/>
  <c r="K41" i="6"/>
  <c r="L15" i="5"/>
  <c r="S15" i="5" s="1"/>
  <c r="W15" i="5" s="1"/>
  <c r="R16" i="5"/>
  <c r="K16" i="5"/>
  <c r="J17" i="5"/>
  <c r="L42" i="13"/>
  <c r="R43" i="13"/>
  <c r="K43" i="13"/>
  <c r="J44" i="13"/>
  <c r="R18" i="13"/>
  <c r="K18" i="13"/>
  <c r="L17" i="13"/>
  <c r="J19" i="13"/>
  <c r="S16" i="13"/>
  <c r="W16" i="13" s="1"/>
  <c r="S41" i="13"/>
  <c r="W41" i="13" s="1"/>
  <c r="R66" i="12"/>
  <c r="K66" i="12"/>
  <c r="L65" i="12"/>
  <c r="J67" i="12"/>
  <c r="S64" i="12"/>
  <c r="W64" i="12" s="1"/>
  <c r="R66" i="11"/>
  <c r="K66" i="11"/>
  <c r="L65" i="11"/>
  <c r="J67" i="11"/>
  <c r="R18" i="11"/>
  <c r="K18" i="11"/>
  <c r="L17" i="11"/>
  <c r="J19" i="11"/>
  <c r="S16" i="11"/>
  <c r="W16" i="11" s="1"/>
  <c r="S64" i="11"/>
  <c r="W64" i="11" s="1"/>
  <c r="K17" i="10"/>
  <c r="R17" i="10"/>
  <c r="L16" i="10"/>
  <c r="J18" i="10"/>
  <c r="R42" i="10"/>
  <c r="L41" i="10"/>
  <c r="K42" i="10"/>
  <c r="J43" i="10"/>
  <c r="L67" i="10"/>
  <c r="R68" i="10"/>
  <c r="K68" i="10"/>
  <c r="J69" i="10"/>
  <c r="S15" i="10"/>
  <c r="W15" i="10" s="1"/>
  <c r="S40" i="10"/>
  <c r="W40" i="10" s="1"/>
  <c r="S66" i="10"/>
  <c r="W66" i="10" s="1"/>
  <c r="S66" i="9"/>
  <c r="W66" i="9" s="1"/>
  <c r="R17" i="9"/>
  <c r="L16" i="9"/>
  <c r="K17" i="9"/>
  <c r="J18" i="9"/>
  <c r="R44" i="9"/>
  <c r="K44" i="9"/>
  <c r="L43" i="9"/>
  <c r="J45" i="9"/>
  <c r="R68" i="9"/>
  <c r="K68" i="9"/>
  <c r="L67" i="9"/>
  <c r="J69" i="9"/>
  <c r="S42" i="9"/>
  <c r="W42" i="9" s="1"/>
  <c r="S15" i="9"/>
  <c r="W15" i="9" s="1"/>
  <c r="R66" i="8"/>
  <c r="K66" i="8"/>
  <c r="L65" i="8"/>
  <c r="J67" i="8"/>
  <c r="L42" i="8"/>
  <c r="R43" i="8"/>
  <c r="K43" i="8"/>
  <c r="J44" i="8"/>
  <c r="L16" i="8"/>
  <c r="R17" i="8"/>
  <c r="K17" i="8"/>
  <c r="J18" i="8"/>
  <c r="S64" i="8"/>
  <c r="W64" i="8" s="1"/>
  <c r="S41" i="8"/>
  <c r="W41" i="8" s="1"/>
  <c r="S15" i="8"/>
  <c r="W15" i="8" s="1"/>
  <c r="S64" i="7"/>
  <c r="W64" i="7" s="1"/>
  <c r="L44" i="7"/>
  <c r="R45" i="7"/>
  <c r="K45" i="7"/>
  <c r="J46" i="7"/>
  <c r="S15" i="7"/>
  <c r="W15" i="7" s="1"/>
  <c r="S43" i="7"/>
  <c r="W43" i="7" s="1"/>
  <c r="R66" i="7"/>
  <c r="K66" i="7"/>
  <c r="L65" i="7"/>
  <c r="J67" i="7"/>
  <c r="K17" i="7"/>
  <c r="L16" i="7"/>
  <c r="R17" i="7"/>
  <c r="J18" i="7"/>
  <c r="R17" i="6"/>
  <c r="K17" i="6"/>
  <c r="L16" i="6"/>
  <c r="J18" i="6"/>
  <c r="R66" i="6"/>
  <c r="K66" i="6"/>
  <c r="L65" i="6"/>
  <c r="J67" i="6"/>
  <c r="S15" i="6"/>
  <c r="W15" i="6" s="1"/>
  <c r="S64" i="6"/>
  <c r="W64" i="6" s="1"/>
  <c r="S41" i="5"/>
  <c r="W41" i="5" s="1"/>
  <c r="L65" i="5"/>
  <c r="K66" i="5"/>
  <c r="R66" i="5"/>
  <c r="J67" i="5"/>
  <c r="R43" i="5"/>
  <c r="L42" i="5"/>
  <c r="K43" i="5"/>
  <c r="J44" i="5"/>
  <c r="S64" i="5"/>
  <c r="W64" i="5" s="1"/>
  <c r="R68" i="16" l="1"/>
  <c r="J69" i="16"/>
  <c r="K68" i="16"/>
  <c r="L67" i="16"/>
  <c r="S67" i="16" s="1"/>
  <c r="W67" i="16" s="1"/>
  <c r="R43" i="16"/>
  <c r="K43" i="16"/>
  <c r="L42" i="16"/>
  <c r="J44" i="16"/>
  <c r="S17" i="16"/>
  <c r="W17" i="16" s="1"/>
  <c r="S41" i="16"/>
  <c r="W41" i="16" s="1"/>
  <c r="R19" i="16"/>
  <c r="K19" i="16"/>
  <c r="L18" i="16"/>
  <c r="J20" i="16"/>
  <c r="R43" i="15"/>
  <c r="K43" i="15"/>
  <c r="L42" i="15"/>
  <c r="J44" i="15"/>
  <c r="S41" i="15"/>
  <c r="W41" i="15" s="1"/>
  <c r="K69" i="15"/>
  <c r="L68" i="15"/>
  <c r="R69" i="15"/>
  <c r="J70" i="15"/>
  <c r="S16" i="15"/>
  <c r="W16" i="15" s="1"/>
  <c r="S67" i="15"/>
  <c r="W67" i="15" s="1"/>
  <c r="R18" i="15"/>
  <c r="K18" i="15"/>
  <c r="L17" i="15"/>
  <c r="J19" i="15"/>
  <c r="R18" i="14"/>
  <c r="L17" i="14"/>
  <c r="K18" i="14"/>
  <c r="J19" i="14"/>
  <c r="S16" i="14"/>
  <c r="W16" i="14" s="1"/>
  <c r="R47" i="14"/>
  <c r="K47" i="14"/>
  <c r="L47" i="14" s="1"/>
  <c r="L46" i="14"/>
  <c r="L70" i="14"/>
  <c r="R71" i="14"/>
  <c r="K71" i="14"/>
  <c r="J72" i="14"/>
  <c r="S45" i="14"/>
  <c r="W45" i="14" s="1"/>
  <c r="S69" i="14"/>
  <c r="W69" i="14" s="1"/>
  <c r="R43" i="12"/>
  <c r="K43" i="12"/>
  <c r="J44" i="12"/>
  <c r="L42" i="12"/>
  <c r="S42" i="12" s="1"/>
  <c r="W42" i="12" s="1"/>
  <c r="L66" i="13"/>
  <c r="S66" i="13" s="1"/>
  <c r="W66" i="13" s="1"/>
  <c r="K67" i="13"/>
  <c r="R67" i="13"/>
  <c r="J68" i="13"/>
  <c r="R17" i="12"/>
  <c r="K17" i="12"/>
  <c r="J18" i="12"/>
  <c r="L16" i="12"/>
  <c r="S16" i="12" s="1"/>
  <c r="W16" i="12" s="1"/>
  <c r="K42" i="11"/>
  <c r="J43" i="11"/>
  <c r="L41" i="11"/>
  <c r="S41" i="11" s="1"/>
  <c r="W41" i="11" s="1"/>
  <c r="R42" i="11"/>
  <c r="K42" i="6"/>
  <c r="R42" i="6"/>
  <c r="J43" i="6"/>
  <c r="L41" i="6"/>
  <c r="S41" i="6" s="1"/>
  <c r="W41" i="6" s="1"/>
  <c r="L16" i="5"/>
  <c r="S16" i="5" s="1"/>
  <c r="W16" i="5" s="1"/>
  <c r="R17" i="5"/>
  <c r="K17" i="5"/>
  <c r="J18" i="5"/>
  <c r="L43" i="13"/>
  <c r="R44" i="13"/>
  <c r="K44" i="13"/>
  <c r="J45" i="13"/>
  <c r="R19" i="13"/>
  <c r="K19" i="13"/>
  <c r="L18" i="13"/>
  <c r="J20" i="13"/>
  <c r="S17" i="13"/>
  <c r="W17" i="13" s="1"/>
  <c r="S42" i="13"/>
  <c r="W42" i="13" s="1"/>
  <c r="S65" i="12"/>
  <c r="W65" i="12" s="1"/>
  <c r="L66" i="12"/>
  <c r="R67" i="12"/>
  <c r="K67" i="12"/>
  <c r="J68" i="12"/>
  <c r="R19" i="11"/>
  <c r="K19" i="11"/>
  <c r="L18" i="11"/>
  <c r="J20" i="11"/>
  <c r="L66" i="11"/>
  <c r="R67" i="11"/>
  <c r="K67" i="11"/>
  <c r="J68" i="11"/>
  <c r="S17" i="11"/>
  <c r="W17" i="11" s="1"/>
  <c r="S65" i="11"/>
  <c r="W65" i="11" s="1"/>
  <c r="L68" i="10"/>
  <c r="R69" i="10"/>
  <c r="K69" i="10"/>
  <c r="J70" i="10"/>
  <c r="R43" i="10"/>
  <c r="K43" i="10"/>
  <c r="L42" i="10"/>
  <c r="J44" i="10"/>
  <c r="K18" i="10"/>
  <c r="L17" i="10"/>
  <c r="R18" i="10"/>
  <c r="J19" i="10"/>
  <c r="S16" i="10"/>
  <c r="W16" i="10" s="1"/>
  <c r="S41" i="10"/>
  <c r="W41" i="10" s="1"/>
  <c r="S67" i="10"/>
  <c r="W67" i="10" s="1"/>
  <c r="R45" i="9"/>
  <c r="K45" i="9"/>
  <c r="L44" i="9"/>
  <c r="J46" i="9"/>
  <c r="S16" i="9"/>
  <c r="W16" i="9" s="1"/>
  <c r="L68" i="9"/>
  <c r="R69" i="9"/>
  <c r="K69" i="9"/>
  <c r="J70" i="9"/>
  <c r="R18" i="9"/>
  <c r="K18" i="9"/>
  <c r="L17" i="9"/>
  <c r="J19" i="9"/>
  <c r="S67" i="9"/>
  <c r="W67" i="9" s="1"/>
  <c r="S43" i="9"/>
  <c r="W43" i="9" s="1"/>
  <c r="L17" i="8"/>
  <c r="R18" i="8"/>
  <c r="K18" i="8"/>
  <c r="J19" i="8"/>
  <c r="L43" i="8"/>
  <c r="R44" i="8"/>
  <c r="K44" i="8"/>
  <c r="J45" i="8"/>
  <c r="L66" i="8"/>
  <c r="R67" i="8"/>
  <c r="K67" i="8"/>
  <c r="J68" i="8"/>
  <c r="S65" i="8"/>
  <c r="W65" i="8" s="1"/>
  <c r="S16" i="8"/>
  <c r="W16" i="8" s="1"/>
  <c r="S42" i="8"/>
  <c r="W42" i="8" s="1"/>
  <c r="S16" i="7"/>
  <c r="W16" i="7" s="1"/>
  <c r="S44" i="7"/>
  <c r="W44" i="7" s="1"/>
  <c r="K18" i="7"/>
  <c r="L17" i="7"/>
  <c r="R18" i="7"/>
  <c r="J19" i="7"/>
  <c r="L66" i="7"/>
  <c r="R67" i="7"/>
  <c r="K67" i="7"/>
  <c r="J68" i="7"/>
  <c r="K46" i="7"/>
  <c r="R46" i="7"/>
  <c r="L45" i="7"/>
  <c r="J47" i="7"/>
  <c r="S65" i="7"/>
  <c r="W65" i="7" s="1"/>
  <c r="L66" i="6"/>
  <c r="R67" i="6"/>
  <c r="K67" i="6"/>
  <c r="J68" i="6"/>
  <c r="R18" i="6"/>
  <c r="K18" i="6"/>
  <c r="J19" i="6"/>
  <c r="L17" i="6"/>
  <c r="S65" i="6"/>
  <c r="W65" i="6" s="1"/>
  <c r="S16" i="6"/>
  <c r="W16" i="6" s="1"/>
  <c r="S42" i="5"/>
  <c r="W42" i="5" s="1"/>
  <c r="S65" i="5"/>
  <c r="W65" i="5" s="1"/>
  <c r="K44" i="5"/>
  <c r="R44" i="5"/>
  <c r="L43" i="5"/>
  <c r="J45" i="5"/>
  <c r="L66" i="5"/>
  <c r="R67" i="5"/>
  <c r="K67" i="5"/>
  <c r="J68" i="5"/>
  <c r="K69" i="16" l="1"/>
  <c r="L68" i="16"/>
  <c r="S68" i="16" s="1"/>
  <c r="W68" i="16" s="1"/>
  <c r="R69" i="16"/>
  <c r="J70" i="16"/>
  <c r="S18" i="16"/>
  <c r="W18" i="16" s="1"/>
  <c r="K44" i="16"/>
  <c r="L43" i="16"/>
  <c r="R44" i="16"/>
  <c r="J45" i="16"/>
  <c r="S42" i="16"/>
  <c r="W42" i="16" s="1"/>
  <c r="K20" i="16"/>
  <c r="L19" i="16"/>
  <c r="R20" i="16"/>
  <c r="J21" i="16"/>
  <c r="R70" i="15"/>
  <c r="K70" i="15"/>
  <c r="L69" i="15"/>
  <c r="J71" i="15"/>
  <c r="R19" i="15"/>
  <c r="K19" i="15"/>
  <c r="L18" i="15"/>
  <c r="J20" i="15"/>
  <c r="S17" i="15"/>
  <c r="W17" i="15" s="1"/>
  <c r="K44" i="15"/>
  <c r="L43" i="15"/>
  <c r="R44" i="15"/>
  <c r="J45" i="15"/>
  <c r="S42" i="15"/>
  <c r="W42" i="15" s="1"/>
  <c r="S68" i="15"/>
  <c r="W68" i="15" s="1"/>
  <c r="M47" i="14"/>
  <c r="N47" i="14" s="1"/>
  <c r="T47" i="14" s="1"/>
  <c r="S47" i="14"/>
  <c r="W47" i="14" s="1"/>
  <c r="X47" i="14" s="1"/>
  <c r="K19" i="14"/>
  <c r="R19" i="14"/>
  <c r="L18" i="14"/>
  <c r="J20" i="14"/>
  <c r="S70" i="14"/>
  <c r="W70" i="14" s="1"/>
  <c r="S17" i="14"/>
  <c r="W17" i="14" s="1"/>
  <c r="R72" i="14"/>
  <c r="K72" i="14"/>
  <c r="L72" i="14" s="1"/>
  <c r="L71" i="14"/>
  <c r="S46" i="14"/>
  <c r="W46" i="14" s="1"/>
  <c r="R68" i="13"/>
  <c r="K68" i="13"/>
  <c r="L67" i="13"/>
  <c r="S67" i="13" s="1"/>
  <c r="W67" i="13" s="1"/>
  <c r="J69" i="13"/>
  <c r="R44" i="12"/>
  <c r="K44" i="12"/>
  <c r="J45" i="12"/>
  <c r="L43" i="12"/>
  <c r="S43" i="12" s="1"/>
  <c r="W43" i="12" s="1"/>
  <c r="R18" i="12"/>
  <c r="K18" i="12"/>
  <c r="L17" i="12"/>
  <c r="S17" i="12" s="1"/>
  <c r="W17" i="12" s="1"/>
  <c r="J19" i="12"/>
  <c r="K43" i="11"/>
  <c r="J44" i="11"/>
  <c r="L42" i="11"/>
  <c r="S42" i="11" s="1"/>
  <c r="W42" i="11" s="1"/>
  <c r="R43" i="11"/>
  <c r="J44" i="6"/>
  <c r="L42" i="6"/>
  <c r="S42" i="6" s="1"/>
  <c r="W42" i="6" s="1"/>
  <c r="K43" i="6"/>
  <c r="R43" i="6"/>
  <c r="J19" i="5"/>
  <c r="J20" i="5" s="1"/>
  <c r="L17" i="5"/>
  <c r="S17" i="5" s="1"/>
  <c r="W17" i="5" s="1"/>
  <c r="K18" i="5"/>
  <c r="R18" i="5"/>
  <c r="R45" i="13"/>
  <c r="L44" i="13"/>
  <c r="K45" i="13"/>
  <c r="J46" i="13"/>
  <c r="R20" i="13"/>
  <c r="K20" i="13"/>
  <c r="L19" i="13"/>
  <c r="J21" i="13"/>
  <c r="S18" i="13"/>
  <c r="W18" i="13" s="1"/>
  <c r="S43" i="13"/>
  <c r="W43" i="13" s="1"/>
  <c r="S66" i="12"/>
  <c r="W66" i="12" s="1"/>
  <c r="R68" i="12"/>
  <c r="K68" i="12"/>
  <c r="L67" i="12"/>
  <c r="J69" i="12"/>
  <c r="K20" i="11"/>
  <c r="R20" i="11"/>
  <c r="L19" i="11"/>
  <c r="J21" i="11"/>
  <c r="R68" i="11"/>
  <c r="K68" i="11"/>
  <c r="L67" i="11"/>
  <c r="J69" i="11"/>
  <c r="S18" i="11"/>
  <c r="W18" i="11" s="1"/>
  <c r="S66" i="11"/>
  <c r="W66" i="11" s="1"/>
  <c r="K19" i="10"/>
  <c r="R19" i="10"/>
  <c r="L18" i="10"/>
  <c r="J20" i="10"/>
  <c r="K44" i="10"/>
  <c r="R44" i="10"/>
  <c r="L43" i="10"/>
  <c r="J45" i="10"/>
  <c r="L69" i="10"/>
  <c r="R70" i="10"/>
  <c r="K70" i="10"/>
  <c r="J71" i="10"/>
  <c r="S42" i="10"/>
  <c r="W42" i="10" s="1"/>
  <c r="S17" i="10"/>
  <c r="W17" i="10" s="1"/>
  <c r="S68" i="10"/>
  <c r="W68" i="10" s="1"/>
  <c r="S44" i="9"/>
  <c r="W44" i="9" s="1"/>
  <c r="R19" i="9"/>
  <c r="K19" i="9"/>
  <c r="L18" i="9"/>
  <c r="J20" i="9"/>
  <c r="R70" i="9"/>
  <c r="K70" i="9"/>
  <c r="L69" i="9"/>
  <c r="J71" i="9"/>
  <c r="R46" i="9"/>
  <c r="L45" i="9"/>
  <c r="K46" i="9"/>
  <c r="J47" i="9"/>
  <c r="S68" i="9"/>
  <c r="W68" i="9" s="1"/>
  <c r="S17" i="9"/>
  <c r="W17" i="9" s="1"/>
  <c r="R68" i="8"/>
  <c r="K68" i="8"/>
  <c r="L67" i="8"/>
  <c r="J69" i="8"/>
  <c r="L44" i="8"/>
  <c r="R45" i="8"/>
  <c r="K45" i="8"/>
  <c r="J46" i="8"/>
  <c r="L18" i="8"/>
  <c r="R19" i="8"/>
  <c r="K19" i="8"/>
  <c r="J20" i="8"/>
  <c r="S66" i="8"/>
  <c r="W66" i="8" s="1"/>
  <c r="S43" i="8"/>
  <c r="W43" i="8" s="1"/>
  <c r="S17" i="8"/>
  <c r="W17" i="8" s="1"/>
  <c r="S66" i="7"/>
  <c r="W66" i="7" s="1"/>
  <c r="R47" i="7"/>
  <c r="K47" i="7"/>
  <c r="L47" i="7" s="1"/>
  <c r="L46" i="7"/>
  <c r="R68" i="7"/>
  <c r="K68" i="7"/>
  <c r="L67" i="7"/>
  <c r="J69" i="7"/>
  <c r="S45" i="7"/>
  <c r="W45" i="7" s="1"/>
  <c r="R19" i="7"/>
  <c r="L18" i="7"/>
  <c r="K19" i="7"/>
  <c r="J20" i="7"/>
  <c r="S17" i="7"/>
  <c r="W17" i="7" s="1"/>
  <c r="R19" i="6"/>
  <c r="K19" i="6"/>
  <c r="L18" i="6"/>
  <c r="J20" i="6"/>
  <c r="S17" i="6"/>
  <c r="W17" i="6" s="1"/>
  <c r="R68" i="6"/>
  <c r="K68" i="6"/>
  <c r="L67" i="6"/>
  <c r="J69" i="6"/>
  <c r="S66" i="6"/>
  <c r="W66" i="6" s="1"/>
  <c r="S66" i="5"/>
  <c r="W66" i="5" s="1"/>
  <c r="L67" i="5"/>
  <c r="R68" i="5"/>
  <c r="K68" i="5"/>
  <c r="J69" i="5"/>
  <c r="K20" i="5"/>
  <c r="R20" i="5"/>
  <c r="J21" i="5"/>
  <c r="L44" i="5"/>
  <c r="R45" i="5"/>
  <c r="K45" i="5"/>
  <c r="J46" i="5"/>
  <c r="S43" i="5"/>
  <c r="W43" i="5" s="1"/>
  <c r="K70" i="16" l="1"/>
  <c r="L69" i="16"/>
  <c r="S69" i="16" s="1"/>
  <c r="W69" i="16" s="1"/>
  <c r="R70" i="16"/>
  <c r="J71" i="16"/>
  <c r="L20" i="16"/>
  <c r="R21" i="16"/>
  <c r="K21" i="16"/>
  <c r="J22" i="16"/>
  <c r="S43" i="16"/>
  <c r="W43" i="16" s="1"/>
  <c r="L44" i="16"/>
  <c r="R45" i="16"/>
  <c r="K45" i="16"/>
  <c r="J46" i="16"/>
  <c r="S19" i="16"/>
  <c r="W19" i="16" s="1"/>
  <c r="S18" i="15"/>
  <c r="W18" i="15" s="1"/>
  <c r="K71" i="15"/>
  <c r="L70" i="15"/>
  <c r="R71" i="15"/>
  <c r="J72" i="15"/>
  <c r="K20" i="15"/>
  <c r="L19" i="15"/>
  <c r="R20" i="15"/>
  <c r="J21" i="15"/>
  <c r="S69" i="15"/>
  <c r="W69" i="15" s="1"/>
  <c r="S43" i="15"/>
  <c r="W43" i="15" s="1"/>
  <c r="R45" i="15"/>
  <c r="K45" i="15"/>
  <c r="L44" i="15"/>
  <c r="J46" i="15"/>
  <c r="M46" i="14"/>
  <c r="N46" i="14" s="1"/>
  <c r="T46" i="14" s="1"/>
  <c r="M72" i="14"/>
  <c r="N72" i="14" s="1"/>
  <c r="T72" i="14" s="1"/>
  <c r="S72" i="14"/>
  <c r="W72" i="14" s="1"/>
  <c r="X72" i="14" s="1"/>
  <c r="L19" i="14"/>
  <c r="K20" i="14"/>
  <c r="R20" i="14"/>
  <c r="J21" i="14"/>
  <c r="Y47" i="14"/>
  <c r="Z47" i="14" s="1"/>
  <c r="X46" i="14"/>
  <c r="S71" i="14"/>
  <c r="W71" i="14" s="1"/>
  <c r="S18" i="14"/>
  <c r="W18" i="14" s="1"/>
  <c r="L68" i="13"/>
  <c r="S68" i="13" s="1"/>
  <c r="W68" i="13" s="1"/>
  <c r="R69" i="13"/>
  <c r="K69" i="13"/>
  <c r="J70" i="13"/>
  <c r="L44" i="12"/>
  <c r="S44" i="12" s="1"/>
  <c r="W44" i="12" s="1"/>
  <c r="R45" i="12"/>
  <c r="K45" i="12"/>
  <c r="J46" i="12"/>
  <c r="R19" i="12"/>
  <c r="K19" i="12"/>
  <c r="J20" i="12"/>
  <c r="L18" i="12"/>
  <c r="S18" i="12" s="1"/>
  <c r="W18" i="12" s="1"/>
  <c r="K44" i="11"/>
  <c r="J45" i="11"/>
  <c r="L43" i="11"/>
  <c r="S43" i="11" s="1"/>
  <c r="W43" i="11" s="1"/>
  <c r="R44" i="11"/>
  <c r="L43" i="6"/>
  <c r="S43" i="6" s="1"/>
  <c r="W43" i="6" s="1"/>
  <c r="K44" i="6"/>
  <c r="J45" i="6"/>
  <c r="R44" i="6"/>
  <c r="R19" i="5"/>
  <c r="K19" i="5"/>
  <c r="L19" i="5" s="1"/>
  <c r="S19" i="5" s="1"/>
  <c r="W19" i="5" s="1"/>
  <c r="L18" i="5"/>
  <c r="S18" i="5" s="1"/>
  <c r="W18" i="5" s="1"/>
  <c r="R46" i="13"/>
  <c r="K46" i="13"/>
  <c r="L45" i="13"/>
  <c r="J47" i="13"/>
  <c r="R21" i="13"/>
  <c r="K21" i="13"/>
  <c r="L20" i="13"/>
  <c r="J22" i="13"/>
  <c r="S44" i="13"/>
  <c r="W44" i="13" s="1"/>
  <c r="S19" i="13"/>
  <c r="W19" i="13" s="1"/>
  <c r="L68" i="12"/>
  <c r="R69" i="12"/>
  <c r="K69" i="12"/>
  <c r="J70" i="12"/>
  <c r="S67" i="12"/>
  <c r="W67" i="12" s="1"/>
  <c r="R21" i="11"/>
  <c r="L20" i="11"/>
  <c r="K21" i="11"/>
  <c r="J22" i="11"/>
  <c r="S19" i="11"/>
  <c r="W19" i="11" s="1"/>
  <c r="L68" i="11"/>
  <c r="R69" i="11"/>
  <c r="K69" i="11"/>
  <c r="J70" i="11"/>
  <c r="S67" i="11"/>
  <c r="W67" i="11" s="1"/>
  <c r="L70" i="10"/>
  <c r="R71" i="10"/>
  <c r="K71" i="10"/>
  <c r="J72" i="10"/>
  <c r="L44" i="10"/>
  <c r="R45" i="10"/>
  <c r="K45" i="10"/>
  <c r="J46" i="10"/>
  <c r="K20" i="10"/>
  <c r="R20" i="10"/>
  <c r="L19" i="10"/>
  <c r="J21" i="10"/>
  <c r="S43" i="10"/>
  <c r="W43" i="10" s="1"/>
  <c r="S18" i="10"/>
  <c r="W18" i="10" s="1"/>
  <c r="S69" i="10"/>
  <c r="W69" i="10" s="1"/>
  <c r="R47" i="9"/>
  <c r="K47" i="9"/>
  <c r="L47" i="9" s="1"/>
  <c r="L46" i="9"/>
  <c r="L70" i="9"/>
  <c r="K71" i="9"/>
  <c r="R71" i="9"/>
  <c r="J72" i="9"/>
  <c r="R20" i="9"/>
  <c r="K20" i="9"/>
  <c r="L19" i="9"/>
  <c r="J21" i="9"/>
  <c r="S45" i="9"/>
  <c r="W45" i="9" s="1"/>
  <c r="S69" i="9"/>
  <c r="W69" i="9" s="1"/>
  <c r="S18" i="9"/>
  <c r="W18" i="9" s="1"/>
  <c r="L19" i="8"/>
  <c r="R20" i="8"/>
  <c r="K20" i="8"/>
  <c r="J21" i="8"/>
  <c r="R46" i="8"/>
  <c r="L45" i="8"/>
  <c r="K46" i="8"/>
  <c r="J47" i="8"/>
  <c r="L68" i="8"/>
  <c r="R69" i="8"/>
  <c r="K69" i="8"/>
  <c r="J70" i="8"/>
  <c r="S67" i="8"/>
  <c r="W67" i="8" s="1"/>
  <c r="S18" i="8"/>
  <c r="W18" i="8" s="1"/>
  <c r="S44" i="8"/>
  <c r="W44" i="8" s="1"/>
  <c r="S67" i="7"/>
  <c r="W67" i="7" s="1"/>
  <c r="S47" i="7"/>
  <c r="W47" i="7" s="1"/>
  <c r="X47" i="7" s="1"/>
  <c r="M47" i="7"/>
  <c r="N47" i="7" s="1"/>
  <c r="T47" i="7" s="1"/>
  <c r="K20" i="7"/>
  <c r="L19" i="7"/>
  <c r="R20" i="7"/>
  <c r="J21" i="7"/>
  <c r="S18" i="7"/>
  <c r="W18" i="7" s="1"/>
  <c r="L68" i="7"/>
  <c r="R69" i="7"/>
  <c r="K69" i="7"/>
  <c r="J70" i="7"/>
  <c r="S46" i="7"/>
  <c r="W46" i="7" s="1"/>
  <c r="S18" i="6"/>
  <c r="W18" i="6" s="1"/>
  <c r="K20" i="6"/>
  <c r="J21" i="6"/>
  <c r="R20" i="6"/>
  <c r="L19" i="6"/>
  <c r="L68" i="6"/>
  <c r="R69" i="6"/>
  <c r="K69" i="6"/>
  <c r="J70" i="6"/>
  <c r="S67" i="6"/>
  <c r="W67" i="6" s="1"/>
  <c r="L45" i="5"/>
  <c r="R46" i="5"/>
  <c r="K46" i="5"/>
  <c r="J47" i="5"/>
  <c r="R21" i="5"/>
  <c r="J22" i="5"/>
  <c r="K21" i="5"/>
  <c r="L20" i="5"/>
  <c r="L68" i="5"/>
  <c r="R69" i="5"/>
  <c r="K69" i="5"/>
  <c r="J70" i="5"/>
  <c r="S44" i="5"/>
  <c r="W44" i="5" s="1"/>
  <c r="S67" i="5"/>
  <c r="W67" i="5" s="1"/>
  <c r="L70" i="16" l="1"/>
  <c r="S70" i="16" s="1"/>
  <c r="W70" i="16" s="1"/>
  <c r="R71" i="16"/>
  <c r="J72" i="16"/>
  <c r="K71" i="16"/>
  <c r="R46" i="16"/>
  <c r="K46" i="16"/>
  <c r="L45" i="16"/>
  <c r="J47" i="16"/>
  <c r="S44" i="16"/>
  <c r="W44" i="16" s="1"/>
  <c r="R22" i="16"/>
  <c r="K22" i="16"/>
  <c r="L22" i="16" s="1"/>
  <c r="L21" i="16"/>
  <c r="S20" i="16"/>
  <c r="W20" i="16" s="1"/>
  <c r="R46" i="15"/>
  <c r="K46" i="15"/>
  <c r="L45" i="15"/>
  <c r="J47" i="15"/>
  <c r="L71" i="15"/>
  <c r="R72" i="15"/>
  <c r="K72" i="15"/>
  <c r="L72" i="15" s="1"/>
  <c r="S44" i="15"/>
  <c r="W44" i="15" s="1"/>
  <c r="S70" i="15"/>
  <c r="W70" i="15" s="1"/>
  <c r="R21" i="15"/>
  <c r="K21" i="15"/>
  <c r="L20" i="15"/>
  <c r="J22" i="15"/>
  <c r="S19" i="15"/>
  <c r="W19" i="15" s="1"/>
  <c r="M45" i="14"/>
  <c r="N45" i="14" s="1"/>
  <c r="T45" i="14" s="1"/>
  <c r="M71" i="14"/>
  <c r="N71" i="14" s="1"/>
  <c r="T71" i="14" s="1"/>
  <c r="L20" i="14"/>
  <c r="K21" i="14"/>
  <c r="R21" i="14"/>
  <c r="J22" i="14"/>
  <c r="Y46" i="14"/>
  <c r="Z46" i="14" s="1"/>
  <c r="X45" i="14"/>
  <c r="Y72" i="14"/>
  <c r="Z72" i="14" s="1"/>
  <c r="X71" i="14"/>
  <c r="S19" i="14"/>
  <c r="W19" i="14" s="1"/>
  <c r="J47" i="12"/>
  <c r="R46" i="12"/>
  <c r="L45" i="12"/>
  <c r="S45" i="12" s="1"/>
  <c r="W45" i="12" s="1"/>
  <c r="K46" i="12"/>
  <c r="R70" i="13"/>
  <c r="K70" i="13"/>
  <c r="L69" i="13"/>
  <c r="S69" i="13" s="1"/>
  <c r="W69" i="13" s="1"/>
  <c r="J71" i="13"/>
  <c r="L19" i="12"/>
  <c r="S19" i="12" s="1"/>
  <c r="W19" i="12" s="1"/>
  <c r="R20" i="12"/>
  <c r="K20" i="12"/>
  <c r="J21" i="12"/>
  <c r="R45" i="11"/>
  <c r="K45" i="11"/>
  <c r="J46" i="11"/>
  <c r="L44" i="11"/>
  <c r="S44" i="11" s="1"/>
  <c r="W44" i="11" s="1"/>
  <c r="J46" i="6"/>
  <c r="R45" i="6"/>
  <c r="K45" i="6"/>
  <c r="L44" i="6"/>
  <c r="S44" i="6" s="1"/>
  <c r="W44" i="6" s="1"/>
  <c r="S20" i="13"/>
  <c r="W20" i="13" s="1"/>
  <c r="R47" i="13"/>
  <c r="K47" i="13"/>
  <c r="L47" i="13" s="1"/>
  <c r="L46" i="13"/>
  <c r="S45" i="13"/>
  <c r="W45" i="13" s="1"/>
  <c r="R22" i="13"/>
  <c r="K22" i="13"/>
  <c r="L22" i="13" s="1"/>
  <c r="L21" i="13"/>
  <c r="S68" i="12"/>
  <c r="W68" i="12" s="1"/>
  <c r="R70" i="12"/>
  <c r="K70" i="12"/>
  <c r="L69" i="12"/>
  <c r="J71" i="12"/>
  <c r="R70" i="11"/>
  <c r="K70" i="11"/>
  <c r="L69" i="11"/>
  <c r="J71" i="11"/>
  <c r="L21" i="11"/>
  <c r="R22" i="11"/>
  <c r="K22" i="11"/>
  <c r="L22" i="11" s="1"/>
  <c r="S68" i="11"/>
  <c r="W68" i="11" s="1"/>
  <c r="S20" i="11"/>
  <c r="W20" i="11" s="1"/>
  <c r="K21" i="10"/>
  <c r="R21" i="10"/>
  <c r="L20" i="10"/>
  <c r="J22" i="10"/>
  <c r="L45" i="10"/>
  <c r="R46" i="10"/>
  <c r="K46" i="10"/>
  <c r="J47" i="10"/>
  <c r="R72" i="10"/>
  <c r="K72" i="10"/>
  <c r="L72" i="10" s="1"/>
  <c r="L71" i="10"/>
  <c r="S19" i="10"/>
  <c r="W19" i="10" s="1"/>
  <c r="S44" i="10"/>
  <c r="W44" i="10" s="1"/>
  <c r="S70" i="10"/>
  <c r="W70" i="10" s="1"/>
  <c r="S70" i="9"/>
  <c r="W70" i="9" s="1"/>
  <c r="R21" i="9"/>
  <c r="K21" i="9"/>
  <c r="L20" i="9"/>
  <c r="J22" i="9"/>
  <c r="R72" i="9"/>
  <c r="K72" i="9"/>
  <c r="L72" i="9" s="1"/>
  <c r="L71" i="9"/>
  <c r="S46" i="9"/>
  <c r="W46" i="9" s="1"/>
  <c r="S19" i="9"/>
  <c r="W19" i="9" s="1"/>
  <c r="M47" i="9"/>
  <c r="N47" i="9" s="1"/>
  <c r="T47" i="9" s="1"/>
  <c r="S47" i="9"/>
  <c r="W47" i="9" s="1"/>
  <c r="X47" i="9" s="1"/>
  <c r="R70" i="8"/>
  <c r="K70" i="8"/>
  <c r="L69" i="8"/>
  <c r="J71" i="8"/>
  <c r="R21" i="8"/>
  <c r="L20" i="8"/>
  <c r="K21" i="8"/>
  <c r="J22" i="8"/>
  <c r="K47" i="8"/>
  <c r="L47" i="8" s="1"/>
  <c r="R47" i="8"/>
  <c r="L46" i="8"/>
  <c r="S45" i="8"/>
  <c r="W45" i="8" s="1"/>
  <c r="S68" i="8"/>
  <c r="W68" i="8" s="1"/>
  <c r="S19" i="8"/>
  <c r="W19" i="8" s="1"/>
  <c r="M46" i="7"/>
  <c r="S68" i="7"/>
  <c r="W68" i="7" s="1"/>
  <c r="X46" i="7"/>
  <c r="Y47" i="7"/>
  <c r="Z47" i="7" s="1"/>
  <c r="K21" i="7"/>
  <c r="L20" i="7"/>
  <c r="R21" i="7"/>
  <c r="J22" i="7"/>
  <c r="R70" i="7"/>
  <c r="K70" i="7"/>
  <c r="L69" i="7"/>
  <c r="J71" i="7"/>
  <c r="S19" i="7"/>
  <c r="W19" i="7" s="1"/>
  <c r="S19" i="6"/>
  <c r="W19" i="6" s="1"/>
  <c r="S68" i="6"/>
  <c r="W68" i="6" s="1"/>
  <c r="R70" i="6"/>
  <c r="K70" i="6"/>
  <c r="L69" i="6"/>
  <c r="J71" i="6"/>
  <c r="L20" i="6"/>
  <c r="K21" i="6"/>
  <c r="R21" i="6"/>
  <c r="J22" i="6"/>
  <c r="L69" i="5"/>
  <c r="K70" i="5"/>
  <c r="R70" i="5"/>
  <c r="J71" i="5"/>
  <c r="R47" i="5"/>
  <c r="K47" i="5"/>
  <c r="L47" i="5" s="1"/>
  <c r="L46" i="5"/>
  <c r="R22" i="5"/>
  <c r="K22" i="5"/>
  <c r="L22" i="5" s="1"/>
  <c r="L21" i="5"/>
  <c r="S20" i="5"/>
  <c r="W20" i="5" s="1"/>
  <c r="S68" i="5"/>
  <c r="W68" i="5" s="1"/>
  <c r="S45" i="5"/>
  <c r="W45" i="5" s="1"/>
  <c r="L71" i="16" l="1"/>
  <c r="R72" i="16"/>
  <c r="K72" i="16"/>
  <c r="L72" i="16" s="1"/>
  <c r="S22" i="16"/>
  <c r="W22" i="16" s="1"/>
  <c r="X22" i="16" s="1"/>
  <c r="M22" i="16"/>
  <c r="N22" i="16" s="1"/>
  <c r="T22" i="16" s="1"/>
  <c r="R47" i="16"/>
  <c r="K47" i="16"/>
  <c r="L47" i="16" s="1"/>
  <c r="L46" i="16"/>
  <c r="S45" i="16"/>
  <c r="W45" i="16" s="1"/>
  <c r="S21" i="16"/>
  <c r="W21" i="16" s="1"/>
  <c r="S72" i="15"/>
  <c r="W72" i="15" s="1"/>
  <c r="X72" i="15" s="1"/>
  <c r="M72" i="15"/>
  <c r="N72" i="15" s="1"/>
  <c r="T72" i="15" s="1"/>
  <c r="S71" i="15"/>
  <c r="W71" i="15" s="1"/>
  <c r="R47" i="15"/>
  <c r="K47" i="15"/>
  <c r="L47" i="15" s="1"/>
  <c r="L46" i="15"/>
  <c r="R22" i="15"/>
  <c r="K22" i="15"/>
  <c r="L22" i="15" s="1"/>
  <c r="L21" i="15"/>
  <c r="S45" i="15"/>
  <c r="W45" i="15" s="1"/>
  <c r="S20" i="15"/>
  <c r="W20" i="15" s="1"/>
  <c r="M44" i="14"/>
  <c r="N44" i="14" s="1"/>
  <c r="T44" i="14" s="1"/>
  <c r="M70" i="14"/>
  <c r="N70" i="14" s="1"/>
  <c r="T70" i="14" s="1"/>
  <c r="L21" i="14"/>
  <c r="K22" i="14"/>
  <c r="L22" i="14" s="1"/>
  <c r="R22" i="14"/>
  <c r="Y45" i="14"/>
  <c r="Z45" i="14" s="1"/>
  <c r="X44" i="14"/>
  <c r="M43" i="14"/>
  <c r="X70" i="14"/>
  <c r="Y71" i="14"/>
  <c r="Z71" i="14" s="1"/>
  <c r="S20" i="14"/>
  <c r="W20" i="14" s="1"/>
  <c r="J72" i="13"/>
  <c r="L70" i="13"/>
  <c r="S70" i="13" s="1"/>
  <c r="W70" i="13" s="1"/>
  <c r="R71" i="13"/>
  <c r="K71" i="13"/>
  <c r="L46" i="12"/>
  <c r="S46" i="12" s="1"/>
  <c r="W46" i="12" s="1"/>
  <c r="R47" i="12"/>
  <c r="K47" i="12"/>
  <c r="L47" i="12" s="1"/>
  <c r="L20" i="12"/>
  <c r="S20" i="12" s="1"/>
  <c r="W20" i="12" s="1"/>
  <c r="K21" i="12"/>
  <c r="R21" i="12"/>
  <c r="J22" i="12"/>
  <c r="K46" i="11"/>
  <c r="L45" i="11"/>
  <c r="S45" i="11" s="1"/>
  <c r="W45" i="11" s="1"/>
  <c r="R46" i="11"/>
  <c r="J47" i="11"/>
  <c r="K46" i="6"/>
  <c r="L45" i="6"/>
  <c r="S45" i="6" s="1"/>
  <c r="W45" i="6" s="1"/>
  <c r="R46" i="6"/>
  <c r="J47" i="6"/>
  <c r="S21" i="13"/>
  <c r="W21" i="13" s="1"/>
  <c r="S46" i="13"/>
  <c r="W46" i="13" s="1"/>
  <c r="M47" i="13"/>
  <c r="N47" i="13" s="1"/>
  <c r="T47" i="13" s="1"/>
  <c r="S47" i="13"/>
  <c r="W47" i="13" s="1"/>
  <c r="X47" i="13" s="1"/>
  <c r="M22" i="13"/>
  <c r="N22" i="13" s="1"/>
  <c r="T22" i="13" s="1"/>
  <c r="S22" i="13"/>
  <c r="W22" i="13" s="1"/>
  <c r="X22" i="13" s="1"/>
  <c r="L70" i="12"/>
  <c r="R71" i="12"/>
  <c r="K71" i="12"/>
  <c r="J72" i="12"/>
  <c r="S69" i="12"/>
  <c r="W69" i="12" s="1"/>
  <c r="L70" i="11"/>
  <c r="R71" i="11"/>
  <c r="K71" i="11"/>
  <c r="J72" i="11"/>
  <c r="S69" i="11"/>
  <c r="W69" i="11" s="1"/>
  <c r="M22" i="11"/>
  <c r="N22" i="11" s="1"/>
  <c r="T22" i="11" s="1"/>
  <c r="S22" i="11"/>
  <c r="W22" i="11" s="1"/>
  <c r="X22" i="11" s="1"/>
  <c r="S21" i="11"/>
  <c r="W21" i="11" s="1"/>
  <c r="R47" i="10"/>
  <c r="K47" i="10"/>
  <c r="L47" i="10" s="1"/>
  <c r="L46" i="10"/>
  <c r="R22" i="10"/>
  <c r="K22" i="10"/>
  <c r="L22" i="10" s="1"/>
  <c r="L21" i="10"/>
  <c r="S71" i="10"/>
  <c r="W71" i="10" s="1"/>
  <c r="S20" i="10"/>
  <c r="W20" i="10" s="1"/>
  <c r="M72" i="10"/>
  <c r="N72" i="10" s="1"/>
  <c r="T72" i="10" s="1"/>
  <c r="S72" i="10"/>
  <c r="W72" i="10" s="1"/>
  <c r="X72" i="10" s="1"/>
  <c r="S45" i="10"/>
  <c r="W45" i="10" s="1"/>
  <c r="M72" i="9"/>
  <c r="N72" i="9" s="1"/>
  <c r="T72" i="9" s="1"/>
  <c r="S72" i="9"/>
  <c r="W72" i="9" s="1"/>
  <c r="X72" i="9" s="1"/>
  <c r="S20" i="9"/>
  <c r="W20" i="9" s="1"/>
  <c r="X46" i="9"/>
  <c r="Y47" i="9"/>
  <c r="Z47" i="9" s="1"/>
  <c r="M46" i="9"/>
  <c r="K22" i="9"/>
  <c r="L22" i="9" s="1"/>
  <c r="L21" i="9"/>
  <c r="R22" i="9"/>
  <c r="S71" i="9"/>
  <c r="W71" i="9" s="1"/>
  <c r="L21" i="8"/>
  <c r="R22" i="8"/>
  <c r="K22" i="8"/>
  <c r="L22" i="8" s="1"/>
  <c r="L70" i="8"/>
  <c r="R71" i="8"/>
  <c r="K71" i="8"/>
  <c r="J72" i="8"/>
  <c r="S46" i="8"/>
  <c r="W46" i="8" s="1"/>
  <c r="S69" i="8"/>
  <c r="W69" i="8" s="1"/>
  <c r="S20" i="8"/>
  <c r="W20" i="8" s="1"/>
  <c r="S47" i="8"/>
  <c r="W47" i="8" s="1"/>
  <c r="X47" i="8" s="1"/>
  <c r="M47" i="8"/>
  <c r="N47" i="8" s="1"/>
  <c r="T47" i="8" s="1"/>
  <c r="S20" i="7"/>
  <c r="W20" i="7" s="1"/>
  <c r="L70" i="7"/>
  <c r="R71" i="7"/>
  <c r="K71" i="7"/>
  <c r="J72" i="7"/>
  <c r="R22" i="7"/>
  <c r="K22" i="7"/>
  <c r="L22" i="7" s="1"/>
  <c r="L21" i="7"/>
  <c r="N46" i="7"/>
  <c r="T46" i="7" s="1"/>
  <c r="M45" i="7"/>
  <c r="S69" i="7"/>
  <c r="W69" i="7" s="1"/>
  <c r="Y46" i="7"/>
  <c r="X45" i="7"/>
  <c r="L21" i="6"/>
  <c r="K22" i="6"/>
  <c r="L22" i="6" s="1"/>
  <c r="R22" i="6"/>
  <c r="L70" i="6"/>
  <c r="R71" i="6"/>
  <c r="K71" i="6"/>
  <c r="J72" i="6"/>
  <c r="S69" i="6"/>
  <c r="W69" i="6" s="1"/>
  <c r="S20" i="6"/>
  <c r="W20" i="6" s="1"/>
  <c r="L70" i="5"/>
  <c r="R71" i="5"/>
  <c r="K71" i="5"/>
  <c r="J72" i="5"/>
  <c r="S46" i="5"/>
  <c r="W46" i="5" s="1"/>
  <c r="M46" i="5"/>
  <c r="S21" i="5"/>
  <c r="W21" i="5" s="1"/>
  <c r="M47" i="5"/>
  <c r="N47" i="5" s="1"/>
  <c r="T47" i="5" s="1"/>
  <c r="S47" i="5"/>
  <c r="W47" i="5" s="1"/>
  <c r="X47" i="5" s="1"/>
  <c r="M22" i="5"/>
  <c r="N22" i="5" s="1"/>
  <c r="T22" i="5" s="1"/>
  <c r="S22" i="5"/>
  <c r="W22" i="5" s="1"/>
  <c r="X22" i="5" s="1"/>
  <c r="S69" i="5"/>
  <c r="W69" i="5" s="1"/>
  <c r="S72" i="16" l="1"/>
  <c r="W72" i="16" s="1"/>
  <c r="X72" i="16" s="1"/>
  <c r="M72" i="16"/>
  <c r="N72" i="16" s="1"/>
  <c r="T72" i="16" s="1"/>
  <c r="S71" i="16"/>
  <c r="W71" i="16" s="1"/>
  <c r="M47" i="16"/>
  <c r="N47" i="16" s="1"/>
  <c r="T47" i="16" s="1"/>
  <c r="S47" i="16"/>
  <c r="W47" i="16" s="1"/>
  <c r="X47" i="16" s="1"/>
  <c r="X21" i="16"/>
  <c r="Y22" i="16"/>
  <c r="Z22" i="16" s="1"/>
  <c r="S46" i="16"/>
  <c r="W46" i="16" s="1"/>
  <c r="M46" i="16"/>
  <c r="M21" i="16"/>
  <c r="S46" i="15"/>
  <c r="W46" i="15" s="1"/>
  <c r="S47" i="15"/>
  <c r="W47" i="15" s="1"/>
  <c r="X47" i="15" s="1"/>
  <c r="M47" i="15"/>
  <c r="N47" i="15" s="1"/>
  <c r="T47" i="15" s="1"/>
  <c r="S21" i="15"/>
  <c r="W21" i="15" s="1"/>
  <c r="S22" i="15"/>
  <c r="W22" i="15" s="1"/>
  <c r="X22" i="15" s="1"/>
  <c r="M22" i="15"/>
  <c r="N22" i="15" s="1"/>
  <c r="T22" i="15" s="1"/>
  <c r="M71" i="15"/>
  <c r="Y72" i="15"/>
  <c r="Z72" i="15" s="1"/>
  <c r="X71" i="15"/>
  <c r="M69" i="14"/>
  <c r="M68" i="14" s="1"/>
  <c r="M22" i="14"/>
  <c r="N22" i="14" s="1"/>
  <c r="T22" i="14" s="1"/>
  <c r="S22" i="14"/>
  <c r="W22" i="14" s="1"/>
  <c r="X22" i="14" s="1"/>
  <c r="X69" i="14"/>
  <c r="Y70" i="14"/>
  <c r="Z70" i="14" s="1"/>
  <c r="X43" i="14"/>
  <c r="Y44" i="14"/>
  <c r="Z44" i="14" s="1"/>
  <c r="S21" i="14"/>
  <c r="W21" i="14" s="1"/>
  <c r="N43" i="14"/>
  <c r="T43" i="14" s="1"/>
  <c r="M42" i="14"/>
  <c r="S47" i="12"/>
  <c r="W47" i="12" s="1"/>
  <c r="X47" i="12" s="1"/>
  <c r="M47" i="12"/>
  <c r="M21" i="11"/>
  <c r="R72" i="13"/>
  <c r="K72" i="13"/>
  <c r="L72" i="13" s="1"/>
  <c r="L71" i="13"/>
  <c r="M46" i="13"/>
  <c r="N46" i="13" s="1"/>
  <c r="T46" i="13" s="1"/>
  <c r="K22" i="12"/>
  <c r="L22" i="12" s="1"/>
  <c r="L21" i="12"/>
  <c r="R22" i="12"/>
  <c r="K47" i="11"/>
  <c r="L47" i="11" s="1"/>
  <c r="L46" i="11"/>
  <c r="R47" i="11"/>
  <c r="M71" i="9"/>
  <c r="N71" i="9" s="1"/>
  <c r="T71" i="9" s="1"/>
  <c r="M46" i="8"/>
  <c r="N46" i="8" s="1"/>
  <c r="T46" i="8" s="1"/>
  <c r="R47" i="6"/>
  <c r="L46" i="6"/>
  <c r="K47" i="6"/>
  <c r="L47" i="6" s="1"/>
  <c r="Y22" i="13"/>
  <c r="Z22" i="13" s="1"/>
  <c r="X21" i="13"/>
  <c r="Y47" i="13"/>
  <c r="Z47" i="13" s="1"/>
  <c r="X46" i="13"/>
  <c r="M45" i="13"/>
  <c r="M21" i="13"/>
  <c r="S70" i="12"/>
  <c r="W70" i="12" s="1"/>
  <c r="R72" i="12"/>
  <c r="K72" i="12"/>
  <c r="L72" i="12" s="1"/>
  <c r="L71" i="12"/>
  <c r="S70" i="11"/>
  <c r="W70" i="11" s="1"/>
  <c r="Y22" i="11"/>
  <c r="Z22" i="11" s="1"/>
  <c r="X21" i="11"/>
  <c r="N21" i="11"/>
  <c r="T21" i="11" s="1"/>
  <c r="M20" i="11"/>
  <c r="R72" i="11"/>
  <c r="K72" i="11"/>
  <c r="L72" i="11" s="1"/>
  <c r="L71" i="11"/>
  <c r="Y72" i="10"/>
  <c r="Z72" i="10" s="1"/>
  <c r="X71" i="10"/>
  <c r="M71" i="10"/>
  <c r="S46" i="10"/>
  <c r="W46" i="10" s="1"/>
  <c r="S21" i="10"/>
  <c r="W21" i="10" s="1"/>
  <c r="M47" i="10"/>
  <c r="N47" i="10" s="1"/>
  <c r="T47" i="10" s="1"/>
  <c r="S47" i="10"/>
  <c r="W47" i="10" s="1"/>
  <c r="X47" i="10" s="1"/>
  <c r="M22" i="10"/>
  <c r="N22" i="10" s="1"/>
  <c r="T22" i="10" s="1"/>
  <c r="S22" i="10"/>
  <c r="W22" i="10" s="1"/>
  <c r="X22" i="10" s="1"/>
  <c r="N46" i="9"/>
  <c r="T46" i="9" s="1"/>
  <c r="M45" i="9"/>
  <c r="S21" i="9"/>
  <c r="W21" i="9" s="1"/>
  <c r="Y72" i="9"/>
  <c r="Z72" i="9" s="1"/>
  <c r="X71" i="9"/>
  <c r="M22" i="9"/>
  <c r="N22" i="9" s="1"/>
  <c r="T22" i="9" s="1"/>
  <c r="S22" i="9"/>
  <c r="W22" i="9" s="1"/>
  <c r="X22" i="9" s="1"/>
  <c r="Y46" i="9"/>
  <c r="X45" i="9"/>
  <c r="S70" i="8"/>
  <c r="W70" i="8" s="1"/>
  <c r="R72" i="8"/>
  <c r="K72" i="8"/>
  <c r="L72" i="8" s="1"/>
  <c r="L71" i="8"/>
  <c r="M22" i="8"/>
  <c r="N22" i="8" s="1"/>
  <c r="T22" i="8" s="1"/>
  <c r="S22" i="8"/>
  <c r="W22" i="8" s="1"/>
  <c r="X22" i="8" s="1"/>
  <c r="X46" i="8"/>
  <c r="Y47" i="8"/>
  <c r="Z47" i="8" s="1"/>
  <c r="S21" i="8"/>
  <c r="W21" i="8" s="1"/>
  <c r="R72" i="7"/>
  <c r="K72" i="7"/>
  <c r="L72" i="7" s="1"/>
  <c r="L71" i="7"/>
  <c r="S21" i="7"/>
  <c r="W21" i="7" s="1"/>
  <c r="S22" i="7"/>
  <c r="W22" i="7" s="1"/>
  <c r="X22" i="7" s="1"/>
  <c r="M22" i="7"/>
  <c r="N22" i="7" s="1"/>
  <c r="T22" i="7" s="1"/>
  <c r="Z46" i="7"/>
  <c r="Y45" i="7"/>
  <c r="X44" i="7"/>
  <c r="N45" i="7"/>
  <c r="T45" i="7" s="1"/>
  <c r="M44" i="7"/>
  <c r="S70" i="7"/>
  <c r="W70" i="7" s="1"/>
  <c r="R72" i="6"/>
  <c r="K72" i="6"/>
  <c r="L72" i="6" s="1"/>
  <c r="L71" i="6"/>
  <c r="M22" i="6"/>
  <c r="N22" i="6" s="1"/>
  <c r="T22" i="6" s="1"/>
  <c r="S22" i="6"/>
  <c r="W22" i="6" s="1"/>
  <c r="X22" i="6" s="1"/>
  <c r="S70" i="6"/>
  <c r="W70" i="6" s="1"/>
  <c r="S21" i="6"/>
  <c r="W21" i="6" s="1"/>
  <c r="Y22" i="5"/>
  <c r="Z22" i="5" s="1"/>
  <c r="X21" i="5"/>
  <c r="R72" i="5"/>
  <c r="K72" i="5"/>
  <c r="L72" i="5" s="1"/>
  <c r="L71" i="5"/>
  <c r="M21" i="5"/>
  <c r="Y47" i="5"/>
  <c r="Z47" i="5" s="1"/>
  <c r="X46" i="5"/>
  <c r="N46" i="5"/>
  <c r="T46" i="5" s="1"/>
  <c r="M45" i="5"/>
  <c r="S70" i="5"/>
  <c r="W70" i="5" s="1"/>
  <c r="M71" i="16" l="1"/>
  <c r="Y72" i="16"/>
  <c r="Z72" i="16" s="1"/>
  <c r="X71" i="16"/>
  <c r="Y21" i="16"/>
  <c r="X20" i="16"/>
  <c r="N21" i="16"/>
  <c r="T21" i="16" s="1"/>
  <c r="Z21" i="16" s="1"/>
  <c r="M20" i="16"/>
  <c r="N46" i="16"/>
  <c r="T46" i="16" s="1"/>
  <c r="M45" i="16"/>
  <c r="Y47" i="16"/>
  <c r="Z47" i="16" s="1"/>
  <c r="X46" i="16"/>
  <c r="Y22" i="15"/>
  <c r="Z22" i="15" s="1"/>
  <c r="X21" i="15"/>
  <c r="M21" i="15"/>
  <c r="N71" i="15"/>
  <c r="T71" i="15" s="1"/>
  <c r="M70" i="15"/>
  <c r="X70" i="15"/>
  <c r="Y71" i="15"/>
  <c r="Y47" i="15"/>
  <c r="Z47" i="15" s="1"/>
  <c r="X46" i="15"/>
  <c r="M46" i="15"/>
  <c r="N69" i="14"/>
  <c r="T69" i="14" s="1"/>
  <c r="M21" i="14"/>
  <c r="N42" i="14"/>
  <c r="T42" i="14" s="1"/>
  <c r="M41" i="14"/>
  <c r="N68" i="14"/>
  <c r="T68" i="14" s="1"/>
  <c r="M67" i="14"/>
  <c r="N21" i="14"/>
  <c r="T21" i="14" s="1"/>
  <c r="M20" i="14"/>
  <c r="X68" i="14"/>
  <c r="Y69" i="14"/>
  <c r="Y22" i="14"/>
  <c r="Z22" i="14" s="1"/>
  <c r="X21" i="14"/>
  <c r="X42" i="14"/>
  <c r="Y43" i="14"/>
  <c r="Z43" i="14" s="1"/>
  <c r="M70" i="9"/>
  <c r="N70" i="9" s="1"/>
  <c r="T70" i="9" s="1"/>
  <c r="S71" i="13"/>
  <c r="W71" i="13" s="1"/>
  <c r="N47" i="12"/>
  <c r="T47" i="12" s="1"/>
  <c r="M46" i="12"/>
  <c r="M72" i="13"/>
  <c r="N72" i="13" s="1"/>
  <c r="T72" i="13" s="1"/>
  <c r="S72" i="13"/>
  <c r="W72" i="13" s="1"/>
  <c r="X72" i="13" s="1"/>
  <c r="Y47" i="12"/>
  <c r="Z47" i="12" s="1"/>
  <c r="X46" i="12"/>
  <c r="Z45" i="7"/>
  <c r="S21" i="12"/>
  <c r="W21" i="12" s="1"/>
  <c r="S22" i="12"/>
  <c r="W22" i="12" s="1"/>
  <c r="X22" i="12" s="1"/>
  <c r="M22" i="12"/>
  <c r="N22" i="12" s="1"/>
  <c r="T22" i="12" s="1"/>
  <c r="S46" i="11"/>
  <c r="W46" i="11" s="1"/>
  <c r="S47" i="11"/>
  <c r="W47" i="11" s="1"/>
  <c r="X47" i="11" s="1"/>
  <c r="M47" i="11"/>
  <c r="N47" i="11" s="1"/>
  <c r="T47" i="11" s="1"/>
  <c r="M46" i="10"/>
  <c r="N46" i="10" s="1"/>
  <c r="T46" i="10" s="1"/>
  <c r="M45" i="8"/>
  <c r="N45" i="8" s="1"/>
  <c r="T45" i="8" s="1"/>
  <c r="M21" i="8"/>
  <c r="N21" i="8" s="1"/>
  <c r="T21" i="8" s="1"/>
  <c r="S47" i="6"/>
  <c r="W47" i="6" s="1"/>
  <c r="X47" i="6" s="1"/>
  <c r="M47" i="6"/>
  <c r="N47" i="6" s="1"/>
  <c r="T47" i="6" s="1"/>
  <c r="S46" i="6"/>
  <c r="W46" i="6" s="1"/>
  <c r="N45" i="13"/>
  <c r="T45" i="13" s="1"/>
  <c r="M44" i="13"/>
  <c r="Y46" i="13"/>
  <c r="Z46" i="13" s="1"/>
  <c r="X45" i="13"/>
  <c r="Y21" i="13"/>
  <c r="X20" i="13"/>
  <c r="N21" i="13"/>
  <c r="T21" i="13" s="1"/>
  <c r="M20" i="13"/>
  <c r="S71" i="12"/>
  <c r="W71" i="12" s="1"/>
  <c r="M72" i="12"/>
  <c r="N72" i="12" s="1"/>
  <c r="T72" i="12" s="1"/>
  <c r="S72" i="12"/>
  <c r="W72" i="12" s="1"/>
  <c r="X72" i="12" s="1"/>
  <c r="N20" i="11"/>
  <c r="T20" i="11" s="1"/>
  <c r="M19" i="11"/>
  <c r="S71" i="11"/>
  <c r="W71" i="11" s="1"/>
  <c r="Y21" i="11"/>
  <c r="Z21" i="11" s="1"/>
  <c r="X20" i="11"/>
  <c r="M72" i="11"/>
  <c r="N72" i="11" s="1"/>
  <c r="T72" i="11" s="1"/>
  <c r="S72" i="11"/>
  <c r="W72" i="11" s="1"/>
  <c r="X72" i="11" s="1"/>
  <c r="Y22" i="10"/>
  <c r="Z22" i="10" s="1"/>
  <c r="X21" i="10"/>
  <c r="M21" i="10"/>
  <c r="N71" i="10"/>
  <c r="T71" i="10" s="1"/>
  <c r="M70" i="10"/>
  <c r="Y47" i="10"/>
  <c r="Z47" i="10" s="1"/>
  <c r="X46" i="10"/>
  <c r="X70" i="10"/>
  <c r="Y71" i="10"/>
  <c r="Y45" i="9"/>
  <c r="X44" i="9"/>
  <c r="X70" i="9"/>
  <c r="Y71" i="9"/>
  <c r="Z71" i="9" s="1"/>
  <c r="N45" i="9"/>
  <c r="T45" i="9" s="1"/>
  <c r="Z45" i="9" s="1"/>
  <c r="M44" i="9"/>
  <c r="M21" i="9"/>
  <c r="Z46" i="9"/>
  <c r="Y22" i="9"/>
  <c r="Z22" i="9" s="1"/>
  <c r="X21" i="9"/>
  <c r="M69" i="9"/>
  <c r="S71" i="8"/>
  <c r="W71" i="8" s="1"/>
  <c r="Y46" i="8"/>
  <c r="Z46" i="8" s="1"/>
  <c r="X45" i="8"/>
  <c r="M72" i="8"/>
  <c r="N72" i="8" s="1"/>
  <c r="T72" i="8" s="1"/>
  <c r="S72" i="8"/>
  <c r="W72" i="8" s="1"/>
  <c r="X72" i="8" s="1"/>
  <c r="M20" i="8"/>
  <c r="Y22" i="8"/>
  <c r="Z22" i="8" s="1"/>
  <c r="X21" i="8"/>
  <c r="M44" i="8"/>
  <c r="S71" i="7"/>
  <c r="W71" i="7" s="1"/>
  <c r="Y44" i="7"/>
  <c r="X43" i="7"/>
  <c r="Y22" i="7"/>
  <c r="Z22" i="7" s="1"/>
  <c r="X21" i="7"/>
  <c r="M72" i="7"/>
  <c r="N72" i="7" s="1"/>
  <c r="T72" i="7" s="1"/>
  <c r="S72" i="7"/>
  <c r="W72" i="7" s="1"/>
  <c r="X72" i="7" s="1"/>
  <c r="N44" i="7"/>
  <c r="T44" i="7" s="1"/>
  <c r="M43" i="7"/>
  <c r="M21" i="7"/>
  <c r="S71" i="6"/>
  <c r="W71" i="6" s="1"/>
  <c r="M72" i="6"/>
  <c r="N72" i="6" s="1"/>
  <c r="T72" i="6" s="1"/>
  <c r="S72" i="6"/>
  <c r="W72" i="6" s="1"/>
  <c r="X72" i="6" s="1"/>
  <c r="M21" i="6"/>
  <c r="Y22" i="6"/>
  <c r="Z22" i="6" s="1"/>
  <c r="X21" i="6"/>
  <c r="M72" i="5"/>
  <c r="N72" i="5" s="1"/>
  <c r="T72" i="5" s="1"/>
  <c r="S72" i="5"/>
  <c r="W72" i="5" s="1"/>
  <c r="X72" i="5" s="1"/>
  <c r="N45" i="5"/>
  <c r="T45" i="5" s="1"/>
  <c r="M44" i="5"/>
  <c r="N21" i="5"/>
  <c r="T21" i="5" s="1"/>
  <c r="M20" i="5"/>
  <c r="X20" i="5"/>
  <c r="Y21" i="5"/>
  <c r="X45" i="5"/>
  <c r="Y46" i="5"/>
  <c r="Z46" i="5" s="1"/>
  <c r="S71" i="5"/>
  <c r="W71" i="5" s="1"/>
  <c r="Y71" i="16" l="1"/>
  <c r="X70" i="16"/>
  <c r="N71" i="16"/>
  <c r="T71" i="16" s="1"/>
  <c r="M70" i="16"/>
  <c r="N20" i="16"/>
  <c r="T20" i="16" s="1"/>
  <c r="M19" i="16"/>
  <c r="X45" i="16"/>
  <c r="Y46" i="16"/>
  <c r="Z46" i="16" s="1"/>
  <c r="N45" i="16"/>
  <c r="T45" i="16" s="1"/>
  <c r="M44" i="16"/>
  <c r="Y20" i="16"/>
  <c r="X19" i="16"/>
  <c r="N46" i="15"/>
  <c r="T46" i="15" s="1"/>
  <c r="M45" i="15"/>
  <c r="X69" i="15"/>
  <c r="Y70" i="15"/>
  <c r="N70" i="15"/>
  <c r="T70" i="15" s="1"/>
  <c r="Z70" i="15" s="1"/>
  <c r="M69" i="15"/>
  <c r="Z71" i="15"/>
  <c r="N21" i="15"/>
  <c r="T21" i="15" s="1"/>
  <c r="M20" i="15"/>
  <c r="Y46" i="15"/>
  <c r="X45" i="15"/>
  <c r="Y21" i="15"/>
  <c r="X20" i="15"/>
  <c r="Z69" i="14"/>
  <c r="X67" i="14"/>
  <c r="Y68" i="14"/>
  <c r="Z68" i="14" s="1"/>
  <c r="N67" i="14"/>
  <c r="T67" i="14" s="1"/>
  <c r="M66" i="14"/>
  <c r="N20" i="14"/>
  <c r="T20" i="14" s="1"/>
  <c r="M19" i="14"/>
  <c r="N41" i="14"/>
  <c r="T41" i="14" s="1"/>
  <c r="M40" i="14"/>
  <c r="X20" i="14"/>
  <c r="Y21" i="14"/>
  <c r="Z21" i="14" s="1"/>
  <c r="X41" i="14"/>
  <c r="Y42" i="14"/>
  <c r="Z42" i="14" s="1"/>
  <c r="M45" i="10"/>
  <c r="N45" i="10" s="1"/>
  <c r="T45" i="10" s="1"/>
  <c r="M71" i="13"/>
  <c r="Z21" i="5"/>
  <c r="Y72" i="13"/>
  <c r="Z72" i="13" s="1"/>
  <c r="X71" i="13"/>
  <c r="N71" i="13"/>
  <c r="T71" i="13" s="1"/>
  <c r="M70" i="13"/>
  <c r="Y46" i="12"/>
  <c r="X45" i="12"/>
  <c r="M45" i="12"/>
  <c r="N46" i="12"/>
  <c r="T46" i="12" s="1"/>
  <c r="M46" i="6"/>
  <c r="M45" i="6" s="1"/>
  <c r="Z21" i="13"/>
  <c r="X21" i="12"/>
  <c r="Y22" i="12"/>
  <c r="Z22" i="12" s="1"/>
  <c r="M21" i="12"/>
  <c r="Y47" i="11"/>
  <c r="Z47" i="11" s="1"/>
  <c r="X46" i="11"/>
  <c r="M46" i="11"/>
  <c r="N46" i="6"/>
  <c r="T46" i="6" s="1"/>
  <c r="Y47" i="6"/>
  <c r="Z47" i="6" s="1"/>
  <c r="X46" i="6"/>
  <c r="M71" i="5"/>
  <c r="M70" i="5" s="1"/>
  <c r="N44" i="13"/>
  <c r="T44" i="13" s="1"/>
  <c r="M43" i="13"/>
  <c r="Y20" i="13"/>
  <c r="X19" i="13"/>
  <c r="Y45" i="13"/>
  <c r="Z45" i="13" s="1"/>
  <c r="X44" i="13"/>
  <c r="N20" i="13"/>
  <c r="T20" i="13" s="1"/>
  <c r="Z20" i="13" s="1"/>
  <c r="M19" i="13"/>
  <c r="Y72" i="12"/>
  <c r="Z72" i="12" s="1"/>
  <c r="X71" i="12"/>
  <c r="M71" i="12"/>
  <c r="M71" i="11"/>
  <c r="N19" i="11"/>
  <c r="T19" i="11" s="1"/>
  <c r="M18" i="11"/>
  <c r="Y72" i="11"/>
  <c r="Z72" i="11" s="1"/>
  <c r="X71" i="11"/>
  <c r="Y20" i="11"/>
  <c r="Z20" i="11" s="1"/>
  <c r="X19" i="11"/>
  <c r="X45" i="10"/>
  <c r="Y46" i="10"/>
  <c r="Z46" i="10" s="1"/>
  <c r="Y21" i="10"/>
  <c r="X20" i="10"/>
  <c r="N21" i="10"/>
  <c r="T21" i="10" s="1"/>
  <c r="Z21" i="10" s="1"/>
  <c r="M20" i="10"/>
  <c r="X69" i="10"/>
  <c r="Y70" i="10"/>
  <c r="N70" i="10"/>
  <c r="T70" i="10" s="1"/>
  <c r="M69" i="10"/>
  <c r="Z71" i="10"/>
  <c r="Y21" i="9"/>
  <c r="X20" i="9"/>
  <c r="N21" i="9"/>
  <c r="T21" i="9" s="1"/>
  <c r="M20" i="9"/>
  <c r="X69" i="9"/>
  <c r="Y70" i="9"/>
  <c r="Z70" i="9" s="1"/>
  <c r="N44" i="9"/>
  <c r="T44" i="9" s="1"/>
  <c r="M43" i="9"/>
  <c r="Y44" i="9"/>
  <c r="X43" i="9"/>
  <c r="N69" i="9"/>
  <c r="T69" i="9" s="1"/>
  <c r="M68" i="9"/>
  <c r="Y45" i="8"/>
  <c r="Z45" i="8" s="1"/>
  <c r="X44" i="8"/>
  <c r="M71" i="8"/>
  <c r="N20" i="8"/>
  <c r="T20" i="8" s="1"/>
  <c r="M19" i="8"/>
  <c r="N44" i="8"/>
  <c r="T44" i="8" s="1"/>
  <c r="M43" i="8"/>
  <c r="Y21" i="8"/>
  <c r="Z21" i="8" s="1"/>
  <c r="X20" i="8"/>
  <c r="Y72" i="8"/>
  <c r="Z72" i="8" s="1"/>
  <c r="X71" i="8"/>
  <c r="N21" i="7"/>
  <c r="T21" i="7" s="1"/>
  <c r="M20" i="7"/>
  <c r="N43" i="7"/>
  <c r="T43" i="7" s="1"/>
  <c r="M42" i="7"/>
  <c r="Y21" i="7"/>
  <c r="X20" i="7"/>
  <c r="Z44" i="7"/>
  <c r="M71" i="7"/>
  <c r="Y72" i="7"/>
  <c r="Z72" i="7" s="1"/>
  <c r="X71" i="7"/>
  <c r="Y43" i="7"/>
  <c r="X42" i="7"/>
  <c r="Y72" i="6"/>
  <c r="Z72" i="6" s="1"/>
  <c r="X71" i="6"/>
  <c r="X20" i="6"/>
  <c r="Y21" i="6"/>
  <c r="N21" i="6"/>
  <c r="T21" i="6" s="1"/>
  <c r="M20" i="6"/>
  <c r="M71" i="6"/>
  <c r="X19" i="5"/>
  <c r="Y20" i="5"/>
  <c r="N44" i="5"/>
  <c r="T44" i="5" s="1"/>
  <c r="M43" i="5"/>
  <c r="X44" i="5"/>
  <c r="Y45" i="5"/>
  <c r="Z45" i="5" s="1"/>
  <c r="N20" i="5"/>
  <c r="T20" i="5" s="1"/>
  <c r="M19" i="5"/>
  <c r="Y72" i="5"/>
  <c r="Z72" i="5" s="1"/>
  <c r="X71" i="5"/>
  <c r="M69" i="16" l="1"/>
  <c r="N70" i="16"/>
  <c r="T70" i="16" s="1"/>
  <c r="X69" i="16"/>
  <c r="Y70" i="16"/>
  <c r="Z71" i="16"/>
  <c r="N44" i="16"/>
  <c r="T44" i="16" s="1"/>
  <c r="M43" i="16"/>
  <c r="X18" i="16"/>
  <c r="Y19" i="16"/>
  <c r="N19" i="16"/>
  <c r="T19" i="16" s="1"/>
  <c r="M18" i="16"/>
  <c r="Y45" i="16"/>
  <c r="Z45" i="16" s="1"/>
  <c r="X44" i="16"/>
  <c r="Z20" i="16"/>
  <c r="N69" i="15"/>
  <c r="T69" i="15" s="1"/>
  <c r="M68" i="15"/>
  <c r="N20" i="15"/>
  <c r="T20" i="15" s="1"/>
  <c r="M19" i="15"/>
  <c r="Z21" i="15"/>
  <c r="X68" i="15"/>
  <c r="Y69" i="15"/>
  <c r="N45" i="15"/>
  <c r="T45" i="15" s="1"/>
  <c r="M44" i="15"/>
  <c r="Y45" i="15"/>
  <c r="X44" i="15"/>
  <c r="Y20" i="15"/>
  <c r="X19" i="15"/>
  <c r="Z46" i="15"/>
  <c r="X40" i="14"/>
  <c r="Y41" i="14"/>
  <c r="Z41" i="14" s="1"/>
  <c r="N66" i="14"/>
  <c r="T66" i="14" s="1"/>
  <c r="M65" i="14"/>
  <c r="X19" i="14"/>
  <c r="Y20" i="14"/>
  <c r="Z20" i="14" s="1"/>
  <c r="N19" i="14"/>
  <c r="T19" i="14" s="1"/>
  <c r="M18" i="14"/>
  <c r="N40" i="14"/>
  <c r="T40" i="14" s="1"/>
  <c r="M39" i="14"/>
  <c r="X66" i="14"/>
  <c r="Y67" i="14"/>
  <c r="Z67" i="14" s="1"/>
  <c r="M44" i="10"/>
  <c r="Z46" i="12"/>
  <c r="N71" i="5"/>
  <c r="T71" i="5" s="1"/>
  <c r="X44" i="12"/>
  <c r="Y45" i="12"/>
  <c r="X70" i="13"/>
  <c r="Y71" i="13"/>
  <c r="Z71" i="13" s="1"/>
  <c r="N45" i="12"/>
  <c r="T45" i="12" s="1"/>
  <c r="Z45" i="12" s="1"/>
  <c r="M44" i="12"/>
  <c r="N70" i="13"/>
  <c r="T70" i="13" s="1"/>
  <c r="M69" i="13"/>
  <c r="N21" i="12"/>
  <c r="T21" i="12" s="1"/>
  <c r="M20" i="12"/>
  <c r="Y21" i="12"/>
  <c r="X20" i="12"/>
  <c r="N46" i="11"/>
  <c r="T46" i="11" s="1"/>
  <c r="M45" i="11"/>
  <c r="X45" i="11"/>
  <c r="Y46" i="11"/>
  <c r="Z46" i="11" s="1"/>
  <c r="N45" i="6"/>
  <c r="T45" i="6" s="1"/>
  <c r="M44" i="6"/>
  <c r="Y46" i="6"/>
  <c r="Z46" i="6" s="1"/>
  <c r="X45" i="6"/>
  <c r="Z21" i="6"/>
  <c r="Z20" i="5"/>
  <c r="Y44" i="13"/>
  <c r="Z44" i="13" s="1"/>
  <c r="X43" i="13"/>
  <c r="N19" i="13"/>
  <c r="T19" i="13" s="1"/>
  <c r="M18" i="13"/>
  <c r="Y19" i="13"/>
  <c r="X18" i="13"/>
  <c r="N43" i="13"/>
  <c r="T43" i="13" s="1"/>
  <c r="M42" i="13"/>
  <c r="X70" i="12"/>
  <c r="Y71" i="12"/>
  <c r="N71" i="12"/>
  <c r="T71" i="12" s="1"/>
  <c r="M70" i="12"/>
  <c r="X70" i="11"/>
  <c r="Y71" i="11"/>
  <c r="N71" i="11"/>
  <c r="T71" i="11" s="1"/>
  <c r="M70" i="11"/>
  <c r="Y19" i="11"/>
  <c r="Z19" i="11" s="1"/>
  <c r="X18" i="11"/>
  <c r="N18" i="11"/>
  <c r="T18" i="11" s="1"/>
  <c r="M17" i="11"/>
  <c r="N69" i="10"/>
  <c r="T69" i="10" s="1"/>
  <c r="M68" i="10"/>
  <c r="Y20" i="10"/>
  <c r="X19" i="10"/>
  <c r="Z70" i="10"/>
  <c r="X68" i="10"/>
  <c r="Y69" i="10"/>
  <c r="N44" i="10"/>
  <c r="T44" i="10" s="1"/>
  <c r="M43" i="10"/>
  <c r="N20" i="10"/>
  <c r="T20" i="10" s="1"/>
  <c r="M19" i="10"/>
  <c r="X44" i="10"/>
  <c r="Y45" i="10"/>
  <c r="Z45" i="10" s="1"/>
  <c r="Z44" i="9"/>
  <c r="Z21" i="9"/>
  <c r="X68" i="9"/>
  <c r="Y69" i="9"/>
  <c r="Z69" i="9" s="1"/>
  <c r="Y43" i="9"/>
  <c r="X42" i="9"/>
  <c r="Y20" i="9"/>
  <c r="X19" i="9"/>
  <c r="N68" i="9"/>
  <c r="T68" i="9" s="1"/>
  <c r="M67" i="9"/>
  <c r="N43" i="9"/>
  <c r="T43" i="9" s="1"/>
  <c r="M42" i="9"/>
  <c r="N20" i="9"/>
  <c r="T20" i="9" s="1"/>
  <c r="M19" i="9"/>
  <c r="Y20" i="8"/>
  <c r="Z20" i="8" s="1"/>
  <c r="X19" i="8"/>
  <c r="N71" i="8"/>
  <c r="T71" i="8" s="1"/>
  <c r="M70" i="8"/>
  <c r="X70" i="8"/>
  <c r="Y71" i="8"/>
  <c r="N43" i="8"/>
  <c r="T43" i="8" s="1"/>
  <c r="M42" i="8"/>
  <c r="X43" i="8"/>
  <c r="Y44" i="8"/>
  <c r="Z44" i="8" s="1"/>
  <c r="N19" i="8"/>
  <c r="T19" i="8" s="1"/>
  <c r="M18" i="8"/>
  <c r="Z43" i="7"/>
  <c r="Y20" i="7"/>
  <c r="X19" i="7"/>
  <c r="N20" i="7"/>
  <c r="T20" i="7" s="1"/>
  <c r="M19" i="7"/>
  <c r="X70" i="7"/>
  <c r="Y71" i="7"/>
  <c r="Y42" i="7"/>
  <c r="X41" i="7"/>
  <c r="N71" i="7"/>
  <c r="T71" i="7" s="1"/>
  <c r="M70" i="7"/>
  <c r="N42" i="7"/>
  <c r="T42" i="7" s="1"/>
  <c r="Z42" i="7" s="1"/>
  <c r="M41" i="7"/>
  <c r="Z21" i="7"/>
  <c r="N71" i="6"/>
  <c r="T71" i="6" s="1"/>
  <c r="M70" i="6"/>
  <c r="N20" i="6"/>
  <c r="T20" i="6" s="1"/>
  <c r="M19" i="6"/>
  <c r="X19" i="6"/>
  <c r="Y20" i="6"/>
  <c r="X70" i="6"/>
  <c r="Y71" i="6"/>
  <c r="Y44" i="5"/>
  <c r="X43" i="5"/>
  <c r="N43" i="5"/>
  <c r="T43" i="5" s="1"/>
  <c r="M42" i="5"/>
  <c r="X70" i="5"/>
  <c r="Y71" i="5"/>
  <c r="Z71" i="5" s="1"/>
  <c r="N19" i="5"/>
  <c r="T19" i="5" s="1"/>
  <c r="M18" i="5"/>
  <c r="Z44" i="5"/>
  <c r="N70" i="5"/>
  <c r="T70" i="5" s="1"/>
  <c r="M69" i="5"/>
  <c r="Y19" i="5"/>
  <c r="X18" i="5"/>
  <c r="Z45" i="15" l="1"/>
  <c r="X68" i="16"/>
  <c r="Y69" i="16"/>
  <c r="Z70" i="16"/>
  <c r="M68" i="16"/>
  <c r="N69" i="16"/>
  <c r="T69" i="16" s="1"/>
  <c r="Z69" i="16" s="1"/>
  <c r="Z19" i="16"/>
  <c r="N18" i="16"/>
  <c r="T18" i="16" s="1"/>
  <c r="M17" i="16"/>
  <c r="Y18" i="16"/>
  <c r="X17" i="16"/>
  <c r="Y44" i="16"/>
  <c r="Z44" i="16" s="1"/>
  <c r="X43" i="16"/>
  <c r="N43" i="16"/>
  <c r="T43" i="16" s="1"/>
  <c r="M42" i="16"/>
  <c r="Y44" i="15"/>
  <c r="X43" i="15"/>
  <c r="X67" i="15"/>
  <c r="Y68" i="15"/>
  <c r="N19" i="15"/>
  <c r="T19" i="15" s="1"/>
  <c r="Z19" i="15" s="1"/>
  <c r="M18" i="15"/>
  <c r="Z20" i="15"/>
  <c r="N68" i="15"/>
  <c r="T68" i="15" s="1"/>
  <c r="Z68" i="15" s="1"/>
  <c r="M67" i="15"/>
  <c r="N44" i="15"/>
  <c r="T44" i="15" s="1"/>
  <c r="M43" i="15"/>
  <c r="X18" i="15"/>
  <c r="Y19" i="15"/>
  <c r="Z69" i="15"/>
  <c r="N65" i="14"/>
  <c r="T65" i="14" s="1"/>
  <c r="M64" i="14"/>
  <c r="N18" i="14"/>
  <c r="T18" i="14" s="1"/>
  <c r="M17" i="14"/>
  <c r="X65" i="14"/>
  <c r="Y66" i="14"/>
  <c r="Z66" i="14" s="1"/>
  <c r="X18" i="14"/>
  <c r="Y19" i="14"/>
  <c r="Z19" i="14" s="1"/>
  <c r="N39" i="14"/>
  <c r="T39" i="14" s="1"/>
  <c r="M38" i="14"/>
  <c r="X39" i="14"/>
  <c r="Y40" i="14"/>
  <c r="Z40" i="14" s="1"/>
  <c r="Z71" i="8"/>
  <c r="X69" i="13"/>
  <c r="Y70" i="13"/>
  <c r="Z70" i="13" s="1"/>
  <c r="Z20" i="10"/>
  <c r="N44" i="12"/>
  <c r="T44" i="12" s="1"/>
  <c r="M43" i="12"/>
  <c r="M68" i="13"/>
  <c r="N69" i="13"/>
  <c r="T69" i="13" s="1"/>
  <c r="Y44" i="12"/>
  <c r="X43" i="12"/>
  <c r="N20" i="12"/>
  <c r="T20" i="12" s="1"/>
  <c r="M19" i="12"/>
  <c r="Y20" i="12"/>
  <c r="X19" i="12"/>
  <c r="Z21" i="12"/>
  <c r="X44" i="11"/>
  <c r="Y45" i="11"/>
  <c r="N45" i="11"/>
  <c r="T45" i="11" s="1"/>
  <c r="M44" i="11"/>
  <c r="Z43" i="9"/>
  <c r="Z20" i="7"/>
  <c r="N44" i="6"/>
  <c r="T44" i="6" s="1"/>
  <c r="M43" i="6"/>
  <c r="Y45" i="6"/>
  <c r="Z45" i="6" s="1"/>
  <c r="X44" i="6"/>
  <c r="Z20" i="6"/>
  <c r="Z19" i="5"/>
  <c r="Y18" i="13"/>
  <c r="X17" i="13"/>
  <c r="Y43" i="13"/>
  <c r="Z43" i="13" s="1"/>
  <c r="X42" i="13"/>
  <c r="N18" i="13"/>
  <c r="T18" i="13" s="1"/>
  <c r="M17" i="13"/>
  <c r="N42" i="13"/>
  <c r="T42" i="13" s="1"/>
  <c r="M41" i="13"/>
  <c r="Z19" i="13"/>
  <c r="X69" i="12"/>
  <c r="Y70" i="12"/>
  <c r="N70" i="12"/>
  <c r="T70" i="12" s="1"/>
  <c r="M69" i="12"/>
  <c r="Z71" i="12"/>
  <c r="N17" i="11"/>
  <c r="T17" i="11" s="1"/>
  <c r="M16" i="11"/>
  <c r="X69" i="11"/>
  <c r="Y70" i="11"/>
  <c r="N70" i="11"/>
  <c r="T70" i="11" s="1"/>
  <c r="M69" i="11"/>
  <c r="Y18" i="11"/>
  <c r="Z18" i="11" s="1"/>
  <c r="X17" i="11"/>
  <c r="Z71" i="11"/>
  <c r="Y19" i="10"/>
  <c r="X18" i="10"/>
  <c r="N19" i="10"/>
  <c r="T19" i="10" s="1"/>
  <c r="M18" i="10"/>
  <c r="X67" i="10"/>
  <c r="Y68" i="10"/>
  <c r="N68" i="10"/>
  <c r="T68" i="10" s="1"/>
  <c r="M67" i="10"/>
  <c r="X43" i="10"/>
  <c r="Y44" i="10"/>
  <c r="Z44" i="10" s="1"/>
  <c r="N43" i="10"/>
  <c r="T43" i="10" s="1"/>
  <c r="M42" i="10"/>
  <c r="Z69" i="10"/>
  <c r="X67" i="9"/>
  <c r="Y68" i="9"/>
  <c r="Z68" i="9" s="1"/>
  <c r="N19" i="9"/>
  <c r="T19" i="9" s="1"/>
  <c r="M18" i="9"/>
  <c r="N67" i="9"/>
  <c r="T67" i="9" s="1"/>
  <c r="M66" i="9"/>
  <c r="Y42" i="9"/>
  <c r="X41" i="9"/>
  <c r="Z20" i="9"/>
  <c r="N42" i="9"/>
  <c r="T42" i="9" s="1"/>
  <c r="M41" i="9"/>
  <c r="Y19" i="9"/>
  <c r="X18" i="9"/>
  <c r="N18" i="8"/>
  <c r="T18" i="8" s="1"/>
  <c r="M17" i="8"/>
  <c r="X42" i="8"/>
  <c r="Y43" i="8"/>
  <c r="Z43" i="8" s="1"/>
  <c r="X69" i="8"/>
  <c r="Y70" i="8"/>
  <c r="Y19" i="8"/>
  <c r="Z19" i="8" s="1"/>
  <c r="X18" i="8"/>
  <c r="N42" i="8"/>
  <c r="T42" i="8" s="1"/>
  <c r="M41" i="8"/>
  <c r="N70" i="8"/>
  <c r="T70" i="8" s="1"/>
  <c r="M69" i="8"/>
  <c r="N70" i="7"/>
  <c r="T70" i="7" s="1"/>
  <c r="M69" i="7"/>
  <c r="X18" i="7"/>
  <c r="Y19" i="7"/>
  <c r="Z71" i="7"/>
  <c r="X69" i="7"/>
  <c r="Y70" i="7"/>
  <c r="N41" i="7"/>
  <c r="T41" i="7" s="1"/>
  <c r="M40" i="7"/>
  <c r="Y41" i="7"/>
  <c r="X40" i="7"/>
  <c r="N19" i="7"/>
  <c r="T19" i="7" s="1"/>
  <c r="Z19" i="7" s="1"/>
  <c r="M18" i="7"/>
  <c r="N19" i="6"/>
  <c r="T19" i="6" s="1"/>
  <c r="M18" i="6"/>
  <c r="Y19" i="6"/>
  <c r="X18" i="6"/>
  <c r="N70" i="6"/>
  <c r="T70" i="6" s="1"/>
  <c r="M69" i="6"/>
  <c r="X69" i="6"/>
  <c r="Y70" i="6"/>
  <c r="Z71" i="6"/>
  <c r="N18" i="5"/>
  <c r="T18" i="5" s="1"/>
  <c r="M17" i="5"/>
  <c r="N42" i="5"/>
  <c r="T42" i="5" s="1"/>
  <c r="M41" i="5"/>
  <c r="N69" i="5"/>
  <c r="T69" i="5" s="1"/>
  <c r="M68" i="5"/>
  <c r="X42" i="5"/>
  <c r="Y43" i="5"/>
  <c r="Z43" i="5" s="1"/>
  <c r="Y18" i="5"/>
  <c r="X17" i="5"/>
  <c r="X69" i="5"/>
  <c r="Y70" i="5"/>
  <c r="Z70" i="5" s="1"/>
  <c r="Z44" i="15" l="1"/>
  <c r="M67" i="16"/>
  <c r="N68" i="16"/>
  <c r="T68" i="16" s="1"/>
  <c r="X67" i="16"/>
  <c r="Y68" i="16"/>
  <c r="N42" i="16"/>
  <c r="T42" i="16" s="1"/>
  <c r="M41" i="16"/>
  <c r="Y17" i="16"/>
  <c r="X16" i="16"/>
  <c r="N17" i="16"/>
  <c r="T17" i="16" s="1"/>
  <c r="Z17" i="16" s="1"/>
  <c r="M16" i="16"/>
  <c r="X42" i="16"/>
  <c r="Y43" i="16"/>
  <c r="Z43" i="16" s="1"/>
  <c r="Z18" i="16"/>
  <c r="N43" i="15"/>
  <c r="T43" i="15" s="1"/>
  <c r="M42" i="15"/>
  <c r="N18" i="15"/>
  <c r="T18" i="15" s="1"/>
  <c r="M17" i="15"/>
  <c r="Y18" i="15"/>
  <c r="X17" i="15"/>
  <c r="N67" i="15"/>
  <c r="T67" i="15" s="1"/>
  <c r="M66" i="15"/>
  <c r="X66" i="15"/>
  <c r="Y67" i="15"/>
  <c r="Y43" i="15"/>
  <c r="X42" i="15"/>
  <c r="N38" i="14"/>
  <c r="T38" i="14" s="1"/>
  <c r="M37" i="14"/>
  <c r="X64" i="14"/>
  <c r="Y65" i="14"/>
  <c r="Z65" i="14" s="1"/>
  <c r="N64" i="14"/>
  <c r="T64" i="14" s="1"/>
  <c r="M63" i="14"/>
  <c r="X38" i="14"/>
  <c r="Y39" i="14"/>
  <c r="Z39" i="14" s="1"/>
  <c r="Y18" i="14"/>
  <c r="Z18" i="14" s="1"/>
  <c r="X17" i="14"/>
  <c r="N17" i="14"/>
  <c r="T17" i="14" s="1"/>
  <c r="M16" i="14"/>
  <c r="Z42" i="9"/>
  <c r="N68" i="13"/>
  <c r="T68" i="13" s="1"/>
  <c r="M67" i="13"/>
  <c r="X42" i="12"/>
  <c r="Y43" i="12"/>
  <c r="M42" i="12"/>
  <c r="N43" i="12"/>
  <c r="T43" i="12" s="1"/>
  <c r="Y69" i="13"/>
  <c r="Z69" i="13" s="1"/>
  <c r="X68" i="13"/>
  <c r="Z44" i="12"/>
  <c r="Z18" i="13"/>
  <c r="Z70" i="12"/>
  <c r="N19" i="12"/>
  <c r="T19" i="12" s="1"/>
  <c r="M18" i="12"/>
  <c r="Y19" i="12"/>
  <c r="X18" i="12"/>
  <c r="Z20" i="12"/>
  <c r="N44" i="11"/>
  <c r="T44" i="11" s="1"/>
  <c r="M43" i="11"/>
  <c r="Z45" i="11"/>
  <c r="Y44" i="11"/>
  <c r="X43" i="11"/>
  <c r="Z68" i="10"/>
  <c r="Z41" i="7"/>
  <c r="X43" i="6"/>
  <c r="Y44" i="6"/>
  <c r="Z44" i="6" s="1"/>
  <c r="N43" i="6"/>
  <c r="T43" i="6" s="1"/>
  <c r="M42" i="6"/>
  <c r="Z70" i="6"/>
  <c r="Z19" i="6"/>
  <c r="Z18" i="5"/>
  <c r="Y42" i="13"/>
  <c r="Z42" i="13" s="1"/>
  <c r="X41" i="13"/>
  <c r="Y17" i="13"/>
  <c r="X16" i="13"/>
  <c r="N41" i="13"/>
  <c r="T41" i="13" s="1"/>
  <c r="M40" i="13"/>
  <c r="N17" i="13"/>
  <c r="T17" i="13" s="1"/>
  <c r="Z17" i="13" s="1"/>
  <c r="M16" i="13"/>
  <c r="X68" i="12"/>
  <c r="Y69" i="12"/>
  <c r="N69" i="12"/>
  <c r="T69" i="12" s="1"/>
  <c r="M68" i="12"/>
  <c r="X68" i="11"/>
  <c r="Y69" i="11"/>
  <c r="N16" i="11"/>
  <c r="T16" i="11" s="1"/>
  <c r="M15" i="11"/>
  <c r="N69" i="11"/>
  <c r="T69" i="11" s="1"/>
  <c r="M68" i="11"/>
  <c r="Z70" i="11"/>
  <c r="Y17" i="11"/>
  <c r="Z17" i="11" s="1"/>
  <c r="X16" i="11"/>
  <c r="Z19" i="10"/>
  <c r="Y18" i="10"/>
  <c r="X17" i="10"/>
  <c r="Z43" i="10"/>
  <c r="X66" i="10"/>
  <c r="Y67" i="10"/>
  <c r="Y43" i="10"/>
  <c r="X42" i="10"/>
  <c r="N42" i="10"/>
  <c r="T42" i="10" s="1"/>
  <c r="M41" i="10"/>
  <c r="N67" i="10"/>
  <c r="T67" i="10" s="1"/>
  <c r="M66" i="10"/>
  <c r="N18" i="10"/>
  <c r="T18" i="10" s="1"/>
  <c r="M17" i="10"/>
  <c r="Y18" i="9"/>
  <c r="X17" i="9"/>
  <c r="N66" i="9"/>
  <c r="T66" i="9" s="1"/>
  <c r="M65" i="9"/>
  <c r="N41" i="9"/>
  <c r="T41" i="9" s="1"/>
  <c r="M40" i="9"/>
  <c r="Y41" i="9"/>
  <c r="X40" i="9"/>
  <c r="N18" i="9"/>
  <c r="T18" i="9" s="1"/>
  <c r="Z18" i="9" s="1"/>
  <c r="M17" i="9"/>
  <c r="Z19" i="9"/>
  <c r="X66" i="9"/>
  <c r="Y67" i="9"/>
  <c r="Z67" i="9" s="1"/>
  <c r="N69" i="8"/>
  <c r="T69" i="8" s="1"/>
  <c r="M68" i="8"/>
  <c r="N41" i="8"/>
  <c r="T41" i="8" s="1"/>
  <c r="M40" i="8"/>
  <c r="X41" i="8"/>
  <c r="Y42" i="8"/>
  <c r="Z42" i="8" s="1"/>
  <c r="N17" i="8"/>
  <c r="T17" i="8" s="1"/>
  <c r="M16" i="8"/>
  <c r="X68" i="8"/>
  <c r="Y69" i="8"/>
  <c r="Z70" i="8"/>
  <c r="Y18" i="8"/>
  <c r="Z18" i="8" s="1"/>
  <c r="X17" i="8"/>
  <c r="X17" i="7"/>
  <c r="Y18" i="7"/>
  <c r="Y40" i="7"/>
  <c r="X39" i="7"/>
  <c r="X68" i="7"/>
  <c r="Y69" i="7"/>
  <c r="N69" i="7"/>
  <c r="T69" i="7" s="1"/>
  <c r="M68" i="7"/>
  <c r="N18" i="7"/>
  <c r="T18" i="7" s="1"/>
  <c r="M17" i="7"/>
  <c r="N40" i="7"/>
  <c r="T40" i="7" s="1"/>
  <c r="Z40" i="7" s="1"/>
  <c r="M39" i="7"/>
  <c r="Z70" i="7"/>
  <c r="N69" i="6"/>
  <c r="T69" i="6" s="1"/>
  <c r="M68" i="6"/>
  <c r="N18" i="6"/>
  <c r="T18" i="6" s="1"/>
  <c r="M17" i="6"/>
  <c r="Y18" i="6"/>
  <c r="X17" i="6"/>
  <c r="X68" i="6"/>
  <c r="Y69" i="6"/>
  <c r="X41" i="5"/>
  <c r="Y42" i="5"/>
  <c r="Z42" i="5" s="1"/>
  <c r="Y17" i="5"/>
  <c r="X16" i="5"/>
  <c r="X68" i="5"/>
  <c r="Y69" i="5"/>
  <c r="Z69" i="5" s="1"/>
  <c r="N41" i="5"/>
  <c r="T41" i="5" s="1"/>
  <c r="M40" i="5"/>
  <c r="N68" i="5"/>
  <c r="T68" i="5" s="1"/>
  <c r="M67" i="5"/>
  <c r="N17" i="5"/>
  <c r="T17" i="5" s="1"/>
  <c r="Z17" i="5" s="1"/>
  <c r="M16" i="5"/>
  <c r="Z67" i="15" l="1"/>
  <c r="X66" i="16"/>
  <c r="Y67" i="16"/>
  <c r="Z68" i="16"/>
  <c r="M66" i="16"/>
  <c r="N67" i="16"/>
  <c r="T67" i="16" s="1"/>
  <c r="Z67" i="16" s="1"/>
  <c r="X15" i="16"/>
  <c r="Y16" i="16"/>
  <c r="N16" i="16"/>
  <c r="T16" i="16" s="1"/>
  <c r="Z16" i="16" s="1"/>
  <c r="M15" i="16"/>
  <c r="N41" i="16"/>
  <c r="T41" i="16" s="1"/>
  <c r="M40" i="16"/>
  <c r="Y42" i="16"/>
  <c r="Z42" i="16" s="1"/>
  <c r="X41" i="16"/>
  <c r="N66" i="15"/>
  <c r="T66" i="15" s="1"/>
  <c r="M65" i="15"/>
  <c r="Y17" i="15"/>
  <c r="X16" i="15"/>
  <c r="Y42" i="15"/>
  <c r="X41" i="15"/>
  <c r="N17" i="15"/>
  <c r="T17" i="15" s="1"/>
  <c r="Z17" i="15" s="1"/>
  <c r="M16" i="15"/>
  <c r="Z18" i="15"/>
  <c r="X65" i="15"/>
  <c r="Y66" i="15"/>
  <c r="N42" i="15"/>
  <c r="T42" i="15" s="1"/>
  <c r="M41" i="15"/>
  <c r="Z43" i="15"/>
  <c r="Y17" i="14"/>
  <c r="Z17" i="14" s="1"/>
  <c r="X16" i="14"/>
  <c r="N63" i="14"/>
  <c r="T63" i="14" s="1"/>
  <c r="M62" i="14"/>
  <c r="N16" i="14"/>
  <c r="T16" i="14" s="1"/>
  <c r="M15" i="14"/>
  <c r="N37" i="14"/>
  <c r="T37" i="14" s="1"/>
  <c r="M36" i="14"/>
  <c r="X37" i="14"/>
  <c r="Y38" i="14"/>
  <c r="Z38" i="14" s="1"/>
  <c r="X63" i="14"/>
  <c r="Y64" i="14"/>
  <c r="Z64" i="14" s="1"/>
  <c r="Z43" i="12"/>
  <c r="Z19" i="12"/>
  <c r="Y42" i="12"/>
  <c r="X41" i="12"/>
  <c r="M66" i="13"/>
  <c r="N67" i="13"/>
  <c r="T67" i="13" s="1"/>
  <c r="Z44" i="11"/>
  <c r="N42" i="12"/>
  <c r="T42" i="12" s="1"/>
  <c r="Z42" i="12" s="1"/>
  <c r="M41" i="12"/>
  <c r="Z41" i="9"/>
  <c r="X67" i="13"/>
  <c r="Y68" i="13"/>
  <c r="Z68" i="13" s="1"/>
  <c r="Z69" i="12"/>
  <c r="N18" i="12"/>
  <c r="T18" i="12" s="1"/>
  <c r="M17" i="12"/>
  <c r="Y18" i="12"/>
  <c r="X17" i="12"/>
  <c r="N43" i="11"/>
  <c r="T43" i="11" s="1"/>
  <c r="M42" i="11"/>
  <c r="Y43" i="11"/>
  <c r="X42" i="11"/>
  <c r="M41" i="6"/>
  <c r="N42" i="6"/>
  <c r="T42" i="6" s="1"/>
  <c r="X42" i="6"/>
  <c r="Y43" i="6"/>
  <c r="Z43" i="6" s="1"/>
  <c r="Y41" i="13"/>
  <c r="Z41" i="13" s="1"/>
  <c r="X40" i="13"/>
  <c r="Y16" i="13"/>
  <c r="X15" i="13"/>
  <c r="N40" i="13"/>
  <c r="T40" i="13" s="1"/>
  <c r="M39" i="13"/>
  <c r="N16" i="13"/>
  <c r="T16" i="13" s="1"/>
  <c r="Z16" i="13" s="1"/>
  <c r="M15" i="13"/>
  <c r="N68" i="12"/>
  <c r="T68" i="12" s="1"/>
  <c r="M67" i="12"/>
  <c r="X67" i="12"/>
  <c r="Y68" i="12"/>
  <c r="N15" i="11"/>
  <c r="T15" i="11" s="1"/>
  <c r="M14" i="11"/>
  <c r="Y16" i="11"/>
  <c r="Z16" i="11" s="1"/>
  <c r="X15" i="11"/>
  <c r="N68" i="11"/>
  <c r="T68" i="11" s="1"/>
  <c r="M67" i="11"/>
  <c r="Z69" i="11"/>
  <c r="X67" i="11"/>
  <c r="Y68" i="11"/>
  <c r="N66" i="10"/>
  <c r="T66" i="10" s="1"/>
  <c r="M65" i="10"/>
  <c r="Y42" i="10"/>
  <c r="Z42" i="10" s="1"/>
  <c r="X41" i="10"/>
  <c r="Z67" i="10"/>
  <c r="Y17" i="10"/>
  <c r="X16" i="10"/>
  <c r="N17" i="10"/>
  <c r="T17" i="10" s="1"/>
  <c r="M16" i="10"/>
  <c r="N41" i="10"/>
  <c r="T41" i="10" s="1"/>
  <c r="M40" i="10"/>
  <c r="Z18" i="10"/>
  <c r="X65" i="10"/>
  <c r="Y66" i="10"/>
  <c r="Y17" i="9"/>
  <c r="X16" i="9"/>
  <c r="X65" i="9"/>
  <c r="Y66" i="9"/>
  <c r="Z66" i="9" s="1"/>
  <c r="Y40" i="9"/>
  <c r="X39" i="9"/>
  <c r="N65" i="9"/>
  <c r="T65" i="9" s="1"/>
  <c r="M64" i="9"/>
  <c r="N17" i="9"/>
  <c r="T17" i="9" s="1"/>
  <c r="M16" i="9"/>
  <c r="N40" i="9"/>
  <c r="T40" i="9" s="1"/>
  <c r="M39" i="9"/>
  <c r="N40" i="8"/>
  <c r="T40" i="8" s="1"/>
  <c r="M39" i="8"/>
  <c r="X67" i="8"/>
  <c r="Y68" i="8"/>
  <c r="N68" i="8"/>
  <c r="T68" i="8" s="1"/>
  <c r="Z68" i="8" s="1"/>
  <c r="M67" i="8"/>
  <c r="Y17" i="8"/>
  <c r="Z17" i="8" s="1"/>
  <c r="X16" i="8"/>
  <c r="N16" i="8"/>
  <c r="T16" i="8" s="1"/>
  <c r="M15" i="8"/>
  <c r="X40" i="8"/>
  <c r="Y41" i="8"/>
  <c r="Z41" i="8" s="1"/>
  <c r="Z69" i="8"/>
  <c r="N39" i="7"/>
  <c r="T39" i="7" s="1"/>
  <c r="M38" i="7"/>
  <c r="N68" i="7"/>
  <c r="T68" i="7" s="1"/>
  <c r="M67" i="7"/>
  <c r="Y39" i="7"/>
  <c r="X38" i="7"/>
  <c r="Z69" i="7"/>
  <c r="N17" i="7"/>
  <c r="T17" i="7" s="1"/>
  <c r="M16" i="7"/>
  <c r="Z18" i="7"/>
  <c r="X67" i="7"/>
  <c r="Y68" i="7"/>
  <c r="Y17" i="7"/>
  <c r="X16" i="7"/>
  <c r="Y17" i="6"/>
  <c r="X16" i="6"/>
  <c r="N17" i="6"/>
  <c r="T17" i="6" s="1"/>
  <c r="M16" i="6"/>
  <c r="X67" i="6"/>
  <c r="Y68" i="6"/>
  <c r="Z18" i="6"/>
  <c r="N68" i="6"/>
  <c r="T68" i="6" s="1"/>
  <c r="M67" i="6"/>
  <c r="Z69" i="6"/>
  <c r="N67" i="5"/>
  <c r="T67" i="5" s="1"/>
  <c r="M66" i="5"/>
  <c r="X67" i="5"/>
  <c r="Y68" i="5"/>
  <c r="Z68" i="5" s="1"/>
  <c r="N16" i="5"/>
  <c r="T16" i="5" s="1"/>
  <c r="M15" i="5"/>
  <c r="N40" i="5"/>
  <c r="T40" i="5" s="1"/>
  <c r="M39" i="5"/>
  <c r="Z41" i="5"/>
  <c r="Y16" i="5"/>
  <c r="X15" i="5"/>
  <c r="Y41" i="5"/>
  <c r="X40" i="5"/>
  <c r="Z42" i="15" l="1"/>
  <c r="N66" i="16"/>
  <c r="T66" i="16" s="1"/>
  <c r="M65" i="16"/>
  <c r="X65" i="16"/>
  <c r="Y66" i="16"/>
  <c r="Z66" i="16" s="1"/>
  <c r="N15" i="16"/>
  <c r="T15" i="16" s="1"/>
  <c r="M14" i="16"/>
  <c r="N40" i="16"/>
  <c r="T40" i="16" s="1"/>
  <c r="M39" i="16"/>
  <c r="Y41" i="16"/>
  <c r="Z41" i="16" s="1"/>
  <c r="X40" i="16"/>
  <c r="Y15" i="16"/>
  <c r="X14" i="16"/>
  <c r="X64" i="15"/>
  <c r="Y65" i="15"/>
  <c r="N16" i="15"/>
  <c r="T16" i="15" s="1"/>
  <c r="M15" i="15"/>
  <c r="Y41" i="15"/>
  <c r="X40" i="15"/>
  <c r="Y16" i="15"/>
  <c r="X15" i="15"/>
  <c r="N65" i="15"/>
  <c r="T65" i="15" s="1"/>
  <c r="Z65" i="15" s="1"/>
  <c r="M64" i="15"/>
  <c r="N41" i="15"/>
  <c r="T41" i="15" s="1"/>
  <c r="Z41" i="15" s="1"/>
  <c r="M40" i="15"/>
  <c r="Z66" i="15"/>
  <c r="N62" i="14"/>
  <c r="T62" i="14" s="1"/>
  <c r="M61" i="14"/>
  <c r="X36" i="14"/>
  <c r="Y37" i="14"/>
  <c r="Z37" i="14" s="1"/>
  <c r="N36" i="14"/>
  <c r="T36" i="14" s="1"/>
  <c r="M35" i="14"/>
  <c r="N15" i="14"/>
  <c r="T15" i="14" s="1"/>
  <c r="M14" i="14"/>
  <c r="Y16" i="14"/>
  <c r="Z16" i="14" s="1"/>
  <c r="X15" i="14"/>
  <c r="X62" i="14"/>
  <c r="Y63" i="14"/>
  <c r="Z63" i="14" s="1"/>
  <c r="Z18" i="12"/>
  <c r="M40" i="12"/>
  <c r="N41" i="12"/>
  <c r="T41" i="12" s="1"/>
  <c r="N66" i="13"/>
  <c r="T66" i="13" s="1"/>
  <c r="M65" i="13"/>
  <c r="Y67" i="13"/>
  <c r="Z67" i="13" s="1"/>
  <c r="X66" i="13"/>
  <c r="Y41" i="12"/>
  <c r="X40" i="12"/>
  <c r="Z66" i="10"/>
  <c r="Z17" i="7"/>
  <c r="Y17" i="12"/>
  <c r="X16" i="12"/>
  <c r="N17" i="12"/>
  <c r="T17" i="12" s="1"/>
  <c r="M16" i="12"/>
  <c r="Y42" i="11"/>
  <c r="X41" i="11"/>
  <c r="N42" i="11"/>
  <c r="T42" i="11" s="1"/>
  <c r="M41" i="11"/>
  <c r="Z43" i="11"/>
  <c r="Z68" i="11"/>
  <c r="Z68" i="7"/>
  <c r="Z68" i="6"/>
  <c r="X41" i="6"/>
  <c r="Y42" i="6"/>
  <c r="Z42" i="6" s="1"/>
  <c r="M40" i="6"/>
  <c r="N41" i="6"/>
  <c r="T41" i="6" s="1"/>
  <c r="Y40" i="13"/>
  <c r="Z40" i="13" s="1"/>
  <c r="X39" i="13"/>
  <c r="N39" i="13"/>
  <c r="T39" i="13" s="1"/>
  <c r="M38" i="13"/>
  <c r="Y15" i="13"/>
  <c r="X14" i="13"/>
  <c r="N15" i="13"/>
  <c r="T15" i="13" s="1"/>
  <c r="M14" i="13"/>
  <c r="X66" i="12"/>
  <c r="Y67" i="12"/>
  <c r="N67" i="12"/>
  <c r="T67" i="12" s="1"/>
  <c r="M66" i="12"/>
  <c r="Z68" i="12"/>
  <c r="N14" i="11"/>
  <c r="T14" i="11" s="1"/>
  <c r="M13" i="11"/>
  <c r="Y15" i="11"/>
  <c r="Z15" i="11" s="1"/>
  <c r="X14" i="11"/>
  <c r="N67" i="11"/>
  <c r="T67" i="11" s="1"/>
  <c r="M66" i="11"/>
  <c r="X66" i="11"/>
  <c r="Y67" i="11"/>
  <c r="Z17" i="10"/>
  <c r="Y41" i="10"/>
  <c r="X40" i="10"/>
  <c r="X64" i="10"/>
  <c r="Y65" i="10"/>
  <c r="N40" i="10"/>
  <c r="T40" i="10" s="1"/>
  <c r="M39" i="10"/>
  <c r="Y16" i="10"/>
  <c r="X15" i="10"/>
  <c r="Z41" i="10"/>
  <c r="N65" i="10"/>
  <c r="T65" i="10" s="1"/>
  <c r="M64" i="10"/>
  <c r="N16" i="10"/>
  <c r="T16" i="10" s="1"/>
  <c r="M15" i="10"/>
  <c r="N39" i="9"/>
  <c r="T39" i="9" s="1"/>
  <c r="M38" i="9"/>
  <c r="N64" i="9"/>
  <c r="T64" i="9" s="1"/>
  <c r="M63" i="9"/>
  <c r="Z40" i="9"/>
  <c r="X64" i="9"/>
  <c r="Y65" i="9"/>
  <c r="Z65" i="9" s="1"/>
  <c r="Z17" i="9"/>
  <c r="N16" i="9"/>
  <c r="T16" i="9" s="1"/>
  <c r="M15" i="9"/>
  <c r="Y39" i="9"/>
  <c r="X38" i="9"/>
  <c r="Y16" i="9"/>
  <c r="X15" i="9"/>
  <c r="Y16" i="8"/>
  <c r="Z16" i="8" s="1"/>
  <c r="X15" i="8"/>
  <c r="N15" i="8"/>
  <c r="T15" i="8" s="1"/>
  <c r="M14" i="8"/>
  <c r="X66" i="8"/>
  <c r="Y67" i="8"/>
  <c r="N67" i="8"/>
  <c r="T67" i="8" s="1"/>
  <c r="M66" i="8"/>
  <c r="N39" i="8"/>
  <c r="T39" i="8" s="1"/>
  <c r="M38" i="8"/>
  <c r="X39" i="8"/>
  <c r="Y40" i="8"/>
  <c r="Z40" i="8" s="1"/>
  <c r="N67" i="7"/>
  <c r="T67" i="7" s="1"/>
  <c r="M66" i="7"/>
  <c r="X66" i="7"/>
  <c r="Y67" i="7"/>
  <c r="Y16" i="7"/>
  <c r="X15" i="7"/>
  <c r="Y38" i="7"/>
  <c r="X37" i="7"/>
  <c r="N38" i="7"/>
  <c r="T38" i="7" s="1"/>
  <c r="M37" i="7"/>
  <c r="N16" i="7"/>
  <c r="T16" i="7" s="1"/>
  <c r="M15" i="7"/>
  <c r="Z39" i="7"/>
  <c r="N16" i="6"/>
  <c r="T16" i="6" s="1"/>
  <c r="M15" i="6"/>
  <c r="N67" i="6"/>
  <c r="T67" i="6" s="1"/>
  <c r="M66" i="6"/>
  <c r="Z17" i="6"/>
  <c r="Y16" i="6"/>
  <c r="X15" i="6"/>
  <c r="X66" i="6"/>
  <c r="Y67" i="6"/>
  <c r="Y15" i="5"/>
  <c r="X14" i="5"/>
  <c r="X66" i="5"/>
  <c r="Y67" i="5"/>
  <c r="Z67" i="5" s="1"/>
  <c r="N15" i="5"/>
  <c r="T15" i="5" s="1"/>
  <c r="Z15" i="5" s="1"/>
  <c r="M14" i="5"/>
  <c r="Y40" i="5"/>
  <c r="Z40" i="5" s="1"/>
  <c r="X39" i="5"/>
  <c r="Z16" i="5"/>
  <c r="N66" i="5"/>
  <c r="T66" i="5" s="1"/>
  <c r="M65" i="5"/>
  <c r="N39" i="5"/>
  <c r="T39" i="5" s="1"/>
  <c r="M38" i="5"/>
  <c r="X64" i="16" l="1"/>
  <c r="Y65" i="16"/>
  <c r="N65" i="16"/>
  <c r="T65" i="16" s="1"/>
  <c r="M64" i="16"/>
  <c r="N39" i="16"/>
  <c r="T39" i="16" s="1"/>
  <c r="M38" i="16"/>
  <c r="X39" i="16"/>
  <c r="Y40" i="16"/>
  <c r="Z40" i="16"/>
  <c r="Y14" i="16"/>
  <c r="X13" i="16"/>
  <c r="N14" i="16"/>
  <c r="T14" i="16" s="1"/>
  <c r="M13" i="16"/>
  <c r="Z15" i="16"/>
  <c r="N40" i="15"/>
  <c r="T40" i="15" s="1"/>
  <c r="M39" i="15"/>
  <c r="N64" i="15"/>
  <c r="T64" i="15" s="1"/>
  <c r="M63" i="15"/>
  <c r="X39" i="15"/>
  <c r="Y40" i="15"/>
  <c r="Y15" i="15"/>
  <c r="X14" i="15"/>
  <c r="N15" i="15"/>
  <c r="T15" i="15" s="1"/>
  <c r="Z15" i="15" s="1"/>
  <c r="M14" i="15"/>
  <c r="Z16" i="15"/>
  <c r="X63" i="15"/>
  <c r="Y64" i="15"/>
  <c r="X61" i="14"/>
  <c r="Y62" i="14"/>
  <c r="Z62" i="14" s="1"/>
  <c r="Y15" i="14"/>
  <c r="Z15" i="14" s="1"/>
  <c r="X14" i="14"/>
  <c r="N35" i="14"/>
  <c r="T35" i="14" s="1"/>
  <c r="M34" i="14"/>
  <c r="X35" i="14"/>
  <c r="Y36" i="14"/>
  <c r="Z36" i="14" s="1"/>
  <c r="N61" i="14"/>
  <c r="T61" i="14" s="1"/>
  <c r="M60" i="14"/>
  <c r="N14" i="14"/>
  <c r="T14" i="14" s="1"/>
  <c r="M13" i="14"/>
  <c r="Z67" i="12"/>
  <c r="Z42" i="11"/>
  <c r="Z16" i="9"/>
  <c r="Y66" i="13"/>
  <c r="Z66" i="13" s="1"/>
  <c r="X65" i="13"/>
  <c r="Z41" i="12"/>
  <c r="N40" i="12"/>
  <c r="T40" i="12" s="1"/>
  <c r="Z40" i="12" s="1"/>
  <c r="M39" i="12"/>
  <c r="X39" i="12"/>
  <c r="Y40" i="12"/>
  <c r="N65" i="13"/>
  <c r="T65" i="13" s="1"/>
  <c r="M64" i="13"/>
  <c r="Z67" i="8"/>
  <c r="Z16" i="6"/>
  <c r="N16" i="12"/>
  <c r="T16" i="12" s="1"/>
  <c r="M15" i="12"/>
  <c r="Y16" i="12"/>
  <c r="X15" i="12"/>
  <c r="Z17" i="12"/>
  <c r="N41" i="11"/>
  <c r="T41" i="11" s="1"/>
  <c r="Z41" i="11" s="1"/>
  <c r="M40" i="11"/>
  <c r="Y41" i="11"/>
  <c r="X40" i="11"/>
  <c r="Z65" i="10"/>
  <c r="Z38" i="7"/>
  <c r="Z67" i="7"/>
  <c r="N40" i="6"/>
  <c r="T40" i="6" s="1"/>
  <c r="M39" i="6"/>
  <c r="X40" i="6"/>
  <c r="Y41" i="6"/>
  <c r="Z41" i="6" s="1"/>
  <c r="N14" i="13"/>
  <c r="T14" i="13" s="1"/>
  <c r="M13" i="13"/>
  <c r="N38" i="13"/>
  <c r="T38" i="13" s="1"/>
  <c r="M37" i="13"/>
  <c r="Z15" i="13"/>
  <c r="Y39" i="13"/>
  <c r="Z39" i="13" s="1"/>
  <c r="X38" i="13"/>
  <c r="X13" i="13"/>
  <c r="Y14" i="13"/>
  <c r="N66" i="12"/>
  <c r="T66" i="12" s="1"/>
  <c r="M65" i="12"/>
  <c r="X65" i="12"/>
  <c r="Y66" i="12"/>
  <c r="Z67" i="11"/>
  <c r="Y14" i="11"/>
  <c r="X13" i="11"/>
  <c r="X65" i="11"/>
  <c r="Y66" i="11"/>
  <c r="N13" i="11"/>
  <c r="T13" i="11" s="1"/>
  <c r="M12" i="11"/>
  <c r="N66" i="11"/>
  <c r="T66" i="11" s="1"/>
  <c r="M65" i="11"/>
  <c r="Z14" i="11"/>
  <c r="N64" i="10"/>
  <c r="T64" i="10" s="1"/>
  <c r="M63" i="10"/>
  <c r="X63" i="10"/>
  <c r="Y64" i="10"/>
  <c r="N39" i="10"/>
  <c r="T39" i="10" s="1"/>
  <c r="M38" i="10"/>
  <c r="Y40" i="10"/>
  <c r="X39" i="10"/>
  <c r="N15" i="10"/>
  <c r="T15" i="10" s="1"/>
  <c r="M14" i="10"/>
  <c r="Z40" i="10"/>
  <c r="Z16" i="10"/>
  <c r="Y15" i="10"/>
  <c r="X14" i="10"/>
  <c r="N63" i="9"/>
  <c r="T63" i="9" s="1"/>
  <c r="M62" i="9"/>
  <c r="Y15" i="9"/>
  <c r="X14" i="9"/>
  <c r="N15" i="9"/>
  <c r="T15" i="9" s="1"/>
  <c r="M14" i="9"/>
  <c r="X63" i="9"/>
  <c r="Y64" i="9"/>
  <c r="Z64" i="9" s="1"/>
  <c r="N38" i="9"/>
  <c r="T38" i="9" s="1"/>
  <c r="M37" i="9"/>
  <c r="Y38" i="9"/>
  <c r="X37" i="9"/>
  <c r="Z39" i="9"/>
  <c r="X38" i="8"/>
  <c r="Y39" i="8"/>
  <c r="Z39" i="8" s="1"/>
  <c r="N14" i="8"/>
  <c r="T14" i="8" s="1"/>
  <c r="M13" i="8"/>
  <c r="N38" i="8"/>
  <c r="T38" i="8" s="1"/>
  <c r="M37" i="8"/>
  <c r="Y15" i="8"/>
  <c r="Z15" i="8" s="1"/>
  <c r="X14" i="8"/>
  <c r="N66" i="8"/>
  <c r="T66" i="8" s="1"/>
  <c r="M65" i="8"/>
  <c r="X65" i="8"/>
  <c r="Y66" i="8"/>
  <c r="Y37" i="7"/>
  <c r="X36" i="7"/>
  <c r="Z16" i="7"/>
  <c r="X65" i="7"/>
  <c r="Y66" i="7"/>
  <c r="N15" i="7"/>
  <c r="T15" i="7" s="1"/>
  <c r="M14" i="7"/>
  <c r="N37" i="7"/>
  <c r="T37" i="7" s="1"/>
  <c r="M36" i="7"/>
  <c r="X14" i="7"/>
  <c r="Y15" i="7"/>
  <c r="N66" i="7"/>
  <c r="T66" i="7" s="1"/>
  <c r="M65" i="7"/>
  <c r="Y15" i="6"/>
  <c r="X14" i="6"/>
  <c r="Z67" i="6"/>
  <c r="N15" i="6"/>
  <c r="T15" i="6" s="1"/>
  <c r="M14" i="6"/>
  <c r="X65" i="6"/>
  <c r="Y66" i="6"/>
  <c r="N66" i="6"/>
  <c r="T66" i="6" s="1"/>
  <c r="M65" i="6"/>
  <c r="N14" i="5"/>
  <c r="T14" i="5" s="1"/>
  <c r="M13" i="5"/>
  <c r="N65" i="5"/>
  <c r="T65" i="5" s="1"/>
  <c r="M64" i="5"/>
  <c r="X65" i="5"/>
  <c r="Y66" i="5"/>
  <c r="N38" i="5"/>
  <c r="T38" i="5" s="1"/>
  <c r="M37" i="5"/>
  <c r="Y14" i="5"/>
  <c r="X13" i="5"/>
  <c r="Z66" i="5"/>
  <c r="X38" i="5"/>
  <c r="Y39" i="5"/>
  <c r="Z39" i="5" s="1"/>
  <c r="N64" i="16" l="1"/>
  <c r="T64" i="16" s="1"/>
  <c r="M63" i="16"/>
  <c r="Z65" i="16"/>
  <c r="Y64" i="16"/>
  <c r="Z64" i="16" s="1"/>
  <c r="X63" i="16"/>
  <c r="X12" i="16"/>
  <c r="Y13" i="16"/>
  <c r="Y39" i="16"/>
  <c r="Z39" i="16" s="1"/>
  <c r="X38" i="16"/>
  <c r="N38" i="16"/>
  <c r="T38" i="16" s="1"/>
  <c r="M37" i="16"/>
  <c r="N13" i="16"/>
  <c r="T13" i="16" s="1"/>
  <c r="Z13" i="16" s="1"/>
  <c r="M12" i="16"/>
  <c r="Z14" i="16"/>
  <c r="X62" i="15"/>
  <c r="Y63" i="15"/>
  <c r="N14" i="15"/>
  <c r="T14" i="15" s="1"/>
  <c r="M13" i="15"/>
  <c r="Y14" i="15"/>
  <c r="X13" i="15"/>
  <c r="Y39" i="15"/>
  <c r="X38" i="15"/>
  <c r="N63" i="15"/>
  <c r="T63" i="15" s="1"/>
  <c r="Z63" i="15" s="1"/>
  <c r="M62" i="15"/>
  <c r="Z64" i="15"/>
  <c r="N39" i="15"/>
  <c r="T39" i="15" s="1"/>
  <c r="M38" i="15"/>
  <c r="Z40" i="15"/>
  <c r="N60" i="14"/>
  <c r="T60" i="14" s="1"/>
  <c r="M59" i="14"/>
  <c r="X34" i="14"/>
  <c r="Y35" i="14"/>
  <c r="Z35" i="14" s="1"/>
  <c r="N34" i="14"/>
  <c r="T34" i="14" s="1"/>
  <c r="M33" i="14"/>
  <c r="N13" i="14"/>
  <c r="T13" i="14" s="1"/>
  <c r="M12" i="14"/>
  <c r="Y14" i="14"/>
  <c r="Z14" i="14" s="1"/>
  <c r="X13" i="14"/>
  <c r="X60" i="14"/>
  <c r="Y61" i="14"/>
  <c r="Z61" i="14" s="1"/>
  <c r="Z15" i="9"/>
  <c r="X38" i="12"/>
  <c r="Y39" i="12"/>
  <c r="X64" i="13"/>
  <c r="Y65" i="13"/>
  <c r="Z65" i="13" s="1"/>
  <c r="N64" i="13"/>
  <c r="T64" i="13" s="1"/>
  <c r="M63" i="13"/>
  <c r="N39" i="12"/>
  <c r="T39" i="12" s="1"/>
  <c r="M38" i="12"/>
  <c r="Z66" i="12"/>
  <c r="X14" i="12"/>
  <c r="Y15" i="12"/>
  <c r="Z16" i="12"/>
  <c r="N15" i="12"/>
  <c r="T15" i="12" s="1"/>
  <c r="M14" i="12"/>
  <c r="Y40" i="11"/>
  <c r="X39" i="11"/>
  <c r="N40" i="11"/>
  <c r="T40" i="11" s="1"/>
  <c r="M39" i="11"/>
  <c r="Z66" i="8"/>
  <c r="Z66" i="7"/>
  <c r="Z37" i="7"/>
  <c r="Z66" i="6"/>
  <c r="Y40" i="6"/>
  <c r="Z40" i="6" s="1"/>
  <c r="X39" i="6"/>
  <c r="N39" i="6"/>
  <c r="T39" i="6" s="1"/>
  <c r="M38" i="6"/>
  <c r="Z15" i="6"/>
  <c r="N13" i="13"/>
  <c r="T13" i="13" s="1"/>
  <c r="M12" i="13"/>
  <c r="Z14" i="13"/>
  <c r="Y13" i="13"/>
  <c r="X12" i="13"/>
  <c r="N37" i="13"/>
  <c r="T37" i="13" s="1"/>
  <c r="M36" i="13"/>
  <c r="Y38" i="13"/>
  <c r="Z38" i="13" s="1"/>
  <c r="X37" i="13"/>
  <c r="X64" i="12"/>
  <c r="Y65" i="12"/>
  <c r="N65" i="12"/>
  <c r="T65" i="12" s="1"/>
  <c r="M64" i="12"/>
  <c r="X64" i="11"/>
  <c r="Y65" i="11"/>
  <c r="N65" i="11"/>
  <c r="T65" i="11" s="1"/>
  <c r="M64" i="11"/>
  <c r="N12" i="11"/>
  <c r="T12" i="11" s="1"/>
  <c r="M11" i="11"/>
  <c r="Y13" i="11"/>
  <c r="Z13" i="11" s="1"/>
  <c r="X12" i="11"/>
  <c r="Z66" i="11"/>
  <c r="Y39" i="10"/>
  <c r="Z39" i="10" s="1"/>
  <c r="X38" i="10"/>
  <c r="X62" i="10"/>
  <c r="Y63" i="10"/>
  <c r="Y14" i="10"/>
  <c r="X13" i="10"/>
  <c r="N14" i="10"/>
  <c r="T14" i="10" s="1"/>
  <c r="M13" i="10"/>
  <c r="N38" i="10"/>
  <c r="T38" i="10" s="1"/>
  <c r="M37" i="10"/>
  <c r="N63" i="10"/>
  <c r="T63" i="10" s="1"/>
  <c r="M62" i="10"/>
  <c r="Z15" i="10"/>
  <c r="Z64" i="10"/>
  <c r="Y14" i="9"/>
  <c r="X13" i="9"/>
  <c r="N37" i="9"/>
  <c r="T37" i="9" s="1"/>
  <c r="M36" i="9"/>
  <c r="X62" i="9"/>
  <c r="Y63" i="9"/>
  <c r="Z63" i="9" s="1"/>
  <c r="Z38" i="9"/>
  <c r="N14" i="9"/>
  <c r="T14" i="9" s="1"/>
  <c r="M13" i="9"/>
  <c r="N62" i="9"/>
  <c r="T62" i="9" s="1"/>
  <c r="M61" i="9"/>
  <c r="Y37" i="9"/>
  <c r="X36" i="9"/>
  <c r="N13" i="8"/>
  <c r="T13" i="8" s="1"/>
  <c r="M12" i="8"/>
  <c r="Y14" i="8"/>
  <c r="Z14" i="8" s="1"/>
  <c r="X13" i="8"/>
  <c r="N37" i="8"/>
  <c r="T37" i="8" s="1"/>
  <c r="M36" i="8"/>
  <c r="N65" i="8"/>
  <c r="T65" i="8" s="1"/>
  <c r="M64" i="8"/>
  <c r="X64" i="8"/>
  <c r="Y65" i="8"/>
  <c r="X37" i="8"/>
  <c r="Y38" i="8"/>
  <c r="Z38" i="8" s="1"/>
  <c r="X64" i="7"/>
  <c r="Y65" i="7"/>
  <c r="N14" i="7"/>
  <c r="T14" i="7" s="1"/>
  <c r="M13" i="7"/>
  <c r="X13" i="7"/>
  <c r="Y14" i="7"/>
  <c r="Z15" i="7"/>
  <c r="X35" i="7"/>
  <c r="Y36" i="7"/>
  <c r="N65" i="7"/>
  <c r="T65" i="7" s="1"/>
  <c r="Z65" i="7" s="1"/>
  <c r="M64" i="7"/>
  <c r="N36" i="7"/>
  <c r="T36" i="7" s="1"/>
  <c r="M35" i="7"/>
  <c r="N14" i="6"/>
  <c r="T14" i="6" s="1"/>
  <c r="M13" i="6"/>
  <c r="N65" i="6"/>
  <c r="T65" i="6" s="1"/>
  <c r="M64" i="6"/>
  <c r="Y14" i="6"/>
  <c r="X13" i="6"/>
  <c r="X64" i="6"/>
  <c r="Y65" i="6"/>
  <c r="N37" i="5"/>
  <c r="T37" i="5" s="1"/>
  <c r="M36" i="5"/>
  <c r="N64" i="5"/>
  <c r="T64" i="5" s="1"/>
  <c r="M63" i="5"/>
  <c r="N13" i="5"/>
  <c r="T13" i="5" s="1"/>
  <c r="M12" i="5"/>
  <c r="Y13" i="5"/>
  <c r="X12" i="5"/>
  <c r="X37" i="5"/>
  <c r="Y38" i="5"/>
  <c r="Z38" i="5" s="1"/>
  <c r="X64" i="5"/>
  <c r="Y65" i="5"/>
  <c r="Z65" i="5" s="1"/>
  <c r="Z14" i="5"/>
  <c r="Z39" i="15" l="1"/>
  <c r="X62" i="16"/>
  <c r="Y63" i="16"/>
  <c r="M62" i="16"/>
  <c r="N63" i="16"/>
  <c r="T63" i="16" s="1"/>
  <c r="Z63" i="16" s="1"/>
  <c r="N12" i="16"/>
  <c r="T12" i="16" s="1"/>
  <c r="M11" i="16"/>
  <c r="N37" i="16"/>
  <c r="T37" i="16" s="1"/>
  <c r="M36" i="16"/>
  <c r="Y38" i="16"/>
  <c r="Z38" i="16" s="1"/>
  <c r="X37" i="16"/>
  <c r="Y12" i="16"/>
  <c r="X11" i="16"/>
  <c r="N62" i="15"/>
  <c r="T62" i="15" s="1"/>
  <c r="M61" i="15"/>
  <c r="Y38" i="15"/>
  <c r="X37" i="15"/>
  <c r="Y13" i="15"/>
  <c r="X12" i="15"/>
  <c r="N13" i="15"/>
  <c r="T13" i="15" s="1"/>
  <c r="Z13" i="15" s="1"/>
  <c r="M12" i="15"/>
  <c r="Z14" i="15"/>
  <c r="N38" i="15"/>
  <c r="T38" i="15" s="1"/>
  <c r="Z38" i="15" s="1"/>
  <c r="M37" i="15"/>
  <c r="X61" i="15"/>
  <c r="Y62" i="15"/>
  <c r="X33" i="14"/>
  <c r="Y34" i="14"/>
  <c r="Z34" i="14" s="1"/>
  <c r="N33" i="14"/>
  <c r="T33" i="14" s="1"/>
  <c r="M32" i="14"/>
  <c r="X59" i="14"/>
  <c r="Y60" i="14"/>
  <c r="Z60" i="14" s="1"/>
  <c r="N59" i="14"/>
  <c r="T59" i="14" s="1"/>
  <c r="M58" i="14"/>
  <c r="Y13" i="14"/>
  <c r="Z13" i="14" s="1"/>
  <c r="X12" i="14"/>
  <c r="N12" i="14"/>
  <c r="T12" i="14" s="1"/>
  <c r="M11" i="14"/>
  <c r="Z14" i="10"/>
  <c r="Z15" i="12"/>
  <c r="Z40" i="11"/>
  <c r="Z36" i="7"/>
  <c r="N63" i="13"/>
  <c r="T63" i="13" s="1"/>
  <c r="M62" i="13"/>
  <c r="Z13" i="5"/>
  <c r="M37" i="12"/>
  <c r="N38" i="12"/>
  <c r="T38" i="12" s="1"/>
  <c r="Z39" i="12"/>
  <c r="X63" i="13"/>
  <c r="Y64" i="13"/>
  <c r="Z64" i="13" s="1"/>
  <c r="X37" i="12"/>
  <c r="Y38" i="12"/>
  <c r="N14" i="12"/>
  <c r="T14" i="12" s="1"/>
  <c r="M13" i="12"/>
  <c r="Y14" i="12"/>
  <c r="X13" i="12"/>
  <c r="Y39" i="11"/>
  <c r="X38" i="11"/>
  <c r="N39" i="11"/>
  <c r="T39" i="11" s="1"/>
  <c r="M38" i="11"/>
  <c r="Z65" i="11"/>
  <c r="Z63" i="10"/>
  <c r="Z14" i="9"/>
  <c r="M37" i="6"/>
  <c r="N38" i="6"/>
  <c r="T38" i="6" s="1"/>
  <c r="X38" i="6"/>
  <c r="Y39" i="6"/>
  <c r="Z39" i="6" s="1"/>
  <c r="N12" i="13"/>
  <c r="T12" i="13" s="1"/>
  <c r="M11" i="13"/>
  <c r="Y12" i="13"/>
  <c r="X11" i="13"/>
  <c r="Z13" i="13"/>
  <c r="Y37" i="13"/>
  <c r="Z37" i="13" s="1"/>
  <c r="X36" i="13"/>
  <c r="N36" i="13"/>
  <c r="T36" i="13" s="1"/>
  <c r="M35" i="13"/>
  <c r="N64" i="12"/>
  <c r="T64" i="12" s="1"/>
  <c r="M63" i="12"/>
  <c r="Z65" i="12"/>
  <c r="X63" i="12"/>
  <c r="Y64" i="12"/>
  <c r="N11" i="11"/>
  <c r="T11" i="11" s="1"/>
  <c r="M10" i="11"/>
  <c r="X63" i="11"/>
  <c r="Y64" i="11"/>
  <c r="Y12" i="11"/>
  <c r="Z12" i="11" s="1"/>
  <c r="X11" i="11"/>
  <c r="N64" i="11"/>
  <c r="T64" i="11" s="1"/>
  <c r="M63" i="11"/>
  <c r="N62" i="10"/>
  <c r="T62" i="10" s="1"/>
  <c r="M61" i="10"/>
  <c r="N13" i="10"/>
  <c r="T13" i="10" s="1"/>
  <c r="M12" i="10"/>
  <c r="X61" i="10"/>
  <c r="Y62" i="10"/>
  <c r="N37" i="10"/>
  <c r="T37" i="10" s="1"/>
  <c r="M36" i="10"/>
  <c r="Y13" i="10"/>
  <c r="X12" i="10"/>
  <c r="Y38" i="10"/>
  <c r="Z38" i="10" s="1"/>
  <c r="X37" i="10"/>
  <c r="N36" i="9"/>
  <c r="T36" i="9" s="1"/>
  <c r="M35" i="9"/>
  <c r="N61" i="9"/>
  <c r="T61" i="9" s="1"/>
  <c r="M60" i="9"/>
  <c r="Z37" i="9"/>
  <c r="Y13" i="9"/>
  <c r="X12" i="9"/>
  <c r="Y36" i="9"/>
  <c r="X35" i="9"/>
  <c r="N13" i="9"/>
  <c r="T13" i="9" s="1"/>
  <c r="M12" i="9"/>
  <c r="X61" i="9"/>
  <c r="Y62" i="9"/>
  <c r="Z62" i="9" s="1"/>
  <c r="Z65" i="8"/>
  <c r="N36" i="8"/>
  <c r="T36" i="8" s="1"/>
  <c r="M35" i="8"/>
  <c r="X63" i="8"/>
  <c r="Y64" i="8"/>
  <c r="N12" i="8"/>
  <c r="T12" i="8" s="1"/>
  <c r="M11" i="8"/>
  <c r="X36" i="8"/>
  <c r="Y37" i="8"/>
  <c r="Z37" i="8" s="1"/>
  <c r="N64" i="8"/>
  <c r="T64" i="8" s="1"/>
  <c r="M63" i="8"/>
  <c r="Y13" i="8"/>
  <c r="Z13" i="8" s="1"/>
  <c r="X12" i="8"/>
  <c r="Y35" i="7"/>
  <c r="X34" i="7"/>
  <c r="N13" i="7"/>
  <c r="T13" i="7" s="1"/>
  <c r="M12" i="7"/>
  <c r="N64" i="7"/>
  <c r="T64" i="7" s="1"/>
  <c r="M63" i="7"/>
  <c r="Z14" i="7"/>
  <c r="N35" i="7"/>
  <c r="T35" i="7" s="1"/>
  <c r="M34" i="7"/>
  <c r="Y13" i="7"/>
  <c r="X12" i="7"/>
  <c r="X63" i="7"/>
  <c r="Y64" i="7"/>
  <c r="Y13" i="6"/>
  <c r="X12" i="6"/>
  <c r="X63" i="6"/>
  <c r="Y64" i="6"/>
  <c r="N64" i="6"/>
  <c r="T64" i="6" s="1"/>
  <c r="M63" i="6"/>
  <c r="N13" i="6"/>
  <c r="T13" i="6" s="1"/>
  <c r="Z13" i="6" s="1"/>
  <c r="M12" i="6"/>
  <c r="Z65" i="6"/>
  <c r="Z14" i="6"/>
  <c r="N12" i="5"/>
  <c r="T12" i="5" s="1"/>
  <c r="M11" i="5"/>
  <c r="N63" i="5"/>
  <c r="T63" i="5" s="1"/>
  <c r="M62" i="5"/>
  <c r="Y37" i="5"/>
  <c r="Z37" i="5" s="1"/>
  <c r="X36" i="5"/>
  <c r="Y12" i="5"/>
  <c r="X11" i="5"/>
  <c r="N36" i="5"/>
  <c r="T36" i="5" s="1"/>
  <c r="M35" i="5"/>
  <c r="X63" i="5"/>
  <c r="Y64" i="5"/>
  <c r="Z64" i="5" s="1"/>
  <c r="M61" i="16" l="1"/>
  <c r="N62" i="16"/>
  <c r="T62" i="16" s="1"/>
  <c r="Y62" i="16"/>
  <c r="X61" i="16"/>
  <c r="X36" i="16"/>
  <c r="Y37" i="16"/>
  <c r="N36" i="16"/>
  <c r="T36" i="16" s="1"/>
  <c r="M35" i="16"/>
  <c r="Z37" i="16"/>
  <c r="Y11" i="16"/>
  <c r="X10" i="16"/>
  <c r="N11" i="16"/>
  <c r="T11" i="16" s="1"/>
  <c r="M10" i="16"/>
  <c r="Z12" i="16"/>
  <c r="X60" i="15"/>
  <c r="Y61" i="15"/>
  <c r="N12" i="15"/>
  <c r="T12" i="15" s="1"/>
  <c r="M11" i="15"/>
  <c r="Y12" i="15"/>
  <c r="X11" i="15"/>
  <c r="N37" i="15"/>
  <c r="T37" i="15" s="1"/>
  <c r="M36" i="15"/>
  <c r="Y37" i="15"/>
  <c r="X36" i="15"/>
  <c r="N61" i="15"/>
  <c r="T61" i="15" s="1"/>
  <c r="M60" i="15"/>
  <c r="Z62" i="15"/>
  <c r="Y12" i="14"/>
  <c r="X11" i="14"/>
  <c r="N11" i="14"/>
  <c r="T11" i="14" s="1"/>
  <c r="M10" i="14"/>
  <c r="N58" i="14"/>
  <c r="T58" i="14" s="1"/>
  <c r="M57" i="14"/>
  <c r="X58" i="14"/>
  <c r="Y59" i="14"/>
  <c r="Z59" i="14" s="1"/>
  <c r="Z12" i="14"/>
  <c r="N32" i="14"/>
  <c r="T32" i="14" s="1"/>
  <c r="M31" i="14"/>
  <c r="X32" i="14"/>
  <c r="Y33" i="14"/>
  <c r="Z33" i="14" s="1"/>
  <c r="Z64" i="6"/>
  <c r="Z13" i="10"/>
  <c r="N37" i="12"/>
  <c r="T37" i="12" s="1"/>
  <c r="Z37" i="12" s="1"/>
  <c r="M36" i="12"/>
  <c r="X36" i="12"/>
  <c r="Y37" i="12"/>
  <c r="X62" i="13"/>
  <c r="Y63" i="13"/>
  <c r="Z63" i="13" s="1"/>
  <c r="N62" i="13"/>
  <c r="T62" i="13" s="1"/>
  <c r="M61" i="13"/>
  <c r="Z38" i="12"/>
  <c r="Z64" i="12"/>
  <c r="Y13" i="12"/>
  <c r="X12" i="12"/>
  <c r="Z14" i="12"/>
  <c r="M12" i="12"/>
  <c r="N13" i="12"/>
  <c r="T13" i="12" s="1"/>
  <c r="Z64" i="11"/>
  <c r="X37" i="11"/>
  <c r="Y38" i="11"/>
  <c r="N38" i="11"/>
  <c r="T38" i="11" s="1"/>
  <c r="M37" i="11"/>
  <c r="Z39" i="11"/>
  <c r="Z64" i="8"/>
  <c r="Z35" i="7"/>
  <c r="X37" i="6"/>
  <c r="Y38" i="6"/>
  <c r="Z38" i="6" s="1"/>
  <c r="M36" i="6"/>
  <c r="N37" i="6"/>
  <c r="T37" i="6" s="1"/>
  <c r="Y11" i="13"/>
  <c r="X10" i="13"/>
  <c r="N11" i="13"/>
  <c r="T11" i="13" s="1"/>
  <c r="M10" i="13"/>
  <c r="N35" i="13"/>
  <c r="T35" i="13" s="1"/>
  <c r="M34" i="13"/>
  <c r="Y36" i="13"/>
  <c r="Z36" i="13" s="1"/>
  <c r="X35" i="13"/>
  <c r="Z12" i="13"/>
  <c r="X62" i="12"/>
  <c r="Y63" i="12"/>
  <c r="N63" i="12"/>
  <c r="T63" i="12" s="1"/>
  <c r="M62" i="12"/>
  <c r="Y11" i="11"/>
  <c r="Z11" i="11" s="1"/>
  <c r="X10" i="11"/>
  <c r="X62" i="11"/>
  <c r="Y63" i="11"/>
  <c r="N10" i="11"/>
  <c r="T10" i="11" s="1"/>
  <c r="M9" i="11"/>
  <c r="N63" i="11"/>
  <c r="T63" i="11" s="1"/>
  <c r="M62" i="11"/>
  <c r="Y37" i="10"/>
  <c r="Z37" i="10" s="1"/>
  <c r="X36" i="10"/>
  <c r="N61" i="10"/>
  <c r="T61" i="10" s="1"/>
  <c r="M60" i="10"/>
  <c r="N36" i="10"/>
  <c r="T36" i="10" s="1"/>
  <c r="M35" i="10"/>
  <c r="N12" i="10"/>
  <c r="T12" i="10" s="1"/>
  <c r="M11" i="10"/>
  <c r="Y12" i="10"/>
  <c r="X11" i="10"/>
  <c r="X60" i="10"/>
  <c r="Y61" i="10"/>
  <c r="Z62" i="10"/>
  <c r="N12" i="9"/>
  <c r="T12" i="9" s="1"/>
  <c r="M11" i="9"/>
  <c r="N60" i="9"/>
  <c r="T60" i="9" s="1"/>
  <c r="M59" i="9"/>
  <c r="Y35" i="9"/>
  <c r="X34" i="9"/>
  <c r="Z13" i="9"/>
  <c r="Y12" i="9"/>
  <c r="X11" i="9"/>
  <c r="N35" i="9"/>
  <c r="T35" i="9" s="1"/>
  <c r="M34" i="9"/>
  <c r="X60" i="9"/>
  <c r="Y61" i="9"/>
  <c r="Z61" i="9" s="1"/>
  <c r="Z36" i="9"/>
  <c r="Y12" i="8"/>
  <c r="X11" i="8"/>
  <c r="N63" i="8"/>
  <c r="T63" i="8" s="1"/>
  <c r="M62" i="8"/>
  <c r="N11" i="8"/>
  <c r="T11" i="8" s="1"/>
  <c r="M10" i="8"/>
  <c r="X62" i="8"/>
  <c r="Y63" i="8"/>
  <c r="Z12" i="8"/>
  <c r="N35" i="8"/>
  <c r="T35" i="8" s="1"/>
  <c r="M34" i="8"/>
  <c r="X35" i="8"/>
  <c r="Y36" i="8"/>
  <c r="Z36" i="8" s="1"/>
  <c r="X62" i="7"/>
  <c r="Y63" i="7"/>
  <c r="N12" i="7"/>
  <c r="T12" i="7" s="1"/>
  <c r="M11" i="7"/>
  <c r="Y12" i="7"/>
  <c r="X11" i="7"/>
  <c r="Z13" i="7"/>
  <c r="N63" i="7"/>
  <c r="T63" i="7" s="1"/>
  <c r="M62" i="7"/>
  <c r="Y34" i="7"/>
  <c r="X33" i="7"/>
  <c r="N34" i="7"/>
  <c r="T34" i="7" s="1"/>
  <c r="M33" i="7"/>
  <c r="Z64" i="7"/>
  <c r="N63" i="6"/>
  <c r="T63" i="6" s="1"/>
  <c r="M62" i="6"/>
  <c r="N12" i="6"/>
  <c r="T12" i="6" s="1"/>
  <c r="M11" i="6"/>
  <c r="Y12" i="6"/>
  <c r="X11" i="6"/>
  <c r="X62" i="6"/>
  <c r="Y63" i="6"/>
  <c r="X62" i="5"/>
  <c r="Y63" i="5"/>
  <c r="Z63" i="5" s="1"/>
  <c r="N62" i="5"/>
  <c r="T62" i="5" s="1"/>
  <c r="M61" i="5"/>
  <c r="N35" i="5"/>
  <c r="T35" i="5" s="1"/>
  <c r="M34" i="5"/>
  <c r="Y36" i="5"/>
  <c r="Z36" i="5" s="1"/>
  <c r="X35" i="5"/>
  <c r="N11" i="5"/>
  <c r="T11" i="5" s="1"/>
  <c r="M10" i="5"/>
  <c r="Y11" i="5"/>
  <c r="X10" i="5"/>
  <c r="Z12" i="5"/>
  <c r="Z12" i="15" l="1"/>
  <c r="Z61" i="15"/>
  <c r="X60" i="16"/>
  <c r="Y61" i="16"/>
  <c r="Z62" i="16"/>
  <c r="M60" i="16"/>
  <c r="N61" i="16"/>
  <c r="T61" i="16" s="1"/>
  <c r="N35" i="16"/>
  <c r="T35" i="16" s="1"/>
  <c r="M34" i="16"/>
  <c r="Y36" i="16"/>
  <c r="Z36" i="16" s="1"/>
  <c r="X35" i="16"/>
  <c r="N10" i="16"/>
  <c r="T10" i="16" s="1"/>
  <c r="M9" i="16"/>
  <c r="X9" i="16"/>
  <c r="Y10" i="16"/>
  <c r="Z11" i="16"/>
  <c r="Y36" i="15"/>
  <c r="X35" i="15"/>
  <c r="N36" i="15"/>
  <c r="T36" i="15" s="1"/>
  <c r="Z36" i="15" s="1"/>
  <c r="M35" i="15"/>
  <c r="Z37" i="15"/>
  <c r="Y11" i="15"/>
  <c r="X10" i="15"/>
  <c r="N11" i="15"/>
  <c r="T11" i="15" s="1"/>
  <c r="Z11" i="15" s="1"/>
  <c r="M10" i="15"/>
  <c r="N60" i="15"/>
  <c r="T60" i="15" s="1"/>
  <c r="M59" i="15"/>
  <c r="X59" i="15"/>
  <c r="Y60" i="15"/>
  <c r="X57" i="14"/>
  <c r="Y58" i="14"/>
  <c r="Z58" i="14" s="1"/>
  <c r="N57" i="14"/>
  <c r="T57" i="14" s="1"/>
  <c r="M56" i="14"/>
  <c r="X31" i="14"/>
  <c r="Y32" i="14"/>
  <c r="Z32" i="14" s="1"/>
  <c r="Y11" i="14"/>
  <c r="Z11" i="14" s="1"/>
  <c r="X10" i="14"/>
  <c r="N31" i="14"/>
  <c r="T31" i="14" s="1"/>
  <c r="M30" i="14"/>
  <c r="N10" i="14"/>
  <c r="T10" i="14" s="1"/>
  <c r="M9" i="14"/>
  <c r="X35" i="12"/>
  <c r="Y36" i="12"/>
  <c r="N36" i="12"/>
  <c r="T36" i="12" s="1"/>
  <c r="M35" i="12"/>
  <c r="Z11" i="13"/>
  <c r="X61" i="13"/>
  <c r="Y62" i="13"/>
  <c r="Z62" i="13" s="1"/>
  <c r="N61" i="13"/>
  <c r="T61" i="13" s="1"/>
  <c r="M60" i="13"/>
  <c r="Z12" i="6"/>
  <c r="Z63" i="12"/>
  <c r="M11" i="12"/>
  <c r="N12" i="12"/>
  <c r="T12" i="12" s="1"/>
  <c r="Y12" i="12"/>
  <c r="X11" i="12"/>
  <c r="Z13" i="12"/>
  <c r="N37" i="11"/>
  <c r="T37" i="11" s="1"/>
  <c r="M36" i="11"/>
  <c r="Z38" i="11"/>
  <c r="Y37" i="11"/>
  <c r="X36" i="11"/>
  <c r="Z63" i="8"/>
  <c r="Z34" i="7"/>
  <c r="Z63" i="7"/>
  <c r="N36" i="6"/>
  <c r="T36" i="6" s="1"/>
  <c r="M35" i="6"/>
  <c r="X36" i="6"/>
  <c r="Y37" i="6"/>
  <c r="Z37" i="6" s="1"/>
  <c r="Y10" i="13"/>
  <c r="X9" i="13"/>
  <c r="N34" i="13"/>
  <c r="T34" i="13" s="1"/>
  <c r="M33" i="13"/>
  <c r="Y35" i="13"/>
  <c r="Z35" i="13" s="1"/>
  <c r="X34" i="13"/>
  <c r="N10" i="13"/>
  <c r="T10" i="13" s="1"/>
  <c r="M9" i="13"/>
  <c r="N62" i="12"/>
  <c r="T62" i="12" s="1"/>
  <c r="M61" i="12"/>
  <c r="X61" i="12"/>
  <c r="Y62" i="12"/>
  <c r="N62" i="11"/>
  <c r="T62" i="11" s="1"/>
  <c r="M61" i="11"/>
  <c r="X61" i="11"/>
  <c r="Y62" i="11"/>
  <c r="Z63" i="11"/>
  <c r="Y10" i="11"/>
  <c r="Z10" i="11" s="1"/>
  <c r="X9" i="11"/>
  <c r="N9" i="11"/>
  <c r="T9" i="11" s="1"/>
  <c r="M8" i="11"/>
  <c r="X59" i="10"/>
  <c r="Y60" i="10"/>
  <c r="N11" i="10"/>
  <c r="T11" i="10" s="1"/>
  <c r="M10" i="10"/>
  <c r="N60" i="10"/>
  <c r="T60" i="10" s="1"/>
  <c r="M59" i="10"/>
  <c r="Y11" i="10"/>
  <c r="X10" i="10"/>
  <c r="Z12" i="10"/>
  <c r="Z61" i="10"/>
  <c r="N35" i="10"/>
  <c r="T35" i="10" s="1"/>
  <c r="M34" i="10"/>
  <c r="Y36" i="10"/>
  <c r="Z36" i="10" s="1"/>
  <c r="X35" i="10"/>
  <c r="Y34" i="9"/>
  <c r="X33" i="9"/>
  <c r="N34" i="9"/>
  <c r="T34" i="9" s="1"/>
  <c r="M33" i="9"/>
  <c r="N59" i="9"/>
  <c r="T59" i="9" s="1"/>
  <c r="M58" i="9"/>
  <c r="Z35" i="9"/>
  <c r="N11" i="9"/>
  <c r="T11" i="9" s="1"/>
  <c r="M10" i="9"/>
  <c r="X59" i="9"/>
  <c r="Y60" i="9"/>
  <c r="Z60" i="9" s="1"/>
  <c r="Y11" i="9"/>
  <c r="X10" i="9"/>
  <c r="Z12" i="9"/>
  <c r="N62" i="8"/>
  <c r="T62" i="8" s="1"/>
  <c r="M61" i="8"/>
  <c r="N34" i="8"/>
  <c r="T34" i="8" s="1"/>
  <c r="M33" i="8"/>
  <c r="X61" i="8"/>
  <c r="Y62" i="8"/>
  <c r="N10" i="8"/>
  <c r="T10" i="8" s="1"/>
  <c r="M9" i="8"/>
  <c r="Y11" i="8"/>
  <c r="Z11" i="8" s="1"/>
  <c r="X10" i="8"/>
  <c r="X34" i="8"/>
  <c r="Y35" i="8"/>
  <c r="Z35" i="8" s="1"/>
  <c r="N11" i="7"/>
  <c r="T11" i="7" s="1"/>
  <c r="M10" i="7"/>
  <c r="N33" i="7"/>
  <c r="T33" i="7" s="1"/>
  <c r="Z33" i="7" s="1"/>
  <c r="M32" i="7"/>
  <c r="X32" i="7"/>
  <c r="Y33" i="7"/>
  <c r="Z12" i="7"/>
  <c r="Y11" i="7"/>
  <c r="X10" i="7"/>
  <c r="N62" i="7"/>
  <c r="T62" i="7" s="1"/>
  <c r="M61" i="7"/>
  <c r="X61" i="7"/>
  <c r="Y62" i="7"/>
  <c r="N62" i="6"/>
  <c r="T62" i="6" s="1"/>
  <c r="M61" i="6"/>
  <c r="Y11" i="6"/>
  <c r="X10" i="6"/>
  <c r="Z63" i="6"/>
  <c r="X61" i="6"/>
  <c r="Y62" i="6"/>
  <c r="N11" i="6"/>
  <c r="T11" i="6" s="1"/>
  <c r="M10" i="6"/>
  <c r="N10" i="5"/>
  <c r="T10" i="5" s="1"/>
  <c r="M9" i="5"/>
  <c r="Z11" i="5"/>
  <c r="N34" i="5"/>
  <c r="T34" i="5" s="1"/>
  <c r="M33" i="5"/>
  <c r="Y10" i="5"/>
  <c r="X9" i="5"/>
  <c r="X34" i="5"/>
  <c r="Y35" i="5"/>
  <c r="Z35" i="5" s="1"/>
  <c r="X61" i="5"/>
  <c r="Y62" i="5"/>
  <c r="Z62" i="5" s="1"/>
  <c r="N61" i="5"/>
  <c r="T61" i="5" s="1"/>
  <c r="M60" i="5"/>
  <c r="Z60" i="15" l="1"/>
  <c r="M59" i="16"/>
  <c r="N60" i="16"/>
  <c r="T60" i="16" s="1"/>
  <c r="Z61" i="16"/>
  <c r="X59" i="16"/>
  <c r="Y60" i="16"/>
  <c r="Y35" i="16"/>
  <c r="Z35" i="16" s="1"/>
  <c r="X34" i="16"/>
  <c r="Y9" i="16"/>
  <c r="X8" i="16"/>
  <c r="Z10" i="16"/>
  <c r="N9" i="16"/>
  <c r="T9" i="16" s="1"/>
  <c r="Z9" i="16" s="1"/>
  <c r="M8" i="16"/>
  <c r="N34" i="16"/>
  <c r="T34" i="16" s="1"/>
  <c r="M33" i="16"/>
  <c r="N10" i="15"/>
  <c r="T10" i="15" s="1"/>
  <c r="M9" i="15"/>
  <c r="X58" i="15"/>
  <c r="Y59" i="15"/>
  <c r="N59" i="15"/>
  <c r="T59" i="15" s="1"/>
  <c r="Z59" i="15" s="1"/>
  <c r="M58" i="15"/>
  <c r="N35" i="15"/>
  <c r="T35" i="15" s="1"/>
  <c r="M34" i="15"/>
  <c r="X9" i="15"/>
  <c r="Y10" i="15"/>
  <c r="Y35" i="15"/>
  <c r="X34" i="15"/>
  <c r="N9" i="14"/>
  <c r="T9" i="14" s="1"/>
  <c r="M8" i="14"/>
  <c r="X30" i="14"/>
  <c r="Y31" i="14"/>
  <c r="Z31" i="14" s="1"/>
  <c r="N56" i="14"/>
  <c r="T56" i="14" s="1"/>
  <c r="M55" i="14"/>
  <c r="Y10" i="14"/>
  <c r="Z10" i="14" s="1"/>
  <c r="X9" i="14"/>
  <c r="X56" i="14"/>
  <c r="Y57" i="14"/>
  <c r="Z57" i="14" s="1"/>
  <c r="N30" i="14"/>
  <c r="T30" i="14" s="1"/>
  <c r="M29" i="14"/>
  <c r="N29" i="14" s="1"/>
  <c r="Z36" i="12"/>
  <c r="Z12" i="12"/>
  <c r="X60" i="13"/>
  <c r="Y61" i="13"/>
  <c r="Z61" i="13" s="1"/>
  <c r="Z37" i="11"/>
  <c r="N60" i="13"/>
  <c r="T60" i="13" s="1"/>
  <c r="M59" i="13"/>
  <c r="X34" i="12"/>
  <c r="Y35" i="12"/>
  <c r="N35" i="12"/>
  <c r="T35" i="12" s="1"/>
  <c r="M34" i="12"/>
  <c r="Z10" i="13"/>
  <c r="Y11" i="12"/>
  <c r="X10" i="12"/>
  <c r="N11" i="12"/>
  <c r="T11" i="12" s="1"/>
  <c r="M10" i="12"/>
  <c r="M35" i="11"/>
  <c r="N36" i="11"/>
  <c r="T36" i="11" s="1"/>
  <c r="Y36" i="11"/>
  <c r="X35" i="11"/>
  <c r="Z60" i="10"/>
  <c r="Z62" i="7"/>
  <c r="X35" i="6"/>
  <c r="Y36" i="6"/>
  <c r="Z36" i="6" s="1"/>
  <c r="N35" i="6"/>
  <c r="T35" i="6" s="1"/>
  <c r="M34" i="6"/>
  <c r="Z11" i="6"/>
  <c r="N9" i="13"/>
  <c r="T9" i="13" s="1"/>
  <c r="M8" i="13"/>
  <c r="X8" i="13"/>
  <c r="Y9" i="13"/>
  <c r="Y34" i="13"/>
  <c r="Z34" i="13" s="1"/>
  <c r="X33" i="13"/>
  <c r="N33" i="13"/>
  <c r="T33" i="13" s="1"/>
  <c r="M32" i="13"/>
  <c r="X60" i="12"/>
  <c r="Y61" i="12"/>
  <c r="N61" i="12"/>
  <c r="T61" i="12" s="1"/>
  <c r="M60" i="12"/>
  <c r="Z62" i="12"/>
  <c r="X60" i="11"/>
  <c r="Y61" i="11"/>
  <c r="Y9" i="11"/>
  <c r="Z9" i="11" s="1"/>
  <c r="X8" i="11"/>
  <c r="N61" i="11"/>
  <c r="T61" i="11" s="1"/>
  <c r="M60" i="11"/>
  <c r="N8" i="11"/>
  <c r="T8" i="11" s="1"/>
  <c r="M7" i="11"/>
  <c r="Z62" i="11"/>
  <c r="N34" i="10"/>
  <c r="T34" i="10" s="1"/>
  <c r="M33" i="10"/>
  <c r="Y10" i="10"/>
  <c r="X9" i="10"/>
  <c r="N10" i="10"/>
  <c r="T10" i="10" s="1"/>
  <c r="M9" i="10"/>
  <c r="Z11" i="10"/>
  <c r="Y35" i="10"/>
  <c r="Z35" i="10" s="1"/>
  <c r="X34" i="10"/>
  <c r="N59" i="10"/>
  <c r="T59" i="10" s="1"/>
  <c r="M58" i="10"/>
  <c r="X58" i="10"/>
  <c r="Y59" i="10"/>
  <c r="Z11" i="9"/>
  <c r="N33" i="9"/>
  <c r="T33" i="9" s="1"/>
  <c r="M32" i="9"/>
  <c r="X58" i="9"/>
  <c r="Y59" i="9"/>
  <c r="Z59" i="9" s="1"/>
  <c r="Z34" i="9"/>
  <c r="Y10" i="9"/>
  <c r="X9" i="9"/>
  <c r="N10" i="9"/>
  <c r="T10" i="9" s="1"/>
  <c r="M9" i="9"/>
  <c r="N58" i="9"/>
  <c r="T58" i="9" s="1"/>
  <c r="M57" i="9"/>
  <c r="Y33" i="9"/>
  <c r="X32" i="9"/>
  <c r="X33" i="8"/>
  <c r="Y34" i="8"/>
  <c r="Z34" i="8" s="1"/>
  <c r="N33" i="8"/>
  <c r="T33" i="8" s="1"/>
  <c r="M32" i="8"/>
  <c r="Y10" i="8"/>
  <c r="Z10" i="8" s="1"/>
  <c r="X9" i="8"/>
  <c r="N61" i="8"/>
  <c r="T61" i="8" s="1"/>
  <c r="M60" i="8"/>
  <c r="N9" i="8"/>
  <c r="T9" i="8" s="1"/>
  <c r="M8" i="8"/>
  <c r="X60" i="8"/>
  <c r="Y61" i="8"/>
  <c r="Z62" i="8"/>
  <c r="X60" i="7"/>
  <c r="Y61" i="7"/>
  <c r="N32" i="7"/>
  <c r="T32" i="7" s="1"/>
  <c r="M31" i="7"/>
  <c r="N61" i="7"/>
  <c r="T61" i="7" s="1"/>
  <c r="M60" i="7"/>
  <c r="N10" i="7"/>
  <c r="T10" i="7" s="1"/>
  <c r="M9" i="7"/>
  <c r="Y10" i="7"/>
  <c r="X9" i="7"/>
  <c r="X31" i="7"/>
  <c r="Y32" i="7"/>
  <c r="Z11" i="7"/>
  <c r="Y10" i="6"/>
  <c r="X9" i="6"/>
  <c r="X60" i="6"/>
  <c r="Y61" i="6"/>
  <c r="N61" i="6"/>
  <c r="T61" i="6" s="1"/>
  <c r="M60" i="6"/>
  <c r="N10" i="6"/>
  <c r="T10" i="6" s="1"/>
  <c r="M9" i="6"/>
  <c r="Z62" i="6"/>
  <c r="X60" i="5"/>
  <c r="Y61" i="5"/>
  <c r="Z61" i="5" s="1"/>
  <c r="Y9" i="5"/>
  <c r="X8" i="5"/>
  <c r="N60" i="5"/>
  <c r="T60" i="5" s="1"/>
  <c r="M59" i="5"/>
  <c r="N33" i="5"/>
  <c r="T33" i="5" s="1"/>
  <c r="M32" i="5"/>
  <c r="N9" i="5"/>
  <c r="T9" i="5" s="1"/>
  <c r="M8" i="5"/>
  <c r="X33" i="5"/>
  <c r="Y34" i="5"/>
  <c r="Z34" i="5" s="1"/>
  <c r="Z10" i="5"/>
  <c r="X58" i="16" l="1"/>
  <c r="Y59" i="16"/>
  <c r="Z60" i="16"/>
  <c r="N59" i="16"/>
  <c r="T59" i="16" s="1"/>
  <c r="M58" i="16"/>
  <c r="N8" i="16"/>
  <c r="T8" i="16" s="1"/>
  <c r="M7" i="16"/>
  <c r="Y8" i="16"/>
  <c r="X7" i="16"/>
  <c r="X33" i="16"/>
  <c r="Y34" i="16"/>
  <c r="Z34" i="16" s="1"/>
  <c r="N33" i="16"/>
  <c r="T33" i="16" s="1"/>
  <c r="M32" i="16"/>
  <c r="N34" i="15"/>
  <c r="T34" i="15" s="1"/>
  <c r="M33" i="15"/>
  <c r="Z35" i="15"/>
  <c r="N58" i="15"/>
  <c r="T58" i="15" s="1"/>
  <c r="M57" i="15"/>
  <c r="X33" i="15"/>
  <c r="Y34" i="15"/>
  <c r="X57" i="15"/>
  <c r="Y58" i="15"/>
  <c r="N9" i="15"/>
  <c r="T9" i="15" s="1"/>
  <c r="M8" i="15"/>
  <c r="Y9" i="15"/>
  <c r="X8" i="15"/>
  <c r="Z10" i="15"/>
  <c r="N8" i="14"/>
  <c r="T8" i="14" s="1"/>
  <c r="M7" i="14"/>
  <c r="N55" i="14"/>
  <c r="T55" i="14" s="1"/>
  <c r="M54" i="14"/>
  <c r="N54" i="14" s="1"/>
  <c r="X29" i="14"/>
  <c r="Y29" i="14" s="1"/>
  <c r="F79" i="14" s="1"/>
  <c r="Y30" i="14"/>
  <c r="Z30" i="14" s="1"/>
  <c r="X55" i="14"/>
  <c r="Y56" i="14"/>
  <c r="Z56" i="14" s="1"/>
  <c r="E79" i="14"/>
  <c r="T29" i="14"/>
  <c r="Y9" i="14"/>
  <c r="Z9" i="14" s="1"/>
  <c r="X8" i="14"/>
  <c r="Z11" i="12"/>
  <c r="Z36" i="11"/>
  <c r="Z61" i="11"/>
  <c r="Z10" i="9"/>
  <c r="N34" i="12"/>
  <c r="T34" i="12" s="1"/>
  <c r="M33" i="12"/>
  <c r="X33" i="12"/>
  <c r="Y34" i="12"/>
  <c r="Z32" i="7"/>
  <c r="Z35" i="12"/>
  <c r="M58" i="13"/>
  <c r="N59" i="13"/>
  <c r="T59" i="13" s="1"/>
  <c r="X59" i="13"/>
  <c r="Y60" i="13"/>
  <c r="Z60" i="13" s="1"/>
  <c r="Z10" i="6"/>
  <c r="Z61" i="12"/>
  <c r="N10" i="12"/>
  <c r="T10" i="12" s="1"/>
  <c r="M9" i="12"/>
  <c r="Y10" i="12"/>
  <c r="X9" i="12"/>
  <c r="Y35" i="11"/>
  <c r="X34" i="11"/>
  <c r="M34" i="11"/>
  <c r="N35" i="11"/>
  <c r="T35" i="11" s="1"/>
  <c r="Z10" i="7"/>
  <c r="Z61" i="7"/>
  <c r="N34" i="6"/>
  <c r="T34" i="6" s="1"/>
  <c r="M33" i="6"/>
  <c r="X34" i="6"/>
  <c r="Y35" i="6"/>
  <c r="Z35" i="6" s="1"/>
  <c r="Z9" i="5"/>
  <c r="N8" i="13"/>
  <c r="T8" i="13" s="1"/>
  <c r="Z8" i="13" s="1"/>
  <c r="M7" i="13"/>
  <c r="X7" i="13"/>
  <c r="Y8" i="13"/>
  <c r="Z9" i="13"/>
  <c r="N32" i="13"/>
  <c r="T32" i="13" s="1"/>
  <c r="M31" i="13"/>
  <c r="Y33" i="13"/>
  <c r="Z33" i="13" s="1"/>
  <c r="X32" i="13"/>
  <c r="N60" i="12"/>
  <c r="T60" i="12" s="1"/>
  <c r="M59" i="12"/>
  <c r="X59" i="12"/>
  <c r="Y60" i="12"/>
  <c r="N7" i="11"/>
  <c r="T7" i="11" s="1"/>
  <c r="M6" i="11"/>
  <c r="Y8" i="11"/>
  <c r="Z8" i="11" s="1"/>
  <c r="X7" i="11"/>
  <c r="N60" i="11"/>
  <c r="T60" i="11" s="1"/>
  <c r="M59" i="11"/>
  <c r="X59" i="11"/>
  <c r="Y60" i="11"/>
  <c r="N58" i="10"/>
  <c r="T58" i="10" s="1"/>
  <c r="M57" i="10"/>
  <c r="N33" i="10"/>
  <c r="T33" i="10" s="1"/>
  <c r="M32" i="10"/>
  <c r="Y9" i="10"/>
  <c r="X8" i="10"/>
  <c r="Z59" i="10"/>
  <c r="N9" i="10"/>
  <c r="T9" i="10" s="1"/>
  <c r="M8" i="10"/>
  <c r="X57" i="10"/>
  <c r="Y58" i="10"/>
  <c r="Y34" i="10"/>
  <c r="Z34" i="10" s="1"/>
  <c r="X33" i="10"/>
  <c r="Z10" i="10"/>
  <c r="Y9" i="9"/>
  <c r="X8" i="9"/>
  <c r="X57" i="9"/>
  <c r="Y58" i="9"/>
  <c r="Z58" i="9" s="1"/>
  <c r="Y32" i="9"/>
  <c r="X31" i="9"/>
  <c r="N9" i="9"/>
  <c r="T9" i="9" s="1"/>
  <c r="M8" i="9"/>
  <c r="N32" i="9"/>
  <c r="T32" i="9" s="1"/>
  <c r="Z32" i="9" s="1"/>
  <c r="M31" i="9"/>
  <c r="N57" i="9"/>
  <c r="T57" i="9" s="1"/>
  <c r="M56" i="9"/>
  <c r="Z33" i="9"/>
  <c r="N8" i="8"/>
  <c r="T8" i="8" s="1"/>
  <c r="M7" i="8"/>
  <c r="Y9" i="8"/>
  <c r="Z9" i="8" s="1"/>
  <c r="X8" i="8"/>
  <c r="N60" i="8"/>
  <c r="T60" i="8" s="1"/>
  <c r="M59" i="8"/>
  <c r="X59" i="8"/>
  <c r="Y60" i="8"/>
  <c r="Z61" i="8"/>
  <c r="N32" i="8"/>
  <c r="T32" i="8" s="1"/>
  <c r="M31" i="8"/>
  <c r="X32" i="8"/>
  <c r="Y33" i="8"/>
  <c r="Z33" i="8" s="1"/>
  <c r="N31" i="7"/>
  <c r="T31" i="7" s="1"/>
  <c r="M30" i="7"/>
  <c r="N9" i="7"/>
  <c r="T9" i="7" s="1"/>
  <c r="M8" i="7"/>
  <c r="Y9" i="7"/>
  <c r="X8" i="7"/>
  <c r="N60" i="7"/>
  <c r="T60" i="7" s="1"/>
  <c r="M59" i="7"/>
  <c r="Y31" i="7"/>
  <c r="X30" i="7"/>
  <c r="X59" i="7"/>
  <c r="Y60" i="7"/>
  <c r="N9" i="6"/>
  <c r="T9" i="6" s="1"/>
  <c r="M8" i="6"/>
  <c r="N60" i="6"/>
  <c r="T60" i="6" s="1"/>
  <c r="M59" i="6"/>
  <c r="Y9" i="6"/>
  <c r="X8" i="6"/>
  <c r="Z61" i="6"/>
  <c r="X59" i="6"/>
  <c r="Y60" i="6"/>
  <c r="Y8" i="5"/>
  <c r="X7" i="5"/>
  <c r="N32" i="5"/>
  <c r="T32" i="5" s="1"/>
  <c r="M31" i="5"/>
  <c r="N8" i="5"/>
  <c r="T8" i="5" s="1"/>
  <c r="Z8" i="5" s="1"/>
  <c r="M7" i="5"/>
  <c r="Y33" i="5"/>
  <c r="Z33" i="5" s="1"/>
  <c r="X32" i="5"/>
  <c r="N59" i="5"/>
  <c r="T59" i="5" s="1"/>
  <c r="M58" i="5"/>
  <c r="X59" i="5"/>
  <c r="Y60" i="5"/>
  <c r="Z60" i="5" s="1"/>
  <c r="Z59" i="16" l="1"/>
  <c r="N58" i="16"/>
  <c r="T58" i="16" s="1"/>
  <c r="M57" i="16"/>
  <c r="X57" i="16"/>
  <c r="Y58" i="16"/>
  <c r="X6" i="16"/>
  <c r="Y7" i="16"/>
  <c r="N7" i="16"/>
  <c r="T7" i="16" s="1"/>
  <c r="Z7" i="16" s="1"/>
  <c r="M6" i="16"/>
  <c r="Z8" i="16"/>
  <c r="Y33" i="16"/>
  <c r="Z33" i="16" s="1"/>
  <c r="X32" i="16"/>
  <c r="N32" i="16"/>
  <c r="T32" i="16" s="1"/>
  <c r="M31" i="16"/>
  <c r="Z9" i="15"/>
  <c r="X56" i="15"/>
  <c r="Y57" i="15"/>
  <c r="N8" i="15"/>
  <c r="T8" i="15" s="1"/>
  <c r="M7" i="15"/>
  <c r="Y33" i="15"/>
  <c r="X32" i="15"/>
  <c r="N57" i="15"/>
  <c r="T57" i="15" s="1"/>
  <c r="Z57" i="15" s="1"/>
  <c r="M56" i="15"/>
  <c r="Z58" i="15"/>
  <c r="N33" i="15"/>
  <c r="T33" i="15" s="1"/>
  <c r="M32" i="15"/>
  <c r="Y8" i="15"/>
  <c r="X7" i="15"/>
  <c r="Z34" i="15"/>
  <c r="G79" i="14"/>
  <c r="Z29" i="14"/>
  <c r="N7" i="14"/>
  <c r="T7" i="14" s="1"/>
  <c r="M6" i="14"/>
  <c r="X54" i="14"/>
  <c r="Y54" i="14" s="1"/>
  <c r="F80" i="14" s="1"/>
  <c r="Y55" i="14"/>
  <c r="Z55" i="14" s="1"/>
  <c r="Y8" i="14"/>
  <c r="Z8" i="14" s="1"/>
  <c r="X7" i="14"/>
  <c r="E80" i="14"/>
  <c r="T54" i="14"/>
  <c r="Z9" i="9"/>
  <c r="N33" i="12"/>
  <c r="T33" i="12" s="1"/>
  <c r="M32" i="12"/>
  <c r="Z35" i="11"/>
  <c r="X58" i="13"/>
  <c r="Y59" i="13"/>
  <c r="Z34" i="12"/>
  <c r="Z59" i="13"/>
  <c r="M57" i="13"/>
  <c r="N58" i="13"/>
  <c r="T58" i="13" s="1"/>
  <c r="Y33" i="12"/>
  <c r="X32" i="12"/>
  <c r="Z9" i="7"/>
  <c r="Y9" i="12"/>
  <c r="X8" i="12"/>
  <c r="N9" i="12"/>
  <c r="T9" i="12" s="1"/>
  <c r="M8" i="12"/>
  <c r="Z10" i="12"/>
  <c r="M33" i="11"/>
  <c r="N34" i="11"/>
  <c r="T34" i="11" s="1"/>
  <c r="Z34" i="11" s="1"/>
  <c r="X33" i="11"/>
  <c r="Y34" i="11"/>
  <c r="Z60" i="11"/>
  <c r="Z9" i="10"/>
  <c r="Z60" i="8"/>
  <c r="M32" i="6"/>
  <c r="N33" i="6"/>
  <c r="T33" i="6" s="1"/>
  <c r="Y34" i="6"/>
  <c r="Z34" i="6" s="1"/>
  <c r="X33" i="6"/>
  <c r="Z9" i="6"/>
  <c r="N31" i="13"/>
  <c r="T31" i="13" s="1"/>
  <c r="M30" i="13"/>
  <c r="X6" i="13"/>
  <c r="Y7" i="13"/>
  <c r="N7" i="13"/>
  <c r="T7" i="13" s="1"/>
  <c r="M6" i="13"/>
  <c r="Y32" i="13"/>
  <c r="Z32" i="13" s="1"/>
  <c r="X31" i="13"/>
  <c r="N59" i="12"/>
  <c r="T59" i="12" s="1"/>
  <c r="M58" i="12"/>
  <c r="X58" i="12"/>
  <c r="Y59" i="12"/>
  <c r="Z60" i="12"/>
  <c r="N59" i="11"/>
  <c r="T59" i="11" s="1"/>
  <c r="M58" i="11"/>
  <c r="Y7" i="11"/>
  <c r="X6" i="11"/>
  <c r="N6" i="11"/>
  <c r="T6" i="11" s="1"/>
  <c r="M5" i="11"/>
  <c r="X58" i="11"/>
  <c r="Y59" i="11"/>
  <c r="Z7" i="11"/>
  <c r="N57" i="10"/>
  <c r="T57" i="10" s="1"/>
  <c r="M56" i="10"/>
  <c r="N32" i="10"/>
  <c r="T32" i="10" s="1"/>
  <c r="M31" i="10"/>
  <c r="X56" i="10"/>
  <c r="Y57" i="10"/>
  <c r="Y8" i="10"/>
  <c r="X7" i="10"/>
  <c r="Y33" i="10"/>
  <c r="Z33" i="10" s="1"/>
  <c r="X32" i="10"/>
  <c r="N8" i="10"/>
  <c r="T8" i="10" s="1"/>
  <c r="Z8" i="10" s="1"/>
  <c r="M7" i="10"/>
  <c r="Z58" i="10"/>
  <c r="X56" i="9"/>
  <c r="Y57" i="9"/>
  <c r="Z57" i="9" s="1"/>
  <c r="N31" i="9"/>
  <c r="T31" i="9" s="1"/>
  <c r="M30" i="9"/>
  <c r="Y31" i="9"/>
  <c r="X30" i="9"/>
  <c r="Y8" i="9"/>
  <c r="X7" i="9"/>
  <c r="N56" i="9"/>
  <c r="T56" i="9" s="1"/>
  <c r="M55" i="9"/>
  <c r="N8" i="9"/>
  <c r="T8" i="9" s="1"/>
  <c r="M7" i="9"/>
  <c r="N59" i="8"/>
  <c r="T59" i="8" s="1"/>
  <c r="M58" i="8"/>
  <c r="N7" i="8"/>
  <c r="T7" i="8" s="1"/>
  <c r="M6" i="8"/>
  <c r="X31" i="8"/>
  <c r="Y32" i="8"/>
  <c r="Z32" i="8" s="1"/>
  <c r="Y8" i="8"/>
  <c r="Z8" i="8" s="1"/>
  <c r="X7" i="8"/>
  <c r="N31" i="8"/>
  <c r="T31" i="8" s="1"/>
  <c r="M30" i="8"/>
  <c r="X58" i="8"/>
  <c r="Y59" i="8"/>
  <c r="N59" i="7"/>
  <c r="T59" i="7" s="1"/>
  <c r="M58" i="7"/>
  <c r="N8" i="7"/>
  <c r="T8" i="7" s="1"/>
  <c r="M7" i="7"/>
  <c r="X58" i="7"/>
  <c r="Y59" i="7"/>
  <c r="Z60" i="7"/>
  <c r="Y30" i="7"/>
  <c r="X29" i="7"/>
  <c r="Y29" i="7" s="1"/>
  <c r="F79" i="7" s="1"/>
  <c r="X7" i="7"/>
  <c r="Y8" i="7"/>
  <c r="N30" i="7"/>
  <c r="T30" i="7" s="1"/>
  <c r="M29" i="7"/>
  <c r="N29" i="7" s="1"/>
  <c r="Z31" i="7"/>
  <c r="N8" i="6"/>
  <c r="T8" i="6" s="1"/>
  <c r="M7" i="6"/>
  <c r="Y8" i="6"/>
  <c r="X7" i="6"/>
  <c r="X58" i="6"/>
  <c r="Y59" i="6"/>
  <c r="N59" i="6"/>
  <c r="T59" i="6" s="1"/>
  <c r="M58" i="6"/>
  <c r="Z60" i="6"/>
  <c r="X58" i="5"/>
  <c r="Y59" i="5"/>
  <c r="Z59" i="5" s="1"/>
  <c r="N31" i="5"/>
  <c r="T31" i="5" s="1"/>
  <c r="M30" i="5"/>
  <c r="Y32" i="5"/>
  <c r="Z32" i="5" s="1"/>
  <c r="X31" i="5"/>
  <c r="N58" i="5"/>
  <c r="T58" i="5" s="1"/>
  <c r="M57" i="5"/>
  <c r="N7" i="5"/>
  <c r="T7" i="5" s="1"/>
  <c r="M6" i="5"/>
  <c r="Y7" i="5"/>
  <c r="X6" i="5"/>
  <c r="Z33" i="15" l="1"/>
  <c r="Z58" i="16"/>
  <c r="X56" i="16"/>
  <c r="Y57" i="16"/>
  <c r="N57" i="16"/>
  <c r="T57" i="16" s="1"/>
  <c r="M56" i="16"/>
  <c r="N6" i="16"/>
  <c r="T6" i="16" s="1"/>
  <c r="M5" i="16"/>
  <c r="N31" i="16"/>
  <c r="T31" i="16" s="1"/>
  <c r="M30" i="16"/>
  <c r="Y32" i="16"/>
  <c r="Z32" i="16" s="1"/>
  <c r="X31" i="16"/>
  <c r="Y6" i="16"/>
  <c r="X5" i="16"/>
  <c r="Y32" i="15"/>
  <c r="X31" i="15"/>
  <c r="N7" i="15"/>
  <c r="T7" i="15" s="1"/>
  <c r="M6" i="15"/>
  <c r="N56" i="15"/>
  <c r="T56" i="15" s="1"/>
  <c r="Z56" i="15" s="1"/>
  <c r="M55" i="15"/>
  <c r="Z8" i="15"/>
  <c r="N32" i="15"/>
  <c r="T32" i="15" s="1"/>
  <c r="Z32" i="15" s="1"/>
  <c r="M31" i="15"/>
  <c r="X6" i="15"/>
  <c r="Y7" i="15"/>
  <c r="X55" i="15"/>
  <c r="Y56" i="15"/>
  <c r="G80" i="14"/>
  <c r="Z54" i="14"/>
  <c r="Y7" i="14"/>
  <c r="Z7" i="14" s="1"/>
  <c r="X6" i="14"/>
  <c r="N6" i="14"/>
  <c r="T6" i="14" s="1"/>
  <c r="M5" i="14"/>
  <c r="N57" i="13"/>
  <c r="T57" i="13" s="1"/>
  <c r="M56" i="13"/>
  <c r="X57" i="13"/>
  <c r="Y58" i="13"/>
  <c r="Z58" i="13" s="1"/>
  <c r="Z7" i="5"/>
  <c r="X31" i="12"/>
  <c r="Y32" i="12"/>
  <c r="Z8" i="6"/>
  <c r="Z7" i="13"/>
  <c r="N32" i="12"/>
  <c r="T32" i="12" s="1"/>
  <c r="M31" i="12"/>
  <c r="Z59" i="11"/>
  <c r="Z33" i="12"/>
  <c r="Z59" i="12"/>
  <c r="M7" i="12"/>
  <c r="N8" i="12"/>
  <c r="T8" i="12" s="1"/>
  <c r="Y8" i="12"/>
  <c r="X7" i="12"/>
  <c r="Z9" i="12"/>
  <c r="Y33" i="11"/>
  <c r="X32" i="11"/>
  <c r="N33" i="11"/>
  <c r="T33" i="11" s="1"/>
  <c r="M32" i="11"/>
  <c r="Z8" i="9"/>
  <c r="Z30" i="7"/>
  <c r="Y33" i="6"/>
  <c r="Z33" i="6" s="1"/>
  <c r="X32" i="6"/>
  <c r="M31" i="6"/>
  <c r="N32" i="6"/>
  <c r="T32" i="6" s="1"/>
  <c r="Y31" i="13"/>
  <c r="Z31" i="13" s="1"/>
  <c r="X30" i="13"/>
  <c r="X5" i="13"/>
  <c r="Y6" i="13"/>
  <c r="N30" i="13"/>
  <c r="T30" i="13" s="1"/>
  <c r="M29" i="13"/>
  <c r="N29" i="13" s="1"/>
  <c r="N6" i="13"/>
  <c r="T6" i="13" s="1"/>
  <c r="M5" i="13"/>
  <c r="X57" i="12"/>
  <c r="Y58" i="12"/>
  <c r="N58" i="12"/>
  <c r="T58" i="12" s="1"/>
  <c r="M57" i="12"/>
  <c r="N5" i="11"/>
  <c r="T5" i="11" s="1"/>
  <c r="M4" i="11"/>
  <c r="N4" i="11" s="1"/>
  <c r="X57" i="11"/>
  <c r="Y58" i="11"/>
  <c r="Y6" i="11"/>
  <c r="Z6" i="11" s="1"/>
  <c r="X5" i="11"/>
  <c r="N58" i="11"/>
  <c r="T58" i="11" s="1"/>
  <c r="M57" i="11"/>
  <c r="Y32" i="10"/>
  <c r="Z32" i="10" s="1"/>
  <c r="X31" i="10"/>
  <c r="N56" i="10"/>
  <c r="T56" i="10" s="1"/>
  <c r="M55" i="10"/>
  <c r="X55" i="10"/>
  <c r="Y56" i="10"/>
  <c r="Z57" i="10"/>
  <c r="N7" i="10"/>
  <c r="T7" i="10" s="1"/>
  <c r="M6" i="10"/>
  <c r="X6" i="10"/>
  <c r="Y7" i="10"/>
  <c r="N31" i="10"/>
  <c r="T31" i="10" s="1"/>
  <c r="M30" i="10"/>
  <c r="Z31" i="9"/>
  <c r="X55" i="9"/>
  <c r="Y56" i="9"/>
  <c r="Z56" i="9" s="1"/>
  <c r="N55" i="9"/>
  <c r="T55" i="9" s="1"/>
  <c r="M54" i="9"/>
  <c r="N54" i="9" s="1"/>
  <c r="Y30" i="9"/>
  <c r="X29" i="9"/>
  <c r="Y29" i="9" s="1"/>
  <c r="F79" i="9" s="1"/>
  <c r="N7" i="9"/>
  <c r="T7" i="9" s="1"/>
  <c r="Z7" i="9" s="1"/>
  <c r="M6" i="9"/>
  <c r="Y7" i="9"/>
  <c r="X6" i="9"/>
  <c r="N30" i="9"/>
  <c r="T30" i="9" s="1"/>
  <c r="M29" i="9"/>
  <c r="N29" i="9" s="1"/>
  <c r="N30" i="8"/>
  <c r="T30" i="8" s="1"/>
  <c r="M29" i="8"/>
  <c r="N29" i="8" s="1"/>
  <c r="Z7" i="8"/>
  <c r="X30" i="8"/>
  <c r="Y31" i="8"/>
  <c r="Z31" i="8" s="1"/>
  <c r="N58" i="8"/>
  <c r="T58" i="8" s="1"/>
  <c r="M57" i="8"/>
  <c r="Y7" i="8"/>
  <c r="X6" i="8"/>
  <c r="Z59" i="8"/>
  <c r="X57" i="8"/>
  <c r="Y58" i="8"/>
  <c r="N6" i="8"/>
  <c r="T6" i="8" s="1"/>
  <c r="M5" i="8"/>
  <c r="N7" i="7"/>
  <c r="T7" i="7" s="1"/>
  <c r="M6" i="7"/>
  <c r="Z8" i="7"/>
  <c r="X6" i="7"/>
  <c r="Y7" i="7"/>
  <c r="N58" i="7"/>
  <c r="T58" i="7" s="1"/>
  <c r="M57" i="7"/>
  <c r="E79" i="7"/>
  <c r="G79" i="7" s="1"/>
  <c r="T29" i="7"/>
  <c r="Z29" i="7" s="1"/>
  <c r="X57" i="7"/>
  <c r="Y58" i="7"/>
  <c r="Z59" i="7"/>
  <c r="Y7" i="6"/>
  <c r="X6" i="6"/>
  <c r="N58" i="6"/>
  <c r="T58" i="6" s="1"/>
  <c r="M57" i="6"/>
  <c r="X57" i="6"/>
  <c r="Y58" i="6"/>
  <c r="Z59" i="6"/>
  <c r="N7" i="6"/>
  <c r="T7" i="6" s="1"/>
  <c r="M6" i="6"/>
  <c r="N6" i="5"/>
  <c r="T6" i="5" s="1"/>
  <c r="M5" i="5"/>
  <c r="X30" i="5"/>
  <c r="Y31" i="5"/>
  <c r="Z31" i="5" s="1"/>
  <c r="Y6" i="5"/>
  <c r="X5" i="5"/>
  <c r="X57" i="5"/>
  <c r="Y58" i="5"/>
  <c r="Z58" i="5" s="1"/>
  <c r="N57" i="5"/>
  <c r="T57" i="5" s="1"/>
  <c r="M56" i="5"/>
  <c r="N30" i="5"/>
  <c r="T30" i="5" s="1"/>
  <c r="M29" i="5"/>
  <c r="N29" i="5" s="1"/>
  <c r="Z57" i="16" l="1"/>
  <c r="M55" i="16"/>
  <c r="N56" i="16"/>
  <c r="T56" i="16" s="1"/>
  <c r="Y56" i="16"/>
  <c r="Z56" i="16" s="1"/>
  <c r="X55" i="16"/>
  <c r="X30" i="16"/>
  <c r="Y31" i="16"/>
  <c r="Z31" i="16" s="1"/>
  <c r="N30" i="16"/>
  <c r="T30" i="16" s="1"/>
  <c r="M29" i="16"/>
  <c r="N29" i="16" s="1"/>
  <c r="Y5" i="16"/>
  <c r="X4" i="16"/>
  <c r="Y4" i="16" s="1"/>
  <c r="F78" i="16" s="1"/>
  <c r="N5" i="16"/>
  <c r="T5" i="16" s="1"/>
  <c r="M4" i="16"/>
  <c r="N4" i="16" s="1"/>
  <c r="Z6" i="16"/>
  <c r="Y6" i="15"/>
  <c r="X5" i="15"/>
  <c r="X54" i="15"/>
  <c r="Y54" i="15" s="1"/>
  <c r="F80" i="15" s="1"/>
  <c r="Y55" i="15"/>
  <c r="N55" i="15"/>
  <c r="T55" i="15" s="1"/>
  <c r="M54" i="15"/>
  <c r="N54" i="15" s="1"/>
  <c r="N6" i="15"/>
  <c r="T6" i="15" s="1"/>
  <c r="Z6" i="15" s="1"/>
  <c r="M5" i="15"/>
  <c r="Z7" i="15"/>
  <c r="N31" i="15"/>
  <c r="T31" i="15" s="1"/>
  <c r="M30" i="15"/>
  <c r="X30" i="15"/>
  <c r="Y31" i="15"/>
  <c r="N5" i="14"/>
  <c r="T5" i="14" s="1"/>
  <c r="M4" i="14"/>
  <c r="N4" i="14" s="1"/>
  <c r="Y6" i="14"/>
  <c r="Z6" i="14" s="1"/>
  <c r="X5" i="14"/>
  <c r="Z8" i="12"/>
  <c r="Z32" i="12"/>
  <c r="Z30" i="9"/>
  <c r="Z58" i="8"/>
  <c r="N31" i="12"/>
  <c r="T31" i="12" s="1"/>
  <c r="M30" i="12"/>
  <c r="Y57" i="13"/>
  <c r="Z57" i="13" s="1"/>
  <c r="X56" i="13"/>
  <c r="Y31" i="12"/>
  <c r="X30" i="12"/>
  <c r="N56" i="13"/>
  <c r="T56" i="13" s="1"/>
  <c r="M55" i="13"/>
  <c r="Z58" i="12"/>
  <c r="Y7" i="12"/>
  <c r="X6" i="12"/>
  <c r="M6" i="12"/>
  <c r="N7" i="12"/>
  <c r="T7" i="12" s="1"/>
  <c r="N32" i="11"/>
  <c r="T32" i="11" s="1"/>
  <c r="M31" i="11"/>
  <c r="Y32" i="11"/>
  <c r="X31" i="11"/>
  <c r="Z33" i="11"/>
  <c r="Z56" i="10"/>
  <c r="N31" i="6"/>
  <c r="T31" i="6" s="1"/>
  <c r="M30" i="6"/>
  <c r="X31" i="6"/>
  <c r="Y32" i="6"/>
  <c r="Z32" i="6" s="1"/>
  <c r="Z6" i="5"/>
  <c r="Z6" i="13"/>
  <c r="X4" i="13"/>
  <c r="Y4" i="13" s="1"/>
  <c r="F78" i="13" s="1"/>
  <c r="Y5" i="13"/>
  <c r="E79" i="13"/>
  <c r="T29" i="13"/>
  <c r="Y30" i="13"/>
  <c r="Z30" i="13" s="1"/>
  <c r="X29" i="13"/>
  <c r="Y29" i="13" s="1"/>
  <c r="F79" i="13" s="1"/>
  <c r="N5" i="13"/>
  <c r="T5" i="13" s="1"/>
  <c r="M4" i="13"/>
  <c r="N4" i="13" s="1"/>
  <c r="N57" i="12"/>
  <c r="T57" i="12" s="1"/>
  <c r="M56" i="12"/>
  <c r="X56" i="12"/>
  <c r="Y57" i="12"/>
  <c r="N57" i="11"/>
  <c r="T57" i="11" s="1"/>
  <c r="M56" i="11"/>
  <c r="Z58" i="11"/>
  <c r="X56" i="11"/>
  <c r="Y57" i="11"/>
  <c r="E78" i="11"/>
  <c r="T4" i="11"/>
  <c r="Y5" i="11"/>
  <c r="Z5" i="11" s="1"/>
  <c r="X4" i="11"/>
  <c r="Y4" i="11" s="1"/>
  <c r="F78" i="11" s="1"/>
  <c r="X5" i="10"/>
  <c r="Y6" i="10"/>
  <c r="Y31" i="10"/>
  <c r="Z31" i="10" s="1"/>
  <c r="X30" i="10"/>
  <c r="N30" i="10"/>
  <c r="T30" i="10" s="1"/>
  <c r="M29" i="10"/>
  <c r="N29" i="10" s="1"/>
  <c r="N6" i="10"/>
  <c r="T6" i="10" s="1"/>
  <c r="M5" i="10"/>
  <c r="X54" i="10"/>
  <c r="Y54" i="10" s="1"/>
  <c r="F80" i="10" s="1"/>
  <c r="Y55" i="10"/>
  <c r="Z7" i="10"/>
  <c r="N55" i="10"/>
  <c r="T55" i="10" s="1"/>
  <c r="M54" i="10"/>
  <c r="N54" i="10" s="1"/>
  <c r="Y6" i="9"/>
  <c r="X5" i="9"/>
  <c r="X54" i="9"/>
  <c r="Y54" i="9" s="1"/>
  <c r="F80" i="9" s="1"/>
  <c r="Y55" i="9"/>
  <c r="Z55" i="9" s="1"/>
  <c r="E79" i="9"/>
  <c r="G79" i="9" s="1"/>
  <c r="T29" i="9"/>
  <c r="Z29" i="9" s="1"/>
  <c r="N6" i="9"/>
  <c r="T6" i="9" s="1"/>
  <c r="M5" i="9"/>
  <c r="E80" i="9"/>
  <c r="T54" i="9"/>
  <c r="X56" i="8"/>
  <c r="Y57" i="8"/>
  <c r="N57" i="8"/>
  <c r="T57" i="8" s="1"/>
  <c r="M56" i="8"/>
  <c r="N5" i="8"/>
  <c r="T5" i="8" s="1"/>
  <c r="M4" i="8"/>
  <c r="N4" i="8" s="1"/>
  <c r="Y6" i="8"/>
  <c r="Z6" i="8" s="1"/>
  <c r="X5" i="8"/>
  <c r="E79" i="8"/>
  <c r="T29" i="8"/>
  <c r="X29" i="8"/>
  <c r="Y29" i="8" s="1"/>
  <c r="F79" i="8" s="1"/>
  <c r="Y30" i="8"/>
  <c r="Z30" i="8" s="1"/>
  <c r="X5" i="7"/>
  <c r="Y6" i="7"/>
  <c r="N57" i="7"/>
  <c r="T57" i="7" s="1"/>
  <c r="M56" i="7"/>
  <c r="X56" i="7"/>
  <c r="Y57" i="7"/>
  <c r="Z58" i="7"/>
  <c r="N6" i="7"/>
  <c r="T6" i="7" s="1"/>
  <c r="M5" i="7"/>
  <c r="Z7" i="7"/>
  <c r="Y6" i="6"/>
  <c r="X5" i="6"/>
  <c r="X56" i="6"/>
  <c r="Y57" i="6"/>
  <c r="N6" i="6"/>
  <c r="T6" i="6" s="1"/>
  <c r="Z6" i="6" s="1"/>
  <c r="M5" i="6"/>
  <c r="N57" i="6"/>
  <c r="T57" i="6" s="1"/>
  <c r="M56" i="6"/>
  <c r="Z7" i="6"/>
  <c r="Z58" i="6"/>
  <c r="N5" i="5"/>
  <c r="T5" i="5" s="1"/>
  <c r="M4" i="5"/>
  <c r="N4" i="5" s="1"/>
  <c r="E79" i="5"/>
  <c r="T29" i="5"/>
  <c r="N56" i="5"/>
  <c r="T56" i="5" s="1"/>
  <c r="M55" i="5"/>
  <c r="Y5" i="5"/>
  <c r="X4" i="5"/>
  <c r="Y4" i="5" s="1"/>
  <c r="F78" i="5" s="1"/>
  <c r="X56" i="5"/>
  <c r="Y57" i="5"/>
  <c r="Z57" i="5" s="1"/>
  <c r="X29" i="5"/>
  <c r="Y29" i="5" s="1"/>
  <c r="F79" i="5" s="1"/>
  <c r="Y30" i="5"/>
  <c r="Z30" i="5" s="1"/>
  <c r="D23" i="1"/>
  <c r="V72" i="1"/>
  <c r="V71" i="1"/>
  <c r="V70" i="1"/>
  <c r="V69" i="1"/>
  <c r="V68" i="1"/>
  <c r="V67" i="1"/>
  <c r="V66" i="1"/>
  <c r="V65" i="1"/>
  <c r="V64" i="1"/>
  <c r="V63" i="1"/>
  <c r="V62" i="1"/>
  <c r="V61" i="1"/>
  <c r="V60" i="1"/>
  <c r="V59" i="1"/>
  <c r="V58" i="1"/>
  <c r="V57" i="1"/>
  <c r="V56" i="1"/>
  <c r="V55" i="1"/>
  <c r="V54" i="1"/>
  <c r="R54" i="1"/>
  <c r="V47" i="1"/>
  <c r="V46" i="1"/>
  <c r="V45" i="1"/>
  <c r="V44" i="1"/>
  <c r="V43" i="1"/>
  <c r="V42" i="1"/>
  <c r="V41" i="1"/>
  <c r="V40" i="1"/>
  <c r="V39" i="1"/>
  <c r="V38" i="1"/>
  <c r="V37" i="1"/>
  <c r="V36" i="1"/>
  <c r="V35" i="1"/>
  <c r="V34" i="1"/>
  <c r="V33" i="1"/>
  <c r="V32" i="1"/>
  <c r="V31" i="1"/>
  <c r="V30" i="1"/>
  <c r="V29" i="1"/>
  <c r="R29" i="1"/>
  <c r="Z6" i="10" l="1"/>
  <c r="Z55" i="15"/>
  <c r="Z31" i="15"/>
  <c r="Z5" i="16"/>
  <c r="X54" i="16"/>
  <c r="Y54" i="16" s="1"/>
  <c r="F80" i="16" s="1"/>
  <c r="Y55" i="16"/>
  <c r="N55" i="16"/>
  <c r="T55" i="16" s="1"/>
  <c r="M54" i="16"/>
  <c r="N54" i="16" s="1"/>
  <c r="E79" i="16"/>
  <c r="T29" i="16"/>
  <c r="T4" i="16"/>
  <c r="Z4" i="16" s="1"/>
  <c r="E78" i="16"/>
  <c r="G78" i="16" s="1"/>
  <c r="Y30" i="16"/>
  <c r="Z30" i="16" s="1"/>
  <c r="X29" i="16"/>
  <c r="Y29" i="16" s="1"/>
  <c r="F79" i="16" s="1"/>
  <c r="Y30" i="15"/>
  <c r="X29" i="15"/>
  <c r="Y29" i="15" s="1"/>
  <c r="F79" i="15" s="1"/>
  <c r="N5" i="15"/>
  <c r="T5" i="15" s="1"/>
  <c r="M4" i="15"/>
  <c r="N4" i="15" s="1"/>
  <c r="E80" i="15"/>
  <c r="G80" i="15" s="1"/>
  <c r="T54" i="15"/>
  <c r="Z54" i="15" s="1"/>
  <c r="N30" i="15"/>
  <c r="T30" i="15" s="1"/>
  <c r="Z30" i="15" s="1"/>
  <c r="M29" i="15"/>
  <c r="N29" i="15" s="1"/>
  <c r="Y5" i="15"/>
  <c r="X4" i="15"/>
  <c r="Y4" i="15" s="1"/>
  <c r="F78" i="15" s="1"/>
  <c r="E78" i="14"/>
  <c r="T4" i="14"/>
  <c r="Y5" i="14"/>
  <c r="Z5" i="14" s="1"/>
  <c r="X4" i="14"/>
  <c r="Y4" i="14" s="1"/>
  <c r="F78" i="14" s="1"/>
  <c r="G80" i="9"/>
  <c r="Z32" i="11"/>
  <c r="Z7" i="12"/>
  <c r="X29" i="12"/>
  <c r="Y29" i="12" s="1"/>
  <c r="F79" i="12" s="1"/>
  <c r="Y30" i="12"/>
  <c r="N30" i="12"/>
  <c r="T30" i="12" s="1"/>
  <c r="Z30" i="12" s="1"/>
  <c r="M29" i="12"/>
  <c r="N29" i="12" s="1"/>
  <c r="Z31" i="12"/>
  <c r="M54" i="13"/>
  <c r="N54" i="13" s="1"/>
  <c r="N55" i="13"/>
  <c r="T55" i="13" s="1"/>
  <c r="Y56" i="13"/>
  <c r="Z56" i="13" s="1"/>
  <c r="X55" i="13"/>
  <c r="Z6" i="7"/>
  <c r="Z57" i="6"/>
  <c r="Z57" i="12"/>
  <c r="N6" i="12"/>
  <c r="T6" i="12" s="1"/>
  <c r="M5" i="12"/>
  <c r="X5" i="12"/>
  <c r="Y6" i="12"/>
  <c r="Y31" i="11"/>
  <c r="X30" i="11"/>
  <c r="N31" i="11"/>
  <c r="T31" i="11" s="1"/>
  <c r="M30" i="11"/>
  <c r="Z55" i="10"/>
  <c r="Z57" i="7"/>
  <c r="X30" i="6"/>
  <c r="Y31" i="6"/>
  <c r="Z31" i="6" s="1"/>
  <c r="N30" i="6"/>
  <c r="T30" i="6" s="1"/>
  <c r="M29" i="6"/>
  <c r="N29" i="6" s="1"/>
  <c r="Z5" i="5"/>
  <c r="Z5" i="13"/>
  <c r="E78" i="13"/>
  <c r="G78" i="13" s="1"/>
  <c r="T4" i="13"/>
  <c r="Z4" i="13" s="1"/>
  <c r="Z29" i="13"/>
  <c r="G79" i="13"/>
  <c r="X55" i="12"/>
  <c r="Y56" i="12"/>
  <c r="N56" i="12"/>
  <c r="T56" i="12" s="1"/>
  <c r="M55" i="12"/>
  <c r="X55" i="11"/>
  <c r="Y56" i="11"/>
  <c r="Z4" i="11"/>
  <c r="G78" i="11"/>
  <c r="N56" i="11"/>
  <c r="T56" i="11" s="1"/>
  <c r="M55" i="11"/>
  <c r="Z57" i="11"/>
  <c r="N5" i="10"/>
  <c r="T5" i="10" s="1"/>
  <c r="M4" i="10"/>
  <c r="N4" i="10" s="1"/>
  <c r="Y30" i="10"/>
  <c r="Z30" i="10" s="1"/>
  <c r="X29" i="10"/>
  <c r="Y29" i="10" s="1"/>
  <c r="F79" i="10" s="1"/>
  <c r="E80" i="10"/>
  <c r="G80" i="10" s="1"/>
  <c r="T54" i="10"/>
  <c r="Z54" i="10" s="1"/>
  <c r="E79" i="10"/>
  <c r="T29" i="10"/>
  <c r="Z29" i="10" s="1"/>
  <c r="Y5" i="10"/>
  <c r="X4" i="10"/>
  <c r="Y4" i="10" s="1"/>
  <c r="F78" i="10" s="1"/>
  <c r="Z6" i="9"/>
  <c r="Z54" i="9"/>
  <c r="Y5" i="9"/>
  <c r="X4" i="9"/>
  <c r="Y4" i="9" s="1"/>
  <c r="F78" i="9" s="1"/>
  <c r="N5" i="9"/>
  <c r="T5" i="9" s="1"/>
  <c r="M4" i="9"/>
  <c r="N4" i="9" s="1"/>
  <c r="N56" i="8"/>
  <c r="T56" i="8" s="1"/>
  <c r="M55" i="8"/>
  <c r="Z29" i="8"/>
  <c r="Z57" i="8"/>
  <c r="G79" i="8"/>
  <c r="E78" i="8"/>
  <c r="T4" i="8"/>
  <c r="Y5" i="8"/>
  <c r="Z5" i="8" s="1"/>
  <c r="X4" i="8"/>
  <c r="Y4" i="8" s="1"/>
  <c r="F78" i="8" s="1"/>
  <c r="X55" i="8"/>
  <c r="Y56" i="8"/>
  <c r="N56" i="7"/>
  <c r="T56" i="7" s="1"/>
  <c r="M55" i="7"/>
  <c r="N5" i="7"/>
  <c r="T5" i="7" s="1"/>
  <c r="M4" i="7"/>
  <c r="N4" i="7" s="1"/>
  <c r="Y56" i="7"/>
  <c r="X55" i="7"/>
  <c r="Y5" i="7"/>
  <c r="X4" i="7"/>
  <c r="Y4" i="7" s="1"/>
  <c r="F78" i="7" s="1"/>
  <c r="X55" i="6"/>
  <c r="Y56" i="6"/>
  <c r="Y5" i="6"/>
  <c r="X4" i="6"/>
  <c r="Y4" i="6" s="1"/>
  <c r="F78" i="6" s="1"/>
  <c r="N5" i="6"/>
  <c r="T5" i="6" s="1"/>
  <c r="M4" i="6"/>
  <c r="N4" i="6" s="1"/>
  <c r="N56" i="6"/>
  <c r="T56" i="6" s="1"/>
  <c r="M55" i="6"/>
  <c r="Z29" i="5"/>
  <c r="X55" i="5"/>
  <c r="Y56" i="5"/>
  <c r="Z56" i="5" s="1"/>
  <c r="G79" i="5"/>
  <c r="N55" i="5"/>
  <c r="T55" i="5" s="1"/>
  <c r="M54" i="5"/>
  <c r="N54" i="5" s="1"/>
  <c r="E78" i="5"/>
  <c r="G78" i="5" s="1"/>
  <c r="T4" i="5"/>
  <c r="Z4" i="5" s="1"/>
  <c r="R4" i="1"/>
  <c r="V22" i="1"/>
  <c r="V21" i="1"/>
  <c r="V20" i="1"/>
  <c r="V19" i="1"/>
  <c r="V18" i="1"/>
  <c r="V17" i="1"/>
  <c r="V16" i="1"/>
  <c r="V15" i="1"/>
  <c r="V14" i="1"/>
  <c r="V13" i="1"/>
  <c r="V12" i="1"/>
  <c r="V11" i="1"/>
  <c r="V10" i="1"/>
  <c r="V9" i="1"/>
  <c r="V8" i="1"/>
  <c r="V7" i="1"/>
  <c r="V6" i="1"/>
  <c r="V5" i="1"/>
  <c r="V4" i="1"/>
  <c r="I72" i="1"/>
  <c r="E80" i="16" l="1"/>
  <c r="G80" i="16" s="1"/>
  <c r="T54" i="16"/>
  <c r="Z54" i="16" s="1"/>
  <c r="Z55" i="16"/>
  <c r="Z29" i="16"/>
  <c r="G79" i="16"/>
  <c r="T4" i="15"/>
  <c r="Z4" i="15" s="1"/>
  <c r="E78" i="15"/>
  <c r="G78" i="15" s="1"/>
  <c r="Z5" i="15"/>
  <c r="E79" i="15"/>
  <c r="G79" i="15" s="1"/>
  <c r="T29" i="15"/>
  <c r="Z29" i="15" s="1"/>
  <c r="Z4" i="14"/>
  <c r="G78" i="14"/>
  <c r="Z5" i="7"/>
  <c r="Y55" i="13"/>
  <c r="X54" i="13"/>
  <c r="Y54" i="13" s="1"/>
  <c r="F80" i="13" s="1"/>
  <c r="T29" i="12"/>
  <c r="Z29" i="12" s="1"/>
  <c r="E79" i="12"/>
  <c r="G79" i="12" s="1"/>
  <c r="Z55" i="13"/>
  <c r="Z5" i="9"/>
  <c r="T54" i="13"/>
  <c r="E80" i="13"/>
  <c r="Z56" i="12"/>
  <c r="X4" i="12"/>
  <c r="Y4" i="12" s="1"/>
  <c r="F78" i="12" s="1"/>
  <c r="Y5" i="12"/>
  <c r="N5" i="12"/>
  <c r="T5" i="12" s="1"/>
  <c r="M4" i="12"/>
  <c r="N4" i="12" s="1"/>
  <c r="Z6" i="12"/>
  <c r="Y30" i="11"/>
  <c r="X29" i="11"/>
  <c r="Y29" i="11" s="1"/>
  <c r="F79" i="11" s="1"/>
  <c r="N30" i="11"/>
  <c r="T30" i="11" s="1"/>
  <c r="M29" i="11"/>
  <c r="N29" i="11" s="1"/>
  <c r="Z31" i="11"/>
  <c r="Z56" i="8"/>
  <c r="E79" i="6"/>
  <c r="T29" i="6"/>
  <c r="X29" i="6"/>
  <c r="Y29" i="6" s="1"/>
  <c r="F79" i="6" s="1"/>
  <c r="Y30" i="6"/>
  <c r="Z30" i="6" s="1"/>
  <c r="Z56" i="6"/>
  <c r="N55" i="12"/>
  <c r="T55" i="12" s="1"/>
  <c r="M54" i="12"/>
  <c r="N54" i="12" s="1"/>
  <c r="X54" i="12"/>
  <c r="Y54" i="12" s="1"/>
  <c r="F80" i="12" s="1"/>
  <c r="Y55" i="12"/>
  <c r="Z56" i="11"/>
  <c r="X54" i="11"/>
  <c r="Y54" i="11" s="1"/>
  <c r="F80" i="11" s="1"/>
  <c r="Y55" i="11"/>
  <c r="N55" i="11"/>
  <c r="T55" i="11" s="1"/>
  <c r="M54" i="11"/>
  <c r="N54" i="11" s="1"/>
  <c r="G79" i="10"/>
  <c r="E78" i="10"/>
  <c r="G78" i="10" s="1"/>
  <c r="T4" i="10"/>
  <c r="Z4" i="10" s="1"/>
  <c r="Z5" i="10"/>
  <c r="E78" i="9"/>
  <c r="G78" i="9" s="1"/>
  <c r="T4" i="9"/>
  <c r="Z4" i="9" s="1"/>
  <c r="Z4" i="8"/>
  <c r="X54" i="8"/>
  <c r="Y54" i="8" s="1"/>
  <c r="F80" i="8" s="1"/>
  <c r="Y55" i="8"/>
  <c r="G78" i="8"/>
  <c r="N55" i="8"/>
  <c r="T55" i="8" s="1"/>
  <c r="M54" i="8"/>
  <c r="N54" i="8" s="1"/>
  <c r="X54" i="7"/>
  <c r="Y54" i="7" s="1"/>
  <c r="F80" i="7" s="1"/>
  <c r="Y55" i="7"/>
  <c r="N55" i="7"/>
  <c r="T55" i="7" s="1"/>
  <c r="M54" i="7"/>
  <c r="N54" i="7" s="1"/>
  <c r="E78" i="7"/>
  <c r="G78" i="7" s="1"/>
  <c r="T4" i="7"/>
  <c r="Z4" i="7" s="1"/>
  <c r="Z56" i="7"/>
  <c r="N55" i="6"/>
  <c r="T55" i="6" s="1"/>
  <c r="M54" i="6"/>
  <c r="N54" i="6" s="1"/>
  <c r="E78" i="6"/>
  <c r="G78" i="6" s="1"/>
  <c r="T4" i="6"/>
  <c r="Z4" i="6" s="1"/>
  <c r="Z5" i="6"/>
  <c r="X54" i="6"/>
  <c r="Y54" i="6" s="1"/>
  <c r="F80" i="6" s="1"/>
  <c r="Y55" i="6"/>
  <c r="E80" i="5"/>
  <c r="T54" i="5"/>
  <c r="X54" i="5"/>
  <c r="Y54" i="5" s="1"/>
  <c r="F80" i="5" s="1"/>
  <c r="Y55" i="5"/>
  <c r="Z55" i="5" s="1"/>
  <c r="D69" i="1"/>
  <c r="D63" i="1"/>
  <c r="D57" i="1"/>
  <c r="E67" i="1"/>
  <c r="E61" i="1"/>
  <c r="E55" i="1"/>
  <c r="E54" i="1"/>
  <c r="E60" i="1"/>
  <c r="E72" i="1"/>
  <c r="D62" i="1"/>
  <c r="D54" i="1"/>
  <c r="D72" i="1"/>
  <c r="D60" i="1"/>
  <c r="E71" i="1"/>
  <c r="E65" i="1"/>
  <c r="E59" i="1"/>
  <c r="D71" i="1"/>
  <c r="D65" i="1"/>
  <c r="D59" i="1"/>
  <c r="E70" i="1"/>
  <c r="E58" i="1"/>
  <c r="D67" i="1"/>
  <c r="D61" i="1"/>
  <c r="D55" i="1"/>
  <c r="E66" i="1"/>
  <c r="E64" i="1"/>
  <c r="E57" i="1"/>
  <c r="D66" i="1"/>
  <c r="D70" i="1"/>
  <c r="D64" i="1"/>
  <c r="D58" i="1"/>
  <c r="E69" i="1"/>
  <c r="E63" i="1"/>
  <c r="E68" i="1"/>
  <c r="E62" i="1"/>
  <c r="E56" i="1"/>
  <c r="D68" i="1"/>
  <c r="D56" i="1"/>
  <c r="I47" i="1"/>
  <c r="I22" i="1"/>
  <c r="Z30" i="11" l="1"/>
  <c r="Z54" i="13"/>
  <c r="Z5" i="12"/>
  <c r="G80" i="13"/>
  <c r="Z29" i="6"/>
  <c r="G79" i="6"/>
  <c r="E78" i="12"/>
  <c r="G78" i="12" s="1"/>
  <c r="T4" i="12"/>
  <c r="Z4" i="12" s="1"/>
  <c r="T29" i="11"/>
  <c r="Z29" i="11" s="1"/>
  <c r="E79" i="11"/>
  <c r="G79" i="11" s="1"/>
  <c r="Z55" i="7"/>
  <c r="Z55" i="6"/>
  <c r="E80" i="12"/>
  <c r="G80" i="12" s="1"/>
  <c r="T54" i="12"/>
  <c r="Z54" i="12" s="1"/>
  <c r="Z55" i="12"/>
  <c r="Z55" i="11"/>
  <c r="E80" i="11"/>
  <c r="G80" i="11" s="1"/>
  <c r="T54" i="11"/>
  <c r="Z54" i="11" s="1"/>
  <c r="E80" i="8"/>
  <c r="G80" i="8" s="1"/>
  <c r="T54" i="8"/>
  <c r="Z54" i="8" s="1"/>
  <c r="Z55" i="8"/>
  <c r="E80" i="7"/>
  <c r="G80" i="7" s="1"/>
  <c r="T54" i="7"/>
  <c r="Z54" i="7" s="1"/>
  <c r="E80" i="6"/>
  <c r="G80" i="6" s="1"/>
  <c r="T54" i="6"/>
  <c r="Z54" i="6" s="1"/>
  <c r="Z54" i="5"/>
  <c r="G80" i="5"/>
  <c r="F69" i="1"/>
  <c r="H69" i="1" s="1"/>
  <c r="I69" i="1" s="1"/>
  <c r="F63" i="1"/>
  <c r="H63" i="1" s="1"/>
  <c r="I63" i="1" s="1"/>
  <c r="F57" i="1"/>
  <c r="H57" i="1" s="1"/>
  <c r="I57" i="1" s="1"/>
  <c r="F61" i="1"/>
  <c r="H61" i="1" s="1"/>
  <c r="I61" i="1" s="1"/>
  <c r="F67" i="1"/>
  <c r="H67" i="1" s="1"/>
  <c r="I67" i="1" s="1"/>
  <c r="F55" i="1"/>
  <c r="H55" i="1" s="1"/>
  <c r="I55" i="1" s="1"/>
  <c r="F65" i="1"/>
  <c r="H65" i="1" s="1"/>
  <c r="I65" i="1" s="1"/>
  <c r="F72" i="1"/>
  <c r="F60" i="1"/>
  <c r="H60" i="1" s="1"/>
  <c r="I60" i="1" s="1"/>
  <c r="F54" i="1"/>
  <c r="H54" i="1" s="1"/>
  <c r="I54" i="1" s="1"/>
  <c r="J55" i="1" s="1"/>
  <c r="R55" i="1" s="1"/>
  <c r="F66" i="1"/>
  <c r="H66" i="1" s="1"/>
  <c r="I66" i="1" s="1"/>
  <c r="F58" i="1"/>
  <c r="H58" i="1" s="1"/>
  <c r="I58" i="1" s="1"/>
  <c r="F59" i="1"/>
  <c r="H59" i="1" s="1"/>
  <c r="I59" i="1" s="1"/>
  <c r="D73" i="1"/>
  <c r="F64" i="1"/>
  <c r="H64" i="1" s="1"/>
  <c r="I64" i="1" s="1"/>
  <c r="F71" i="1"/>
  <c r="H71" i="1" s="1"/>
  <c r="I71" i="1" s="1"/>
  <c r="F70" i="1"/>
  <c r="H70" i="1" s="1"/>
  <c r="I70" i="1" s="1"/>
  <c r="F56" i="1"/>
  <c r="H56" i="1" s="1"/>
  <c r="I56" i="1" s="1"/>
  <c r="E73" i="1"/>
  <c r="F68" i="1"/>
  <c r="H68" i="1" s="1"/>
  <c r="I68" i="1" s="1"/>
  <c r="F62" i="1"/>
  <c r="H62" i="1" s="1"/>
  <c r="I62" i="1" s="1"/>
  <c r="D48" i="1"/>
  <c r="F29" i="1"/>
  <c r="H29" i="1" s="1"/>
  <c r="K29" i="1" s="1"/>
  <c r="F30" i="1"/>
  <c r="H30" i="1" s="1"/>
  <c r="I30" i="1" s="1"/>
  <c r="F31" i="1"/>
  <c r="H31" i="1" s="1"/>
  <c r="I31" i="1" s="1"/>
  <c r="F32" i="1"/>
  <c r="H32" i="1" s="1"/>
  <c r="I32" i="1" s="1"/>
  <c r="F33" i="1"/>
  <c r="H33" i="1" s="1"/>
  <c r="I33" i="1" s="1"/>
  <c r="F34" i="1"/>
  <c r="H34" i="1" s="1"/>
  <c r="I34" i="1" s="1"/>
  <c r="F35" i="1"/>
  <c r="H35" i="1" s="1"/>
  <c r="I35" i="1" s="1"/>
  <c r="F36" i="1"/>
  <c r="H36" i="1" s="1"/>
  <c r="I36" i="1" s="1"/>
  <c r="F37" i="1"/>
  <c r="H37" i="1" s="1"/>
  <c r="I37" i="1" s="1"/>
  <c r="F38" i="1"/>
  <c r="H38" i="1" s="1"/>
  <c r="I38" i="1" s="1"/>
  <c r="F39" i="1"/>
  <c r="H39" i="1" s="1"/>
  <c r="I39" i="1" s="1"/>
  <c r="F40" i="1"/>
  <c r="H40" i="1" s="1"/>
  <c r="I40" i="1" s="1"/>
  <c r="F41" i="1"/>
  <c r="H41" i="1" s="1"/>
  <c r="I41" i="1" s="1"/>
  <c r="F42" i="1"/>
  <c r="H42" i="1" s="1"/>
  <c r="I42" i="1" s="1"/>
  <c r="F43" i="1"/>
  <c r="H43" i="1" s="1"/>
  <c r="I43" i="1" s="1"/>
  <c r="F44" i="1"/>
  <c r="H44" i="1" s="1"/>
  <c r="I44" i="1" s="1"/>
  <c r="F45" i="1"/>
  <c r="H45" i="1" s="1"/>
  <c r="I45" i="1" s="1"/>
  <c r="F46" i="1"/>
  <c r="H46" i="1" s="1"/>
  <c r="I46" i="1" s="1"/>
  <c r="F47" i="1"/>
  <c r="F21" i="1"/>
  <c r="H21" i="1" s="1"/>
  <c r="I21" i="1" s="1"/>
  <c r="K54" i="1" l="1"/>
  <c r="L54" i="1" s="1"/>
  <c r="S54" i="1" s="1"/>
  <c r="W54" i="1" s="1"/>
  <c r="F10" i="1"/>
  <c r="H10" i="1" s="1"/>
  <c r="I10" i="1" s="1"/>
  <c r="F9" i="1"/>
  <c r="H9" i="1" s="1"/>
  <c r="I9" i="1" s="1"/>
  <c r="K55" i="1"/>
  <c r="J56" i="1"/>
  <c r="R56" i="1" s="1"/>
  <c r="F16" i="1"/>
  <c r="H16" i="1" s="1"/>
  <c r="I16" i="1" s="1"/>
  <c r="F22" i="1"/>
  <c r="I29" i="1"/>
  <c r="J30" i="1" s="1"/>
  <c r="E48" i="1"/>
  <c r="F4" i="1"/>
  <c r="H4" i="1" s="1"/>
  <c r="F18" i="1"/>
  <c r="H18" i="1" s="1"/>
  <c r="I18" i="1" s="1"/>
  <c r="F6" i="1"/>
  <c r="H6" i="1" s="1"/>
  <c r="I6" i="1" s="1"/>
  <c r="F15" i="1"/>
  <c r="H15" i="1" s="1"/>
  <c r="I15" i="1" s="1"/>
  <c r="F20" i="1"/>
  <c r="H20" i="1" s="1"/>
  <c r="I20" i="1" s="1"/>
  <c r="F8" i="1"/>
  <c r="H8" i="1" s="1"/>
  <c r="I8" i="1" s="1"/>
  <c r="F19" i="1"/>
  <c r="H19" i="1" s="1"/>
  <c r="I19" i="1" s="1"/>
  <c r="F13" i="1"/>
  <c r="H13" i="1" s="1"/>
  <c r="I13" i="1" s="1"/>
  <c r="F7" i="1"/>
  <c r="H7" i="1" s="1"/>
  <c r="I7" i="1" s="1"/>
  <c r="F17" i="1"/>
  <c r="H17" i="1" s="1"/>
  <c r="I17" i="1" s="1"/>
  <c r="F5" i="1"/>
  <c r="H5" i="1" s="1"/>
  <c r="I5" i="1" s="1"/>
  <c r="F14" i="1"/>
  <c r="H14" i="1" s="1"/>
  <c r="I14" i="1" s="1"/>
  <c r="F12" i="1"/>
  <c r="H12" i="1" s="1"/>
  <c r="I12" i="1" s="1"/>
  <c r="F11" i="1"/>
  <c r="H11" i="1" s="1"/>
  <c r="I11" i="1" s="1"/>
  <c r="R30" i="1" l="1"/>
  <c r="L55" i="1"/>
  <c r="S55" i="1" s="1"/>
  <c r="W55" i="1" s="1"/>
  <c r="K56" i="1"/>
  <c r="J57" i="1"/>
  <c r="R57" i="1" s="1"/>
  <c r="K30" i="1"/>
  <c r="L29" i="1"/>
  <c r="J31" i="1"/>
  <c r="R31" i="1" s="1"/>
  <c r="I4" i="1"/>
  <c r="J5" i="1" s="1"/>
  <c r="R5" i="1" s="1"/>
  <c r="K4" i="1"/>
  <c r="E23" i="1"/>
  <c r="S29" i="1" l="1"/>
  <c r="W29" i="1" s="1"/>
  <c r="L56" i="1"/>
  <c r="S56" i="1" s="1"/>
  <c r="W56" i="1" s="1"/>
  <c r="K57" i="1"/>
  <c r="J58" i="1"/>
  <c r="R58" i="1" s="1"/>
  <c r="J32" i="1"/>
  <c r="R32" i="1" s="1"/>
  <c r="K31" i="1"/>
  <c r="L30" i="1"/>
  <c r="L4" i="1"/>
  <c r="K5" i="1"/>
  <c r="J6" i="1"/>
  <c r="R6" i="1" s="1"/>
  <c r="S30" i="1" l="1"/>
  <c r="W30" i="1" s="1"/>
  <c r="S4" i="1"/>
  <c r="W4" i="1" s="1"/>
  <c r="K58" i="1"/>
  <c r="L57" i="1"/>
  <c r="S57" i="1" s="1"/>
  <c r="W57" i="1" s="1"/>
  <c r="J59" i="1"/>
  <c r="R59" i="1" s="1"/>
  <c r="L31" i="1"/>
  <c r="J33" i="1"/>
  <c r="R33" i="1" s="1"/>
  <c r="K32" i="1"/>
  <c r="J7" i="1"/>
  <c r="R7" i="1" s="1"/>
  <c r="L5" i="1"/>
  <c r="K6" i="1"/>
  <c r="S31" i="1" l="1"/>
  <c r="W31" i="1" s="1"/>
  <c r="S5" i="1"/>
  <c r="W5" i="1" s="1"/>
  <c r="K59" i="1"/>
  <c r="L58" i="1"/>
  <c r="S58" i="1" s="1"/>
  <c r="W58" i="1" s="1"/>
  <c r="J60" i="1"/>
  <c r="R60" i="1" s="1"/>
  <c r="J34" i="1"/>
  <c r="R34" i="1" s="1"/>
  <c r="L32" i="1"/>
  <c r="K33" i="1"/>
  <c r="J8" i="1"/>
  <c r="R8" i="1" s="1"/>
  <c r="L6" i="1"/>
  <c r="K7" i="1"/>
  <c r="S32" i="1" l="1"/>
  <c r="W32" i="1" s="1"/>
  <c r="S6" i="1"/>
  <c r="W6" i="1" s="1"/>
  <c r="L59" i="1"/>
  <c r="S59" i="1" s="1"/>
  <c r="W59" i="1" s="1"/>
  <c r="K60" i="1"/>
  <c r="J61" i="1"/>
  <c r="R61" i="1" s="1"/>
  <c r="K34" i="1"/>
  <c r="J35" i="1"/>
  <c r="R35" i="1" s="1"/>
  <c r="L33" i="1"/>
  <c r="J9" i="1"/>
  <c r="R9" i="1" s="1"/>
  <c r="L7" i="1"/>
  <c r="K8" i="1"/>
  <c r="S33" i="1" l="1"/>
  <c r="W33" i="1" s="1"/>
  <c r="S7" i="1"/>
  <c r="W7" i="1" s="1"/>
  <c r="L60" i="1"/>
  <c r="S60" i="1" s="1"/>
  <c r="W60" i="1" s="1"/>
  <c r="K61" i="1"/>
  <c r="J62" i="1"/>
  <c r="R62" i="1" s="1"/>
  <c r="L34" i="1"/>
  <c r="K35" i="1"/>
  <c r="J36" i="1"/>
  <c r="R36" i="1" s="1"/>
  <c r="J10" i="1"/>
  <c r="R10" i="1" s="1"/>
  <c r="L8" i="1"/>
  <c r="K9" i="1"/>
  <c r="S34" i="1" l="1"/>
  <c r="W34" i="1" s="1"/>
  <c r="S8" i="1"/>
  <c r="W8" i="1" s="1"/>
  <c r="L61" i="1"/>
  <c r="S61" i="1" s="1"/>
  <c r="W61" i="1" s="1"/>
  <c r="K62" i="1"/>
  <c r="J63" i="1"/>
  <c r="R63" i="1" s="1"/>
  <c r="K36" i="1"/>
  <c r="J37" i="1"/>
  <c r="R37" i="1" s="1"/>
  <c r="L35" i="1"/>
  <c r="J11" i="1"/>
  <c r="R11" i="1" s="1"/>
  <c r="K10" i="1"/>
  <c r="L9" i="1"/>
  <c r="S35" i="1" l="1"/>
  <c r="W35" i="1" s="1"/>
  <c r="S9" i="1"/>
  <c r="W9" i="1" s="1"/>
  <c r="L62" i="1"/>
  <c r="S62" i="1" s="1"/>
  <c r="W62" i="1" s="1"/>
  <c r="K63" i="1"/>
  <c r="J64" i="1"/>
  <c r="R64" i="1" s="1"/>
  <c r="J38" i="1"/>
  <c r="R38" i="1" s="1"/>
  <c r="L36" i="1"/>
  <c r="K37" i="1"/>
  <c r="J12" i="1"/>
  <c r="R12" i="1" s="1"/>
  <c r="K11" i="1"/>
  <c r="L10" i="1"/>
  <c r="S36" i="1" l="1"/>
  <c r="W36" i="1" s="1"/>
  <c r="S10" i="1"/>
  <c r="W10" i="1" s="1"/>
  <c r="K64" i="1"/>
  <c r="L63" i="1"/>
  <c r="S63" i="1" s="1"/>
  <c r="W63" i="1" s="1"/>
  <c r="J65" i="1"/>
  <c r="R65" i="1" s="1"/>
  <c r="J39" i="1"/>
  <c r="R39" i="1" s="1"/>
  <c r="L37" i="1"/>
  <c r="K38" i="1"/>
  <c r="J13" i="1"/>
  <c r="R13" i="1" s="1"/>
  <c r="K12" i="1"/>
  <c r="L11" i="1"/>
  <c r="S37" i="1" l="1"/>
  <c r="W37" i="1" s="1"/>
  <c r="S11" i="1"/>
  <c r="W11" i="1" s="1"/>
  <c r="K65" i="1"/>
  <c r="L64" i="1"/>
  <c r="S64" i="1" s="1"/>
  <c r="W64" i="1" s="1"/>
  <c r="J66" i="1"/>
  <c r="R66" i="1" s="1"/>
  <c r="K39" i="1"/>
  <c r="L38" i="1"/>
  <c r="J40" i="1"/>
  <c r="R40" i="1" s="1"/>
  <c r="J14" i="1"/>
  <c r="R14" i="1" s="1"/>
  <c r="K13" i="1"/>
  <c r="L12" i="1"/>
  <c r="S38" i="1" l="1"/>
  <c r="W38" i="1" s="1"/>
  <c r="S12" i="1"/>
  <c r="W12" i="1" s="1"/>
  <c r="L65" i="1"/>
  <c r="S65" i="1" s="1"/>
  <c r="W65" i="1" s="1"/>
  <c r="K66" i="1"/>
  <c r="J67" i="1"/>
  <c r="R67" i="1" s="1"/>
  <c r="L39" i="1"/>
  <c r="K40" i="1"/>
  <c r="J41" i="1"/>
  <c r="R41" i="1" s="1"/>
  <c r="J15" i="1"/>
  <c r="R15" i="1" s="1"/>
  <c r="K14" i="1"/>
  <c r="L13" i="1"/>
  <c r="S39" i="1" l="1"/>
  <c r="W39" i="1" s="1"/>
  <c r="S13" i="1"/>
  <c r="W13" i="1" s="1"/>
  <c r="L66" i="1"/>
  <c r="S66" i="1" s="1"/>
  <c r="W66" i="1" s="1"/>
  <c r="K67" i="1"/>
  <c r="J68" i="1"/>
  <c r="R68" i="1" s="1"/>
  <c r="L40" i="1"/>
  <c r="K41" i="1"/>
  <c r="J42" i="1"/>
  <c r="R42" i="1" s="1"/>
  <c r="J16" i="1"/>
  <c r="R16" i="1" s="1"/>
  <c r="K15" i="1"/>
  <c r="L14" i="1"/>
  <c r="S40" i="1" l="1"/>
  <c r="W40" i="1" s="1"/>
  <c r="S14" i="1"/>
  <c r="W14" i="1" s="1"/>
  <c r="L67" i="1"/>
  <c r="S67" i="1" s="1"/>
  <c r="W67" i="1" s="1"/>
  <c r="K68" i="1"/>
  <c r="J69" i="1"/>
  <c r="R69" i="1" s="1"/>
  <c r="K42" i="1"/>
  <c r="J43" i="1"/>
  <c r="R43" i="1" s="1"/>
  <c r="L41" i="1"/>
  <c r="J17" i="1"/>
  <c r="R17" i="1" s="1"/>
  <c r="L15" i="1"/>
  <c r="K16" i="1"/>
  <c r="S41" i="1" l="1"/>
  <c r="W41" i="1" s="1"/>
  <c r="S15" i="1"/>
  <c r="W15" i="1" s="1"/>
  <c r="L68" i="1"/>
  <c r="S68" i="1" s="1"/>
  <c r="W68" i="1" s="1"/>
  <c r="K69" i="1"/>
  <c r="J70" i="1"/>
  <c r="R70" i="1" s="1"/>
  <c r="K43" i="1"/>
  <c r="L42" i="1"/>
  <c r="J44" i="1"/>
  <c r="R44" i="1" s="1"/>
  <c r="J18" i="1"/>
  <c r="R18" i="1" s="1"/>
  <c r="L16" i="1"/>
  <c r="K17" i="1"/>
  <c r="S42" i="1" l="1"/>
  <c r="W42" i="1" s="1"/>
  <c r="S16" i="1"/>
  <c r="W16" i="1" s="1"/>
  <c r="K70" i="1"/>
  <c r="L69" i="1"/>
  <c r="S69" i="1" s="1"/>
  <c r="W69" i="1" s="1"/>
  <c r="J71" i="1"/>
  <c r="R71" i="1" s="1"/>
  <c r="K44" i="1"/>
  <c r="L43" i="1"/>
  <c r="J45" i="1"/>
  <c r="R45" i="1" s="1"/>
  <c r="J19" i="1"/>
  <c r="R19" i="1" s="1"/>
  <c r="L17" i="1"/>
  <c r="K18" i="1"/>
  <c r="S43" i="1" l="1"/>
  <c r="W43" i="1" s="1"/>
  <c r="S17" i="1"/>
  <c r="W17" i="1" s="1"/>
  <c r="K71" i="1"/>
  <c r="L70" i="1"/>
  <c r="S70" i="1" s="1"/>
  <c r="W70" i="1" s="1"/>
  <c r="J72" i="1"/>
  <c r="R72" i="1" s="1"/>
  <c r="L44" i="1"/>
  <c r="J46" i="1"/>
  <c r="R46" i="1" s="1"/>
  <c r="K45" i="1"/>
  <c r="J20" i="1"/>
  <c r="R20" i="1" s="1"/>
  <c r="L18" i="1"/>
  <c r="K19" i="1"/>
  <c r="S44" i="1" l="1"/>
  <c r="W44" i="1" s="1"/>
  <c r="S18" i="1"/>
  <c r="W18" i="1" s="1"/>
  <c r="L71" i="1"/>
  <c r="S71" i="1" s="1"/>
  <c r="W71" i="1" s="1"/>
  <c r="K72" i="1"/>
  <c r="L72" i="1" s="1"/>
  <c r="K46" i="1"/>
  <c r="L45" i="1"/>
  <c r="J47" i="1"/>
  <c r="R47" i="1" s="1"/>
  <c r="J21" i="1"/>
  <c r="R21" i="1" s="1"/>
  <c r="L19" i="1"/>
  <c r="K20" i="1"/>
  <c r="S45" i="1" l="1"/>
  <c r="W45" i="1" s="1"/>
  <c r="M72" i="1"/>
  <c r="N72" i="1" s="1"/>
  <c r="T72" i="1" s="1"/>
  <c r="S72" i="1"/>
  <c r="W72" i="1" s="1"/>
  <c r="X72" i="1" s="1"/>
  <c r="S19" i="1"/>
  <c r="W19" i="1" s="1"/>
  <c r="K47" i="1"/>
  <c r="L47" i="1" s="1"/>
  <c r="S47" i="1" s="1"/>
  <c r="W47" i="1" s="1"/>
  <c r="X47" i="1" s="1"/>
  <c r="L46" i="1"/>
  <c r="S46" i="1" s="1"/>
  <c r="W46" i="1" s="1"/>
  <c r="J22" i="1"/>
  <c r="R22" i="1" s="1"/>
  <c r="K21" i="1"/>
  <c r="L20" i="1"/>
  <c r="S20" i="1" s="1"/>
  <c r="W20" i="1" s="1"/>
  <c r="M71" i="1" l="1"/>
  <c r="N71" i="1" s="1"/>
  <c r="T71" i="1" s="1"/>
  <c r="Y47" i="1"/>
  <c r="X46" i="1"/>
  <c r="Y72" i="1"/>
  <c r="Z72" i="1" s="1"/>
  <c r="X71" i="1"/>
  <c r="M47" i="1"/>
  <c r="N47" i="1" s="1"/>
  <c r="K22" i="1"/>
  <c r="L22" i="1" s="1"/>
  <c r="S22" i="1" s="1"/>
  <c r="W22" i="1" s="1"/>
  <c r="X22" i="1" s="1"/>
  <c r="L21" i="1"/>
  <c r="S21" i="1" s="1"/>
  <c r="W21" i="1" s="1"/>
  <c r="M70" i="1" l="1"/>
  <c r="M69" i="1" s="1"/>
  <c r="T47" i="1"/>
  <c r="Z47" i="1" s="1"/>
  <c r="X70" i="1"/>
  <c r="Y71" i="1"/>
  <c r="Z71" i="1" s="1"/>
  <c r="X45" i="1"/>
  <c r="Y46" i="1"/>
  <c r="X21" i="1"/>
  <c r="X20" i="1" s="1"/>
  <c r="X19" i="1" s="1"/>
  <c r="X18" i="1" s="1"/>
  <c r="X17" i="1" s="1"/>
  <c r="X16" i="1" s="1"/>
  <c r="X15" i="1" s="1"/>
  <c r="X14" i="1" s="1"/>
  <c r="X13" i="1" s="1"/>
  <c r="X12" i="1" s="1"/>
  <c r="X11" i="1" s="1"/>
  <c r="X10" i="1" s="1"/>
  <c r="X9" i="1" s="1"/>
  <c r="X8" i="1" s="1"/>
  <c r="M46" i="1"/>
  <c r="M22" i="1"/>
  <c r="N22" i="1" s="1"/>
  <c r="N70" i="1" l="1"/>
  <c r="T70" i="1" s="1"/>
  <c r="X44" i="1"/>
  <c r="Y45" i="1"/>
  <c r="X69" i="1"/>
  <c r="Y70" i="1"/>
  <c r="T22" i="1"/>
  <c r="Y9" i="1"/>
  <c r="X7" i="1"/>
  <c r="Y8" i="1"/>
  <c r="Y10" i="1"/>
  <c r="N69" i="1"/>
  <c r="T69" i="1" s="1"/>
  <c r="M68" i="1"/>
  <c r="N46" i="1"/>
  <c r="M45" i="1"/>
  <c r="M21" i="1"/>
  <c r="Z70" i="1" l="1"/>
  <c r="T46" i="1"/>
  <c r="Z46" i="1" s="1"/>
  <c r="Y69" i="1"/>
  <c r="Z69" i="1" s="1"/>
  <c r="X68" i="1"/>
  <c r="Y44" i="1"/>
  <c r="X43" i="1"/>
  <c r="X6" i="1"/>
  <c r="Y7" i="1"/>
  <c r="Y11" i="1"/>
  <c r="N68" i="1"/>
  <c r="T68" i="1" s="1"/>
  <c r="M67" i="1"/>
  <c r="N45" i="1"/>
  <c r="M44" i="1"/>
  <c r="N21" i="1"/>
  <c r="M20" i="1"/>
  <c r="X42" i="1" l="1"/>
  <c r="Y43" i="1"/>
  <c r="Y68" i="1"/>
  <c r="Z68" i="1" s="1"/>
  <c r="X67" i="1"/>
  <c r="T45" i="1"/>
  <c r="Z45" i="1" s="1"/>
  <c r="T21" i="1"/>
  <c r="X5" i="1"/>
  <c r="Y6" i="1"/>
  <c r="Y12" i="1"/>
  <c r="N67" i="1"/>
  <c r="T67" i="1" s="1"/>
  <c r="M66" i="1"/>
  <c r="N44" i="1"/>
  <c r="M43" i="1"/>
  <c r="M19" i="1"/>
  <c r="N20" i="1"/>
  <c r="T44" i="1" l="1"/>
  <c r="Z44" i="1" s="1"/>
  <c r="X66" i="1"/>
  <c r="Y67" i="1"/>
  <c r="Z67" i="1" s="1"/>
  <c r="X41" i="1"/>
  <c r="Y42" i="1"/>
  <c r="T20" i="1"/>
  <c r="X4" i="1"/>
  <c r="Y4" i="1" s="1"/>
  <c r="F78" i="1" s="1"/>
  <c r="Y5" i="1"/>
  <c r="Y13" i="1"/>
  <c r="N66" i="1"/>
  <c r="T66" i="1" s="1"/>
  <c r="M65" i="1"/>
  <c r="N43" i="1"/>
  <c r="M42" i="1"/>
  <c r="M18" i="1"/>
  <c r="N19" i="1"/>
  <c r="Y66" i="1" l="1"/>
  <c r="Z66" i="1" s="1"/>
  <c r="X65" i="1"/>
  <c r="T43" i="1"/>
  <c r="Z43" i="1" s="1"/>
  <c r="X40" i="1"/>
  <c r="Y41" i="1"/>
  <c r="T19" i="1"/>
  <c r="Y14" i="1"/>
  <c r="N65" i="1"/>
  <c r="T65" i="1" s="1"/>
  <c r="M64" i="1"/>
  <c r="M41" i="1"/>
  <c r="N42" i="1"/>
  <c r="M17" i="1"/>
  <c r="N18" i="1"/>
  <c r="Y40" i="1" l="1"/>
  <c r="X39" i="1"/>
  <c r="T42" i="1"/>
  <c r="Z42" i="1" s="1"/>
  <c r="X64" i="1"/>
  <c r="Y65" i="1"/>
  <c r="Z65" i="1" s="1"/>
  <c r="T18" i="1"/>
  <c r="Y15" i="1"/>
  <c r="N64" i="1"/>
  <c r="T64" i="1" s="1"/>
  <c r="M63" i="1"/>
  <c r="M40" i="1"/>
  <c r="N41" i="1"/>
  <c r="M16" i="1"/>
  <c r="N17" i="1"/>
  <c r="T41" i="1" l="1"/>
  <c r="Z41" i="1" s="1"/>
  <c r="X63" i="1"/>
  <c r="Y64" i="1"/>
  <c r="Z64" i="1" s="1"/>
  <c r="X38" i="1"/>
  <c r="Y39" i="1"/>
  <c r="T17" i="1"/>
  <c r="Y16" i="1"/>
  <c r="N63" i="1"/>
  <c r="T63" i="1" s="1"/>
  <c r="M62" i="1"/>
  <c r="N40" i="1"/>
  <c r="M39" i="1"/>
  <c r="M15" i="1"/>
  <c r="N16" i="1"/>
  <c r="Y38" i="1" l="1"/>
  <c r="X37" i="1"/>
  <c r="Y63" i="1"/>
  <c r="Z63" i="1" s="1"/>
  <c r="X62" i="1"/>
  <c r="T40" i="1"/>
  <c r="Z40" i="1" s="1"/>
  <c r="T16" i="1"/>
  <c r="Z16" i="1" s="1"/>
  <c r="Y17" i="1"/>
  <c r="N62" i="1"/>
  <c r="T62" i="1" s="1"/>
  <c r="M61" i="1"/>
  <c r="N39" i="1"/>
  <c r="M38" i="1"/>
  <c r="M14" i="1"/>
  <c r="N15" i="1"/>
  <c r="X61" i="1" l="1"/>
  <c r="Y62" i="1"/>
  <c r="Z62" i="1" s="1"/>
  <c r="Y37" i="1"/>
  <c r="X36" i="1"/>
  <c r="T39" i="1"/>
  <c r="Z39" i="1" s="1"/>
  <c r="T15" i="1"/>
  <c r="Z15" i="1" s="1"/>
  <c r="Y18" i="1"/>
  <c r="Z17" i="1"/>
  <c r="N61" i="1"/>
  <c r="T61" i="1" s="1"/>
  <c r="M60" i="1"/>
  <c r="M37" i="1"/>
  <c r="N38" i="1"/>
  <c r="M13" i="1"/>
  <c r="N14" i="1"/>
  <c r="X35" i="1" l="1"/>
  <c r="Y36" i="1"/>
  <c r="T38" i="1"/>
  <c r="Z38" i="1" s="1"/>
  <c r="X60" i="1"/>
  <c r="Y61" i="1"/>
  <c r="Z61" i="1" s="1"/>
  <c r="T14" i="1"/>
  <c r="Z14" i="1" s="1"/>
  <c r="Y19" i="1"/>
  <c r="Z18" i="1"/>
  <c r="N60" i="1"/>
  <c r="T60" i="1" s="1"/>
  <c r="M59" i="1"/>
  <c r="N37" i="1"/>
  <c r="M36" i="1"/>
  <c r="M12" i="1"/>
  <c r="N13" i="1"/>
  <c r="Y60" i="1" l="1"/>
  <c r="Z60" i="1" s="1"/>
  <c r="X59" i="1"/>
  <c r="T37" i="1"/>
  <c r="Z37" i="1" s="1"/>
  <c r="Y35" i="1"/>
  <c r="X34" i="1"/>
  <c r="T13" i="1"/>
  <c r="Z13" i="1" s="1"/>
  <c r="Y20" i="1"/>
  <c r="Z19" i="1"/>
  <c r="N59" i="1"/>
  <c r="T59" i="1" s="1"/>
  <c r="M58" i="1"/>
  <c r="M35" i="1"/>
  <c r="N36" i="1"/>
  <c r="M11" i="1"/>
  <c r="N12" i="1"/>
  <c r="Y34" i="1" l="1"/>
  <c r="X33" i="1"/>
  <c r="X58" i="1"/>
  <c r="Y59" i="1"/>
  <c r="Z59" i="1" s="1"/>
  <c r="T36" i="1"/>
  <c r="Z36" i="1" s="1"/>
  <c r="T12" i="1"/>
  <c r="Z12" i="1" s="1"/>
  <c r="Y21" i="1"/>
  <c r="Z20" i="1"/>
  <c r="N58" i="1"/>
  <c r="T58" i="1" s="1"/>
  <c r="M57" i="1"/>
  <c r="M34" i="1"/>
  <c r="N35" i="1"/>
  <c r="M10" i="1"/>
  <c r="N11" i="1"/>
  <c r="T35" i="1" l="1"/>
  <c r="Z35" i="1" s="1"/>
  <c r="X57" i="1"/>
  <c r="Y58" i="1"/>
  <c r="Z58" i="1" s="1"/>
  <c r="X32" i="1"/>
  <c r="Y33" i="1"/>
  <c r="T11" i="1"/>
  <c r="Z11" i="1" s="1"/>
  <c r="Y22" i="1"/>
  <c r="Z22" i="1" s="1"/>
  <c r="Z21" i="1"/>
  <c r="N57" i="1"/>
  <c r="T57" i="1" s="1"/>
  <c r="M56" i="1"/>
  <c r="N34" i="1"/>
  <c r="M33" i="1"/>
  <c r="M9" i="1"/>
  <c r="N10" i="1"/>
  <c r="T34" i="1" l="1"/>
  <c r="Z34" i="1" s="1"/>
  <c r="Y57" i="1"/>
  <c r="Z57" i="1" s="1"/>
  <c r="X56" i="1"/>
  <c r="X31" i="1"/>
  <c r="Y32" i="1"/>
  <c r="T10" i="1"/>
  <c r="Z10" i="1" s="1"/>
  <c r="N56" i="1"/>
  <c r="T56" i="1" s="1"/>
  <c r="M55" i="1"/>
  <c r="M32" i="1"/>
  <c r="N33" i="1"/>
  <c r="M8" i="1"/>
  <c r="N9" i="1"/>
  <c r="X55" i="1" l="1"/>
  <c r="Y56" i="1"/>
  <c r="Z56" i="1" s="1"/>
  <c r="T33" i="1"/>
  <c r="Z33" i="1" s="1"/>
  <c r="X30" i="1"/>
  <c r="Y31" i="1"/>
  <c r="T9" i="1"/>
  <c r="Z9" i="1" s="1"/>
  <c r="N55" i="1"/>
  <c r="T55" i="1" s="1"/>
  <c r="M54" i="1"/>
  <c r="N54" i="1" s="1"/>
  <c r="N32" i="1"/>
  <c r="M31" i="1"/>
  <c r="M7" i="1"/>
  <c r="N8" i="1"/>
  <c r="T54" i="1" l="1"/>
  <c r="E80" i="1"/>
  <c r="T32" i="1"/>
  <c r="Z32" i="1" s="1"/>
  <c r="Y30" i="1"/>
  <c r="X29" i="1"/>
  <c r="Y29" i="1" s="1"/>
  <c r="F79" i="1" s="1"/>
  <c r="X54" i="1"/>
  <c r="Y54" i="1" s="1"/>
  <c r="Y55" i="1"/>
  <c r="Z55" i="1" s="1"/>
  <c r="T8" i="1"/>
  <c r="Z8" i="1" s="1"/>
  <c r="N31" i="1"/>
  <c r="M30" i="1"/>
  <c r="M6" i="1"/>
  <c r="N7" i="1"/>
  <c r="Z54" i="1" l="1"/>
  <c r="F80" i="1"/>
  <c r="G80" i="1" s="1"/>
  <c r="T31" i="1"/>
  <c r="Z31" i="1" s="1"/>
  <c r="T7" i="1"/>
  <c r="Z7" i="1" s="1"/>
  <c r="M29" i="1"/>
  <c r="N29" i="1" s="1"/>
  <c r="E79" i="1" s="1"/>
  <c r="G79" i="1" s="1"/>
  <c r="N30" i="1"/>
  <c r="M5" i="1"/>
  <c r="N6" i="1"/>
  <c r="T30" i="1" l="1"/>
  <c r="Z30" i="1" s="1"/>
  <c r="T29" i="1"/>
  <c r="Z29" i="1" s="1"/>
  <c r="T6" i="1"/>
  <c r="Z6" i="1" s="1"/>
  <c r="M4" i="1"/>
  <c r="N4" i="1" s="1"/>
  <c r="E78" i="1" s="1"/>
  <c r="G78" i="1" s="1"/>
  <c r="N5" i="1"/>
  <c r="T5" i="1" l="1"/>
  <c r="Z5" i="1" s="1"/>
  <c r="T4" i="1"/>
  <c r="Z4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<sst xmlns="http://schemas.openxmlformats.org/spreadsheetml/2006/main" count="2990" uniqueCount="93">
  <si>
    <t>Age interval</t>
  </si>
  <si>
    <t>n</t>
  </si>
  <si>
    <r>
      <rPr>
        <b/>
        <vertAlign val="subscript"/>
        <sz val="14"/>
        <color indexed="8"/>
        <rFont val="Arial"/>
        <family val="2"/>
      </rPr>
      <t>n</t>
    </r>
    <r>
      <rPr>
        <b/>
        <sz val="14"/>
        <color indexed="8"/>
        <rFont val="Arial"/>
        <family val="2"/>
      </rPr>
      <t>P</t>
    </r>
    <r>
      <rPr>
        <b/>
        <vertAlign val="subscript"/>
        <sz val="14"/>
        <color indexed="8"/>
        <rFont val="Arial"/>
        <family val="2"/>
      </rPr>
      <t>x</t>
    </r>
  </si>
  <si>
    <r>
      <rPr>
        <b/>
        <vertAlign val="subscript"/>
        <sz val="14"/>
        <color indexed="8"/>
        <rFont val="Arial"/>
        <family val="2"/>
      </rPr>
      <t>n</t>
    </r>
    <r>
      <rPr>
        <b/>
        <sz val="14"/>
        <color indexed="8"/>
        <rFont val="Arial"/>
        <family val="2"/>
      </rPr>
      <t>D</t>
    </r>
    <r>
      <rPr>
        <b/>
        <vertAlign val="subscript"/>
        <sz val="14"/>
        <color indexed="8"/>
        <rFont val="Arial"/>
        <family val="2"/>
      </rPr>
      <t>x</t>
    </r>
  </si>
  <si>
    <r>
      <rPr>
        <b/>
        <vertAlign val="subscript"/>
        <sz val="14"/>
        <color indexed="8"/>
        <rFont val="Arial"/>
        <family val="2"/>
      </rPr>
      <t>n</t>
    </r>
    <r>
      <rPr>
        <b/>
        <sz val="14"/>
        <color indexed="8"/>
        <rFont val="Arial"/>
        <family val="2"/>
      </rPr>
      <t>M</t>
    </r>
    <r>
      <rPr>
        <b/>
        <vertAlign val="subscript"/>
        <sz val="14"/>
        <color indexed="8"/>
        <rFont val="Arial"/>
        <family val="2"/>
      </rPr>
      <t>x</t>
    </r>
  </si>
  <si>
    <t>a</t>
  </si>
  <si>
    <r>
      <rPr>
        <b/>
        <vertAlign val="subscript"/>
        <sz val="14"/>
        <color indexed="8"/>
        <rFont val="Arial"/>
        <family val="2"/>
      </rPr>
      <t>n</t>
    </r>
    <r>
      <rPr>
        <b/>
        <sz val="14"/>
        <color indexed="8"/>
        <rFont val="Arial"/>
        <family val="2"/>
      </rPr>
      <t>q</t>
    </r>
    <r>
      <rPr>
        <b/>
        <vertAlign val="subscript"/>
        <sz val="14"/>
        <color indexed="8"/>
        <rFont val="Arial"/>
        <family val="2"/>
      </rPr>
      <t>x</t>
    </r>
  </si>
  <si>
    <r>
      <rPr>
        <b/>
        <vertAlign val="subscript"/>
        <sz val="14"/>
        <color indexed="8"/>
        <rFont val="Arial"/>
        <family val="2"/>
      </rPr>
      <t>n</t>
    </r>
    <r>
      <rPr>
        <b/>
        <sz val="14"/>
        <color indexed="8"/>
        <rFont val="Arial"/>
        <family val="2"/>
      </rPr>
      <t>p</t>
    </r>
    <r>
      <rPr>
        <b/>
        <vertAlign val="subscript"/>
        <sz val="14"/>
        <color indexed="8"/>
        <rFont val="Arial"/>
        <family val="2"/>
      </rPr>
      <t>x</t>
    </r>
  </si>
  <si>
    <r>
      <t>l</t>
    </r>
    <r>
      <rPr>
        <b/>
        <vertAlign val="subscript"/>
        <sz val="14"/>
        <color indexed="8"/>
        <rFont val="Arial"/>
        <family val="2"/>
      </rPr>
      <t>x</t>
    </r>
  </si>
  <si>
    <r>
      <rPr>
        <b/>
        <vertAlign val="subscript"/>
        <sz val="14"/>
        <color indexed="8"/>
        <rFont val="Arial"/>
        <family val="2"/>
      </rPr>
      <t>n</t>
    </r>
    <r>
      <rPr>
        <b/>
        <sz val="14"/>
        <color indexed="8"/>
        <rFont val="Arial"/>
        <family val="2"/>
      </rPr>
      <t>d</t>
    </r>
    <r>
      <rPr>
        <b/>
        <vertAlign val="subscript"/>
        <sz val="14"/>
        <color indexed="8"/>
        <rFont val="Arial"/>
        <family val="2"/>
      </rPr>
      <t>x</t>
    </r>
  </si>
  <si>
    <r>
      <rPr>
        <b/>
        <vertAlign val="subscript"/>
        <sz val="14"/>
        <color indexed="8"/>
        <rFont val="Arial"/>
        <family val="2"/>
      </rPr>
      <t>n</t>
    </r>
    <r>
      <rPr>
        <b/>
        <sz val="14"/>
        <color indexed="8"/>
        <rFont val="Arial"/>
        <family val="2"/>
      </rPr>
      <t>L</t>
    </r>
    <r>
      <rPr>
        <b/>
        <vertAlign val="subscript"/>
        <sz val="14"/>
        <color indexed="8"/>
        <rFont val="Arial"/>
        <family val="2"/>
      </rPr>
      <t>x</t>
    </r>
  </si>
  <si>
    <r>
      <t>T</t>
    </r>
    <r>
      <rPr>
        <b/>
        <vertAlign val="subscript"/>
        <sz val="14"/>
        <color indexed="8"/>
        <rFont val="Arial"/>
        <family val="2"/>
      </rPr>
      <t>x</t>
    </r>
  </si>
  <si>
    <r>
      <t>e</t>
    </r>
    <r>
      <rPr>
        <b/>
        <vertAlign val="subscript"/>
        <sz val="14"/>
        <color indexed="8"/>
        <rFont val="Arial"/>
        <family val="2"/>
      </rPr>
      <t>x</t>
    </r>
  </si>
  <si>
    <t>Males</t>
  </si>
  <si>
    <t>จากตารางชีพปกติ (From conventional life table)</t>
  </si>
  <si>
    <r>
      <t xml:space="preserve">Proportion of disability free with weighting </t>
    </r>
    <r>
      <rPr>
        <b/>
        <sz val="10"/>
        <color rgb="FFFF0000"/>
        <rFont val="Tahoma"/>
        <family val="2"/>
      </rPr>
      <t>(NE)</t>
    </r>
  </si>
  <si>
    <t>Proportion of disability with weighting</t>
  </si>
  <si>
    <t>Person-years lived without disability</t>
  </si>
  <si>
    <t>Total person-years lived without disability</t>
  </si>
  <si>
    <t>HALE</t>
  </si>
  <si>
    <t>LE-HALE</t>
  </si>
  <si>
    <t>population</t>
  </si>
  <si>
    <t>death</t>
  </si>
  <si>
    <r>
      <t>D</t>
    </r>
    <r>
      <rPr>
        <vertAlign val="subscript"/>
        <sz val="10"/>
        <color theme="0" tint="-0.499984740745262"/>
        <rFont val="Arial"/>
        <family val="2"/>
      </rPr>
      <t>x</t>
    </r>
    <r>
      <rPr>
        <sz val="10"/>
        <color theme="0" tint="-0.499984740745262"/>
        <rFont val="Arial"/>
        <family val="2"/>
      </rPr>
      <t>/P</t>
    </r>
    <r>
      <rPr>
        <vertAlign val="subscript"/>
        <sz val="10"/>
        <color theme="0" tint="-0.499984740745262"/>
        <rFont val="Arial"/>
        <family val="2"/>
      </rPr>
      <t>x</t>
    </r>
  </si>
  <si>
    <r>
      <t>n</t>
    </r>
    <r>
      <rPr>
        <vertAlign val="subscript"/>
        <sz val="10"/>
        <color theme="0" tint="-0.499984740745262"/>
        <rFont val="Arial"/>
        <family val="2"/>
      </rPr>
      <t>x</t>
    </r>
    <r>
      <rPr>
        <sz val="10"/>
        <color theme="0" tint="-0.499984740745262"/>
        <rFont val="Arial"/>
        <family val="2"/>
      </rPr>
      <t>*M</t>
    </r>
    <r>
      <rPr>
        <vertAlign val="subscript"/>
        <sz val="10"/>
        <color theme="0" tint="-0.499984740745262"/>
        <rFont val="Arial"/>
        <family val="2"/>
      </rPr>
      <t>x</t>
    </r>
    <r>
      <rPr>
        <sz val="10"/>
        <color theme="0" tint="-0.499984740745262"/>
        <rFont val="Arial"/>
        <family val="2"/>
      </rPr>
      <t>/(1+(1-a</t>
    </r>
    <r>
      <rPr>
        <vertAlign val="subscript"/>
        <sz val="10"/>
        <color theme="0" tint="-0.499984740745262"/>
        <rFont val="Arial"/>
        <family val="2"/>
      </rPr>
      <t>x</t>
    </r>
    <r>
      <rPr>
        <sz val="10"/>
        <color theme="0" tint="-0.499984740745262"/>
        <rFont val="Arial"/>
        <family val="2"/>
      </rPr>
      <t>)*n</t>
    </r>
    <r>
      <rPr>
        <vertAlign val="subscript"/>
        <sz val="10"/>
        <color theme="0" tint="-0.499984740745262"/>
        <rFont val="Arial"/>
        <family val="2"/>
      </rPr>
      <t>x</t>
    </r>
    <r>
      <rPr>
        <sz val="10"/>
        <color theme="0" tint="-0.499984740745262"/>
        <rFont val="Arial"/>
        <family val="2"/>
      </rPr>
      <t>*M</t>
    </r>
    <r>
      <rPr>
        <vertAlign val="subscript"/>
        <sz val="10"/>
        <color theme="0" tint="-0.499984740745262"/>
        <rFont val="Arial"/>
        <family val="2"/>
      </rPr>
      <t>x</t>
    </r>
    <r>
      <rPr>
        <sz val="10"/>
        <color theme="0" tint="-0.499984740745262"/>
        <rFont val="Arial"/>
        <family val="2"/>
      </rPr>
      <t>)</t>
    </r>
  </si>
  <si>
    <r>
      <t>1-q</t>
    </r>
    <r>
      <rPr>
        <vertAlign val="subscript"/>
        <sz val="10"/>
        <color theme="0" tint="-0.499984740745262"/>
        <rFont val="Arial"/>
        <family val="2"/>
      </rPr>
      <t>x</t>
    </r>
  </si>
  <si>
    <r>
      <t>l</t>
    </r>
    <r>
      <rPr>
        <vertAlign val="subscript"/>
        <sz val="10"/>
        <color theme="0" tint="-0.499984740745262"/>
        <rFont val="Arial"/>
        <family val="2"/>
      </rPr>
      <t>x-1</t>
    </r>
    <r>
      <rPr>
        <sz val="10"/>
        <color theme="0" tint="-0.499984740745262"/>
        <rFont val="Arial"/>
        <family val="2"/>
      </rPr>
      <t>*p</t>
    </r>
    <r>
      <rPr>
        <vertAlign val="subscript"/>
        <sz val="10"/>
        <color theme="0" tint="-0.499984740745262"/>
        <rFont val="Arial"/>
        <family val="2"/>
      </rPr>
      <t>x-1</t>
    </r>
  </si>
  <si>
    <r>
      <t>l</t>
    </r>
    <r>
      <rPr>
        <vertAlign val="subscript"/>
        <sz val="10"/>
        <color theme="0" tint="-0.499984740745262"/>
        <rFont val="Arial"/>
        <family val="2"/>
      </rPr>
      <t>x</t>
    </r>
    <r>
      <rPr>
        <sz val="10"/>
        <color theme="0" tint="-0.499984740745262"/>
        <rFont val="Arial"/>
        <family val="2"/>
      </rPr>
      <t>*q</t>
    </r>
    <r>
      <rPr>
        <vertAlign val="subscript"/>
        <sz val="10"/>
        <color theme="0" tint="-0.499984740745262"/>
        <rFont val="Arial"/>
        <family val="2"/>
      </rPr>
      <t>x</t>
    </r>
  </si>
  <si>
    <r>
      <t>n</t>
    </r>
    <r>
      <rPr>
        <vertAlign val="subscript"/>
        <sz val="10"/>
        <color theme="0" tint="-0.499984740745262"/>
        <rFont val="Arial"/>
        <family val="2"/>
      </rPr>
      <t>x</t>
    </r>
    <r>
      <rPr>
        <sz val="10"/>
        <color theme="0" tint="-0.499984740745262"/>
        <rFont val="Arial"/>
        <family val="2"/>
      </rPr>
      <t>*(l</t>
    </r>
    <r>
      <rPr>
        <vertAlign val="subscript"/>
        <sz val="10"/>
        <color theme="0" tint="-0.499984740745262"/>
        <rFont val="Arial"/>
        <family val="2"/>
      </rPr>
      <t>x+1</t>
    </r>
    <r>
      <rPr>
        <sz val="10"/>
        <color theme="0" tint="-0.499984740745262"/>
        <rFont val="Arial"/>
        <family val="2"/>
      </rPr>
      <t>+a</t>
    </r>
    <r>
      <rPr>
        <vertAlign val="subscript"/>
        <sz val="10"/>
        <color theme="0" tint="-0.499984740745262"/>
        <rFont val="Arial"/>
        <family val="2"/>
      </rPr>
      <t>x</t>
    </r>
    <r>
      <rPr>
        <sz val="10"/>
        <color theme="0" tint="-0.499984740745262"/>
        <rFont val="Arial"/>
        <family val="2"/>
      </rPr>
      <t>*d</t>
    </r>
    <r>
      <rPr>
        <vertAlign val="subscript"/>
        <sz val="10"/>
        <color theme="0" tint="-0.499984740745262"/>
        <rFont val="Arial"/>
        <family val="2"/>
      </rPr>
      <t>x</t>
    </r>
    <r>
      <rPr>
        <sz val="10"/>
        <color theme="0" tint="-0.499984740745262"/>
        <rFont val="Arial"/>
        <family val="2"/>
      </rPr>
      <t>)</t>
    </r>
  </si>
  <si>
    <r>
      <t>T</t>
    </r>
    <r>
      <rPr>
        <vertAlign val="subscript"/>
        <sz val="10"/>
        <color theme="0" tint="-0.499984740745262"/>
        <rFont val="Arial"/>
        <family val="2"/>
      </rPr>
      <t>x+1</t>
    </r>
    <r>
      <rPr>
        <sz val="10"/>
        <color theme="0" tint="-0.499984740745262"/>
        <rFont val="Arial"/>
        <family val="2"/>
      </rPr>
      <t>+L</t>
    </r>
    <r>
      <rPr>
        <vertAlign val="subscript"/>
        <sz val="10"/>
        <color theme="0" tint="-0.499984740745262"/>
        <rFont val="Arial"/>
        <family val="2"/>
      </rPr>
      <t>x</t>
    </r>
  </si>
  <si>
    <r>
      <t>T</t>
    </r>
    <r>
      <rPr>
        <vertAlign val="subscript"/>
        <sz val="10"/>
        <color theme="0" tint="-0.499984740745262"/>
        <rFont val="Arial"/>
        <family val="2"/>
      </rPr>
      <t>x</t>
    </r>
    <r>
      <rPr>
        <sz val="10"/>
        <color theme="0" tint="-0.499984740745262"/>
        <rFont val="Arial"/>
        <family val="2"/>
      </rPr>
      <t>/l</t>
    </r>
    <r>
      <rPr>
        <vertAlign val="subscript"/>
        <sz val="10"/>
        <color theme="0" tint="-0.499984740745262"/>
        <rFont val="Arial"/>
        <family val="2"/>
      </rPr>
      <t>x</t>
    </r>
  </si>
  <si>
    <t>Age</t>
  </si>
  <si>
    <r>
      <t>l</t>
    </r>
    <r>
      <rPr>
        <b/>
        <vertAlign val="subscript"/>
        <sz val="10"/>
        <rFont val="Tahoma"/>
        <family val="2"/>
      </rPr>
      <t>x</t>
    </r>
  </si>
  <si>
    <r>
      <rPr>
        <b/>
        <vertAlign val="subscript"/>
        <sz val="10"/>
        <rFont val="Tahoma"/>
        <family val="2"/>
      </rPr>
      <t>n</t>
    </r>
    <r>
      <rPr>
        <b/>
        <sz val="10"/>
        <rFont val="Tahoma"/>
        <family val="2"/>
      </rPr>
      <t>L</t>
    </r>
    <r>
      <rPr>
        <b/>
        <vertAlign val="subscript"/>
        <sz val="10"/>
        <rFont val="Tahoma"/>
        <family val="2"/>
      </rPr>
      <t>x</t>
    </r>
  </si>
  <si>
    <r>
      <t>e</t>
    </r>
    <r>
      <rPr>
        <b/>
        <vertAlign val="subscript"/>
        <sz val="10"/>
        <rFont val="Tahoma"/>
        <family val="2"/>
      </rPr>
      <t>x</t>
    </r>
  </si>
  <si>
    <t>1 - 4</t>
  </si>
  <si>
    <t xml:space="preserve"> 1-4</t>
  </si>
  <si>
    <t>5 - 9</t>
  </si>
  <si>
    <t xml:space="preserve"> 5-9</t>
  </si>
  <si>
    <t>10 - 14</t>
  </si>
  <si>
    <t xml:space="preserve"> 10-14</t>
  </si>
  <si>
    <t>15 - 19</t>
  </si>
  <si>
    <t xml:space="preserve"> 15-19</t>
  </si>
  <si>
    <t>20 - 24</t>
  </si>
  <si>
    <t xml:space="preserve"> 20-24</t>
  </si>
  <si>
    <t>25 - 29</t>
  </si>
  <si>
    <t xml:space="preserve"> 25-29</t>
  </si>
  <si>
    <t>30 - 34</t>
  </si>
  <si>
    <t xml:space="preserve"> 30-34</t>
  </si>
  <si>
    <t>35 - 39</t>
  </si>
  <si>
    <t xml:space="preserve"> 35-39</t>
  </si>
  <si>
    <t>40 - 44</t>
  </si>
  <si>
    <t xml:space="preserve"> 40-44</t>
  </si>
  <si>
    <t xml:space="preserve"> 45 - 49</t>
  </si>
  <si>
    <t xml:space="preserve"> 45-49</t>
  </si>
  <si>
    <t xml:space="preserve"> 50 - 54</t>
  </si>
  <si>
    <t xml:space="preserve"> 50-54</t>
  </si>
  <si>
    <t>55 - 59</t>
  </si>
  <si>
    <t xml:space="preserve"> 55-59</t>
  </si>
  <si>
    <t>60 - 64</t>
  </si>
  <si>
    <t xml:space="preserve"> 60-64</t>
  </si>
  <si>
    <t>65 - 69</t>
  </si>
  <si>
    <t xml:space="preserve"> 65-69</t>
  </si>
  <si>
    <t>70 - 74</t>
  </si>
  <si>
    <t xml:space="preserve"> 70-74</t>
  </si>
  <si>
    <t>75 - 79</t>
  </si>
  <si>
    <t xml:space="preserve"> 75-79</t>
  </si>
  <si>
    <t>80 - 84</t>
  </si>
  <si>
    <t>80-84</t>
  </si>
  <si>
    <t>85+</t>
  </si>
  <si>
    <t>total</t>
  </si>
  <si>
    <r>
      <rPr>
        <b/>
        <vertAlign val="subscript"/>
        <sz val="10"/>
        <color indexed="8"/>
        <rFont val="Arial"/>
        <family val="2"/>
      </rPr>
      <t>n</t>
    </r>
    <r>
      <rPr>
        <b/>
        <sz val="10"/>
        <color indexed="8"/>
        <rFont val="Arial"/>
        <family val="2"/>
      </rPr>
      <t>P</t>
    </r>
    <r>
      <rPr>
        <b/>
        <vertAlign val="subscript"/>
        <sz val="10"/>
        <color indexed="8"/>
        <rFont val="Arial"/>
        <family val="2"/>
      </rPr>
      <t>x</t>
    </r>
  </si>
  <si>
    <r>
      <rPr>
        <b/>
        <vertAlign val="subscript"/>
        <sz val="10"/>
        <color indexed="8"/>
        <rFont val="Arial"/>
        <family val="2"/>
      </rPr>
      <t>n</t>
    </r>
    <r>
      <rPr>
        <b/>
        <sz val="10"/>
        <color indexed="8"/>
        <rFont val="Arial"/>
        <family val="2"/>
      </rPr>
      <t>D</t>
    </r>
    <r>
      <rPr>
        <b/>
        <vertAlign val="subscript"/>
        <sz val="10"/>
        <color indexed="8"/>
        <rFont val="Arial"/>
        <family val="2"/>
      </rPr>
      <t>x</t>
    </r>
  </si>
  <si>
    <r>
      <rPr>
        <b/>
        <vertAlign val="subscript"/>
        <sz val="10"/>
        <color indexed="8"/>
        <rFont val="Arial"/>
        <family val="2"/>
      </rPr>
      <t>n</t>
    </r>
    <r>
      <rPr>
        <b/>
        <sz val="10"/>
        <color indexed="8"/>
        <rFont val="Arial"/>
        <family val="2"/>
      </rPr>
      <t>M</t>
    </r>
    <r>
      <rPr>
        <b/>
        <vertAlign val="subscript"/>
        <sz val="10"/>
        <color indexed="8"/>
        <rFont val="Arial"/>
        <family val="2"/>
      </rPr>
      <t>x</t>
    </r>
  </si>
  <si>
    <r>
      <rPr>
        <b/>
        <vertAlign val="subscript"/>
        <sz val="10"/>
        <color indexed="8"/>
        <rFont val="Arial"/>
        <family val="2"/>
      </rPr>
      <t>n</t>
    </r>
    <r>
      <rPr>
        <b/>
        <sz val="10"/>
        <color indexed="8"/>
        <rFont val="Arial"/>
        <family val="2"/>
      </rPr>
      <t>q</t>
    </r>
    <r>
      <rPr>
        <b/>
        <vertAlign val="subscript"/>
        <sz val="10"/>
        <color indexed="8"/>
        <rFont val="Arial"/>
        <family val="2"/>
      </rPr>
      <t>x</t>
    </r>
  </si>
  <si>
    <r>
      <rPr>
        <b/>
        <vertAlign val="subscript"/>
        <sz val="10"/>
        <color indexed="8"/>
        <rFont val="Arial"/>
        <family val="2"/>
      </rPr>
      <t>n</t>
    </r>
    <r>
      <rPr>
        <b/>
        <sz val="10"/>
        <color indexed="8"/>
        <rFont val="Arial"/>
        <family val="2"/>
      </rPr>
      <t>p</t>
    </r>
    <r>
      <rPr>
        <b/>
        <vertAlign val="subscript"/>
        <sz val="10"/>
        <color indexed="8"/>
        <rFont val="Arial"/>
        <family val="2"/>
      </rPr>
      <t>x</t>
    </r>
  </si>
  <si>
    <r>
      <t>l</t>
    </r>
    <r>
      <rPr>
        <b/>
        <vertAlign val="subscript"/>
        <sz val="10"/>
        <color indexed="8"/>
        <rFont val="Arial"/>
        <family val="2"/>
      </rPr>
      <t>x</t>
    </r>
  </si>
  <si>
    <r>
      <rPr>
        <b/>
        <vertAlign val="subscript"/>
        <sz val="10"/>
        <color indexed="8"/>
        <rFont val="Arial"/>
        <family val="2"/>
      </rPr>
      <t>n</t>
    </r>
    <r>
      <rPr>
        <b/>
        <sz val="10"/>
        <color indexed="8"/>
        <rFont val="Arial"/>
        <family val="2"/>
      </rPr>
      <t>d</t>
    </r>
    <r>
      <rPr>
        <b/>
        <vertAlign val="subscript"/>
        <sz val="10"/>
        <color indexed="8"/>
        <rFont val="Arial"/>
        <family val="2"/>
      </rPr>
      <t>x</t>
    </r>
  </si>
  <si>
    <r>
      <rPr>
        <b/>
        <vertAlign val="subscript"/>
        <sz val="10"/>
        <color indexed="8"/>
        <rFont val="Arial"/>
        <family val="2"/>
      </rPr>
      <t>n</t>
    </r>
    <r>
      <rPr>
        <b/>
        <sz val="10"/>
        <color indexed="8"/>
        <rFont val="Arial"/>
        <family val="2"/>
      </rPr>
      <t>L</t>
    </r>
    <r>
      <rPr>
        <b/>
        <vertAlign val="subscript"/>
        <sz val="10"/>
        <color indexed="8"/>
        <rFont val="Arial"/>
        <family val="2"/>
      </rPr>
      <t>x</t>
    </r>
  </si>
  <si>
    <r>
      <t>T</t>
    </r>
    <r>
      <rPr>
        <b/>
        <vertAlign val="subscript"/>
        <sz val="10"/>
        <color indexed="8"/>
        <rFont val="Arial"/>
        <family val="2"/>
      </rPr>
      <t>x</t>
    </r>
  </si>
  <si>
    <r>
      <t>e</t>
    </r>
    <r>
      <rPr>
        <b/>
        <vertAlign val="subscript"/>
        <sz val="10"/>
        <color indexed="8"/>
        <rFont val="Arial"/>
        <family val="2"/>
      </rPr>
      <t>x</t>
    </r>
  </si>
  <si>
    <t>sex</t>
  </si>
  <si>
    <t>age</t>
  </si>
  <si>
    <t>LE</t>
  </si>
  <si>
    <t>male</t>
  </si>
  <si>
    <t>female</t>
  </si>
  <si>
    <t>bothsex</t>
  </si>
  <si>
    <t xml:space="preserve">ตารางชีพย่อ ชาย </t>
  </si>
  <si>
    <t xml:space="preserve">ตารางชีพย่อ หญิง </t>
  </si>
  <si>
    <t xml:space="preserve">ตารางชีพย่อ รวมเพศ </t>
  </si>
  <si>
    <r>
      <t xml:space="preserve">การคำนวณ Health-adjusted life expectancy (HALE) : </t>
    </r>
    <r>
      <rPr>
        <b/>
        <sz val="12"/>
        <color rgb="FFFF0000"/>
        <rFont val="Tahoma"/>
        <family val="2"/>
      </rPr>
      <t>เพศชาย</t>
    </r>
    <r>
      <rPr>
        <b/>
        <sz val="12"/>
        <rFont val="Tahoma"/>
        <family val="2"/>
      </rPr>
      <t xml:space="preserve"> </t>
    </r>
  </si>
  <si>
    <r>
      <t xml:space="preserve">การคำนวณ Health-adjusted life expectancy (HALE) : </t>
    </r>
    <r>
      <rPr>
        <b/>
        <sz val="12"/>
        <color rgb="FFFF0000"/>
        <rFont val="Tahoma"/>
        <family val="2"/>
      </rPr>
      <t>เพศหญิง</t>
    </r>
  </si>
  <si>
    <t>การคำนวณ Health-adjusted life expectancy (HALE) : รวมเพศ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</si>
</sst>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0.00000"/>
    <numFmt numFmtId="165" formatCode="0.000"/>
    <numFmt numFmtId="166" formatCode="_-* #,##0_-;\-* #,##0_-;_-* &quot;-&quot;??_-;_-@_-"/>
    <numFmt numFmtId="167" formatCode="0.0"/>
  </numFmts>
  <fonts count="27" x14ac:knownFonts="1">
    <font>
      <sz val="11"/>
      <color theme="1"/>
      <name val="Tahoma"/>
      <family val="2"/>
      <charset val="222"/>
    </font>
    <font>
      <b/>
      <sz val="10"/>
      <name val="Arial"/>
      <family val="2"/>
    </font>
    <font>
      <sz val="10"/>
      <name val="Arial"/>
      <family val="2"/>
    </font>
    <font>
      <b/>
      <sz val="10"/>
      <color indexed="8"/>
      <name val="Arial"/>
      <family val="2"/>
    </font>
    <font>
      <b/>
      <vertAlign val="subscript"/>
      <sz val="10"/>
      <color indexed="8"/>
      <name val="Arial"/>
      <family val="2"/>
    </font>
    <font>
      <sz val="10"/>
      <color indexed="8"/>
      <name val="Arial"/>
      <family val="2"/>
    </font>
    <font>
      <b/>
      <sz val="14"/>
      <color indexed="9"/>
      <name val="Arial"/>
      <family val="2"/>
    </font>
    <font>
      <sz val="10"/>
      <name val="Tahoma"/>
      <family val="2"/>
    </font>
    <font>
      <b/>
      <sz val="10"/>
      <color indexed="9"/>
      <name val="Tahoma"/>
      <family val="2"/>
    </font>
    <font>
      <b/>
      <sz val="10"/>
      <name val="Tahoma"/>
      <family val="2"/>
    </font>
    <font>
      <sz val="10"/>
      <color indexed="8"/>
      <name val="Tahoma"/>
      <family val="2"/>
    </font>
    <font>
      <b/>
      <sz val="12"/>
      <name val="Tahoma"/>
      <family val="2"/>
    </font>
    <font>
      <b/>
      <vertAlign val="subscript"/>
      <sz val="10"/>
      <name val="Tahoma"/>
      <family val="2"/>
    </font>
    <font>
      <sz val="8"/>
      <name val="Tahoma"/>
      <family val="2"/>
      <charset val="222"/>
    </font>
    <font>
      <sz val="10"/>
      <color rgb="FF00B050"/>
      <name val="Arial"/>
      <family val="2"/>
    </font>
    <font>
      <sz val="11"/>
      <color theme="1"/>
      <name val="Tahoma"/>
      <family val="2"/>
      <charset val="222"/>
    </font>
    <font>
      <sz val="10"/>
      <color theme="0" tint="-0.499984740745262"/>
      <name val="Arial"/>
      <family val="2"/>
    </font>
    <font>
      <vertAlign val="subscript"/>
      <sz val="10"/>
      <color theme="0" tint="-0.499984740745262"/>
      <name val="Arial"/>
      <family val="2"/>
    </font>
    <font>
      <b/>
      <sz val="12"/>
      <color rgb="FFFF0000"/>
      <name val="Tahoma"/>
      <family val="2"/>
    </font>
    <font>
      <b/>
      <sz val="14"/>
      <name val="Arial"/>
      <family val="2"/>
    </font>
    <font>
      <b/>
      <sz val="14"/>
      <color indexed="8"/>
      <name val="Arial"/>
      <family val="2"/>
    </font>
    <font>
      <b/>
      <vertAlign val="subscript"/>
      <sz val="14"/>
      <color indexed="8"/>
      <name val="Arial"/>
      <family val="2"/>
    </font>
    <font>
      <b/>
      <sz val="10"/>
      <color rgb="FFFF0000"/>
      <name val="Tahoma"/>
      <family val="2"/>
    </font>
    <font>
      <sz val="11"/>
      <color rgb="FFFF0000"/>
      <name val="Tahoma"/>
      <family val="2"/>
      <charset val="222"/>
    </font>
    <font>
      <sz val="14"/>
      <color theme="1"/>
      <name val="Tahoma"/>
      <family val="2"/>
      <charset val="222"/>
    </font>
    <font>
      <sz val="14"/>
      <color rgb="FF00B050"/>
      <name val="Tahoma"/>
      <family val="2"/>
      <charset val="222"/>
    </font>
    <font>
      <sz val="14"/>
      <color rgb="FFFF0000"/>
      <name val="Tahoma"/>
      <family val="2"/>
      <charset val="222"/>
    </font>
  </fonts>
  <fills count="15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5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2" fillId="0" borderId="0"/>
    <xf numFmtId="43" fontId="15" fillId="0" borderId="0" applyFont="0" applyFill="0" applyBorder="0" applyAlignment="0" applyProtection="0"/>
  </cellStyleXfs>
  <cellXfs count="81">
    <xf numFmtId="0" fontId="0" fillId="0" borderId="0" xfId="0"/>
    <xf numFmtId="0" fontId="2" fillId="0" borderId="0" xfId="0" applyFont="1" applyAlignment="1">
      <alignment horizontal="center"/>
    </xf>
    <xf numFmtId="0" fontId="5" fillId="0" borderId="0" xfId="0" applyFont="1"/>
    <xf numFmtId="164" fontId="5" fillId="0" borderId="0" xfId="0" applyNumberFormat="1" applyFont="1"/>
    <xf numFmtId="2" fontId="5" fillId="0" borderId="0" xfId="0" applyNumberFormat="1" applyFont="1"/>
    <xf numFmtId="1" fontId="5" fillId="0" borderId="0" xfId="0" applyNumberFormat="1" applyFont="1"/>
    <xf numFmtId="0" fontId="1" fillId="0" borderId="2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2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/>
    <xf numFmtId="0" fontId="2" fillId="0" borderId="3" xfId="0" applyFont="1" applyBorder="1" applyAlignment="1">
      <alignment horizontal="center"/>
    </xf>
    <xf numFmtId="3" fontId="14" fillId="0" borderId="0" xfId="0" applyNumberFormat="1" applyFont="1"/>
    <xf numFmtId="1" fontId="0" fillId="0" borderId="0" xfId="0" applyNumberFormat="1"/>
    <xf numFmtId="0" fontId="2" fillId="0" borderId="0" xfId="1"/>
    <xf numFmtId="164" fontId="5" fillId="0" borderId="3" xfId="0" applyNumberFormat="1" applyFont="1" applyBorder="1"/>
    <xf numFmtId="164" fontId="5" fillId="0" borderId="2" xfId="0" applyNumberFormat="1" applyFont="1" applyBorder="1"/>
    <xf numFmtId="0" fontId="5" fillId="0" borderId="2" xfId="0" applyFont="1" applyBorder="1"/>
    <xf numFmtId="1" fontId="5" fillId="0" borderId="2" xfId="0" applyNumberFormat="1" applyFont="1" applyBorder="1"/>
    <xf numFmtId="1" fontId="5" fillId="0" borderId="3" xfId="0" applyNumberFormat="1" applyFont="1" applyBorder="1"/>
    <xf numFmtId="0" fontId="3" fillId="0" borderId="10" xfId="0" applyFont="1" applyBorder="1" applyAlignment="1">
      <alignment horizontal="center"/>
    </xf>
    <xf numFmtId="0" fontId="16" fillId="0" borderId="1" xfId="0" applyFont="1" applyBorder="1" applyAlignment="1">
      <alignment horizontal="center" vertical="center"/>
    </xf>
    <xf numFmtId="0" fontId="16" fillId="0" borderId="11" xfId="0" applyFont="1" applyBorder="1" applyAlignment="1">
      <alignment horizontal="center" vertical="center"/>
    </xf>
    <xf numFmtId="166" fontId="5" fillId="0" borderId="0" xfId="2" applyNumberFormat="1" applyFont="1"/>
    <xf numFmtId="0" fontId="9" fillId="0" borderId="6" xfId="0" applyFont="1" applyBorder="1" applyAlignment="1">
      <alignment horizontal="center" vertical="center"/>
    </xf>
    <xf numFmtId="0" fontId="7" fillId="0" borderId="6" xfId="0" applyFont="1" applyBorder="1" applyAlignment="1">
      <alignment horizontal="center"/>
    </xf>
    <xf numFmtId="0" fontId="9" fillId="2" borderId="0" xfId="0" applyFont="1" applyFill="1" applyAlignment="1">
      <alignment horizontal="right"/>
    </xf>
    <xf numFmtId="3" fontId="10" fillId="0" borderId="0" xfId="0" applyNumberFormat="1" applyFont="1"/>
    <xf numFmtId="0" fontId="7" fillId="0" borderId="7" xfId="0" applyFont="1" applyBorder="1" applyAlignment="1">
      <alignment horizontal="center"/>
    </xf>
    <xf numFmtId="3" fontId="10" fillId="0" borderId="3" xfId="0" applyNumberFormat="1" applyFont="1" applyBorder="1"/>
    <xf numFmtId="167" fontId="5" fillId="7" borderId="10" xfId="0" applyNumberFormat="1" applyFont="1" applyFill="1" applyBorder="1"/>
    <xf numFmtId="167" fontId="5" fillId="0" borderId="4" xfId="0" applyNumberFormat="1" applyFont="1" applyBorder="1"/>
    <xf numFmtId="167" fontId="5" fillId="0" borderId="5" xfId="0" applyNumberFormat="1" applyFont="1" applyBorder="1"/>
    <xf numFmtId="167" fontId="10" fillId="0" borderId="0" xfId="0" applyNumberFormat="1" applyFont="1"/>
    <xf numFmtId="167" fontId="10" fillId="0" borderId="4" xfId="0" applyNumberFormat="1" applyFont="1" applyBorder="1"/>
    <xf numFmtId="167" fontId="10" fillId="0" borderId="5" xfId="0" applyNumberFormat="1" applyFont="1" applyBorder="1"/>
    <xf numFmtId="167" fontId="10" fillId="0" borderId="3" xfId="0" applyNumberFormat="1" applyFont="1" applyBorder="1"/>
    <xf numFmtId="0" fontId="2" fillId="0" borderId="6" xfId="0" applyFont="1" applyBorder="1" applyAlignment="1">
      <alignment horizontal="center"/>
    </xf>
    <xf numFmtId="167" fontId="10" fillId="7" borderId="0" xfId="0" applyNumberFormat="1" applyFont="1" applyFill="1"/>
    <xf numFmtId="0" fontId="5" fillId="11" borderId="2" xfId="0" applyFont="1" applyFill="1" applyBorder="1"/>
    <xf numFmtId="165" fontId="10" fillId="9" borderId="0" xfId="0" applyNumberFormat="1" applyFont="1" applyFill="1" applyAlignment="1">
      <alignment horizontal="center"/>
    </xf>
    <xf numFmtId="165" fontId="10" fillId="0" borderId="0" xfId="0" applyNumberFormat="1" applyFont="1" applyAlignment="1">
      <alignment horizontal="center"/>
    </xf>
    <xf numFmtId="165" fontId="10" fillId="9" borderId="3" xfId="0" applyNumberFormat="1" applyFont="1" applyFill="1" applyBorder="1" applyAlignment="1">
      <alignment horizontal="center"/>
    </xf>
    <xf numFmtId="165" fontId="10" fillId="0" borderId="3" xfId="0" applyNumberFormat="1" applyFont="1" applyBorder="1" applyAlignment="1">
      <alignment horizontal="center"/>
    </xf>
    <xf numFmtId="0" fontId="19" fillId="0" borderId="2" xfId="0" applyFont="1" applyBorder="1" applyAlignment="1">
      <alignment horizontal="center" vertical="center"/>
    </xf>
    <xf numFmtId="0" fontId="20" fillId="0" borderId="2" xfId="0" applyFont="1" applyBorder="1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166" fontId="5" fillId="13" borderId="0" xfId="2" applyNumberFormat="1" applyFont="1" applyFill="1" applyAlignment="1">
      <alignment horizontal="right" wrapText="1"/>
    </xf>
    <xf numFmtId="166" fontId="5" fillId="13" borderId="3" xfId="2" applyNumberFormat="1" applyFont="1" applyFill="1" applyBorder="1" applyAlignment="1">
      <alignment horizontal="right" wrapText="1"/>
    </xf>
    <xf numFmtId="0" fontId="23" fillId="0" borderId="0" xfId="0" applyFont="1"/>
    <xf numFmtId="0" fontId="24" fillId="0" borderId="0" xfId="0" applyFont="1"/>
    <xf numFmtId="0" fontId="25" fillId="0" borderId="0" xfId="0" applyFont="1"/>
    <xf numFmtId="0" fontId="26" fillId="0" borderId="0" xfId="0" applyFont="1"/>
    <xf numFmtId="167" fontId="26" fillId="0" borderId="0" xfId="0" applyNumberFormat="1" applyFont="1"/>
    <xf numFmtId="0" fontId="0" fillId="0" borderId="3" xfId="0" applyBorder="1"/>
    <xf numFmtId="0" fontId="23" fillId="0" borderId="3" xfId="0" applyFont="1" applyBorder="1"/>
    <xf numFmtId="0" fontId="20" fillId="14" borderId="2" xfId="0" applyFont="1" applyFill="1" applyBorder="1" applyAlignment="1">
      <alignment horizontal="center" vertical="center"/>
    </xf>
    <xf numFmtId="0" fontId="16" fillId="14" borderId="1" xfId="0" applyFont="1" applyFill="1" applyBorder="1" applyAlignment="1">
      <alignment horizontal="center" vertical="center"/>
    </xf>
    <xf numFmtId="0" fontId="0" fillId="14" borderId="0" xfId="0" applyFill="1"/>
    <xf numFmtId="0" fontId="23" fillId="14" borderId="0" xfId="0" applyFont="1" applyFill="1"/>
    <xf numFmtId="0" fontId="0" fillId="14" borderId="3" xfId="0" applyFill="1" applyBorder="1"/>
    <xf numFmtId="0" fontId="23" fillId="14" borderId="3" xfId="0" applyFont="1" applyFill="1" applyBorder="1"/>
    <xf numFmtId="0" fontId="3" fillId="14" borderId="2" xfId="0" applyFont="1" applyFill="1" applyBorder="1" applyAlignment="1">
      <alignment horizontal="center"/>
    </xf>
    <xf numFmtId="0" fontId="6" fillId="8" borderId="0" xfId="0" applyFont="1" applyFill="1" applyAlignment="1">
      <alignment horizontal="center" vertical="center"/>
    </xf>
    <xf numFmtId="0" fontId="1" fillId="0" borderId="2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6" fillId="10" borderId="0" xfId="0" applyFont="1" applyFill="1" applyAlignment="1">
      <alignment horizontal="center"/>
    </xf>
    <xf numFmtId="0" fontId="6" fillId="12" borderId="0" xfId="0" applyFont="1" applyFill="1" applyAlignment="1">
      <alignment horizontal="center"/>
    </xf>
    <xf numFmtId="0" fontId="11" fillId="4" borderId="8" xfId="0" applyFont="1" applyFill="1" applyBorder="1" applyAlignment="1">
      <alignment horizontal="center" vertical="center"/>
    </xf>
    <xf numFmtId="0" fontId="11" fillId="4" borderId="9" xfId="0" applyFont="1" applyFill="1" applyBorder="1" applyAlignment="1">
      <alignment horizontal="center" vertical="center"/>
    </xf>
    <xf numFmtId="0" fontId="11" fillId="4" borderId="12" xfId="0" applyFont="1" applyFill="1" applyBorder="1" applyAlignment="1">
      <alignment horizontal="center" vertical="center"/>
    </xf>
    <xf numFmtId="0" fontId="8" fillId="5" borderId="0" xfId="0" applyFont="1" applyFill="1" applyAlignment="1">
      <alignment horizontal="center" vertical="center" wrapText="1"/>
    </xf>
    <xf numFmtId="0" fontId="9" fillId="3" borderId="0" xfId="0" applyFont="1" applyFill="1" applyAlignment="1">
      <alignment horizontal="center" vertical="center" wrapText="1"/>
    </xf>
    <xf numFmtId="0" fontId="8" fillId="6" borderId="0" xfId="0" applyFont="1" applyFill="1" applyAlignment="1">
      <alignment horizontal="center" vertical="center" wrapText="1"/>
    </xf>
    <xf numFmtId="0" fontId="8" fillId="6" borderId="4" xfId="0" applyFont="1" applyFill="1" applyBorder="1" applyAlignment="1">
      <alignment horizontal="center" vertical="center"/>
    </xf>
    <xf numFmtId="0" fontId="8" fillId="5" borderId="0" xfId="0" applyFont="1" applyFill="1" applyAlignment="1">
      <alignment horizontal="center" wrapText="1"/>
    </xf>
    <xf numFmtId="0" fontId="9" fillId="3" borderId="0" xfId="0" applyFont="1" applyFill="1" applyAlignment="1">
      <alignment horizontal="center" wrapText="1"/>
    </xf>
    <xf numFmtId="0" fontId="8" fillId="6" borderId="0" xfId="0" applyFont="1" applyFill="1" applyAlignment="1">
      <alignment horizontal="center" wrapText="1"/>
    </xf>
    <xf numFmtId="0" fontId="8" fillId="6" borderId="4" xfId="0" applyFont="1" applyFill="1" applyBorder="1" applyAlignment="1">
      <alignment horizontal="center"/>
    </xf>
  </cellXfs>
  <cellStyles count="3">
    <cellStyle name="Microsoft Excel found an error in the formula you entered. Do you want to accept the correction proposed below?_x000a__x000a_|_x000a__x000a_• To accept the correction, click Yes._x000a_• To close this message and correct the formula yourself, click No." xfId="1" xr:uid="{00000000-0005-0000-0000-000000000000}"/>
    <cellStyle name="จุลภาค" xfId="2" builtinId="3"/>
    <cellStyle name="ปกติ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2.xml"/><Relationship Id="rId10" Type="http://schemas.openxmlformats.org/officeDocument/2006/relationships/worksheet" Target="worksheets/sheet10.xml"/><Relationship Id="rId19" Type="http://schemas.openxmlformats.org/officeDocument/2006/relationships/sheetMetadata" Target="metadata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macintosh\Downloads\LE&amp;HALE\Q_udpop_all_range85+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macintosh\Downloads\LE&amp;HALE\Q_death56_65-85+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MP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mp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C000"/>
  </sheetPr>
  <dimension ref="A1:Z80"/>
  <sheetViews>
    <sheetView topLeftCell="A39" zoomScale="80" zoomScaleNormal="80" workbookViewId="0">
      <selection activeCell="O82" sqref="O82"/>
    </sheetView>
  </sheetViews>
  <sheetFormatPr defaultColWidth="8.796875" defaultRowHeight="13.8" x14ac:dyDescent="0.25"/>
  <cols>
    <col min="1" max="1" width="9" customWidth="1"/>
    <col min="4" max="4" width="10.19921875" bestFit="1" customWidth="1"/>
    <col min="5" max="5" width="8.796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 x14ac:dyDescent="0.3">
      <c r="B1" s="65" t="s">
        <v>87</v>
      </c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Q1" s="70" t="s">
        <v>90</v>
      </c>
      <c r="R1" s="71"/>
      <c r="S1" s="71"/>
      <c r="T1" s="71"/>
      <c r="U1" s="71"/>
      <c r="V1" s="71"/>
      <c r="W1" s="71"/>
      <c r="X1" s="71"/>
      <c r="Y1" s="71"/>
      <c r="Z1" s="72"/>
    </row>
    <row r="2" spans="1:26" s="9" customFormat="1" ht="35.549999999999997" customHeight="1" x14ac:dyDescent="0.25">
      <c r="A2" s="7"/>
      <c r="B2" s="66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73" t="s">
        <v>14</v>
      </c>
      <c r="S2" s="73"/>
      <c r="T2" s="73"/>
      <c r="U2" s="74" t="s">
        <v>15</v>
      </c>
      <c r="V2" s="74" t="s">
        <v>16</v>
      </c>
      <c r="W2" s="75" t="s">
        <v>17</v>
      </c>
      <c r="X2" s="75" t="s">
        <v>18</v>
      </c>
      <c r="Y2" s="76" t="s">
        <v>19</v>
      </c>
      <c r="Z2" s="76" t="s">
        <v>20</v>
      </c>
    </row>
    <row r="3" spans="1:26" s="10" customFormat="1" ht="23.25" customHeight="1" thickBot="1" x14ac:dyDescent="0.35">
      <c r="B3" s="67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74"/>
      <c r="V3" s="74"/>
      <c r="W3" s="75"/>
      <c r="X3" s="75"/>
      <c r="Y3" s="76"/>
      <c r="Z3" s="76"/>
    </row>
    <row r="4" spans="1:26" s="2" customFormat="1" x14ac:dyDescent="0.25">
      <c r="A4" s="2">
        <v>1</v>
      </c>
      <c r="B4" s="1">
        <v>0</v>
      </c>
      <c r="C4" s="1">
        <v>1</v>
      </c>
      <c r="D4">
        <v>197</v>
      </c>
      <c r="E4" s="51">
        <v>0</v>
      </c>
      <c r="F4" s="3">
        <f>E4/D4</f>
        <v>0</v>
      </c>
      <c r="G4" s="2">
        <v>0.3</v>
      </c>
      <c r="H4" s="18">
        <f>C4*F4/(1+(1-G4)*C4*F4)</f>
        <v>0</v>
      </c>
      <c r="I4" s="18">
        <f>1-H4</f>
        <v>1</v>
      </c>
      <c r="J4" s="41">
        <v>100000</v>
      </c>
      <c r="K4" s="20">
        <f>J4*H4</f>
        <v>0</v>
      </c>
      <c r="L4" s="20">
        <f>C4*(J5+G4*K4)</f>
        <v>100000</v>
      </c>
      <c r="M4" s="5">
        <f t="shared" ref="M4:M20" si="0">L4+M5</f>
        <v>7041443.5676988158</v>
      </c>
      <c r="N4" s="32">
        <f>M4/J4</f>
        <v>70.414435676988163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100000</v>
      </c>
      <c r="T4" s="35">
        <f t="shared" ref="T4:T22" si="3">N4</f>
        <v>70.414435676988163</v>
      </c>
      <c r="U4" s="42">
        <v>0.96680194174873568</v>
      </c>
      <c r="V4" s="43">
        <f>1-U4</f>
        <v>3.3198058251264317E-2</v>
      </c>
      <c r="W4" s="29">
        <f>S4*U4</f>
        <v>96680.19417487357</v>
      </c>
      <c r="X4" s="29">
        <f t="shared" ref="X4:X20" si="4">X5+W4</f>
        <v>6436007.4152807137</v>
      </c>
      <c r="Y4" s="40">
        <f>X4/R4</f>
        <v>64.360074152807144</v>
      </c>
      <c r="Z4" s="36">
        <f>T4-Y4</f>
        <v>6.0543615241810187</v>
      </c>
    </row>
    <row r="5" spans="1:26" s="2" customFormat="1" x14ac:dyDescent="0.25">
      <c r="A5" s="2">
        <v>2</v>
      </c>
      <c r="B5" s="1" t="s">
        <v>35</v>
      </c>
      <c r="C5" s="1">
        <v>4</v>
      </c>
      <c r="D5">
        <v>943</v>
      </c>
      <c r="E5" s="51">
        <v>1</v>
      </c>
      <c r="F5" s="3">
        <f t="shared" ref="F5:F22" si="5">E5/D5</f>
        <v>1.0604453870625664E-3</v>
      </c>
      <c r="G5" s="2">
        <v>0.4</v>
      </c>
      <c r="H5" s="3">
        <f t="shared" ref="H5:H21" si="6">C5*F5/(1+(1-G5)*C5*F5)</f>
        <v>4.2310133276919825E-3</v>
      </c>
      <c r="I5" s="3">
        <f t="shared" ref="I5:I22" si="7">1-H5</f>
        <v>0.99576898667230807</v>
      </c>
      <c r="J5" s="5">
        <f>I4*J4</f>
        <v>100000</v>
      </c>
      <c r="K5" s="5">
        <f t="shared" ref="K5:K22" si="8">J5*H5</f>
        <v>423.10133276919828</v>
      </c>
      <c r="L5" s="5">
        <f t="shared" ref="L5:L21" si="9">C5*(J6+G5*K5)</f>
        <v>398984.55680135393</v>
      </c>
      <c r="M5" s="5">
        <f t="shared" si="0"/>
        <v>6941443.5676988158</v>
      </c>
      <c r="N5" s="33">
        <f t="shared" ref="N5:N22" si="10">M5/J5</f>
        <v>69.414435676988163</v>
      </c>
      <c r="O5" s="4"/>
      <c r="Q5" s="27" t="s">
        <v>36</v>
      </c>
      <c r="R5" s="29">
        <f t="shared" si="1"/>
        <v>100000</v>
      </c>
      <c r="S5" s="29">
        <f t="shared" si="2"/>
        <v>398984.55680135393</v>
      </c>
      <c r="T5" s="35">
        <f t="shared" si="3"/>
        <v>69.414435676988163</v>
      </c>
      <c r="U5" s="42">
        <v>0.96680194174873568</v>
      </c>
      <c r="V5" s="43">
        <f>1-U5</f>
        <v>3.3198058251264317E-2</v>
      </c>
      <c r="W5" s="29">
        <f t="shared" ref="W5:W22" si="11">S5*U5</f>
        <v>385739.04424330773</v>
      </c>
      <c r="X5" s="29">
        <f t="shared" si="4"/>
        <v>6339327.2211058401</v>
      </c>
      <c r="Y5" s="35">
        <f t="shared" ref="Y5:Y22" si="12">X5/R5</f>
        <v>63.393272211058402</v>
      </c>
      <c r="Z5" s="36">
        <f t="shared" ref="Z5:Z22" si="13">T5-Y5</f>
        <v>6.0211634659297602</v>
      </c>
    </row>
    <row r="6" spans="1:26" s="2" customFormat="1" x14ac:dyDescent="0.25">
      <c r="A6" s="2">
        <v>3</v>
      </c>
      <c r="B6" s="1" t="s">
        <v>37</v>
      </c>
      <c r="C6" s="1">
        <v>5</v>
      </c>
      <c r="D6">
        <v>1241</v>
      </c>
      <c r="E6" s="51">
        <v>0</v>
      </c>
      <c r="F6" s="3">
        <f t="shared" si="5"/>
        <v>0</v>
      </c>
      <c r="G6" s="2">
        <v>0.5</v>
      </c>
      <c r="H6" s="3">
        <f t="shared" si="6"/>
        <v>0</v>
      </c>
      <c r="I6" s="3">
        <f t="shared" si="7"/>
        <v>1</v>
      </c>
      <c r="J6" s="5">
        <f t="shared" ref="J6:J22" si="14">I5*J5</f>
        <v>99576.898667230809</v>
      </c>
      <c r="K6" s="5">
        <f t="shared" si="8"/>
        <v>0</v>
      </c>
      <c r="L6" s="5">
        <f t="shared" si="9"/>
        <v>497884.49333615403</v>
      </c>
      <c r="M6" s="5">
        <f t="shared" si="0"/>
        <v>6542459.0108974623</v>
      </c>
      <c r="N6" s="33">
        <f t="shared" si="10"/>
        <v>65.702578594672403</v>
      </c>
      <c r="O6" s="4"/>
      <c r="Q6" s="27" t="s">
        <v>38</v>
      </c>
      <c r="R6" s="29">
        <f t="shared" si="1"/>
        <v>99576.898667230809</v>
      </c>
      <c r="S6" s="29">
        <f t="shared" si="2"/>
        <v>497884.49333615403</v>
      </c>
      <c r="T6" s="35">
        <f t="shared" si="3"/>
        <v>65.702578594672403</v>
      </c>
      <c r="U6" s="42">
        <v>0.96680194174873568</v>
      </c>
      <c r="V6" s="43">
        <f>1-U6</f>
        <v>3.3198058251264317E-2</v>
      </c>
      <c r="W6" s="29">
        <f t="shared" si="11"/>
        <v>481355.69492397917</v>
      </c>
      <c r="X6" s="29">
        <f t="shared" si="4"/>
        <v>5953588.1768625323</v>
      </c>
      <c r="Y6" s="35">
        <f t="shared" si="12"/>
        <v>59.788849186380261</v>
      </c>
      <c r="Z6" s="36">
        <f t="shared" si="13"/>
        <v>5.9137294082921414</v>
      </c>
    </row>
    <row r="7" spans="1:26" s="2" customFormat="1" x14ac:dyDescent="0.25">
      <c r="A7" s="2">
        <v>4</v>
      </c>
      <c r="B7" s="1" t="s">
        <v>39</v>
      </c>
      <c r="C7" s="1">
        <v>5</v>
      </c>
      <c r="D7">
        <v>1542</v>
      </c>
      <c r="E7" s="51">
        <v>0</v>
      </c>
      <c r="F7" s="3">
        <f t="shared" si="5"/>
        <v>0</v>
      </c>
      <c r="G7" s="2">
        <v>0.5</v>
      </c>
      <c r="H7" s="3">
        <f t="shared" si="6"/>
        <v>0</v>
      </c>
      <c r="I7" s="3">
        <f t="shared" si="7"/>
        <v>1</v>
      </c>
      <c r="J7" s="5">
        <f t="shared" si="14"/>
        <v>99576.898667230809</v>
      </c>
      <c r="K7" s="5">
        <f t="shared" si="8"/>
        <v>0</v>
      </c>
      <c r="L7" s="5">
        <f t="shared" si="9"/>
        <v>497884.49333615403</v>
      </c>
      <c r="M7" s="5">
        <f t="shared" si="0"/>
        <v>6044574.5175613081</v>
      </c>
      <c r="N7" s="33">
        <f t="shared" si="10"/>
        <v>60.702578594672403</v>
      </c>
      <c r="O7" s="4"/>
      <c r="Q7" s="27" t="s">
        <v>40</v>
      </c>
      <c r="R7" s="29">
        <f t="shared" si="1"/>
        <v>99576.898667230809</v>
      </c>
      <c r="S7" s="29">
        <f t="shared" si="2"/>
        <v>497884.49333615403</v>
      </c>
      <c r="T7" s="35">
        <f t="shared" si="3"/>
        <v>60.702578594672403</v>
      </c>
      <c r="U7" s="42">
        <v>0.96680194174873568</v>
      </c>
      <c r="V7" s="43">
        <f>1-U7</f>
        <v>3.3198058251264317E-2</v>
      </c>
      <c r="W7" s="29">
        <f t="shared" si="11"/>
        <v>481355.69492397917</v>
      </c>
      <c r="X7" s="29">
        <f t="shared" si="4"/>
        <v>5472232.481938553</v>
      </c>
      <c r="Y7" s="35">
        <f t="shared" si="12"/>
        <v>54.954839477636583</v>
      </c>
      <c r="Z7" s="36">
        <f t="shared" si="13"/>
        <v>5.7477391170358203</v>
      </c>
    </row>
    <row r="8" spans="1:26" s="2" customFormat="1" x14ac:dyDescent="0.25">
      <c r="A8" s="2">
        <v>5</v>
      </c>
      <c r="B8" s="1" t="s">
        <v>41</v>
      </c>
      <c r="C8" s="1">
        <v>5</v>
      </c>
      <c r="D8">
        <v>1687</v>
      </c>
      <c r="E8" s="51">
        <v>4</v>
      </c>
      <c r="F8" s="3">
        <f t="shared" si="5"/>
        <v>2.3710729104919974E-3</v>
      </c>
      <c r="G8" s="2">
        <v>0.5</v>
      </c>
      <c r="H8" s="3">
        <f t="shared" si="6"/>
        <v>1.1785503830288745E-2</v>
      </c>
      <c r="I8" s="3">
        <f t="shared" si="7"/>
        <v>0.98821449616971124</v>
      </c>
      <c r="J8" s="5">
        <f t="shared" si="14"/>
        <v>99576.898667230809</v>
      </c>
      <c r="K8" s="5">
        <f t="shared" si="8"/>
        <v>1173.5639206509229</v>
      </c>
      <c r="L8" s="5">
        <f t="shared" si="9"/>
        <v>494950.58353452676</v>
      </c>
      <c r="M8" s="5">
        <f t="shared" si="0"/>
        <v>5546690.024225154</v>
      </c>
      <c r="N8" s="33">
        <f t="shared" si="10"/>
        <v>55.702578594672403</v>
      </c>
      <c r="O8" s="4"/>
      <c r="Q8" s="27" t="s">
        <v>42</v>
      </c>
      <c r="R8" s="29">
        <f t="shared" si="1"/>
        <v>99576.898667230809</v>
      </c>
      <c r="S8" s="29">
        <f t="shared" si="2"/>
        <v>494950.58353452676</v>
      </c>
      <c r="T8" s="35">
        <f t="shared" si="3"/>
        <v>55.702578594672403</v>
      </c>
      <c r="U8" s="42">
        <v>0.96680194174873568</v>
      </c>
      <c r="V8" s="43">
        <f>1-U8</f>
        <v>3.3198058251264317E-2</v>
      </c>
      <c r="W8" s="29">
        <f t="shared" si="11"/>
        <v>478519.18523085024</v>
      </c>
      <c r="X8" s="29">
        <f t="shared" si="4"/>
        <v>4990876.7870145738</v>
      </c>
      <c r="Y8" s="35">
        <f t="shared" si="12"/>
        <v>50.120829768892904</v>
      </c>
      <c r="Z8" s="36">
        <f t="shared" si="13"/>
        <v>5.5817488257794992</v>
      </c>
    </row>
    <row r="9" spans="1:26" s="2" customFormat="1" x14ac:dyDescent="0.25">
      <c r="A9" s="2">
        <v>6</v>
      </c>
      <c r="B9" s="1" t="s">
        <v>43</v>
      </c>
      <c r="C9" s="1">
        <v>5</v>
      </c>
      <c r="D9">
        <v>1424</v>
      </c>
      <c r="E9" s="51">
        <v>6</v>
      </c>
      <c r="F9" s="3">
        <f t="shared" si="5"/>
        <v>4.2134831460674156E-3</v>
      </c>
      <c r="G9" s="2">
        <v>0.5</v>
      </c>
      <c r="H9" s="3">
        <f t="shared" si="6"/>
        <v>2.0847810979847115E-2</v>
      </c>
      <c r="I9" s="3">
        <f t="shared" si="7"/>
        <v>0.97915218902015289</v>
      </c>
      <c r="J9" s="5">
        <f t="shared" si="14"/>
        <v>98403.334746579887</v>
      </c>
      <c r="K9" s="5">
        <f t="shared" si="8"/>
        <v>2051.494122583319</v>
      </c>
      <c r="L9" s="5">
        <f t="shared" si="9"/>
        <v>486887.93842644116</v>
      </c>
      <c r="M9" s="5">
        <f t="shared" si="0"/>
        <v>5051739.4406906273</v>
      </c>
      <c r="N9" s="33">
        <f t="shared" si="10"/>
        <v>51.33707565602807</v>
      </c>
      <c r="O9" s="4"/>
      <c r="Q9" s="27" t="s">
        <v>44</v>
      </c>
      <c r="R9" s="29">
        <f t="shared" si="1"/>
        <v>98403.334746579887</v>
      </c>
      <c r="S9" s="29">
        <f t="shared" si="2"/>
        <v>486887.93842644116</v>
      </c>
      <c r="T9" s="35">
        <f t="shared" si="3"/>
        <v>51.33707565602807</v>
      </c>
      <c r="U9" s="42">
        <v>0.9555940589531835</v>
      </c>
      <c r="V9" s="43">
        <f t="shared" ref="V9:V22" si="15">1-U9</f>
        <v>4.4405941046816499E-2</v>
      </c>
      <c r="W9" s="29">
        <f t="shared" si="11"/>
        <v>465267.22133627062</v>
      </c>
      <c r="X9" s="29">
        <f t="shared" si="4"/>
        <v>4512357.6017837236</v>
      </c>
      <c r="Y9" s="35">
        <f t="shared" si="12"/>
        <v>45.855738663780961</v>
      </c>
      <c r="Z9" s="36">
        <f t="shared" si="13"/>
        <v>5.4813369922471082</v>
      </c>
    </row>
    <row r="10" spans="1:26" s="2" customFormat="1" x14ac:dyDescent="0.25">
      <c r="A10" s="2">
        <v>7</v>
      </c>
      <c r="B10" s="1" t="s">
        <v>45</v>
      </c>
      <c r="C10" s="1">
        <v>5</v>
      </c>
      <c r="D10">
        <v>1521</v>
      </c>
      <c r="E10" s="51">
        <v>3</v>
      </c>
      <c r="F10" s="3">
        <f t="shared" si="5"/>
        <v>1.9723865877712033E-3</v>
      </c>
      <c r="G10" s="2">
        <v>0.5</v>
      </c>
      <c r="H10" s="3">
        <f t="shared" si="6"/>
        <v>9.8135426889106973E-3</v>
      </c>
      <c r="I10" s="3">
        <f t="shared" si="7"/>
        <v>0.99018645731108934</v>
      </c>
      <c r="J10" s="5">
        <f t="shared" si="14"/>
        <v>96351.84062399657</v>
      </c>
      <c r="K10" s="5">
        <f t="shared" si="8"/>
        <v>945.55290111871022</v>
      </c>
      <c r="L10" s="5">
        <f t="shared" si="9"/>
        <v>479395.32086718606</v>
      </c>
      <c r="M10" s="5">
        <f t="shared" si="0"/>
        <v>4564851.5022641858</v>
      </c>
      <c r="N10" s="33">
        <f t="shared" si="10"/>
        <v>47.376899836071246</v>
      </c>
      <c r="O10" s="4"/>
      <c r="Q10" s="27" t="s">
        <v>46</v>
      </c>
      <c r="R10" s="29">
        <f t="shared" si="1"/>
        <v>96351.84062399657</v>
      </c>
      <c r="S10" s="29">
        <f t="shared" si="2"/>
        <v>479395.32086718606</v>
      </c>
      <c r="T10" s="35">
        <f t="shared" si="3"/>
        <v>47.376899836071246</v>
      </c>
      <c r="U10" s="42">
        <v>0.96363095511775332</v>
      </c>
      <c r="V10" s="43">
        <f t="shared" si="15"/>
        <v>3.6369044882246682E-2</v>
      </c>
      <c r="W10" s="29">
        <f t="shared" si="11"/>
        <v>461960.17092622834</v>
      </c>
      <c r="X10" s="29">
        <f t="shared" si="4"/>
        <v>4047090.3804474529</v>
      </c>
      <c r="Y10" s="35">
        <f t="shared" si="12"/>
        <v>42.003249281358499</v>
      </c>
      <c r="Z10" s="36">
        <f t="shared" si="13"/>
        <v>5.3736505547127464</v>
      </c>
    </row>
    <row r="11" spans="1:26" s="2" customFormat="1" x14ac:dyDescent="0.25">
      <c r="A11" s="2">
        <v>8</v>
      </c>
      <c r="B11" s="1" t="s">
        <v>47</v>
      </c>
      <c r="C11" s="1">
        <v>5</v>
      </c>
      <c r="D11">
        <v>1714</v>
      </c>
      <c r="E11" s="51">
        <v>4</v>
      </c>
      <c r="F11" s="3">
        <f t="shared" si="5"/>
        <v>2.3337222870478411E-3</v>
      </c>
      <c r="G11" s="2">
        <v>0.5</v>
      </c>
      <c r="H11" s="3">
        <f t="shared" si="6"/>
        <v>1.1600928074245937E-2</v>
      </c>
      <c r="I11" s="3">
        <f t="shared" si="7"/>
        <v>0.98839907192575405</v>
      </c>
      <c r="J11" s="5">
        <f t="shared" si="14"/>
        <v>95406.287722877867</v>
      </c>
      <c r="K11" s="5">
        <f t="shared" si="8"/>
        <v>1106.8014817039193</v>
      </c>
      <c r="L11" s="5">
        <f t="shared" si="9"/>
        <v>474264.43491012952</v>
      </c>
      <c r="M11" s="5">
        <f t="shared" si="0"/>
        <v>4085456.1813969994</v>
      </c>
      <c r="N11" s="33">
        <f t="shared" si="10"/>
        <v>42.821665939501081</v>
      </c>
      <c r="O11" s="4"/>
      <c r="Q11" s="27" t="s">
        <v>48</v>
      </c>
      <c r="R11" s="29">
        <f t="shared" si="1"/>
        <v>95406.287722877867</v>
      </c>
      <c r="S11" s="29">
        <f t="shared" si="2"/>
        <v>474264.43491012952</v>
      </c>
      <c r="T11" s="35">
        <f t="shared" si="3"/>
        <v>42.821665939501081</v>
      </c>
      <c r="U11" s="42">
        <v>0.96005435016735896</v>
      </c>
      <c r="V11" s="43">
        <f t="shared" si="15"/>
        <v>3.9945649832641039E-2</v>
      </c>
      <c r="W11" s="29">
        <f t="shared" si="11"/>
        <v>455319.63386513409</v>
      </c>
      <c r="X11" s="29">
        <f t="shared" si="4"/>
        <v>3585130.2095212247</v>
      </c>
      <c r="Y11" s="35">
        <f t="shared" si="12"/>
        <v>37.577504534447279</v>
      </c>
      <c r="Z11" s="36">
        <f t="shared" si="13"/>
        <v>5.2441614050538021</v>
      </c>
    </row>
    <row r="12" spans="1:26" s="2" customFormat="1" x14ac:dyDescent="0.25">
      <c r="A12" s="2">
        <v>9</v>
      </c>
      <c r="B12" s="1" t="s">
        <v>49</v>
      </c>
      <c r="C12" s="1">
        <v>5</v>
      </c>
      <c r="D12">
        <v>1774</v>
      </c>
      <c r="E12" s="51">
        <v>5</v>
      </c>
      <c r="F12" s="3">
        <f t="shared" si="5"/>
        <v>2.8184892897406989E-3</v>
      </c>
      <c r="G12" s="2">
        <v>0.5</v>
      </c>
      <c r="H12" s="3">
        <f t="shared" si="6"/>
        <v>1.3993842709207947E-2</v>
      </c>
      <c r="I12" s="3">
        <f t="shared" si="7"/>
        <v>0.98600615729079211</v>
      </c>
      <c r="J12" s="5">
        <f t="shared" si="14"/>
        <v>94299.486241173945</v>
      </c>
      <c r="K12" s="5">
        <f t="shared" si="8"/>
        <v>1319.6121780181072</v>
      </c>
      <c r="L12" s="5">
        <f t="shared" si="9"/>
        <v>468198.4007608245</v>
      </c>
      <c r="M12" s="5">
        <f t="shared" si="0"/>
        <v>3611191.7464868696</v>
      </c>
      <c r="N12" s="33">
        <f t="shared" si="10"/>
        <v>38.294924929401326</v>
      </c>
      <c r="O12" s="4"/>
      <c r="Q12" s="27" t="s">
        <v>50</v>
      </c>
      <c r="R12" s="29">
        <f t="shared" si="1"/>
        <v>94299.486241173945</v>
      </c>
      <c r="S12" s="29">
        <f t="shared" si="2"/>
        <v>468198.4007608245</v>
      </c>
      <c r="T12" s="35">
        <f t="shared" si="3"/>
        <v>38.294924929401326</v>
      </c>
      <c r="U12" s="42">
        <v>0.94127750867207383</v>
      </c>
      <c r="V12" s="43">
        <f t="shared" si="15"/>
        <v>5.8722491327926174E-2</v>
      </c>
      <c r="W12" s="29">
        <f t="shared" si="11"/>
        <v>440704.62423239806</v>
      </c>
      <c r="X12" s="29">
        <f t="shared" si="4"/>
        <v>3129810.5756560909</v>
      </c>
      <c r="Y12" s="35">
        <f t="shared" si="12"/>
        <v>33.190112697448853</v>
      </c>
      <c r="Z12" s="36">
        <f t="shared" si="13"/>
        <v>5.1048122319524722</v>
      </c>
    </row>
    <row r="13" spans="1:26" s="2" customFormat="1" x14ac:dyDescent="0.25">
      <c r="A13" s="2">
        <v>10</v>
      </c>
      <c r="B13" s="1" t="s">
        <v>51</v>
      </c>
      <c r="C13" s="1">
        <v>5</v>
      </c>
      <c r="D13">
        <v>1890</v>
      </c>
      <c r="E13" s="51">
        <v>9</v>
      </c>
      <c r="F13" s="3">
        <f t="shared" si="5"/>
        <v>4.7619047619047623E-3</v>
      </c>
      <c r="G13" s="2">
        <v>0.5</v>
      </c>
      <c r="H13" s="3">
        <f t="shared" si="6"/>
        <v>2.3529411764705885E-2</v>
      </c>
      <c r="I13" s="3">
        <f t="shared" si="7"/>
        <v>0.97647058823529409</v>
      </c>
      <c r="J13" s="5">
        <f t="shared" si="14"/>
        <v>92979.874063155847</v>
      </c>
      <c r="K13" s="5">
        <f t="shared" si="8"/>
        <v>2187.7617426624906</v>
      </c>
      <c r="L13" s="5">
        <f t="shared" si="9"/>
        <v>459429.96595912299</v>
      </c>
      <c r="M13" s="5">
        <f t="shared" si="0"/>
        <v>3142993.3457260453</v>
      </c>
      <c r="N13" s="33">
        <f t="shared" si="10"/>
        <v>33.802942597999134</v>
      </c>
      <c r="O13" s="4"/>
      <c r="Q13" s="27" t="s">
        <v>52</v>
      </c>
      <c r="R13" s="29">
        <f t="shared" si="1"/>
        <v>92979.874063155847</v>
      </c>
      <c r="S13" s="29">
        <f t="shared" si="2"/>
        <v>459429.96595912299</v>
      </c>
      <c r="T13" s="35">
        <f t="shared" si="3"/>
        <v>33.802942597999134</v>
      </c>
      <c r="U13" s="42">
        <v>0.95386474178345915</v>
      </c>
      <c r="V13" s="43">
        <f t="shared" si="15"/>
        <v>4.6135258216540853E-2</v>
      </c>
      <c r="W13" s="29">
        <f t="shared" si="11"/>
        <v>438234.04584718228</v>
      </c>
      <c r="X13" s="29">
        <f t="shared" si="4"/>
        <v>2689105.951423693</v>
      </c>
      <c r="Y13" s="35">
        <f t="shared" si="12"/>
        <v>28.921376572279922</v>
      </c>
      <c r="Z13" s="36">
        <f t="shared" si="13"/>
        <v>4.8815660257192128</v>
      </c>
    </row>
    <row r="14" spans="1:26" s="2" customFormat="1" x14ac:dyDescent="0.25">
      <c r="A14" s="2">
        <v>11</v>
      </c>
      <c r="B14" s="1" t="s">
        <v>53</v>
      </c>
      <c r="C14" s="1">
        <v>5</v>
      </c>
      <c r="D14">
        <v>1617</v>
      </c>
      <c r="E14" s="51">
        <v>10</v>
      </c>
      <c r="F14" s="3">
        <f t="shared" si="5"/>
        <v>6.1842918985776131E-3</v>
      </c>
      <c r="G14" s="2">
        <v>0.5</v>
      </c>
      <c r="H14" s="3">
        <f t="shared" si="6"/>
        <v>3.0450669914738129E-2</v>
      </c>
      <c r="I14" s="3">
        <f t="shared" si="7"/>
        <v>0.9695493300852619</v>
      </c>
      <c r="J14" s="5">
        <f t="shared" si="14"/>
        <v>90792.112320493354</v>
      </c>
      <c r="K14" s="5">
        <f t="shared" si="8"/>
        <v>2764.680643133172</v>
      </c>
      <c r="L14" s="5">
        <f t="shared" si="9"/>
        <v>447048.85999463388</v>
      </c>
      <c r="M14" s="5">
        <f t="shared" si="0"/>
        <v>2683563.3797669224</v>
      </c>
      <c r="N14" s="33">
        <f t="shared" si="10"/>
        <v>29.557230371444895</v>
      </c>
      <c r="O14" s="4"/>
      <c r="Q14" s="27" t="s">
        <v>54</v>
      </c>
      <c r="R14" s="29">
        <f t="shared" si="1"/>
        <v>90792.112320493354</v>
      </c>
      <c r="S14" s="29">
        <f t="shared" si="2"/>
        <v>447048.85999463388</v>
      </c>
      <c r="T14" s="35">
        <f t="shared" si="3"/>
        <v>29.557230371444895</v>
      </c>
      <c r="U14" s="42">
        <v>0.94210046609890041</v>
      </c>
      <c r="V14" s="43">
        <f t="shared" si="15"/>
        <v>5.7899533901099587E-2</v>
      </c>
      <c r="W14" s="29">
        <f t="shared" si="11"/>
        <v>421164.93936992664</v>
      </c>
      <c r="X14" s="29">
        <f t="shared" si="4"/>
        <v>2250871.9055765108</v>
      </c>
      <c r="Y14" s="35">
        <f t="shared" si="12"/>
        <v>24.79149177222579</v>
      </c>
      <c r="Z14" s="36">
        <f t="shared" si="13"/>
        <v>4.7657385992191053</v>
      </c>
    </row>
    <row r="15" spans="1:26" s="2" customFormat="1" x14ac:dyDescent="0.25">
      <c r="A15" s="2">
        <v>12</v>
      </c>
      <c r="B15" s="1" t="s">
        <v>55</v>
      </c>
      <c r="C15" s="1">
        <v>5</v>
      </c>
      <c r="D15">
        <v>1268</v>
      </c>
      <c r="E15" s="51">
        <v>9</v>
      </c>
      <c r="F15" s="3">
        <f t="shared" si="5"/>
        <v>7.0977917981072556E-3</v>
      </c>
      <c r="G15" s="2">
        <v>0.5</v>
      </c>
      <c r="H15" s="3">
        <f t="shared" si="6"/>
        <v>3.487020534676482E-2</v>
      </c>
      <c r="I15" s="3">
        <f t="shared" si="7"/>
        <v>0.96512979465323523</v>
      </c>
      <c r="J15" s="5">
        <f t="shared" si="14"/>
        <v>88027.431677360189</v>
      </c>
      <c r="K15" s="5">
        <f t="shared" si="8"/>
        <v>3069.53461873786</v>
      </c>
      <c r="L15" s="5">
        <f t="shared" si="9"/>
        <v>432463.32183995633</v>
      </c>
      <c r="M15" s="5">
        <f t="shared" si="0"/>
        <v>2236514.5197722884</v>
      </c>
      <c r="N15" s="33">
        <f t="shared" si="10"/>
        <v>25.407017757482734</v>
      </c>
      <c r="O15" s="4"/>
      <c r="Q15" s="27" t="s">
        <v>56</v>
      </c>
      <c r="R15" s="29">
        <f t="shared" si="1"/>
        <v>88027.431677360189</v>
      </c>
      <c r="S15" s="29">
        <f t="shared" si="2"/>
        <v>432463.32183995633</v>
      </c>
      <c r="T15" s="35">
        <f t="shared" si="3"/>
        <v>25.407017757482734</v>
      </c>
      <c r="U15" s="42">
        <v>0.91645683631107144</v>
      </c>
      <c r="V15" s="43">
        <f t="shared" si="15"/>
        <v>8.3543163688928557E-2</v>
      </c>
      <c r="W15" s="29">
        <f t="shared" si="11"/>
        <v>396333.96775402309</v>
      </c>
      <c r="X15" s="29">
        <f t="shared" si="4"/>
        <v>1829706.9662065841</v>
      </c>
      <c r="Y15" s="35">
        <f t="shared" si="12"/>
        <v>20.785645239689156</v>
      </c>
      <c r="Z15" s="36">
        <f t="shared" si="13"/>
        <v>4.6213725177935778</v>
      </c>
    </row>
    <row r="16" spans="1:26" s="2" customFormat="1" x14ac:dyDescent="0.25">
      <c r="A16" s="2">
        <v>13</v>
      </c>
      <c r="B16" s="1" t="s">
        <v>57</v>
      </c>
      <c r="C16" s="1">
        <v>5</v>
      </c>
      <c r="D16">
        <v>950</v>
      </c>
      <c r="E16" s="51">
        <v>13</v>
      </c>
      <c r="F16" s="3">
        <f t="shared" si="5"/>
        <v>1.368421052631579E-2</v>
      </c>
      <c r="G16" s="2">
        <v>0.5</v>
      </c>
      <c r="H16" s="3">
        <f t="shared" si="6"/>
        <v>6.6157760814249372E-2</v>
      </c>
      <c r="I16" s="3">
        <f t="shared" si="7"/>
        <v>0.9338422391857506</v>
      </c>
      <c r="J16" s="5">
        <f t="shared" si="14"/>
        <v>84957.897058622329</v>
      </c>
      <c r="K16" s="5">
        <f t="shared" si="8"/>
        <v>5620.6242328859562</v>
      </c>
      <c r="L16" s="5">
        <f t="shared" si="9"/>
        <v>410737.9247108968</v>
      </c>
      <c r="M16" s="5">
        <f t="shared" si="0"/>
        <v>1804051.1979323323</v>
      </c>
      <c r="N16" s="33">
        <f t="shared" si="10"/>
        <v>21.234649872365694</v>
      </c>
      <c r="O16" s="4"/>
      <c r="Q16" s="27" t="s">
        <v>58</v>
      </c>
      <c r="R16" s="29">
        <f t="shared" si="1"/>
        <v>84957.897058622329</v>
      </c>
      <c r="S16" s="29">
        <f t="shared" si="2"/>
        <v>410737.9247108968</v>
      </c>
      <c r="T16" s="35">
        <f t="shared" si="3"/>
        <v>21.234649872365694</v>
      </c>
      <c r="U16" s="42">
        <v>0.8859396016463057</v>
      </c>
      <c r="V16" s="43">
        <f t="shared" si="15"/>
        <v>0.1140603983536943</v>
      </c>
      <c r="W16" s="29">
        <f t="shared" si="11"/>
        <v>363888.99339940218</v>
      </c>
      <c r="X16" s="29">
        <f t="shared" si="4"/>
        <v>1433372.998452561</v>
      </c>
      <c r="Y16" s="35">
        <f t="shared" si="12"/>
        <v>16.871568719073995</v>
      </c>
      <c r="Z16" s="36">
        <f t="shared" si="13"/>
        <v>4.3630811532916987</v>
      </c>
    </row>
    <row r="17" spans="1:26" s="2" customFormat="1" x14ac:dyDescent="0.25">
      <c r="A17" s="2">
        <v>14</v>
      </c>
      <c r="B17" s="1" t="s">
        <v>59</v>
      </c>
      <c r="C17" s="1">
        <v>5</v>
      </c>
      <c r="D17">
        <v>774</v>
      </c>
      <c r="E17" s="51">
        <v>14</v>
      </c>
      <c r="F17" s="3">
        <f t="shared" si="5"/>
        <v>1.8087855297157621E-2</v>
      </c>
      <c r="G17" s="2">
        <v>0.5</v>
      </c>
      <c r="H17" s="3">
        <f t="shared" si="6"/>
        <v>8.6526576019777493E-2</v>
      </c>
      <c r="I17" s="3">
        <f t="shared" si="7"/>
        <v>0.91347342398022247</v>
      </c>
      <c r="J17" s="5">
        <f t="shared" si="14"/>
        <v>79337.272825736378</v>
      </c>
      <c r="K17" s="5">
        <f t="shared" si="8"/>
        <v>6864.7825683579058</v>
      </c>
      <c r="L17" s="5">
        <f t="shared" si="9"/>
        <v>379524.40770778712</v>
      </c>
      <c r="M17" s="5">
        <f t="shared" si="0"/>
        <v>1393313.2732214355</v>
      </c>
      <c r="N17" s="33">
        <f t="shared" si="10"/>
        <v>17.561900272042823</v>
      </c>
      <c r="O17" s="4"/>
      <c r="Q17" s="27" t="s">
        <v>60</v>
      </c>
      <c r="R17" s="29">
        <f t="shared" si="1"/>
        <v>79337.272825736378</v>
      </c>
      <c r="S17" s="29">
        <f t="shared" si="2"/>
        <v>379524.40770778712</v>
      </c>
      <c r="T17" s="35">
        <f t="shared" si="3"/>
        <v>17.561900272042823</v>
      </c>
      <c r="U17" s="42">
        <v>0.85631920960893304</v>
      </c>
      <c r="V17" s="43">
        <f t="shared" si="15"/>
        <v>0.14368079039106696</v>
      </c>
      <c r="W17" s="29">
        <f t="shared" si="11"/>
        <v>324994.04083563073</v>
      </c>
      <c r="X17" s="29">
        <f t="shared" si="4"/>
        <v>1069484.0050531588</v>
      </c>
      <c r="Y17" s="35">
        <f t="shared" si="12"/>
        <v>13.480221426343594</v>
      </c>
      <c r="Z17" s="36">
        <f t="shared" si="13"/>
        <v>4.0816788456992299</v>
      </c>
    </row>
    <row r="18" spans="1:26" s="2" customFormat="1" x14ac:dyDescent="0.25">
      <c r="A18" s="2">
        <v>15</v>
      </c>
      <c r="B18" s="1" t="s">
        <v>61</v>
      </c>
      <c r="C18" s="1">
        <v>5</v>
      </c>
      <c r="D18">
        <v>516</v>
      </c>
      <c r="E18" s="51">
        <v>17</v>
      </c>
      <c r="F18" s="3">
        <f t="shared" si="5"/>
        <v>3.294573643410853E-2</v>
      </c>
      <c r="G18" s="2">
        <v>0.5</v>
      </c>
      <c r="H18" s="3">
        <f t="shared" si="6"/>
        <v>0.15219337511190692</v>
      </c>
      <c r="I18" s="3">
        <f t="shared" si="7"/>
        <v>0.84780662488809311</v>
      </c>
      <c r="J18" s="5">
        <f t="shared" si="14"/>
        <v>72472.490257378464</v>
      </c>
      <c r="K18" s="5">
        <f t="shared" si="8"/>
        <v>11029.832895035221</v>
      </c>
      <c r="L18" s="5">
        <f t="shared" si="9"/>
        <v>334787.86904930428</v>
      </c>
      <c r="M18" s="5">
        <f t="shared" si="0"/>
        <v>1013788.8655136485</v>
      </c>
      <c r="N18" s="33">
        <f t="shared" si="10"/>
        <v>13.988602598217385</v>
      </c>
      <c r="O18" s="4"/>
      <c r="Q18" s="27" t="s">
        <v>62</v>
      </c>
      <c r="R18" s="29">
        <f t="shared" si="1"/>
        <v>72472.490257378464</v>
      </c>
      <c r="S18" s="29">
        <f t="shared" si="2"/>
        <v>334787.86904930428</v>
      </c>
      <c r="T18" s="35">
        <f t="shared" si="3"/>
        <v>13.988602598217385</v>
      </c>
      <c r="U18" s="42">
        <v>0.77613843304153718</v>
      </c>
      <c r="V18" s="43">
        <f t="shared" si="15"/>
        <v>0.22386156695846282</v>
      </c>
      <c r="W18" s="29">
        <f t="shared" si="11"/>
        <v>259841.73208524237</v>
      </c>
      <c r="X18" s="29">
        <f t="shared" si="4"/>
        <v>744489.964217528</v>
      </c>
      <c r="Y18" s="35">
        <f t="shared" si="12"/>
        <v>10.27272502398565</v>
      </c>
      <c r="Z18" s="36">
        <f t="shared" si="13"/>
        <v>3.7158775742317349</v>
      </c>
    </row>
    <row r="19" spans="1:26" s="2" customFormat="1" x14ac:dyDescent="0.25">
      <c r="A19" s="2">
        <v>16</v>
      </c>
      <c r="B19" s="1" t="s">
        <v>63</v>
      </c>
      <c r="C19" s="1">
        <v>5</v>
      </c>
      <c r="D19">
        <v>322</v>
      </c>
      <c r="E19" s="51">
        <v>12</v>
      </c>
      <c r="F19" s="3">
        <f t="shared" si="5"/>
        <v>3.7267080745341616E-2</v>
      </c>
      <c r="G19" s="2">
        <v>0.5</v>
      </c>
      <c r="H19" s="3">
        <f t="shared" si="6"/>
        <v>0.17045454545454547</v>
      </c>
      <c r="I19" s="3">
        <f t="shared" si="7"/>
        <v>0.82954545454545459</v>
      </c>
      <c r="J19" s="5">
        <f t="shared" si="14"/>
        <v>61442.657362343249</v>
      </c>
      <c r="K19" s="5">
        <f t="shared" si="8"/>
        <v>10473.180232217601</v>
      </c>
      <c r="L19" s="5">
        <f t="shared" si="9"/>
        <v>281030.33623117226</v>
      </c>
      <c r="M19" s="5">
        <f t="shared" si="0"/>
        <v>679000.99646434421</v>
      </c>
      <c r="N19" s="33">
        <f t="shared" si="10"/>
        <v>11.050970540875204</v>
      </c>
      <c r="O19" s="4"/>
      <c r="Q19" s="27" t="s">
        <v>64</v>
      </c>
      <c r="R19" s="29">
        <f t="shared" si="1"/>
        <v>61442.657362343249</v>
      </c>
      <c r="S19" s="29">
        <f t="shared" si="2"/>
        <v>281030.33623117226</v>
      </c>
      <c r="T19" s="35">
        <f t="shared" si="3"/>
        <v>11.050970540875204</v>
      </c>
      <c r="U19" s="42">
        <v>0.73716277889453141</v>
      </c>
      <c r="V19" s="43">
        <f t="shared" si="15"/>
        <v>0.26283722110546859</v>
      </c>
      <c r="W19" s="29">
        <f t="shared" si="11"/>
        <v>207165.10360983547</v>
      </c>
      <c r="X19" s="29">
        <f t="shared" si="4"/>
        <v>484648.2321322856</v>
      </c>
      <c r="Y19" s="35">
        <f t="shared" si="12"/>
        <v>7.887813661349143</v>
      </c>
      <c r="Z19" s="36">
        <f t="shared" si="13"/>
        <v>3.1631568795260607</v>
      </c>
    </row>
    <row r="20" spans="1:26" s="2" customFormat="1" x14ac:dyDescent="0.25">
      <c r="A20" s="2">
        <v>17</v>
      </c>
      <c r="B20" s="1" t="s">
        <v>65</v>
      </c>
      <c r="C20" s="1">
        <v>5</v>
      </c>
      <c r="D20">
        <v>166</v>
      </c>
      <c r="E20" s="51">
        <v>21</v>
      </c>
      <c r="F20" s="3">
        <f t="shared" si="5"/>
        <v>0.12650602409638553</v>
      </c>
      <c r="G20" s="2">
        <v>0.5</v>
      </c>
      <c r="H20" s="3">
        <f t="shared" si="6"/>
        <v>0.4805491990846682</v>
      </c>
      <c r="I20" s="3">
        <f t="shared" si="7"/>
        <v>0.5194508009153318</v>
      </c>
      <c r="J20" s="5">
        <f t="shared" si="14"/>
        <v>50969.477130125655</v>
      </c>
      <c r="K20" s="5">
        <f t="shared" si="8"/>
        <v>24493.341412646198</v>
      </c>
      <c r="L20" s="5">
        <f t="shared" si="9"/>
        <v>193614.03211901279</v>
      </c>
      <c r="M20" s="5">
        <f t="shared" si="0"/>
        <v>397970.66023317201</v>
      </c>
      <c r="N20" s="33">
        <f t="shared" si="10"/>
        <v>7.8080192821509309</v>
      </c>
      <c r="O20" s="4"/>
      <c r="Q20" s="27" t="s">
        <v>66</v>
      </c>
      <c r="R20" s="29">
        <f t="shared" si="1"/>
        <v>50969.477130125655</v>
      </c>
      <c r="S20" s="29">
        <f t="shared" si="2"/>
        <v>193614.03211901279</v>
      </c>
      <c r="T20" s="35">
        <f t="shared" si="3"/>
        <v>7.8080192821509309</v>
      </c>
      <c r="U20" s="42">
        <v>0.7271372759570951</v>
      </c>
      <c r="V20" s="43">
        <f t="shared" si="15"/>
        <v>0.2728627240429049</v>
      </c>
      <c r="W20" s="29">
        <f t="shared" si="11"/>
        <v>140783.97990208847</v>
      </c>
      <c r="X20" s="29">
        <f t="shared" si="4"/>
        <v>277483.1285224501</v>
      </c>
      <c r="Y20" s="35">
        <f t="shared" si="12"/>
        <v>5.4441038862147346</v>
      </c>
      <c r="Z20" s="36">
        <f t="shared" si="13"/>
        <v>2.3639153959361963</v>
      </c>
    </row>
    <row r="21" spans="1:26" s="2" customFormat="1" x14ac:dyDescent="0.25">
      <c r="A21" s="2">
        <v>18</v>
      </c>
      <c r="B21" s="1" t="s">
        <v>67</v>
      </c>
      <c r="C21" s="1">
        <v>5</v>
      </c>
      <c r="D21">
        <v>82</v>
      </c>
      <c r="E21" s="51">
        <v>3</v>
      </c>
      <c r="F21" s="3">
        <f t="shared" si="5"/>
        <v>3.6585365853658534E-2</v>
      </c>
      <c r="G21" s="2">
        <v>0.5</v>
      </c>
      <c r="H21" s="3">
        <f t="shared" si="6"/>
        <v>0.16759776536312848</v>
      </c>
      <c r="I21" s="3">
        <f t="shared" si="7"/>
        <v>0.83240223463687157</v>
      </c>
      <c r="J21" s="5">
        <f t="shared" si="14"/>
        <v>26476.135717479458</v>
      </c>
      <c r="K21" s="5">
        <f t="shared" si="8"/>
        <v>4437.3411817004671</v>
      </c>
      <c r="L21" s="5">
        <f t="shared" si="9"/>
        <v>121287.32563314612</v>
      </c>
      <c r="M21" s="5">
        <f>L21+M22</f>
        <v>204356.62811415922</v>
      </c>
      <c r="N21" s="33">
        <f t="shared" si="10"/>
        <v>7.718521701761925</v>
      </c>
      <c r="O21" s="4"/>
      <c r="Q21" s="27" t="s">
        <v>68</v>
      </c>
      <c r="R21" s="29">
        <f t="shared" si="1"/>
        <v>26476.135717479458</v>
      </c>
      <c r="S21" s="29">
        <f t="shared" si="2"/>
        <v>121287.32563314612</v>
      </c>
      <c r="T21" s="35">
        <f t="shared" si="3"/>
        <v>7.718521701761925</v>
      </c>
      <c r="U21" s="42">
        <v>0.68635947845240242</v>
      </c>
      <c r="V21" s="43">
        <f t="shared" si="15"/>
        <v>0.31364052154759758</v>
      </c>
      <c r="W21" s="29">
        <f t="shared" si="11"/>
        <v>83246.705564452874</v>
      </c>
      <c r="X21" s="29">
        <f>X22+W21</f>
        <v>136699.14862036164</v>
      </c>
      <c r="Y21" s="35">
        <f t="shared" si="12"/>
        <v>5.1631080184452038</v>
      </c>
      <c r="Z21" s="36">
        <f t="shared" si="13"/>
        <v>2.5554136833167211</v>
      </c>
    </row>
    <row r="22" spans="1:26" s="2" customFormat="1" x14ac:dyDescent="0.25">
      <c r="A22" s="12">
        <v>19</v>
      </c>
      <c r="B22" s="13" t="s">
        <v>69</v>
      </c>
      <c r="C22" s="12"/>
      <c r="D22">
        <v>49</v>
      </c>
      <c r="E22" s="51">
        <v>13</v>
      </c>
      <c r="F22" s="17">
        <f t="shared" si="5"/>
        <v>0.26530612244897961</v>
      </c>
      <c r="G22" s="12"/>
      <c r="H22" s="17">
        <v>1</v>
      </c>
      <c r="I22" s="17">
        <f t="shared" si="7"/>
        <v>0</v>
      </c>
      <c r="J22" s="21">
        <f t="shared" si="14"/>
        <v>22038.79453577899</v>
      </c>
      <c r="K22" s="21">
        <f t="shared" si="8"/>
        <v>22038.79453577899</v>
      </c>
      <c r="L22" s="21">
        <f>K22/F22</f>
        <v>83069.302481013117</v>
      </c>
      <c r="M22" s="21">
        <f>L22</f>
        <v>83069.302481013117</v>
      </c>
      <c r="N22" s="34">
        <f t="shared" si="10"/>
        <v>3.7692307692307692</v>
      </c>
      <c r="O22" s="4"/>
      <c r="Q22" s="30" t="s">
        <v>69</v>
      </c>
      <c r="R22" s="31">
        <f t="shared" si="1"/>
        <v>22038.79453577899</v>
      </c>
      <c r="S22" s="31">
        <f t="shared" si="2"/>
        <v>83069.302481013117</v>
      </c>
      <c r="T22" s="38">
        <f t="shared" si="3"/>
        <v>3.7692307692307692</v>
      </c>
      <c r="U22" s="44">
        <v>0.64346806172022719</v>
      </c>
      <c r="V22" s="45">
        <f t="shared" si="15"/>
        <v>0.35653193827977281</v>
      </c>
      <c r="W22" s="31">
        <f t="shared" si="11"/>
        <v>53452.44305590877</v>
      </c>
      <c r="X22" s="31">
        <f>W22</f>
        <v>53452.44305590877</v>
      </c>
      <c r="Y22" s="38">
        <f t="shared" si="12"/>
        <v>2.4253796172531641</v>
      </c>
      <c r="Z22" s="37">
        <f t="shared" si="13"/>
        <v>1.3438511519776051</v>
      </c>
    </row>
    <row r="23" spans="1:26" s="2" customFormat="1" ht="13.2" x14ac:dyDescent="0.25">
      <c r="B23" s="2" t="s">
        <v>70</v>
      </c>
      <c r="D23" s="25">
        <f>SUM(D4:D22)</f>
        <v>19677</v>
      </c>
      <c r="E23" s="25">
        <f>SUM(E4:E22)</f>
        <v>144</v>
      </c>
    </row>
    <row r="24" spans="1:26" s="2" customFormat="1" ht="13.2" x14ac:dyDescent="0.25">
      <c r="D24" s="14"/>
      <c r="E24" s="14"/>
      <c r="F24" s="5"/>
    </row>
    <row r="25" spans="1:26" x14ac:dyDescent="0.25">
      <c r="D25" s="15"/>
      <c r="E25" s="15"/>
      <c r="K25" s="16"/>
    </row>
    <row r="26" spans="1:26" s="2" customFormat="1" ht="18" thickBot="1" x14ac:dyDescent="0.35">
      <c r="B26" s="68" t="s">
        <v>88</v>
      </c>
      <c r="C26" s="68"/>
      <c r="D26" s="68"/>
      <c r="E26" s="68"/>
      <c r="F26" s="68"/>
      <c r="G26" s="68"/>
      <c r="H26" s="68"/>
      <c r="I26" s="68"/>
      <c r="J26" s="68"/>
      <c r="K26" s="68"/>
      <c r="L26" s="68"/>
      <c r="M26" s="68"/>
      <c r="N26" s="68"/>
      <c r="Q26" s="70" t="s">
        <v>91</v>
      </c>
      <c r="R26" s="71"/>
      <c r="S26" s="71"/>
      <c r="T26" s="71"/>
      <c r="U26" s="71"/>
      <c r="V26" s="71"/>
      <c r="W26" s="71"/>
      <c r="X26" s="71"/>
      <c r="Y26" s="71"/>
      <c r="Z26" s="72"/>
    </row>
    <row r="27" spans="1:26" s="9" customFormat="1" ht="14.25" customHeight="1" x14ac:dyDescent="0.35">
      <c r="A27" s="7"/>
      <c r="B27" s="66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77" t="s">
        <v>14</v>
      </c>
      <c r="S27" s="77"/>
      <c r="T27" s="77"/>
      <c r="U27" s="74" t="s">
        <v>15</v>
      </c>
      <c r="V27" s="78" t="s">
        <v>16</v>
      </c>
      <c r="W27" s="79" t="s">
        <v>17</v>
      </c>
      <c r="X27" s="79" t="s">
        <v>18</v>
      </c>
      <c r="Y27" s="80" t="s">
        <v>19</v>
      </c>
      <c r="Z27" s="80" t="s">
        <v>20</v>
      </c>
    </row>
    <row r="28" spans="1:26" s="10" customFormat="1" ht="32.549999999999997" customHeight="1" thickBot="1" x14ac:dyDescent="0.35">
      <c r="B28" s="67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74"/>
      <c r="V28" s="78"/>
      <c r="W28" s="79"/>
      <c r="X28" s="79"/>
      <c r="Y28" s="80"/>
      <c r="Z28" s="80"/>
    </row>
    <row r="29" spans="1:26" s="2" customFormat="1" x14ac:dyDescent="0.25">
      <c r="A29" s="2">
        <v>1</v>
      </c>
      <c r="B29" s="1">
        <v>0</v>
      </c>
      <c r="C29" s="1">
        <v>1</v>
      </c>
      <c r="D29">
        <v>204</v>
      </c>
      <c r="E29" s="51">
        <v>1</v>
      </c>
      <c r="F29" s="3">
        <f>E29/D29</f>
        <v>4.9019607843137254E-3</v>
      </c>
      <c r="G29" s="2">
        <v>0.3</v>
      </c>
      <c r="H29" s="18">
        <f>C29*F29/(1+(1-G29)*C29*F29)</f>
        <v>4.8851978505129456E-3</v>
      </c>
      <c r="I29" s="18">
        <f>1-H29</f>
        <v>0.99511480214948711</v>
      </c>
      <c r="J29" s="19">
        <v>100000</v>
      </c>
      <c r="K29" s="20">
        <f>J29*H29</f>
        <v>488.51978505129455</v>
      </c>
      <c r="L29" s="20">
        <f>C29*(J30+G29*K29)</f>
        <v>99658.03615046409</v>
      </c>
      <c r="M29" s="5">
        <f t="shared" ref="M29:M45" si="16">L29+M30</f>
        <v>7702288.4804885965</v>
      </c>
      <c r="N29" s="32">
        <f>M29/J29</f>
        <v>77.022884804885962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99658.03615046409</v>
      </c>
      <c r="T29" s="35">
        <f t="shared" ref="T29:T47" si="19">N29</f>
        <v>77.022884804885962</v>
      </c>
      <c r="U29" s="42">
        <v>0.95864674002964168</v>
      </c>
      <c r="V29" s="43">
        <f>1-U29</f>
        <v>4.1353259970358325E-2</v>
      </c>
      <c r="W29" s="29">
        <f>S29*U29</f>
        <v>95536.851473398579</v>
      </c>
      <c r="X29" s="29">
        <f t="shared" ref="X29:X45" si="20">X30+W29</f>
        <v>6850961.67039885</v>
      </c>
      <c r="Y29" s="40">
        <f>X29/R29</f>
        <v>68.509616703988499</v>
      </c>
      <c r="Z29" s="36">
        <f>T29-Y29</f>
        <v>8.5132681008974629</v>
      </c>
    </row>
    <row r="30" spans="1:26" s="2" customFormat="1" x14ac:dyDescent="0.25">
      <c r="A30" s="2">
        <v>2</v>
      </c>
      <c r="B30" s="1" t="s">
        <v>35</v>
      </c>
      <c r="C30" s="1">
        <v>4</v>
      </c>
      <c r="D30">
        <v>947</v>
      </c>
      <c r="E30" s="51">
        <v>1</v>
      </c>
      <c r="F30" s="3">
        <f t="shared" ref="F30:F47" si="21">E30/D30</f>
        <v>1.0559662090813093E-3</v>
      </c>
      <c r="G30" s="2">
        <v>0.4</v>
      </c>
      <c r="H30" s="3">
        <f t="shared" ref="H30:H46" si="22">C30*F30/(1+(1-G30)*C30*F30)</f>
        <v>4.2131872761744255E-3</v>
      </c>
      <c r="I30" s="3">
        <f t="shared" ref="I30:I47" si="23">1-H30</f>
        <v>0.99578681272382552</v>
      </c>
      <c r="J30" s="5">
        <f>I29*J29</f>
        <v>99511.480214948708</v>
      </c>
      <c r="K30" s="5">
        <f t="shared" ref="K30:K47" si="24">J30*H30</f>
        <v>419.26050227490498</v>
      </c>
      <c r="L30" s="5">
        <f t="shared" ref="L30:L46" si="25">C30*(J31+G30*K30)</f>
        <v>397039.69565433508</v>
      </c>
      <c r="M30" s="5">
        <f t="shared" si="16"/>
        <v>7602630.4443381326</v>
      </c>
      <c r="N30" s="33">
        <f t="shared" ref="N30:N47" si="26">M30/J30</f>
        <v>76.399531269318402</v>
      </c>
      <c r="O30" s="4"/>
      <c r="Q30" s="27" t="s">
        <v>36</v>
      </c>
      <c r="R30" s="29">
        <f t="shared" si="17"/>
        <v>99511.480214948708</v>
      </c>
      <c r="S30" s="29">
        <f t="shared" si="18"/>
        <v>397039.69565433508</v>
      </c>
      <c r="T30" s="35">
        <f t="shared" si="19"/>
        <v>76.399531269318402</v>
      </c>
      <c r="U30" s="42">
        <v>0.95864674002964168</v>
      </c>
      <c r="V30" s="43">
        <f>1-U30</f>
        <v>4.1353259970358325E-2</v>
      </c>
      <c r="W30" s="29">
        <f t="shared" ref="W30:W47" si="27">S30*U30</f>
        <v>380620.80990138941</v>
      </c>
      <c r="X30" s="29">
        <f t="shared" si="20"/>
        <v>6755424.8189254515</v>
      </c>
      <c r="Y30" s="35">
        <f t="shared" ref="Y30:Y47" si="28">X30/R30</f>
        <v>67.885884164655863</v>
      </c>
      <c r="Z30" s="36">
        <f t="shared" ref="Z30:Z47" si="29">T30-Y30</f>
        <v>8.5136471046625388</v>
      </c>
    </row>
    <row r="31" spans="1:26" s="2" customFormat="1" x14ac:dyDescent="0.25">
      <c r="A31" s="2">
        <v>3</v>
      </c>
      <c r="B31" s="1" t="s">
        <v>37</v>
      </c>
      <c r="C31" s="1">
        <v>5</v>
      </c>
      <c r="D31">
        <v>1229</v>
      </c>
      <c r="E31" s="51">
        <v>0</v>
      </c>
      <c r="F31" s="3">
        <f t="shared" si="21"/>
        <v>0</v>
      </c>
      <c r="G31" s="2">
        <v>0.5</v>
      </c>
      <c r="H31" s="3">
        <f t="shared" si="22"/>
        <v>0</v>
      </c>
      <c r="I31" s="3">
        <f t="shared" si="23"/>
        <v>1</v>
      </c>
      <c r="J31" s="5">
        <f t="shared" ref="J31:J47" si="30">I30*J30</f>
        <v>99092.219712673803</v>
      </c>
      <c r="K31" s="5">
        <f t="shared" si="24"/>
        <v>0</v>
      </c>
      <c r="L31" s="5">
        <f t="shared" si="25"/>
        <v>495461.09856336901</v>
      </c>
      <c r="M31" s="5">
        <f t="shared" si="16"/>
        <v>7205590.7486837972</v>
      </c>
      <c r="N31" s="33">
        <f t="shared" si="26"/>
        <v>72.716009083023991</v>
      </c>
      <c r="O31" s="4"/>
      <c r="Q31" s="27" t="s">
        <v>38</v>
      </c>
      <c r="R31" s="29">
        <f t="shared" si="17"/>
        <v>99092.219712673803</v>
      </c>
      <c r="S31" s="29">
        <f t="shared" si="18"/>
        <v>495461.09856336901</v>
      </c>
      <c r="T31" s="35">
        <f t="shared" si="19"/>
        <v>72.716009083023991</v>
      </c>
      <c r="U31" s="42">
        <v>0.95864674002964168</v>
      </c>
      <c r="V31" s="43">
        <f>1-U31</f>
        <v>4.1353259970358325E-2</v>
      </c>
      <c r="W31" s="29">
        <f t="shared" si="27"/>
        <v>474972.16694927868</v>
      </c>
      <c r="X31" s="29">
        <f t="shared" si="20"/>
        <v>6374804.0090240622</v>
      </c>
      <c r="Y31" s="35">
        <f t="shared" si="28"/>
        <v>64.332033609786322</v>
      </c>
      <c r="Z31" s="36">
        <f t="shared" si="29"/>
        <v>8.383975473237669</v>
      </c>
    </row>
    <row r="32" spans="1:26" s="2" customFormat="1" x14ac:dyDescent="0.25">
      <c r="A32" s="2">
        <v>4</v>
      </c>
      <c r="B32" s="1" t="s">
        <v>39</v>
      </c>
      <c r="C32" s="1">
        <v>5</v>
      </c>
      <c r="D32">
        <v>1485</v>
      </c>
      <c r="E32" s="51">
        <v>1</v>
      </c>
      <c r="F32" s="3">
        <f t="shared" si="21"/>
        <v>6.7340067340067344E-4</v>
      </c>
      <c r="G32" s="2">
        <v>0.5</v>
      </c>
      <c r="H32" s="3">
        <f t="shared" si="22"/>
        <v>3.3613445378151263E-3</v>
      </c>
      <c r="I32" s="3">
        <f t="shared" si="23"/>
        <v>0.99663865546218489</v>
      </c>
      <c r="J32" s="5">
        <f t="shared" si="30"/>
        <v>99092.219712673803</v>
      </c>
      <c r="K32" s="5">
        <f t="shared" si="24"/>
        <v>333.08309147117245</v>
      </c>
      <c r="L32" s="5">
        <f t="shared" si="25"/>
        <v>494628.39083469112</v>
      </c>
      <c r="M32" s="5">
        <f t="shared" si="16"/>
        <v>6710129.6501204278</v>
      </c>
      <c r="N32" s="33">
        <f t="shared" si="26"/>
        <v>67.716009083023991</v>
      </c>
      <c r="O32" s="4"/>
      <c r="Q32" s="27" t="s">
        <v>40</v>
      </c>
      <c r="R32" s="29">
        <f t="shared" si="17"/>
        <v>99092.219712673803</v>
      </c>
      <c r="S32" s="29">
        <f t="shared" si="18"/>
        <v>494628.39083469112</v>
      </c>
      <c r="T32" s="35">
        <f t="shared" si="19"/>
        <v>67.716009083023991</v>
      </c>
      <c r="U32" s="42">
        <v>0.95864674002964168</v>
      </c>
      <c r="V32" s="43">
        <f>1-U32</f>
        <v>4.1353259970358325E-2</v>
      </c>
      <c r="W32" s="29">
        <f t="shared" si="27"/>
        <v>474173.89439978416</v>
      </c>
      <c r="X32" s="29">
        <f t="shared" si="20"/>
        <v>5899831.8420747835</v>
      </c>
      <c r="Y32" s="35">
        <f t="shared" si="28"/>
        <v>59.538799909638115</v>
      </c>
      <c r="Z32" s="36">
        <f t="shared" si="29"/>
        <v>8.1772091733858758</v>
      </c>
    </row>
    <row r="33" spans="1:26" s="2" customFormat="1" x14ac:dyDescent="0.25">
      <c r="A33" s="2">
        <v>5</v>
      </c>
      <c r="B33" s="1" t="s">
        <v>41</v>
      </c>
      <c r="C33" s="1">
        <v>5</v>
      </c>
      <c r="D33">
        <v>1562</v>
      </c>
      <c r="E33" s="51">
        <v>2</v>
      </c>
      <c r="F33" s="3">
        <f t="shared" si="21"/>
        <v>1.2804097311139564E-3</v>
      </c>
      <c r="G33" s="2">
        <v>0.5</v>
      </c>
      <c r="H33" s="3">
        <f t="shared" si="22"/>
        <v>6.3816209317166554E-3</v>
      </c>
      <c r="I33" s="3">
        <f t="shared" si="23"/>
        <v>0.99361837906828332</v>
      </c>
      <c r="J33" s="5">
        <f t="shared" si="30"/>
        <v>98759.136621202633</v>
      </c>
      <c r="K33" s="5">
        <f t="shared" si="24"/>
        <v>630.24337346013158</v>
      </c>
      <c r="L33" s="5">
        <f t="shared" si="25"/>
        <v>492220.07467236283</v>
      </c>
      <c r="M33" s="5">
        <f t="shared" si="16"/>
        <v>6215501.2592857368</v>
      </c>
      <c r="N33" s="33">
        <f t="shared" si="26"/>
        <v>62.93596189612019</v>
      </c>
      <c r="O33" s="4"/>
      <c r="Q33" s="27" t="s">
        <v>42</v>
      </c>
      <c r="R33" s="29">
        <f t="shared" si="17"/>
        <v>98759.136621202633</v>
      </c>
      <c r="S33" s="29">
        <f t="shared" si="18"/>
        <v>492220.07467236283</v>
      </c>
      <c r="T33" s="35">
        <f t="shared" si="19"/>
        <v>62.93596189612019</v>
      </c>
      <c r="U33" s="42">
        <v>0.95864674002964168</v>
      </c>
      <c r="V33" s="43">
        <f>1-U33</f>
        <v>4.1353259970358325E-2</v>
      </c>
      <c r="W33" s="29">
        <f t="shared" si="27"/>
        <v>471865.16996180743</v>
      </c>
      <c r="X33" s="29">
        <f t="shared" si="20"/>
        <v>5425657.947674999</v>
      </c>
      <c r="Y33" s="35">
        <f t="shared" si="28"/>
        <v>54.938288580685736</v>
      </c>
      <c r="Z33" s="36">
        <f t="shared" si="29"/>
        <v>7.9976733154344544</v>
      </c>
    </row>
    <row r="34" spans="1:26" s="2" customFormat="1" x14ac:dyDescent="0.25">
      <c r="A34" s="2">
        <v>6</v>
      </c>
      <c r="B34" s="1" t="s">
        <v>43</v>
      </c>
      <c r="C34" s="1">
        <v>5</v>
      </c>
      <c r="D34">
        <v>1361</v>
      </c>
      <c r="E34" s="51">
        <v>0</v>
      </c>
      <c r="F34" s="3">
        <f t="shared" si="21"/>
        <v>0</v>
      </c>
      <c r="G34" s="2">
        <v>0.5</v>
      </c>
      <c r="H34" s="3">
        <f t="shared" si="22"/>
        <v>0</v>
      </c>
      <c r="I34" s="3">
        <f t="shared" si="23"/>
        <v>1</v>
      </c>
      <c r="J34" s="5">
        <f t="shared" si="30"/>
        <v>98128.893247742497</v>
      </c>
      <c r="K34" s="5">
        <f t="shared" si="24"/>
        <v>0</v>
      </c>
      <c r="L34" s="5">
        <f t="shared" si="25"/>
        <v>490644.46623871248</v>
      </c>
      <c r="M34" s="5">
        <f t="shared" si="16"/>
        <v>5723281.1846133741</v>
      </c>
      <c r="N34" s="33">
        <f t="shared" si="26"/>
        <v>58.324118363018847</v>
      </c>
      <c r="O34" s="4"/>
      <c r="Q34" s="27" t="s">
        <v>44</v>
      </c>
      <c r="R34" s="29">
        <f t="shared" si="17"/>
        <v>98128.893247742497</v>
      </c>
      <c r="S34" s="29">
        <f t="shared" si="18"/>
        <v>490644.46623871248</v>
      </c>
      <c r="T34" s="35">
        <f t="shared" si="19"/>
        <v>58.324118363018847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475522.91038858832</v>
      </c>
      <c r="X34" s="29">
        <f t="shared" si="20"/>
        <v>4953792.7777131917</v>
      </c>
      <c r="Y34" s="35">
        <f t="shared" si="28"/>
        <v>50.482509419590912</v>
      </c>
      <c r="Z34" s="36">
        <f t="shared" si="29"/>
        <v>7.8416089434279357</v>
      </c>
    </row>
    <row r="35" spans="1:26" s="2" customFormat="1" x14ac:dyDescent="0.25">
      <c r="A35" s="2">
        <v>7</v>
      </c>
      <c r="B35" s="1" t="s">
        <v>45</v>
      </c>
      <c r="C35" s="1">
        <v>5</v>
      </c>
      <c r="D35">
        <v>1439</v>
      </c>
      <c r="E35" s="51">
        <v>2</v>
      </c>
      <c r="F35" s="3">
        <f t="shared" si="21"/>
        <v>1.389854065323141E-3</v>
      </c>
      <c r="G35" s="2">
        <v>0.5</v>
      </c>
      <c r="H35" s="3">
        <f t="shared" si="22"/>
        <v>6.9252077562326868E-3</v>
      </c>
      <c r="I35" s="3">
        <f t="shared" si="23"/>
        <v>0.99307479224376727</v>
      </c>
      <c r="J35" s="5">
        <f t="shared" si="30"/>
        <v>98128.893247742497</v>
      </c>
      <c r="K35" s="5">
        <f t="shared" si="24"/>
        <v>679.56297262979569</v>
      </c>
      <c r="L35" s="5">
        <f t="shared" si="25"/>
        <v>488945.55880713795</v>
      </c>
      <c r="M35" s="5">
        <f t="shared" si="16"/>
        <v>5232636.7183746612</v>
      </c>
      <c r="N35" s="33">
        <f t="shared" si="26"/>
        <v>53.32411836301884</v>
      </c>
      <c r="O35" s="4"/>
      <c r="Q35" s="27" t="s">
        <v>46</v>
      </c>
      <c r="R35" s="29">
        <f t="shared" si="17"/>
        <v>98128.893247742497</v>
      </c>
      <c r="S35" s="29">
        <f t="shared" si="18"/>
        <v>488945.55880713795</v>
      </c>
      <c r="T35" s="35">
        <f t="shared" si="19"/>
        <v>53.32411836301884</v>
      </c>
      <c r="U35" s="42">
        <v>0.96192878092594225</v>
      </c>
      <c r="V35" s="43">
        <f t="shared" si="31"/>
        <v>3.8071219074057749E-2</v>
      </c>
      <c r="W35" s="29">
        <f t="shared" si="27"/>
        <v>470330.80532250379</v>
      </c>
      <c r="X35" s="29">
        <f t="shared" si="20"/>
        <v>4478269.8673246037</v>
      </c>
      <c r="Y35" s="35">
        <f t="shared" si="28"/>
        <v>45.636608333271184</v>
      </c>
      <c r="Z35" s="36">
        <f t="shared" si="29"/>
        <v>7.6875100297476564</v>
      </c>
    </row>
    <row r="36" spans="1:26" s="2" customFormat="1" x14ac:dyDescent="0.25">
      <c r="A36" s="2">
        <v>8</v>
      </c>
      <c r="B36" s="1" t="s">
        <v>47</v>
      </c>
      <c r="C36" s="1">
        <v>5</v>
      </c>
      <c r="D36">
        <v>1637</v>
      </c>
      <c r="E36" s="51">
        <v>1</v>
      </c>
      <c r="F36" s="3">
        <f t="shared" si="21"/>
        <v>6.1087354917532073E-4</v>
      </c>
      <c r="G36" s="2">
        <v>0.5</v>
      </c>
      <c r="H36" s="3">
        <f t="shared" si="22"/>
        <v>3.0497102775236353E-3</v>
      </c>
      <c r="I36" s="3">
        <f t="shared" si="23"/>
        <v>0.99695028972247635</v>
      </c>
      <c r="J36" s="5">
        <f t="shared" si="30"/>
        <v>97449.33027511269</v>
      </c>
      <c r="K36" s="5">
        <f t="shared" si="24"/>
        <v>297.19222407780632</v>
      </c>
      <c r="L36" s="5">
        <f t="shared" si="25"/>
        <v>486503.67081536888</v>
      </c>
      <c r="M36" s="5">
        <f t="shared" si="16"/>
        <v>4743691.1595675228</v>
      </c>
      <c r="N36" s="33">
        <f t="shared" si="26"/>
        <v>48.67854038786556</v>
      </c>
      <c r="O36" s="4"/>
      <c r="Q36" s="27" t="s">
        <v>48</v>
      </c>
      <c r="R36" s="29">
        <f t="shared" si="17"/>
        <v>97449.33027511269</v>
      </c>
      <c r="S36" s="29">
        <f t="shared" si="18"/>
        <v>486503.67081536888</v>
      </c>
      <c r="T36" s="35">
        <f t="shared" si="19"/>
        <v>48.67854038786556</v>
      </c>
      <c r="U36" s="42">
        <v>0.95558309086652893</v>
      </c>
      <c r="V36" s="43">
        <f t="shared" si="31"/>
        <v>4.4416909133471072E-2</v>
      </c>
      <c r="W36" s="29">
        <f t="shared" si="27"/>
        <v>464894.68147566251</v>
      </c>
      <c r="X36" s="29">
        <f t="shared" si="20"/>
        <v>4007939.0620020996</v>
      </c>
      <c r="Y36" s="35">
        <f t="shared" si="28"/>
        <v>41.12844132111676</v>
      </c>
      <c r="Z36" s="36">
        <f t="shared" si="29"/>
        <v>7.5500990667487997</v>
      </c>
    </row>
    <row r="37" spans="1:26" s="2" customFormat="1" x14ac:dyDescent="0.25">
      <c r="A37" s="2">
        <v>9</v>
      </c>
      <c r="B37" s="1" t="s">
        <v>49</v>
      </c>
      <c r="C37" s="1">
        <v>5</v>
      </c>
      <c r="D37">
        <v>1730</v>
      </c>
      <c r="E37" s="51">
        <v>1</v>
      </c>
      <c r="F37" s="3">
        <f t="shared" si="21"/>
        <v>5.7803468208092489E-4</v>
      </c>
      <c r="G37" s="2">
        <v>0.5</v>
      </c>
      <c r="H37" s="3">
        <f t="shared" si="22"/>
        <v>2.8860028860028864E-3</v>
      </c>
      <c r="I37" s="3">
        <f t="shared" si="23"/>
        <v>0.99711399711399706</v>
      </c>
      <c r="J37" s="5">
        <f t="shared" si="30"/>
        <v>97152.138051034883</v>
      </c>
      <c r="K37" s="5">
        <f t="shared" si="24"/>
        <v>280.38135079663749</v>
      </c>
      <c r="L37" s="5">
        <f t="shared" si="25"/>
        <v>485059.7368781828</v>
      </c>
      <c r="M37" s="5">
        <f t="shared" si="16"/>
        <v>4257187.4887521537</v>
      </c>
      <c r="N37" s="33">
        <f t="shared" si="26"/>
        <v>43.819802365191542</v>
      </c>
      <c r="O37" s="4"/>
      <c r="Q37" s="27" t="s">
        <v>50</v>
      </c>
      <c r="R37" s="29">
        <f t="shared" si="17"/>
        <v>97152.138051034883</v>
      </c>
      <c r="S37" s="29">
        <f t="shared" si="18"/>
        <v>485059.7368781828</v>
      </c>
      <c r="T37" s="35">
        <f t="shared" si="19"/>
        <v>43.819802365191542</v>
      </c>
      <c r="U37" s="42">
        <v>0.95343645724036619</v>
      </c>
      <c r="V37" s="43">
        <f t="shared" si="31"/>
        <v>4.6563542759633814E-2</v>
      </c>
      <c r="W37" s="29">
        <f t="shared" si="27"/>
        <v>462473.63707907882</v>
      </c>
      <c r="X37" s="29">
        <f t="shared" si="20"/>
        <v>3543044.380526437</v>
      </c>
      <c r="Y37" s="35">
        <f t="shared" si="28"/>
        <v>36.469031475820373</v>
      </c>
      <c r="Z37" s="36">
        <f t="shared" si="29"/>
        <v>7.3507708893711694</v>
      </c>
    </row>
    <row r="38" spans="1:26" s="2" customFormat="1" x14ac:dyDescent="0.25">
      <c r="A38" s="2">
        <v>10</v>
      </c>
      <c r="B38" s="1" t="s">
        <v>51</v>
      </c>
      <c r="C38" s="1">
        <v>5</v>
      </c>
      <c r="D38">
        <v>1711</v>
      </c>
      <c r="E38" s="51">
        <v>5</v>
      </c>
      <c r="F38" s="3">
        <f t="shared" si="21"/>
        <v>2.9222676797194622E-3</v>
      </c>
      <c r="G38" s="2">
        <v>0.5</v>
      </c>
      <c r="H38" s="3">
        <f t="shared" si="22"/>
        <v>1.4505366985784739E-2</v>
      </c>
      <c r="I38" s="3">
        <f t="shared" si="23"/>
        <v>0.98549463301421525</v>
      </c>
      <c r="J38" s="5">
        <f t="shared" si="30"/>
        <v>96871.756700238242</v>
      </c>
      <c r="K38" s="5">
        <f t="shared" si="24"/>
        <v>1405.1603814946075</v>
      </c>
      <c r="L38" s="5">
        <f t="shared" si="25"/>
        <v>480845.88254745468</v>
      </c>
      <c r="M38" s="5">
        <f t="shared" si="16"/>
        <v>3772127.751873971</v>
      </c>
      <c r="N38" s="33">
        <f t="shared" si="26"/>
        <v>38.939396583325241</v>
      </c>
      <c r="O38" s="4"/>
      <c r="Q38" s="27" t="s">
        <v>52</v>
      </c>
      <c r="R38" s="29">
        <f t="shared" si="17"/>
        <v>96871.756700238242</v>
      </c>
      <c r="S38" s="29">
        <f t="shared" si="18"/>
        <v>480845.88254745468</v>
      </c>
      <c r="T38" s="35">
        <f t="shared" si="19"/>
        <v>38.939396583325241</v>
      </c>
      <c r="U38" s="42">
        <v>0.93748024841036759</v>
      </c>
      <c r="V38" s="43">
        <f t="shared" si="31"/>
        <v>6.2519751589632411E-2</v>
      </c>
      <c r="W38" s="29">
        <f t="shared" si="27"/>
        <v>450783.51741769025</v>
      </c>
      <c r="X38" s="29">
        <f t="shared" si="20"/>
        <v>3080570.7434473583</v>
      </c>
      <c r="Y38" s="35">
        <f t="shared" si="28"/>
        <v>31.800504588555501</v>
      </c>
      <c r="Z38" s="36">
        <f t="shared" si="29"/>
        <v>7.1388919947697396</v>
      </c>
    </row>
    <row r="39" spans="1:26" s="2" customFormat="1" x14ac:dyDescent="0.25">
      <c r="A39" s="2">
        <v>11</v>
      </c>
      <c r="B39" s="1" t="s">
        <v>53</v>
      </c>
      <c r="C39" s="1">
        <v>5</v>
      </c>
      <c r="D39">
        <v>1612</v>
      </c>
      <c r="E39" s="51">
        <v>5</v>
      </c>
      <c r="F39" s="3">
        <f t="shared" si="21"/>
        <v>3.1017369727047149E-3</v>
      </c>
      <c r="G39" s="2">
        <v>0.5</v>
      </c>
      <c r="H39" s="3">
        <f t="shared" si="22"/>
        <v>1.538935056940597E-2</v>
      </c>
      <c r="I39" s="3">
        <f t="shared" si="23"/>
        <v>0.98461064943059406</v>
      </c>
      <c r="J39" s="5">
        <f t="shared" si="30"/>
        <v>95466.596318743628</v>
      </c>
      <c r="K39" s="5">
        <f t="shared" si="24"/>
        <v>1469.1689184171071</v>
      </c>
      <c r="L39" s="5">
        <f t="shared" si="25"/>
        <v>473660.05929767538</v>
      </c>
      <c r="M39" s="5">
        <f t="shared" si="16"/>
        <v>3291281.8693265161</v>
      </c>
      <c r="N39" s="33">
        <f t="shared" si="26"/>
        <v>34.47574330960321</v>
      </c>
      <c r="O39" s="4"/>
      <c r="Q39" s="27" t="s">
        <v>54</v>
      </c>
      <c r="R39" s="29">
        <f t="shared" si="17"/>
        <v>95466.596318743628</v>
      </c>
      <c r="S39" s="29">
        <f t="shared" si="18"/>
        <v>473660.05929767538</v>
      </c>
      <c r="T39" s="35">
        <f t="shared" si="19"/>
        <v>34.47574330960321</v>
      </c>
      <c r="U39" s="42">
        <v>0.91788799906018037</v>
      </c>
      <c r="V39" s="43">
        <f t="shared" si="31"/>
        <v>8.2112000939819629E-2</v>
      </c>
      <c r="W39" s="29">
        <f t="shared" si="27"/>
        <v>434766.88406346965</v>
      </c>
      <c r="X39" s="29">
        <f t="shared" si="20"/>
        <v>2629787.226029668</v>
      </c>
      <c r="Y39" s="35">
        <f t="shared" si="28"/>
        <v>27.546674202663947</v>
      </c>
      <c r="Z39" s="36">
        <f t="shared" si="29"/>
        <v>6.9290691069392629</v>
      </c>
    </row>
    <row r="40" spans="1:26" s="2" customFormat="1" x14ac:dyDescent="0.25">
      <c r="A40" s="2">
        <v>12</v>
      </c>
      <c r="B40" s="1" t="s">
        <v>55</v>
      </c>
      <c r="C40" s="1">
        <v>5</v>
      </c>
      <c r="D40">
        <v>1205</v>
      </c>
      <c r="E40" s="51">
        <v>6</v>
      </c>
      <c r="F40" s="3">
        <f t="shared" si="21"/>
        <v>4.9792531120331947E-3</v>
      </c>
      <c r="G40" s="2">
        <v>0.5</v>
      </c>
      <c r="H40" s="3">
        <f t="shared" si="22"/>
        <v>2.4590163934426229E-2</v>
      </c>
      <c r="I40" s="3">
        <f t="shared" si="23"/>
        <v>0.97540983606557374</v>
      </c>
      <c r="J40" s="5">
        <f t="shared" si="30"/>
        <v>93997.427400326531</v>
      </c>
      <c r="K40" s="5">
        <f t="shared" si="24"/>
        <v>2311.4121491883575</v>
      </c>
      <c r="L40" s="5">
        <f t="shared" si="25"/>
        <v>464208.6066286618</v>
      </c>
      <c r="M40" s="5">
        <f t="shared" si="16"/>
        <v>2817621.8100288408</v>
      </c>
      <c r="N40" s="33">
        <f t="shared" si="26"/>
        <v>29.975520479181252</v>
      </c>
      <c r="O40" s="4"/>
      <c r="Q40" s="27" t="s">
        <v>56</v>
      </c>
      <c r="R40" s="29">
        <f t="shared" si="17"/>
        <v>93997.427400326531</v>
      </c>
      <c r="S40" s="29">
        <f t="shared" si="18"/>
        <v>464208.6066286618</v>
      </c>
      <c r="T40" s="35">
        <f t="shared" si="19"/>
        <v>29.975520479181252</v>
      </c>
      <c r="U40" s="42">
        <v>0.89571782863194893</v>
      </c>
      <c r="V40" s="43">
        <f t="shared" si="31"/>
        <v>0.10428217136805107</v>
      </c>
      <c r="W40" s="29">
        <f t="shared" si="27"/>
        <v>415799.92516168748</v>
      </c>
      <c r="X40" s="29">
        <f t="shared" si="20"/>
        <v>2195020.3419661983</v>
      </c>
      <c r="Y40" s="35">
        <f t="shared" si="28"/>
        <v>23.35191933091749</v>
      </c>
      <c r="Z40" s="36">
        <f t="shared" si="29"/>
        <v>6.6236011482637629</v>
      </c>
    </row>
    <row r="41" spans="1:26" s="2" customFormat="1" x14ac:dyDescent="0.25">
      <c r="A41" s="2">
        <v>13</v>
      </c>
      <c r="B41" s="1" t="s">
        <v>57</v>
      </c>
      <c r="C41" s="1">
        <v>5</v>
      </c>
      <c r="D41">
        <v>1050</v>
      </c>
      <c r="E41" s="51">
        <v>5</v>
      </c>
      <c r="F41" s="3">
        <f t="shared" si="21"/>
        <v>4.7619047619047623E-3</v>
      </c>
      <c r="G41" s="2">
        <v>0.5</v>
      </c>
      <c r="H41" s="3">
        <f t="shared" si="22"/>
        <v>2.3529411764705885E-2</v>
      </c>
      <c r="I41" s="3">
        <f t="shared" si="23"/>
        <v>0.97647058823529409</v>
      </c>
      <c r="J41" s="5">
        <f t="shared" si="30"/>
        <v>91686.015251138175</v>
      </c>
      <c r="K41" s="5">
        <f t="shared" si="24"/>
        <v>2157.3180059091337</v>
      </c>
      <c r="L41" s="5">
        <f t="shared" si="25"/>
        <v>453036.78124091798</v>
      </c>
      <c r="M41" s="5">
        <f t="shared" si="16"/>
        <v>2353413.2034001788</v>
      </c>
      <c r="N41" s="33">
        <f t="shared" si="26"/>
        <v>25.668180659328677</v>
      </c>
      <c r="O41" s="4"/>
      <c r="Q41" s="27" t="s">
        <v>58</v>
      </c>
      <c r="R41" s="29">
        <f t="shared" si="17"/>
        <v>91686.015251138175</v>
      </c>
      <c r="S41" s="29">
        <f t="shared" si="18"/>
        <v>453036.78124091798</v>
      </c>
      <c r="T41" s="35">
        <f t="shared" si="19"/>
        <v>25.668180659328677</v>
      </c>
      <c r="U41" s="42">
        <v>0.86473435856680392</v>
      </c>
      <c r="V41" s="43">
        <f t="shared" si="31"/>
        <v>0.13526564143319608</v>
      </c>
      <c r="W41" s="29">
        <f t="shared" si="27"/>
        <v>391756.47043353465</v>
      </c>
      <c r="X41" s="29">
        <f t="shared" si="20"/>
        <v>1779220.4168045109</v>
      </c>
      <c r="Y41" s="35">
        <f t="shared" si="28"/>
        <v>19.405581232110794</v>
      </c>
      <c r="Z41" s="36">
        <f t="shared" si="29"/>
        <v>6.2625994272178822</v>
      </c>
    </row>
    <row r="42" spans="1:26" s="2" customFormat="1" x14ac:dyDescent="0.25">
      <c r="A42" s="2">
        <v>14</v>
      </c>
      <c r="B42" s="1" t="s">
        <v>59</v>
      </c>
      <c r="C42" s="1">
        <v>5</v>
      </c>
      <c r="D42">
        <v>796</v>
      </c>
      <c r="E42" s="51">
        <v>11</v>
      </c>
      <c r="F42" s="3">
        <f t="shared" si="21"/>
        <v>1.3819095477386936E-2</v>
      </c>
      <c r="G42" s="2">
        <v>0.5</v>
      </c>
      <c r="H42" s="3">
        <f t="shared" si="22"/>
        <v>6.6788099574984827E-2</v>
      </c>
      <c r="I42" s="3">
        <f t="shared" si="23"/>
        <v>0.93321190042501523</v>
      </c>
      <c r="J42" s="5">
        <f t="shared" si="30"/>
        <v>89528.697245229036</v>
      </c>
      <c r="K42" s="5">
        <f t="shared" si="24"/>
        <v>5979.451546433027</v>
      </c>
      <c r="L42" s="5">
        <f t="shared" si="25"/>
        <v>432694.85736006266</v>
      </c>
      <c r="M42" s="5">
        <f t="shared" si="16"/>
        <v>1900376.4221592606</v>
      </c>
      <c r="N42" s="33">
        <f t="shared" si="26"/>
        <v>21.226450072806475</v>
      </c>
      <c r="O42" s="4"/>
      <c r="Q42" s="27" t="s">
        <v>60</v>
      </c>
      <c r="R42" s="29">
        <f t="shared" si="17"/>
        <v>89528.697245229036</v>
      </c>
      <c r="S42" s="29">
        <f t="shared" si="18"/>
        <v>432694.85736006266</v>
      </c>
      <c r="T42" s="35">
        <f t="shared" si="19"/>
        <v>21.226450072806475</v>
      </c>
      <c r="U42" s="42">
        <v>0.81758889711164551</v>
      </c>
      <c r="V42" s="43">
        <f t="shared" si="31"/>
        <v>0.18241110288835449</v>
      </c>
      <c r="W42" s="29">
        <f t="shared" si="27"/>
        <v>353766.51121489442</v>
      </c>
      <c r="X42" s="29">
        <f t="shared" si="20"/>
        <v>1387463.9463709763</v>
      </c>
      <c r="Y42" s="35">
        <f t="shared" si="28"/>
        <v>15.497421375076625</v>
      </c>
      <c r="Z42" s="36">
        <f t="shared" si="29"/>
        <v>5.7290286977298504</v>
      </c>
    </row>
    <row r="43" spans="1:26" s="2" customFormat="1" x14ac:dyDescent="0.25">
      <c r="A43" s="2">
        <v>15</v>
      </c>
      <c r="B43" s="1" t="s">
        <v>61</v>
      </c>
      <c r="C43" s="1">
        <v>5</v>
      </c>
      <c r="D43">
        <v>580</v>
      </c>
      <c r="E43" s="51">
        <v>13</v>
      </c>
      <c r="F43" s="3">
        <f t="shared" si="21"/>
        <v>2.2413793103448276E-2</v>
      </c>
      <c r="G43" s="2">
        <v>0.5</v>
      </c>
      <c r="H43" s="3">
        <f t="shared" si="22"/>
        <v>0.10612244897959183</v>
      </c>
      <c r="I43" s="3">
        <f t="shared" si="23"/>
        <v>0.89387755102040822</v>
      </c>
      <c r="J43" s="5">
        <f t="shared" si="30"/>
        <v>83549.245698796018</v>
      </c>
      <c r="K43" s="5">
        <f t="shared" si="24"/>
        <v>8866.450563953862</v>
      </c>
      <c r="L43" s="5">
        <f t="shared" si="25"/>
        <v>395580.10208409547</v>
      </c>
      <c r="M43" s="5">
        <f t="shared" si="16"/>
        <v>1467681.5647991979</v>
      </c>
      <c r="N43" s="33">
        <f t="shared" si="26"/>
        <v>17.566664456676811</v>
      </c>
      <c r="O43" s="4"/>
      <c r="Q43" s="27" t="s">
        <v>62</v>
      </c>
      <c r="R43" s="29">
        <f t="shared" si="17"/>
        <v>83549.245698796018</v>
      </c>
      <c r="S43" s="29">
        <f t="shared" si="18"/>
        <v>395580.10208409547</v>
      </c>
      <c r="T43" s="35">
        <f t="shared" si="19"/>
        <v>17.566664456676811</v>
      </c>
      <c r="U43" s="42">
        <v>0.77888026534586052</v>
      </c>
      <c r="V43" s="43">
        <f t="shared" si="31"/>
        <v>0.22111973465413948</v>
      </c>
      <c r="W43" s="29">
        <f t="shared" si="27"/>
        <v>308109.53487680288</v>
      </c>
      <c r="X43" s="29">
        <f t="shared" si="20"/>
        <v>1033697.4351560818</v>
      </c>
      <c r="Y43" s="35">
        <f t="shared" si="28"/>
        <v>12.372313196969747</v>
      </c>
      <c r="Z43" s="36">
        <f t="shared" si="29"/>
        <v>5.194351259707064</v>
      </c>
    </row>
    <row r="44" spans="1:26" s="2" customFormat="1" x14ac:dyDescent="0.25">
      <c r="A44" s="2">
        <v>16</v>
      </c>
      <c r="B44" s="1" t="s">
        <v>63</v>
      </c>
      <c r="C44" s="1">
        <v>5</v>
      </c>
      <c r="D44">
        <v>391</v>
      </c>
      <c r="E44" s="51">
        <v>6</v>
      </c>
      <c r="F44" s="3">
        <f t="shared" si="21"/>
        <v>1.5345268542199489E-2</v>
      </c>
      <c r="G44" s="2">
        <v>0.5</v>
      </c>
      <c r="H44" s="3">
        <f t="shared" si="22"/>
        <v>7.389162561576354E-2</v>
      </c>
      <c r="I44" s="3">
        <f t="shared" si="23"/>
        <v>0.92610837438423643</v>
      </c>
      <c r="J44" s="5">
        <f t="shared" si="30"/>
        <v>74682.795134842163</v>
      </c>
      <c r="K44" s="5">
        <f t="shared" si="24"/>
        <v>5518.4331380425238</v>
      </c>
      <c r="L44" s="5">
        <f t="shared" si="25"/>
        <v>359617.89282910444</v>
      </c>
      <c r="M44" s="5">
        <f t="shared" si="16"/>
        <v>1072101.4627151026</v>
      </c>
      <c r="N44" s="33">
        <f t="shared" si="26"/>
        <v>14.355400876190952</v>
      </c>
      <c r="O44" s="4"/>
      <c r="Q44" s="27" t="s">
        <v>64</v>
      </c>
      <c r="R44" s="29">
        <f t="shared" si="17"/>
        <v>74682.795134842163</v>
      </c>
      <c r="S44" s="29">
        <f t="shared" si="18"/>
        <v>359617.89282910444</v>
      </c>
      <c r="T44" s="35">
        <f t="shared" si="19"/>
        <v>14.355400876190952</v>
      </c>
      <c r="U44" s="42">
        <v>0.71980976748499381</v>
      </c>
      <c r="V44" s="43">
        <f t="shared" si="31"/>
        <v>0.28019023251500619</v>
      </c>
      <c r="W44" s="29">
        <f t="shared" si="27"/>
        <v>258856.4718207611</v>
      </c>
      <c r="X44" s="29">
        <f t="shared" si="20"/>
        <v>725587.90027927887</v>
      </c>
      <c r="Y44" s="35">
        <f t="shared" si="28"/>
        <v>9.7155964632711829</v>
      </c>
      <c r="Z44" s="36">
        <f t="shared" si="29"/>
        <v>4.6398044129197693</v>
      </c>
    </row>
    <row r="45" spans="1:26" s="2" customFormat="1" x14ac:dyDescent="0.25">
      <c r="A45" s="2">
        <v>17</v>
      </c>
      <c r="B45" s="1" t="s">
        <v>65</v>
      </c>
      <c r="C45" s="1">
        <v>5</v>
      </c>
      <c r="D45">
        <v>233</v>
      </c>
      <c r="E45" s="51">
        <v>14</v>
      </c>
      <c r="F45" s="3">
        <f t="shared" si="21"/>
        <v>6.0085836909871244E-2</v>
      </c>
      <c r="G45" s="2">
        <v>0.5</v>
      </c>
      <c r="H45" s="3">
        <f t="shared" si="22"/>
        <v>0.2611940298507463</v>
      </c>
      <c r="I45" s="3">
        <f t="shared" si="23"/>
        <v>0.73880597014925375</v>
      </c>
      <c r="J45" s="5">
        <f t="shared" si="30"/>
        <v>69164.361996799635</v>
      </c>
      <c r="K45" s="5">
        <f t="shared" si="24"/>
        <v>18065.318431999905</v>
      </c>
      <c r="L45" s="5">
        <f t="shared" si="25"/>
        <v>300658.51390399842</v>
      </c>
      <c r="M45" s="5">
        <f t="shared" si="16"/>
        <v>712483.56988599815</v>
      </c>
      <c r="N45" s="33">
        <f t="shared" si="26"/>
        <v>10.301310520567892</v>
      </c>
      <c r="O45" s="4"/>
      <c r="Q45" s="27" t="s">
        <v>66</v>
      </c>
      <c r="R45" s="29">
        <f t="shared" si="17"/>
        <v>69164.361996799635</v>
      </c>
      <c r="S45" s="29">
        <f t="shared" si="18"/>
        <v>300658.51390399842</v>
      </c>
      <c r="T45" s="35">
        <f t="shared" si="19"/>
        <v>10.301310520567892</v>
      </c>
      <c r="U45" s="42">
        <v>0.68480776711742686</v>
      </c>
      <c r="V45" s="43">
        <f t="shared" si="31"/>
        <v>0.31519223288257314</v>
      </c>
      <c r="W45" s="29">
        <f t="shared" si="27"/>
        <v>205893.285571441</v>
      </c>
      <c r="X45" s="29">
        <f t="shared" si="20"/>
        <v>466731.42845851777</v>
      </c>
      <c r="Y45" s="35">
        <f t="shared" si="28"/>
        <v>6.7481491187631324</v>
      </c>
      <c r="Z45" s="36">
        <f t="shared" si="29"/>
        <v>3.5531614018047595</v>
      </c>
    </row>
    <row r="46" spans="1:26" s="2" customFormat="1" x14ac:dyDescent="0.25">
      <c r="A46" s="2">
        <v>18</v>
      </c>
      <c r="B46" s="1" t="s">
        <v>67</v>
      </c>
      <c r="C46" s="1">
        <v>5</v>
      </c>
      <c r="D46">
        <v>134</v>
      </c>
      <c r="E46" s="51">
        <v>12</v>
      </c>
      <c r="F46" s="3">
        <f t="shared" si="21"/>
        <v>8.9552238805970144E-2</v>
      </c>
      <c r="G46" s="2">
        <v>0.5</v>
      </c>
      <c r="H46" s="3">
        <f t="shared" si="22"/>
        <v>0.36585365853658536</v>
      </c>
      <c r="I46" s="3">
        <f t="shared" si="23"/>
        <v>0.63414634146341464</v>
      </c>
      <c r="J46" s="5">
        <f t="shared" si="30"/>
        <v>51099.043564799729</v>
      </c>
      <c r="K46" s="5">
        <f t="shared" si="24"/>
        <v>18694.772035902341</v>
      </c>
      <c r="L46" s="5">
        <f t="shared" si="25"/>
        <v>208758.2877342428</v>
      </c>
      <c r="M46" s="5">
        <f>L46+M47</f>
        <v>411825.05598199973</v>
      </c>
      <c r="N46" s="33">
        <f t="shared" si="26"/>
        <v>8.0593495934959343</v>
      </c>
      <c r="O46" s="4"/>
      <c r="Q46" s="27" t="s">
        <v>68</v>
      </c>
      <c r="R46" s="29">
        <f t="shared" si="17"/>
        <v>51099.043564799729</v>
      </c>
      <c r="S46" s="29">
        <f t="shared" si="18"/>
        <v>208758.2877342428</v>
      </c>
      <c r="T46" s="35">
        <f t="shared" si="19"/>
        <v>8.0593495934959343</v>
      </c>
      <c r="U46" s="42">
        <v>0.65629805890441617</v>
      </c>
      <c r="V46" s="43">
        <f t="shared" si="31"/>
        <v>0.34370194109558383</v>
      </c>
      <c r="W46" s="29">
        <f t="shared" si="27"/>
        <v>137007.65902019312</v>
      </c>
      <c r="X46" s="29">
        <f>X47+W46</f>
        <v>260838.1428870768</v>
      </c>
      <c r="Y46" s="35">
        <f t="shared" si="28"/>
        <v>5.1045601774581684</v>
      </c>
      <c r="Z46" s="36">
        <f t="shared" si="29"/>
        <v>2.9547894160377659</v>
      </c>
    </row>
    <row r="47" spans="1:26" s="2" customFormat="1" x14ac:dyDescent="0.25">
      <c r="A47" s="12">
        <v>19</v>
      </c>
      <c r="B47" s="13" t="s">
        <v>69</v>
      </c>
      <c r="C47" s="12"/>
      <c r="D47">
        <v>94</v>
      </c>
      <c r="E47" s="51">
        <v>15</v>
      </c>
      <c r="F47" s="17">
        <f t="shared" si="21"/>
        <v>0.15957446808510639</v>
      </c>
      <c r="G47" s="12"/>
      <c r="H47" s="17">
        <v>1</v>
      </c>
      <c r="I47" s="17">
        <f t="shared" si="23"/>
        <v>0</v>
      </c>
      <c r="J47" s="21">
        <f t="shared" si="30"/>
        <v>32404.271528897389</v>
      </c>
      <c r="K47" s="21">
        <f t="shared" si="24"/>
        <v>32404.271528897389</v>
      </c>
      <c r="L47" s="21">
        <f>K47/F47</f>
        <v>203066.76824775696</v>
      </c>
      <c r="M47" s="21">
        <f>L47</f>
        <v>203066.76824775696</v>
      </c>
      <c r="N47" s="34">
        <f t="shared" si="26"/>
        <v>6.2666666666666666</v>
      </c>
      <c r="O47" s="4"/>
      <c r="Q47" s="30" t="s">
        <v>69</v>
      </c>
      <c r="R47" s="31">
        <f t="shared" si="17"/>
        <v>32404.271528897389</v>
      </c>
      <c r="S47" s="31">
        <f t="shared" si="18"/>
        <v>203066.76824775696</v>
      </c>
      <c r="T47" s="38">
        <f t="shared" si="19"/>
        <v>6.2666666666666666</v>
      </c>
      <c r="U47" s="44">
        <v>0.6098018151143324</v>
      </c>
      <c r="V47" s="45">
        <f t="shared" si="31"/>
        <v>0.3901981848856676</v>
      </c>
      <c r="W47" s="31">
        <f t="shared" si="27"/>
        <v>123830.48386688367</v>
      </c>
      <c r="X47" s="31">
        <f>W47</f>
        <v>123830.48386688367</v>
      </c>
      <c r="Y47" s="38">
        <f t="shared" si="28"/>
        <v>3.821424708049816</v>
      </c>
      <c r="Z47" s="37">
        <f t="shared" si="29"/>
        <v>2.4452419586168506</v>
      </c>
    </row>
    <row r="48" spans="1:26" s="2" customFormat="1" ht="13.2" x14ac:dyDescent="0.25">
      <c r="B48" s="2" t="s">
        <v>70</v>
      </c>
      <c r="D48" s="25">
        <f>SUM(D29:D47)</f>
        <v>19400</v>
      </c>
      <c r="E48" s="25">
        <f>SUM(E29:E47)</f>
        <v>101</v>
      </c>
    </row>
    <row r="51" spans="1:26" s="2" customFormat="1" ht="18" thickBot="1" x14ac:dyDescent="0.35">
      <c r="B51" s="69" t="s">
        <v>89</v>
      </c>
      <c r="C51" s="69"/>
      <c r="D51" s="69"/>
      <c r="E51" s="69"/>
      <c r="F51" s="69"/>
      <c r="G51" s="69"/>
      <c r="H51" s="69"/>
      <c r="I51" s="69"/>
      <c r="J51" s="69"/>
      <c r="K51" s="69"/>
      <c r="L51" s="69"/>
      <c r="M51" s="69"/>
      <c r="N51" s="69"/>
      <c r="Q51" s="70" t="s">
        <v>92</v>
      </c>
      <c r="R51" s="71"/>
      <c r="S51" s="71"/>
      <c r="T51" s="71"/>
      <c r="U51" s="71"/>
      <c r="V51" s="71"/>
      <c r="W51" s="71"/>
      <c r="X51" s="71"/>
      <c r="Y51" s="71"/>
      <c r="Z51" s="72"/>
    </row>
    <row r="52" spans="1:26" s="9" customFormat="1" ht="14.25" customHeight="1" x14ac:dyDescent="0.35">
      <c r="A52" s="7"/>
      <c r="B52" s="66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77" t="s">
        <v>14</v>
      </c>
      <c r="S52" s="77"/>
      <c r="T52" s="77"/>
      <c r="U52" s="74" t="s">
        <v>15</v>
      </c>
      <c r="V52" s="78" t="s">
        <v>16</v>
      </c>
      <c r="W52" s="79" t="s">
        <v>17</v>
      </c>
      <c r="X52" s="79" t="s">
        <v>18</v>
      </c>
      <c r="Y52" s="80" t="s">
        <v>19</v>
      </c>
      <c r="Z52" s="80" t="s">
        <v>20</v>
      </c>
    </row>
    <row r="53" spans="1:26" s="10" customFormat="1" ht="35.549999999999997" customHeight="1" thickBot="1" x14ac:dyDescent="0.35">
      <c r="B53" s="67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74"/>
      <c r="V53" s="78"/>
      <c r="W53" s="79"/>
      <c r="X53" s="79"/>
      <c r="Y53" s="80"/>
      <c r="Z53" s="80"/>
    </row>
    <row r="54" spans="1:26" s="2" customFormat="1" ht="13.2" x14ac:dyDescent="0.25">
      <c r="A54" s="2">
        <v>1</v>
      </c>
      <c r="B54" s="1">
        <v>0</v>
      </c>
      <c r="C54" s="1">
        <v>1</v>
      </c>
      <c r="D54" s="49">
        <f>D4+D29</f>
        <v>401</v>
      </c>
      <c r="E54" s="49">
        <f>E4+E29</f>
        <v>1</v>
      </c>
      <c r="F54" s="3">
        <f>E54/D54</f>
        <v>2.4937655860349127E-3</v>
      </c>
      <c r="G54" s="2">
        <v>0.3</v>
      </c>
      <c r="H54" s="18">
        <f>C54*F54/(1+(1-G54)*C54*F54)</f>
        <v>2.4894199651481208E-3</v>
      </c>
      <c r="I54" s="18">
        <f>1-H54</f>
        <v>0.99751058003485182</v>
      </c>
      <c r="J54" s="19">
        <v>100000</v>
      </c>
      <c r="K54" s="20">
        <f>J54*H54</f>
        <v>248.94199651481208</v>
      </c>
      <c r="L54" s="20">
        <f>C54*(J55+G54*K54)</f>
        <v>99825.740602439633</v>
      </c>
      <c r="M54" s="5">
        <f t="shared" ref="M54:M70" si="32">L54+M55</f>
        <v>7356569.2278724601</v>
      </c>
      <c r="N54" s="32">
        <f>M54/J54</f>
        <v>73.565692278724597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99825.740602439633</v>
      </c>
      <c r="T54" s="35">
        <f t="shared" ref="T54:T72" si="35">N54</f>
        <v>73.565692278724597</v>
      </c>
      <c r="U54" s="42">
        <v>0.96170886472285344</v>
      </c>
      <c r="V54" s="43">
        <f>1-U54</f>
        <v>3.829113527714656E-2</v>
      </c>
      <c r="W54" s="29">
        <f>S54*U54</f>
        <v>96003.299664890277</v>
      </c>
      <c r="X54" s="29">
        <f t="shared" ref="X54:X70" si="36">X55+W54</f>
        <v>6575879.3900075685</v>
      </c>
      <c r="Y54" s="40">
        <f>X54/R54</f>
        <v>65.758793900075688</v>
      </c>
      <c r="Z54" s="36">
        <f>T54-Y54</f>
        <v>7.8068983786489099</v>
      </c>
    </row>
    <row r="55" spans="1:26" s="2" customFormat="1" ht="13.2" x14ac:dyDescent="0.25">
      <c r="A55" s="2">
        <v>2</v>
      </c>
      <c r="B55" s="1" t="s">
        <v>35</v>
      </c>
      <c r="C55" s="1">
        <v>4</v>
      </c>
      <c r="D55" s="49">
        <f t="shared" ref="D55:E72" si="37">D5+D30</f>
        <v>1890</v>
      </c>
      <c r="E55" s="49">
        <f t="shared" si="37"/>
        <v>2</v>
      </c>
      <c r="F55" s="3">
        <f t="shared" ref="F55:F72" si="38">E55/D55</f>
        <v>1.0582010582010583E-3</v>
      </c>
      <c r="G55" s="2">
        <v>0.4</v>
      </c>
      <c r="H55" s="3">
        <f t="shared" ref="H55:H71" si="39">C55*F55/(1+(1-G55)*C55*F55)</f>
        <v>4.2220814861726828E-3</v>
      </c>
      <c r="I55" s="3">
        <f t="shared" ref="I55:I72" si="40">1-H55</f>
        <v>0.99577791851382735</v>
      </c>
      <c r="J55" s="5">
        <f>I54*J54</f>
        <v>99751.058003485188</v>
      </c>
      <c r="K55" s="5">
        <f t="shared" ref="K55:K72" si="41">J55*H55</f>
        <v>421.15709522265223</v>
      </c>
      <c r="L55" s="5">
        <f t="shared" ref="L55:L71" si="42">C55*(J56+G55*K55)</f>
        <v>397993.45498540642</v>
      </c>
      <c r="M55" s="5">
        <f t="shared" si="32"/>
        <v>7256743.4872700209</v>
      </c>
      <c r="N55" s="33">
        <f t="shared" ref="N55:N72" si="43">M55/J55</f>
        <v>72.748536531978218</v>
      </c>
      <c r="O55" s="4"/>
      <c r="Q55" s="27" t="s">
        <v>36</v>
      </c>
      <c r="R55" s="29">
        <f t="shared" si="33"/>
        <v>99751.058003485188</v>
      </c>
      <c r="S55" s="29">
        <f t="shared" si="34"/>
        <v>397993.45498540642</v>
      </c>
      <c r="T55" s="35">
        <f t="shared" si="35"/>
        <v>72.748536531978218</v>
      </c>
      <c r="U55" s="42">
        <v>0.96170886472285344</v>
      </c>
      <c r="V55" s="43">
        <f>1-U55</f>
        <v>3.829113527714656E-2</v>
      </c>
      <c r="W55" s="29">
        <f t="shared" ref="W55:W72" si="44">S55*U55</f>
        <v>382753.83376114129</v>
      </c>
      <c r="X55" s="29">
        <f t="shared" si="36"/>
        <v>6479876.0903426781</v>
      </c>
      <c r="Y55" s="35">
        <f t="shared" ref="Y55:Y72" si="45">X55/R55</f>
        <v>64.960474806355222</v>
      </c>
      <c r="Z55" s="36">
        <f t="shared" ref="Z55:Z72" si="46">T55-Y55</f>
        <v>7.7880617256229954</v>
      </c>
    </row>
    <row r="56" spans="1:26" s="2" customFormat="1" ht="13.2" x14ac:dyDescent="0.25">
      <c r="A56" s="2">
        <v>3</v>
      </c>
      <c r="B56" s="1" t="s">
        <v>37</v>
      </c>
      <c r="C56" s="1">
        <v>5</v>
      </c>
      <c r="D56" s="49">
        <f t="shared" si="37"/>
        <v>2470</v>
      </c>
      <c r="E56" s="49">
        <f t="shared" si="37"/>
        <v>0</v>
      </c>
      <c r="F56" s="3">
        <f t="shared" si="38"/>
        <v>0</v>
      </c>
      <c r="G56" s="2">
        <v>0.5</v>
      </c>
      <c r="H56" s="3">
        <f t="shared" si="39"/>
        <v>0</v>
      </c>
      <c r="I56" s="3">
        <f t="shared" si="40"/>
        <v>1</v>
      </c>
      <c r="J56" s="5">
        <f t="shared" ref="J56:J72" si="47">I55*J55</f>
        <v>99329.900908262542</v>
      </c>
      <c r="K56" s="5">
        <f t="shared" si="41"/>
        <v>0</v>
      </c>
      <c r="L56" s="5">
        <f t="shared" si="42"/>
        <v>496649.50454131269</v>
      </c>
      <c r="M56" s="5">
        <f t="shared" si="32"/>
        <v>6858750.0322846146</v>
      </c>
      <c r="N56" s="33">
        <f t="shared" si="43"/>
        <v>69.05020512019945</v>
      </c>
      <c r="O56" s="4"/>
      <c r="Q56" s="27" t="s">
        <v>38</v>
      </c>
      <c r="R56" s="29">
        <f t="shared" si="33"/>
        <v>99329.900908262542</v>
      </c>
      <c r="S56" s="29">
        <f t="shared" si="34"/>
        <v>496649.50454131269</v>
      </c>
      <c r="T56" s="35">
        <f t="shared" si="35"/>
        <v>69.05020512019945</v>
      </c>
      <c r="U56" s="42">
        <v>0.96170886472285344</v>
      </c>
      <c r="V56" s="43">
        <f>1-U56</f>
        <v>3.829113527714656E-2</v>
      </c>
      <c r="W56" s="29">
        <f t="shared" si="44"/>
        <v>477632.23117759346</v>
      </c>
      <c r="X56" s="29">
        <f t="shared" si="36"/>
        <v>6097122.2565815365</v>
      </c>
      <c r="Y56" s="35">
        <f t="shared" si="45"/>
        <v>61.382546452076049</v>
      </c>
      <c r="Z56" s="36">
        <f t="shared" si="46"/>
        <v>7.6676586681234014</v>
      </c>
    </row>
    <row r="57" spans="1:26" s="2" customFormat="1" ht="13.2" x14ac:dyDescent="0.25">
      <c r="A57" s="2">
        <v>4</v>
      </c>
      <c r="B57" s="1" t="s">
        <v>39</v>
      </c>
      <c r="C57" s="1">
        <v>5</v>
      </c>
      <c r="D57" s="49">
        <f t="shared" si="37"/>
        <v>3027</v>
      </c>
      <c r="E57" s="49">
        <f t="shared" si="37"/>
        <v>1</v>
      </c>
      <c r="F57" s="3">
        <f t="shared" si="38"/>
        <v>3.3036009250082588E-4</v>
      </c>
      <c r="G57" s="2">
        <v>0.5</v>
      </c>
      <c r="H57" s="3">
        <f t="shared" si="39"/>
        <v>1.6504373659019639E-3</v>
      </c>
      <c r="I57" s="3">
        <f t="shared" si="40"/>
        <v>0.99834956263409802</v>
      </c>
      <c r="J57" s="5">
        <f t="shared" si="47"/>
        <v>99329.900908262542</v>
      </c>
      <c r="K57" s="5">
        <f t="shared" si="41"/>
        <v>163.93778001033593</v>
      </c>
      <c r="L57" s="5">
        <f t="shared" si="42"/>
        <v>496239.66009128687</v>
      </c>
      <c r="M57" s="5">
        <f t="shared" si="32"/>
        <v>6362100.5277433023</v>
      </c>
      <c r="N57" s="33">
        <f t="shared" si="43"/>
        <v>64.050205120199465</v>
      </c>
      <c r="O57" s="4"/>
      <c r="Q57" s="27" t="s">
        <v>40</v>
      </c>
      <c r="R57" s="29">
        <f t="shared" si="33"/>
        <v>99329.900908262542</v>
      </c>
      <c r="S57" s="29">
        <f t="shared" si="34"/>
        <v>496239.66009128687</v>
      </c>
      <c r="T57" s="35">
        <f t="shared" si="35"/>
        <v>64.050205120199465</v>
      </c>
      <c r="U57" s="42">
        <v>0.96170886472285344</v>
      </c>
      <c r="V57" s="43">
        <f>1-U57</f>
        <v>3.829113527714656E-2</v>
      </c>
      <c r="W57" s="29">
        <f t="shared" si="44"/>
        <v>477238.08013684617</v>
      </c>
      <c r="X57" s="29">
        <f t="shared" si="36"/>
        <v>5619490.0254039429</v>
      </c>
      <c r="Y57" s="35">
        <f t="shared" si="45"/>
        <v>56.574002128461785</v>
      </c>
      <c r="Z57" s="36">
        <f t="shared" si="46"/>
        <v>7.4762029917376793</v>
      </c>
    </row>
    <row r="58" spans="1:26" s="2" customFormat="1" ht="13.2" x14ac:dyDescent="0.25">
      <c r="A58" s="2">
        <v>5</v>
      </c>
      <c r="B58" s="1" t="s">
        <v>41</v>
      </c>
      <c r="C58" s="1">
        <v>5</v>
      </c>
      <c r="D58" s="49">
        <f t="shared" si="37"/>
        <v>3249</v>
      </c>
      <c r="E58" s="49">
        <f t="shared" si="37"/>
        <v>6</v>
      </c>
      <c r="F58" s="3">
        <f t="shared" si="38"/>
        <v>1.8467220683287165E-3</v>
      </c>
      <c r="G58" s="2">
        <v>0.5</v>
      </c>
      <c r="H58" s="3">
        <f t="shared" si="39"/>
        <v>9.1911764705882356E-3</v>
      </c>
      <c r="I58" s="3">
        <f t="shared" si="40"/>
        <v>0.9908088235294118</v>
      </c>
      <c r="J58" s="5">
        <f t="shared" si="47"/>
        <v>99165.963128252202</v>
      </c>
      <c r="K58" s="5">
        <f t="shared" si="41"/>
        <v>911.45186698761222</v>
      </c>
      <c r="L58" s="5">
        <f t="shared" si="42"/>
        <v>493551.18597379193</v>
      </c>
      <c r="M58" s="5">
        <f t="shared" si="32"/>
        <v>5865860.8676520158</v>
      </c>
      <c r="N58" s="33">
        <f t="shared" si="43"/>
        <v>59.151957815058445</v>
      </c>
      <c r="O58" s="4"/>
      <c r="Q58" s="27" t="s">
        <v>42</v>
      </c>
      <c r="R58" s="29">
        <f t="shared" si="33"/>
        <v>99165.963128252202</v>
      </c>
      <c r="S58" s="29">
        <f t="shared" si="34"/>
        <v>493551.18597379193</v>
      </c>
      <c r="T58" s="35">
        <f t="shared" si="35"/>
        <v>59.151957815058445</v>
      </c>
      <c r="U58" s="42">
        <v>0.96170886472285344</v>
      </c>
      <c r="V58" s="43">
        <f>1-U58</f>
        <v>3.829113527714656E-2</v>
      </c>
      <c r="W58" s="29">
        <f t="shared" si="44"/>
        <v>474652.55074547336</v>
      </c>
      <c r="X58" s="29">
        <f t="shared" si="36"/>
        <v>5142251.9452670971</v>
      </c>
      <c r="Y58" s="35">
        <f t="shared" si="45"/>
        <v>51.855009350502428</v>
      </c>
      <c r="Z58" s="36">
        <f t="shared" si="46"/>
        <v>7.2969484645560172</v>
      </c>
    </row>
    <row r="59" spans="1:26" s="2" customFormat="1" ht="13.2" x14ac:dyDescent="0.25">
      <c r="A59" s="2">
        <v>6</v>
      </c>
      <c r="B59" s="1" t="s">
        <v>43</v>
      </c>
      <c r="C59" s="1">
        <v>5</v>
      </c>
      <c r="D59" s="49">
        <f t="shared" si="37"/>
        <v>2785</v>
      </c>
      <c r="E59" s="49">
        <f t="shared" si="37"/>
        <v>6</v>
      </c>
      <c r="F59" s="3">
        <f t="shared" si="38"/>
        <v>2.1543985637342907E-3</v>
      </c>
      <c r="G59" s="2">
        <v>0.5</v>
      </c>
      <c r="H59" s="3">
        <f t="shared" si="39"/>
        <v>1.0714285714285713E-2</v>
      </c>
      <c r="I59" s="3">
        <f t="shared" si="40"/>
        <v>0.98928571428571432</v>
      </c>
      <c r="J59" s="5">
        <f t="shared" si="47"/>
        <v>98254.51126126459</v>
      </c>
      <c r="K59" s="5">
        <f t="shared" si="41"/>
        <v>1052.7269063706919</v>
      </c>
      <c r="L59" s="5">
        <f t="shared" si="42"/>
        <v>488640.73904039623</v>
      </c>
      <c r="M59" s="5">
        <f t="shared" si="32"/>
        <v>5372309.6816782234</v>
      </c>
      <c r="N59" s="33">
        <f t="shared" si="43"/>
        <v>54.677486180689783</v>
      </c>
      <c r="O59" s="4"/>
      <c r="Q59" s="27" t="s">
        <v>44</v>
      </c>
      <c r="R59" s="29">
        <f t="shared" si="33"/>
        <v>98254.51126126459</v>
      </c>
      <c r="S59" s="29">
        <f t="shared" si="34"/>
        <v>488640.73904039623</v>
      </c>
      <c r="T59" s="35">
        <f t="shared" si="35"/>
        <v>54.677486180689783</v>
      </c>
      <c r="U59" s="42">
        <v>0.963091689110254</v>
      </c>
      <c r="V59" s="43">
        <f t="shared" ref="V59:V72" si="48">1-U59</f>
        <v>3.6908310889745999E-2</v>
      </c>
      <c r="W59" s="29">
        <f t="shared" si="44"/>
        <v>470605.83473049803</v>
      </c>
      <c r="X59" s="29">
        <f t="shared" si="36"/>
        <v>4667599.3945216238</v>
      </c>
      <c r="Y59" s="35">
        <f t="shared" si="45"/>
        <v>47.505191716950272</v>
      </c>
      <c r="Z59" s="36">
        <f t="shared" si="46"/>
        <v>7.1722944637395116</v>
      </c>
    </row>
    <row r="60" spans="1:26" s="2" customFormat="1" ht="13.2" x14ac:dyDescent="0.25">
      <c r="A60" s="2">
        <v>7</v>
      </c>
      <c r="B60" s="1" t="s">
        <v>45</v>
      </c>
      <c r="C60" s="1">
        <v>5</v>
      </c>
      <c r="D60" s="49">
        <f t="shared" si="37"/>
        <v>2960</v>
      </c>
      <c r="E60" s="49">
        <f t="shared" si="37"/>
        <v>5</v>
      </c>
      <c r="F60" s="3">
        <f t="shared" si="38"/>
        <v>1.6891891891891893E-3</v>
      </c>
      <c r="G60" s="2">
        <v>0.5</v>
      </c>
      <c r="H60" s="3">
        <f t="shared" si="39"/>
        <v>8.4104289318755257E-3</v>
      </c>
      <c r="I60" s="3">
        <f t="shared" si="40"/>
        <v>0.99158957106812451</v>
      </c>
      <c r="J60" s="5">
        <f t="shared" si="47"/>
        <v>97201.784354893898</v>
      </c>
      <c r="K60" s="5">
        <f t="shared" si="41"/>
        <v>817.50869936832544</v>
      </c>
      <c r="L60" s="5">
        <f t="shared" si="42"/>
        <v>483965.15002604871</v>
      </c>
      <c r="M60" s="5">
        <f t="shared" si="32"/>
        <v>4883668.9426378272</v>
      </c>
      <c r="N60" s="33">
        <f t="shared" si="43"/>
        <v>50.242585309000503</v>
      </c>
      <c r="O60" s="4"/>
      <c r="Q60" s="27" t="s">
        <v>46</v>
      </c>
      <c r="R60" s="29">
        <f t="shared" si="33"/>
        <v>97201.784354893898</v>
      </c>
      <c r="S60" s="29">
        <f t="shared" si="34"/>
        <v>483965.15002604871</v>
      </c>
      <c r="T60" s="35">
        <f t="shared" si="35"/>
        <v>50.242585309000503</v>
      </c>
      <c r="U60" s="42">
        <v>0.95736753435116873</v>
      </c>
      <c r="V60" s="43">
        <f t="shared" si="48"/>
        <v>4.2632465648831275E-2</v>
      </c>
      <c r="W60" s="29">
        <f t="shared" si="44"/>
        <v>463332.52239233174</v>
      </c>
      <c r="X60" s="29">
        <f t="shared" si="36"/>
        <v>4196993.5597911263</v>
      </c>
      <c r="Y60" s="35">
        <f t="shared" si="45"/>
        <v>43.178153442816061</v>
      </c>
      <c r="Z60" s="36">
        <f t="shared" si="46"/>
        <v>7.0644318661844423</v>
      </c>
    </row>
    <row r="61" spans="1:26" s="2" customFormat="1" ht="13.2" x14ac:dyDescent="0.25">
      <c r="A61" s="2">
        <v>8</v>
      </c>
      <c r="B61" s="1" t="s">
        <v>47</v>
      </c>
      <c r="C61" s="1">
        <v>5</v>
      </c>
      <c r="D61" s="49">
        <f t="shared" si="37"/>
        <v>3351</v>
      </c>
      <c r="E61" s="49">
        <f t="shared" si="37"/>
        <v>5</v>
      </c>
      <c r="F61" s="3">
        <f t="shared" si="38"/>
        <v>1.4920919128618322E-3</v>
      </c>
      <c r="G61" s="2">
        <v>0.5</v>
      </c>
      <c r="H61" s="3">
        <f t="shared" si="39"/>
        <v>7.4327337594767345E-3</v>
      </c>
      <c r="I61" s="3">
        <f t="shared" si="40"/>
        <v>0.99256726624052327</v>
      </c>
      <c r="J61" s="5">
        <f t="shared" si="47"/>
        <v>96384.275655525576</v>
      </c>
      <c r="K61" s="5">
        <f t="shared" si="41"/>
        <v>716.39865954753657</v>
      </c>
      <c r="L61" s="5">
        <f t="shared" si="42"/>
        <v>480130.38162875909</v>
      </c>
      <c r="M61" s="5">
        <f t="shared" si="32"/>
        <v>4399703.7926117787</v>
      </c>
      <c r="N61" s="33">
        <f t="shared" si="43"/>
        <v>45.647526660221885</v>
      </c>
      <c r="O61" s="4"/>
      <c r="Q61" s="27" t="s">
        <v>48</v>
      </c>
      <c r="R61" s="29">
        <f t="shared" si="33"/>
        <v>96384.275655525576</v>
      </c>
      <c r="S61" s="29">
        <f t="shared" si="34"/>
        <v>480130.38162875909</v>
      </c>
      <c r="T61" s="35">
        <f t="shared" si="35"/>
        <v>45.647526660221885</v>
      </c>
      <c r="U61" s="42">
        <v>0.95681081085376496</v>
      </c>
      <c r="V61" s="43">
        <f t="shared" si="48"/>
        <v>4.3189189146235041E-2</v>
      </c>
      <c r="W61" s="29">
        <f t="shared" si="44"/>
        <v>459393.93976174062</v>
      </c>
      <c r="X61" s="29">
        <f t="shared" si="36"/>
        <v>3733661.0373987947</v>
      </c>
      <c r="Y61" s="35">
        <f t="shared" si="45"/>
        <v>38.737242273239502</v>
      </c>
      <c r="Z61" s="36">
        <f t="shared" si="46"/>
        <v>6.9102843869823829</v>
      </c>
    </row>
    <row r="62" spans="1:26" s="2" customFormat="1" ht="13.2" x14ac:dyDescent="0.25">
      <c r="A62" s="2">
        <v>9</v>
      </c>
      <c r="B62" s="1" t="s">
        <v>49</v>
      </c>
      <c r="C62" s="1">
        <v>5</v>
      </c>
      <c r="D62" s="49">
        <f t="shared" si="37"/>
        <v>3504</v>
      </c>
      <c r="E62" s="49">
        <f t="shared" si="37"/>
        <v>6</v>
      </c>
      <c r="F62" s="3">
        <f t="shared" si="38"/>
        <v>1.7123287671232876E-3</v>
      </c>
      <c r="G62" s="2">
        <v>0.5</v>
      </c>
      <c r="H62" s="3">
        <f t="shared" si="39"/>
        <v>8.5251491901108256E-3</v>
      </c>
      <c r="I62" s="3">
        <f t="shared" si="40"/>
        <v>0.99147485080988917</v>
      </c>
      <c r="J62" s="5">
        <f t="shared" si="47"/>
        <v>95667.876995978047</v>
      </c>
      <c r="K62" s="5">
        <f t="shared" si="41"/>
        <v>815.58292409188437</v>
      </c>
      <c r="L62" s="5">
        <f t="shared" si="42"/>
        <v>476300.42766966054</v>
      </c>
      <c r="M62" s="5">
        <f t="shared" si="32"/>
        <v>3919573.41098302</v>
      </c>
      <c r="N62" s="33">
        <f t="shared" si="43"/>
        <v>40.970632296437415</v>
      </c>
      <c r="O62" s="4"/>
      <c r="Q62" s="27" t="s">
        <v>50</v>
      </c>
      <c r="R62" s="29">
        <f t="shared" si="33"/>
        <v>95667.876995978047</v>
      </c>
      <c r="S62" s="29">
        <f t="shared" si="34"/>
        <v>476300.42766966054</v>
      </c>
      <c r="T62" s="35">
        <f t="shared" si="35"/>
        <v>40.970632296437415</v>
      </c>
      <c r="U62" s="42">
        <v>0.94800928093814252</v>
      </c>
      <c r="V62" s="43">
        <f t="shared" si="48"/>
        <v>5.1990719061857482E-2</v>
      </c>
      <c r="W62" s="29">
        <f t="shared" si="44"/>
        <v>451537.22594564466</v>
      </c>
      <c r="X62" s="29">
        <f t="shared" si="36"/>
        <v>3274267.097637054</v>
      </c>
      <c r="Y62" s="35">
        <f t="shared" si="45"/>
        <v>34.225355474071058</v>
      </c>
      <c r="Z62" s="36">
        <f t="shared" si="46"/>
        <v>6.7452768223663568</v>
      </c>
    </row>
    <row r="63" spans="1:26" s="2" customFormat="1" ht="13.2" x14ac:dyDescent="0.25">
      <c r="A63" s="2">
        <v>10</v>
      </c>
      <c r="B63" s="1" t="s">
        <v>51</v>
      </c>
      <c r="C63" s="1">
        <v>5</v>
      </c>
      <c r="D63" s="49">
        <f t="shared" si="37"/>
        <v>3601</v>
      </c>
      <c r="E63" s="49">
        <f t="shared" si="37"/>
        <v>14</v>
      </c>
      <c r="F63" s="3">
        <f t="shared" si="38"/>
        <v>3.8878089419605664E-3</v>
      </c>
      <c r="G63" s="2">
        <v>0.5</v>
      </c>
      <c r="H63" s="3">
        <f t="shared" si="39"/>
        <v>1.925192519251925E-2</v>
      </c>
      <c r="I63" s="3">
        <f t="shared" si="40"/>
        <v>0.98074807480748072</v>
      </c>
      <c r="J63" s="5">
        <f t="shared" si="47"/>
        <v>94852.294071886165</v>
      </c>
      <c r="K63" s="5">
        <f t="shared" si="41"/>
        <v>1826.0892698107896</v>
      </c>
      <c r="L63" s="5">
        <f t="shared" si="42"/>
        <v>469696.24718490383</v>
      </c>
      <c r="M63" s="5">
        <f t="shared" si="32"/>
        <v>3443272.9833133593</v>
      </c>
      <c r="N63" s="33">
        <f t="shared" si="43"/>
        <v>36.301420192365505</v>
      </c>
      <c r="O63" s="4"/>
      <c r="Q63" s="27" t="s">
        <v>52</v>
      </c>
      <c r="R63" s="29">
        <f t="shared" si="33"/>
        <v>94852.294071886165</v>
      </c>
      <c r="S63" s="29">
        <f t="shared" si="34"/>
        <v>469696.24718490383</v>
      </c>
      <c r="T63" s="35">
        <f t="shared" si="35"/>
        <v>36.301420192365505</v>
      </c>
      <c r="U63" s="42">
        <v>0.94216194080535964</v>
      </c>
      <c r="V63" s="43">
        <f t="shared" si="48"/>
        <v>5.7838059194640357E-2</v>
      </c>
      <c r="W63" s="29">
        <f t="shared" si="44"/>
        <v>442529.92783672293</v>
      </c>
      <c r="X63" s="29">
        <f t="shared" si="36"/>
        <v>2822729.8716914095</v>
      </c>
      <c r="Y63" s="35">
        <f t="shared" si="45"/>
        <v>29.759215623737404</v>
      </c>
      <c r="Z63" s="36">
        <f t="shared" si="46"/>
        <v>6.542204568628101</v>
      </c>
    </row>
    <row r="64" spans="1:26" s="2" customFormat="1" ht="13.2" x14ac:dyDescent="0.25">
      <c r="A64" s="2">
        <v>11</v>
      </c>
      <c r="B64" s="1" t="s">
        <v>53</v>
      </c>
      <c r="C64" s="1">
        <v>5</v>
      </c>
      <c r="D64" s="49">
        <f t="shared" si="37"/>
        <v>3229</v>
      </c>
      <c r="E64" s="49">
        <f t="shared" si="37"/>
        <v>15</v>
      </c>
      <c r="F64" s="3">
        <f t="shared" si="38"/>
        <v>4.6454010529575719E-3</v>
      </c>
      <c r="G64" s="2">
        <v>0.5</v>
      </c>
      <c r="H64" s="3">
        <f t="shared" si="39"/>
        <v>2.296035512015919E-2</v>
      </c>
      <c r="I64" s="3">
        <f t="shared" si="40"/>
        <v>0.97703964487984085</v>
      </c>
      <c r="J64" s="5">
        <f t="shared" si="47"/>
        <v>93026.204802075372</v>
      </c>
      <c r="K64" s="5">
        <f t="shared" si="41"/>
        <v>2135.9146977363089</v>
      </c>
      <c r="L64" s="5">
        <f t="shared" si="42"/>
        <v>459791.2372660361</v>
      </c>
      <c r="M64" s="5">
        <f t="shared" si="32"/>
        <v>2973576.7361284555</v>
      </c>
      <c r="N64" s="33">
        <f t="shared" si="43"/>
        <v>31.964936573034485</v>
      </c>
      <c r="O64" s="4"/>
      <c r="Q64" s="27" t="s">
        <v>54</v>
      </c>
      <c r="R64" s="29">
        <f t="shared" si="33"/>
        <v>93026.204802075372</v>
      </c>
      <c r="S64" s="29">
        <f t="shared" si="34"/>
        <v>459791.2372660361</v>
      </c>
      <c r="T64" s="35">
        <f t="shared" si="35"/>
        <v>31.964936573034485</v>
      </c>
      <c r="U64" s="42">
        <v>0.92489605986448908</v>
      </c>
      <c r="V64" s="43">
        <f t="shared" si="48"/>
        <v>7.5103940135510916E-2</v>
      </c>
      <c r="W64" s="29">
        <f t="shared" si="44"/>
        <v>425259.10370757524</v>
      </c>
      <c r="X64" s="29">
        <f t="shared" si="36"/>
        <v>2380199.9438546868</v>
      </c>
      <c r="Y64" s="35">
        <f t="shared" si="45"/>
        <v>25.586338268005807</v>
      </c>
      <c r="Z64" s="36">
        <f t="shared" si="46"/>
        <v>6.3785983050286781</v>
      </c>
    </row>
    <row r="65" spans="1:26" s="2" customFormat="1" ht="13.2" x14ac:dyDescent="0.25">
      <c r="A65" s="2">
        <v>12</v>
      </c>
      <c r="B65" s="1" t="s">
        <v>55</v>
      </c>
      <c r="C65" s="1">
        <v>5</v>
      </c>
      <c r="D65" s="49">
        <f t="shared" si="37"/>
        <v>2473</v>
      </c>
      <c r="E65" s="49">
        <f t="shared" si="37"/>
        <v>15</v>
      </c>
      <c r="F65" s="3">
        <f t="shared" si="38"/>
        <v>6.0655074807925598E-3</v>
      </c>
      <c r="G65" s="2">
        <v>0.5</v>
      </c>
      <c r="H65" s="3">
        <f t="shared" si="39"/>
        <v>2.9874526986656044E-2</v>
      </c>
      <c r="I65" s="3">
        <f t="shared" si="40"/>
        <v>0.97012547301334395</v>
      </c>
      <c r="J65" s="5">
        <f t="shared" si="47"/>
        <v>90890.290104339074</v>
      </c>
      <c r="K65" s="5">
        <f t="shared" si="41"/>
        <v>2715.3044245470746</v>
      </c>
      <c r="L65" s="5">
        <f t="shared" si="42"/>
        <v>447663.18946032762</v>
      </c>
      <c r="M65" s="5">
        <f t="shared" si="32"/>
        <v>2513785.4988624193</v>
      </c>
      <c r="N65" s="33">
        <f t="shared" si="43"/>
        <v>27.657360274421787</v>
      </c>
      <c r="O65" s="4"/>
      <c r="Q65" s="27" t="s">
        <v>56</v>
      </c>
      <c r="R65" s="29">
        <f t="shared" si="33"/>
        <v>90890.290104339074</v>
      </c>
      <c r="S65" s="29">
        <f t="shared" si="34"/>
        <v>447663.18946032762</v>
      </c>
      <c r="T65" s="35">
        <f t="shared" si="35"/>
        <v>27.657360274421787</v>
      </c>
      <c r="U65" s="42">
        <v>0.89970667843387275</v>
      </c>
      <c r="V65" s="43">
        <f t="shared" si="48"/>
        <v>0.10029332156612725</v>
      </c>
      <c r="W65" s="29">
        <f t="shared" si="44"/>
        <v>402765.56124646484</v>
      </c>
      <c r="X65" s="29">
        <f t="shared" si="36"/>
        <v>1954940.8401471116</v>
      </c>
      <c r="Y65" s="35">
        <f t="shared" si="45"/>
        <v>21.50879745133285</v>
      </c>
      <c r="Z65" s="36">
        <f t="shared" si="46"/>
        <v>6.1485628230889375</v>
      </c>
    </row>
    <row r="66" spans="1:26" s="2" customFormat="1" ht="13.2" x14ac:dyDescent="0.25">
      <c r="A66" s="2">
        <v>13</v>
      </c>
      <c r="B66" s="1" t="s">
        <v>57</v>
      </c>
      <c r="C66" s="1">
        <v>5</v>
      </c>
      <c r="D66" s="49">
        <f t="shared" si="37"/>
        <v>2000</v>
      </c>
      <c r="E66" s="49">
        <f t="shared" si="37"/>
        <v>18</v>
      </c>
      <c r="F66" s="3">
        <f t="shared" si="38"/>
        <v>8.9999999999999993E-3</v>
      </c>
      <c r="G66" s="2">
        <v>0.5</v>
      </c>
      <c r="H66" s="3">
        <f t="shared" si="39"/>
        <v>4.4009779951100246E-2</v>
      </c>
      <c r="I66" s="3">
        <f t="shared" si="40"/>
        <v>0.95599022004889977</v>
      </c>
      <c r="J66" s="5">
        <f t="shared" si="47"/>
        <v>88174.985679791993</v>
      </c>
      <c r="K66" s="5">
        <f t="shared" si="41"/>
        <v>3880.561716959061</v>
      </c>
      <c r="L66" s="5">
        <f t="shared" si="42"/>
        <v>431173.52410656231</v>
      </c>
      <c r="M66" s="5">
        <f t="shared" si="32"/>
        <v>2066122.3094020914</v>
      </c>
      <c r="N66" s="33">
        <f t="shared" si="43"/>
        <v>23.432068556327611</v>
      </c>
      <c r="O66" s="4"/>
      <c r="Q66" s="27" t="s">
        <v>58</v>
      </c>
      <c r="R66" s="29">
        <f t="shared" si="33"/>
        <v>88174.985679791993</v>
      </c>
      <c r="S66" s="29">
        <f t="shared" si="34"/>
        <v>431173.52410656231</v>
      </c>
      <c r="T66" s="35">
        <f t="shared" si="35"/>
        <v>23.432068556327611</v>
      </c>
      <c r="U66" s="42">
        <v>0.86438699185239576</v>
      </c>
      <c r="V66" s="43">
        <f t="shared" si="48"/>
        <v>0.13561300814760424</v>
      </c>
      <c r="W66" s="29">
        <f t="shared" si="44"/>
        <v>372700.78546886786</v>
      </c>
      <c r="X66" s="29">
        <f t="shared" si="36"/>
        <v>1552175.2789006466</v>
      </c>
      <c r="Y66" s="35">
        <f t="shared" si="45"/>
        <v>17.603351641443762</v>
      </c>
      <c r="Z66" s="36">
        <f t="shared" si="46"/>
        <v>5.8287169148838487</v>
      </c>
    </row>
    <row r="67" spans="1:26" s="2" customFormat="1" ht="13.2" x14ac:dyDescent="0.25">
      <c r="A67" s="2">
        <v>14</v>
      </c>
      <c r="B67" s="1" t="s">
        <v>59</v>
      </c>
      <c r="C67" s="1">
        <v>5</v>
      </c>
      <c r="D67" s="49">
        <f t="shared" si="37"/>
        <v>1570</v>
      </c>
      <c r="E67" s="49">
        <f t="shared" si="37"/>
        <v>25</v>
      </c>
      <c r="F67" s="3">
        <f t="shared" si="38"/>
        <v>1.5923566878980892E-2</v>
      </c>
      <c r="G67" s="2">
        <v>0.5</v>
      </c>
      <c r="H67" s="3">
        <f t="shared" si="39"/>
        <v>7.6569678407350683E-2</v>
      </c>
      <c r="I67" s="3">
        <f t="shared" si="40"/>
        <v>0.92343032159264937</v>
      </c>
      <c r="J67" s="5">
        <f t="shared" si="47"/>
        <v>84294.423962832938</v>
      </c>
      <c r="K67" s="5">
        <f t="shared" si="41"/>
        <v>6454.3969343669933</v>
      </c>
      <c r="L67" s="5">
        <f t="shared" si="42"/>
        <v>405336.12747824722</v>
      </c>
      <c r="M67" s="5">
        <f t="shared" si="32"/>
        <v>1634948.7852955291</v>
      </c>
      <c r="N67" s="33">
        <f t="shared" si="43"/>
        <v>19.395693195749342</v>
      </c>
      <c r="O67" s="4"/>
      <c r="Q67" s="27" t="s">
        <v>60</v>
      </c>
      <c r="R67" s="29">
        <f t="shared" si="33"/>
        <v>84294.423962832938</v>
      </c>
      <c r="S67" s="29">
        <f t="shared" si="34"/>
        <v>405336.12747824722</v>
      </c>
      <c r="T67" s="35">
        <f t="shared" si="35"/>
        <v>19.395693195749342</v>
      </c>
      <c r="U67" s="42">
        <v>0.82345390469096191</v>
      </c>
      <c r="V67" s="43">
        <f t="shared" si="48"/>
        <v>0.17654609530903809</v>
      </c>
      <c r="W67" s="29">
        <f t="shared" si="44"/>
        <v>333775.61688427615</v>
      </c>
      <c r="X67" s="29">
        <f t="shared" si="36"/>
        <v>1179474.4934317786</v>
      </c>
      <c r="Y67" s="35">
        <f t="shared" si="45"/>
        <v>13.992319277866256</v>
      </c>
      <c r="Z67" s="36">
        <f t="shared" si="46"/>
        <v>5.4033739178830853</v>
      </c>
    </row>
    <row r="68" spans="1:26" s="2" customFormat="1" ht="13.2" x14ac:dyDescent="0.25">
      <c r="A68" s="2">
        <v>15</v>
      </c>
      <c r="B68" s="1" t="s">
        <v>61</v>
      </c>
      <c r="C68" s="1">
        <v>5</v>
      </c>
      <c r="D68" s="49">
        <f t="shared" si="37"/>
        <v>1096</v>
      </c>
      <c r="E68" s="49">
        <f t="shared" si="37"/>
        <v>30</v>
      </c>
      <c r="F68" s="3">
        <f t="shared" si="38"/>
        <v>2.7372262773722629E-2</v>
      </c>
      <c r="G68" s="2">
        <v>0.5</v>
      </c>
      <c r="H68" s="3">
        <f t="shared" si="39"/>
        <v>0.12809564474807858</v>
      </c>
      <c r="I68" s="3">
        <f t="shared" si="40"/>
        <v>0.87190435525192145</v>
      </c>
      <c r="J68" s="5">
        <f t="shared" si="47"/>
        <v>77840.027028465949</v>
      </c>
      <c r="K68" s="5">
        <f t="shared" si="41"/>
        <v>9970.9684494192097</v>
      </c>
      <c r="L68" s="5">
        <f t="shared" si="42"/>
        <v>364272.71401878179</v>
      </c>
      <c r="M68" s="5">
        <f t="shared" si="32"/>
        <v>1229612.6578172818</v>
      </c>
      <c r="N68" s="33">
        <f t="shared" si="43"/>
        <v>15.796662780803182</v>
      </c>
      <c r="O68" s="4"/>
      <c r="Q68" s="27" t="s">
        <v>62</v>
      </c>
      <c r="R68" s="29">
        <f t="shared" si="33"/>
        <v>77840.027028465949</v>
      </c>
      <c r="S68" s="29">
        <f t="shared" si="34"/>
        <v>364272.71401878179</v>
      </c>
      <c r="T68" s="35">
        <f t="shared" si="35"/>
        <v>15.796662780803182</v>
      </c>
      <c r="U68" s="42">
        <v>0.7557222850963411</v>
      </c>
      <c r="V68" s="43">
        <f t="shared" si="48"/>
        <v>0.2442777149036589</v>
      </c>
      <c r="W68" s="29">
        <f t="shared" si="44"/>
        <v>275289.00783651974</v>
      </c>
      <c r="X68" s="29">
        <f t="shared" si="36"/>
        <v>845698.87654750235</v>
      </c>
      <c r="Y68" s="35">
        <f t="shared" si="45"/>
        <v>10.864575833693273</v>
      </c>
      <c r="Z68" s="36">
        <f t="shared" si="46"/>
        <v>4.9320869471099087</v>
      </c>
    </row>
    <row r="69" spans="1:26" s="2" customFormat="1" ht="13.2" x14ac:dyDescent="0.25">
      <c r="A69" s="2">
        <v>16</v>
      </c>
      <c r="B69" s="1" t="s">
        <v>63</v>
      </c>
      <c r="C69" s="1">
        <v>5</v>
      </c>
      <c r="D69" s="49">
        <f t="shared" si="37"/>
        <v>713</v>
      </c>
      <c r="E69" s="49">
        <f t="shared" si="37"/>
        <v>18</v>
      </c>
      <c r="F69" s="3">
        <f t="shared" si="38"/>
        <v>2.5245441795231416E-2</v>
      </c>
      <c r="G69" s="2">
        <v>0.5</v>
      </c>
      <c r="H69" s="3">
        <f t="shared" si="39"/>
        <v>0.1187335092348285</v>
      </c>
      <c r="I69" s="3">
        <f t="shared" si="40"/>
        <v>0.8812664907651715</v>
      </c>
      <c r="J69" s="5">
        <f t="shared" si="47"/>
        <v>67869.058579046745</v>
      </c>
      <c r="K69" s="5">
        <f t="shared" si="41"/>
        <v>8058.3314935543631</v>
      </c>
      <c r="L69" s="5">
        <f t="shared" si="42"/>
        <v>319199.46416134783</v>
      </c>
      <c r="M69" s="5">
        <f t="shared" si="32"/>
        <v>865339.94379850011</v>
      </c>
      <c r="N69" s="33">
        <f t="shared" si="43"/>
        <v>12.750139193262024</v>
      </c>
      <c r="O69" s="4"/>
      <c r="Q69" s="27" t="s">
        <v>64</v>
      </c>
      <c r="R69" s="29">
        <f t="shared" si="33"/>
        <v>67869.058579046745</v>
      </c>
      <c r="S69" s="29">
        <f t="shared" si="34"/>
        <v>319199.46416134783</v>
      </c>
      <c r="T69" s="35">
        <f t="shared" si="35"/>
        <v>12.750139193262024</v>
      </c>
      <c r="U69" s="42">
        <v>0.69850988448397933</v>
      </c>
      <c r="V69" s="43">
        <f t="shared" si="48"/>
        <v>0.30149011551602067</v>
      </c>
      <c r="W69" s="29">
        <f t="shared" si="44"/>
        <v>222963.98083869118</v>
      </c>
      <c r="X69" s="29">
        <f t="shared" si="36"/>
        <v>570409.86871098261</v>
      </c>
      <c r="Y69" s="35">
        <f t="shared" si="45"/>
        <v>8.4045643280380737</v>
      </c>
      <c r="Z69" s="36">
        <f t="shared" si="46"/>
        <v>4.3455748652239503</v>
      </c>
    </row>
    <row r="70" spans="1:26" s="2" customFormat="1" ht="13.2" x14ac:dyDescent="0.25">
      <c r="A70" s="2">
        <v>17</v>
      </c>
      <c r="B70" s="1" t="s">
        <v>65</v>
      </c>
      <c r="C70" s="1">
        <v>5</v>
      </c>
      <c r="D70" s="49">
        <f t="shared" si="37"/>
        <v>399</v>
      </c>
      <c r="E70" s="49">
        <f t="shared" si="37"/>
        <v>35</v>
      </c>
      <c r="F70" s="3">
        <f t="shared" si="38"/>
        <v>8.771929824561403E-2</v>
      </c>
      <c r="G70" s="2">
        <v>0.5</v>
      </c>
      <c r="H70" s="3">
        <f t="shared" si="39"/>
        <v>0.35971223021582732</v>
      </c>
      <c r="I70" s="3">
        <f t="shared" si="40"/>
        <v>0.64028776978417268</v>
      </c>
      <c r="J70" s="5">
        <f t="shared" si="47"/>
        <v>59810.727085492385</v>
      </c>
      <c r="K70" s="5">
        <f t="shared" si="41"/>
        <v>21514.650030752655</v>
      </c>
      <c r="L70" s="5">
        <f t="shared" si="42"/>
        <v>245267.01035058027</v>
      </c>
      <c r="M70" s="5">
        <f t="shared" si="32"/>
        <v>546140.47963715228</v>
      </c>
      <c r="N70" s="33">
        <f t="shared" si="43"/>
        <v>9.1311459707973253</v>
      </c>
      <c r="O70" s="4"/>
      <c r="Q70" s="27" t="s">
        <v>66</v>
      </c>
      <c r="R70" s="29">
        <f t="shared" si="33"/>
        <v>59810.727085492385</v>
      </c>
      <c r="S70" s="29">
        <f t="shared" si="34"/>
        <v>245267.01035058027</v>
      </c>
      <c r="T70" s="35">
        <f t="shared" si="35"/>
        <v>9.1311459707973253</v>
      </c>
      <c r="U70" s="42">
        <v>0.67065690345363116</v>
      </c>
      <c r="V70" s="43">
        <f t="shared" si="48"/>
        <v>0.32934309654636884</v>
      </c>
      <c r="W70" s="29">
        <f t="shared" si="44"/>
        <v>164490.01368104987</v>
      </c>
      <c r="X70" s="29">
        <f t="shared" si="36"/>
        <v>347445.8878722915</v>
      </c>
      <c r="Y70" s="35">
        <f t="shared" si="45"/>
        <v>5.8090898539932239</v>
      </c>
      <c r="Z70" s="36">
        <f t="shared" si="46"/>
        <v>3.3220561168041014</v>
      </c>
    </row>
    <row r="71" spans="1:26" s="2" customFormat="1" ht="13.2" x14ac:dyDescent="0.25">
      <c r="A71" s="2">
        <v>18</v>
      </c>
      <c r="B71" s="1" t="s">
        <v>67</v>
      </c>
      <c r="C71" s="1">
        <v>5</v>
      </c>
      <c r="D71" s="49">
        <f t="shared" si="37"/>
        <v>216</v>
      </c>
      <c r="E71" s="49">
        <f t="shared" si="37"/>
        <v>15</v>
      </c>
      <c r="F71" s="3">
        <f t="shared" si="38"/>
        <v>6.9444444444444448E-2</v>
      </c>
      <c r="G71" s="2">
        <v>0.5</v>
      </c>
      <c r="H71" s="3">
        <f t="shared" si="39"/>
        <v>0.29585798816568043</v>
      </c>
      <c r="I71" s="3">
        <f t="shared" si="40"/>
        <v>0.70414201183431957</v>
      </c>
      <c r="J71" s="5">
        <f t="shared" si="47"/>
        <v>38296.077054739726</v>
      </c>
      <c r="K71" s="5">
        <f t="shared" si="41"/>
        <v>11330.200312053172</v>
      </c>
      <c r="L71" s="5">
        <f t="shared" si="42"/>
        <v>163154.88449356571</v>
      </c>
      <c r="M71" s="5">
        <f>L71+M72</f>
        <v>300873.46928657207</v>
      </c>
      <c r="N71" s="33">
        <f t="shared" si="43"/>
        <v>7.856508875739646</v>
      </c>
      <c r="O71" s="4"/>
      <c r="Q71" s="27" t="s">
        <v>68</v>
      </c>
      <c r="R71" s="29">
        <f t="shared" si="33"/>
        <v>38296.077054739726</v>
      </c>
      <c r="S71" s="29">
        <f t="shared" si="34"/>
        <v>163154.88449356571</v>
      </c>
      <c r="T71" s="35">
        <f t="shared" si="35"/>
        <v>7.856508875739646</v>
      </c>
      <c r="U71" s="42">
        <v>0.63527807449444496</v>
      </c>
      <c r="V71" s="43">
        <f t="shared" si="48"/>
        <v>0.36472192550555504</v>
      </c>
      <c r="W71" s="29">
        <f t="shared" si="44"/>
        <v>103648.720865436</v>
      </c>
      <c r="X71" s="29">
        <f>X72+W71</f>
        <v>182955.87419124163</v>
      </c>
      <c r="Y71" s="35">
        <f t="shared" si="45"/>
        <v>4.777405109398746</v>
      </c>
      <c r="Z71" s="36">
        <f t="shared" si="46"/>
        <v>3.0791037663409</v>
      </c>
    </row>
    <row r="72" spans="1:26" s="2" customFormat="1" ht="13.2" x14ac:dyDescent="0.25">
      <c r="A72" s="12">
        <v>19</v>
      </c>
      <c r="B72" s="13" t="s">
        <v>69</v>
      </c>
      <c r="C72" s="12"/>
      <c r="D72" s="50">
        <f t="shared" si="37"/>
        <v>143</v>
      </c>
      <c r="E72" s="50">
        <f t="shared" si="37"/>
        <v>28</v>
      </c>
      <c r="F72" s="17">
        <f t="shared" si="38"/>
        <v>0.19580419580419581</v>
      </c>
      <c r="G72" s="12"/>
      <c r="H72" s="17">
        <v>1</v>
      </c>
      <c r="I72" s="17">
        <f t="shared" si="40"/>
        <v>0</v>
      </c>
      <c r="J72" s="21">
        <f t="shared" si="47"/>
        <v>26965.876742686556</v>
      </c>
      <c r="K72" s="21">
        <f t="shared" si="41"/>
        <v>26965.876742686556</v>
      </c>
      <c r="L72" s="21">
        <f>K72/F72</f>
        <v>137718.58479300633</v>
      </c>
      <c r="M72" s="21">
        <f>L72</f>
        <v>137718.58479300633</v>
      </c>
      <c r="N72" s="34">
        <f t="shared" si="43"/>
        <v>5.1071428571428568</v>
      </c>
      <c r="O72" s="4"/>
      <c r="Q72" s="30" t="s">
        <v>69</v>
      </c>
      <c r="R72" s="31">
        <f t="shared" si="33"/>
        <v>26965.876742686556</v>
      </c>
      <c r="S72" s="31">
        <f t="shared" si="34"/>
        <v>137718.58479300633</v>
      </c>
      <c r="T72" s="38">
        <f t="shared" si="35"/>
        <v>5.1071428571428568</v>
      </c>
      <c r="U72" s="44">
        <v>0.57586384179742911</v>
      </c>
      <c r="V72" s="45">
        <f t="shared" si="48"/>
        <v>0.42413615820257089</v>
      </c>
      <c r="W72" s="31">
        <f t="shared" si="44"/>
        <v>79307.15332580563</v>
      </c>
      <c r="X72" s="31">
        <f>W72</f>
        <v>79307.15332580563</v>
      </c>
      <c r="Y72" s="38">
        <f t="shared" si="45"/>
        <v>2.9410189063225842</v>
      </c>
      <c r="Z72" s="37">
        <f t="shared" si="46"/>
        <v>2.1661239508202725</v>
      </c>
    </row>
    <row r="73" spans="1:26" s="2" customFormat="1" ht="13.2" x14ac:dyDescent="0.25">
      <c r="B73" s="2" t="s">
        <v>70</v>
      </c>
      <c r="D73" s="25">
        <f>SUM(D54:D72)</f>
        <v>39077</v>
      </c>
      <c r="E73" s="25">
        <f>SUM(E54:E72)</f>
        <v>245</v>
      </c>
    </row>
    <row r="77" spans="1:26" s="52" customFormat="1" ht="17.399999999999999" x14ac:dyDescent="0.3">
      <c r="C77" s="53" t="s">
        <v>81</v>
      </c>
      <c r="D77" s="53" t="s">
        <v>82</v>
      </c>
      <c r="E77" s="53" t="s">
        <v>83</v>
      </c>
      <c r="F77" s="53" t="s">
        <v>19</v>
      </c>
      <c r="G77" s="53" t="s">
        <v>20</v>
      </c>
    </row>
    <row r="78" spans="1:26" s="52" customFormat="1" ht="17.399999999999999" x14ac:dyDescent="0.3">
      <c r="C78" s="53" t="s">
        <v>84</v>
      </c>
      <c r="D78" s="54">
        <v>0</v>
      </c>
      <c r="E78" s="55">
        <f>$N$4</f>
        <v>70.414435676988163</v>
      </c>
      <c r="F78" s="55">
        <f>$Y$4</f>
        <v>64.360074152807144</v>
      </c>
      <c r="G78" s="55">
        <f>E78-F78</f>
        <v>6.0543615241810187</v>
      </c>
    </row>
    <row r="79" spans="1:26" s="52" customFormat="1" ht="17.399999999999999" x14ac:dyDescent="0.3">
      <c r="C79" s="53" t="s">
        <v>85</v>
      </c>
      <c r="D79" s="54">
        <v>0</v>
      </c>
      <c r="E79" s="55">
        <f>$N$29</f>
        <v>77.022884804885962</v>
      </c>
      <c r="F79" s="55">
        <f>$Y$29</f>
        <v>68.509616703988499</v>
      </c>
      <c r="G79" s="55">
        <f t="shared" ref="G79:G80" si="49">E79-F79</f>
        <v>8.5132681008974629</v>
      </c>
    </row>
    <row r="80" spans="1:26" s="52" customFormat="1" ht="17.399999999999999" x14ac:dyDescent="0.3">
      <c r="C80" s="53" t="s">
        <v>86</v>
      </c>
      <c r="D80" s="54">
        <v>0</v>
      </c>
      <c r="E80" s="55">
        <f>$N$54</f>
        <v>73.565692278724597</v>
      </c>
      <c r="F80" s="55">
        <f>$Y$54</f>
        <v>65.758793900075688</v>
      </c>
      <c r="G80" s="55">
        <f t="shared" si="49"/>
        <v>7.8068983786489099</v>
      </c>
    </row>
  </sheetData>
  <mergeCells count="30">
    <mergeCell ref="Z27:Z28"/>
    <mergeCell ref="Q51:Z51"/>
    <mergeCell ref="R52:T52"/>
    <mergeCell ref="U52:U53"/>
    <mergeCell ref="V52:V53"/>
    <mergeCell ref="W52:W53"/>
    <mergeCell ref="X52:X53"/>
    <mergeCell ref="Y52:Y53"/>
    <mergeCell ref="Z52:Z53"/>
    <mergeCell ref="B52:B53"/>
    <mergeCell ref="Q1:Z1"/>
    <mergeCell ref="R2:T2"/>
    <mergeCell ref="U2:U3"/>
    <mergeCell ref="V2:V3"/>
    <mergeCell ref="W2:W3"/>
    <mergeCell ref="X2:X3"/>
    <mergeCell ref="Y2:Y3"/>
    <mergeCell ref="Z2:Z3"/>
    <mergeCell ref="Q26:Z26"/>
    <mergeCell ref="R27:T27"/>
    <mergeCell ref="U27:U28"/>
    <mergeCell ref="V27:V28"/>
    <mergeCell ref="W27:W28"/>
    <mergeCell ref="X27:X28"/>
    <mergeCell ref="Y27:Y28"/>
    <mergeCell ref="B1:N1"/>
    <mergeCell ref="B2:B3"/>
    <mergeCell ref="B26:N26"/>
    <mergeCell ref="B27:B28"/>
    <mergeCell ref="B51:N51"/>
  </mergeCells>
  <phoneticPr fontId="13" type="noConversion"/>
  <pageMargins left="0.7" right="0.7" top="0.75" bottom="0.75" header="0.3" footer="0.3"/>
  <pageSetup paperSize="9" orientation="landscape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C89DFF-BE25-E04D-94EE-089F20FC751B}">
  <dimension ref="A1:Z80"/>
  <sheetViews>
    <sheetView topLeftCell="A60" workbookViewId="0">
      <selection activeCell="D69" sqref="D69"/>
    </sheetView>
  </sheetViews>
  <sheetFormatPr defaultColWidth="8.796875" defaultRowHeight="13.8" x14ac:dyDescent="0.25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 x14ac:dyDescent="0.3">
      <c r="B1" s="65" t="s">
        <v>87</v>
      </c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Q1" s="70" t="s">
        <v>90</v>
      </c>
      <c r="R1" s="71"/>
      <c r="S1" s="71"/>
      <c r="T1" s="71"/>
      <c r="U1" s="71"/>
      <c r="V1" s="71"/>
      <c r="W1" s="71"/>
      <c r="X1" s="71"/>
      <c r="Y1" s="71"/>
      <c r="Z1" s="72"/>
    </row>
    <row r="2" spans="1:26" s="9" customFormat="1" ht="35.549999999999997" customHeight="1" x14ac:dyDescent="0.25">
      <c r="A2" s="7"/>
      <c r="B2" s="66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73" t="s">
        <v>14</v>
      </c>
      <c r="S2" s="73"/>
      <c r="T2" s="73"/>
      <c r="U2" s="74" t="s">
        <v>15</v>
      </c>
      <c r="V2" s="74" t="s">
        <v>16</v>
      </c>
      <c r="W2" s="75" t="s">
        <v>17</v>
      </c>
      <c r="X2" s="75" t="s">
        <v>18</v>
      </c>
      <c r="Y2" s="76" t="s">
        <v>19</v>
      </c>
      <c r="Z2" s="76" t="s">
        <v>20</v>
      </c>
    </row>
    <row r="3" spans="1:26" s="10" customFormat="1" ht="23.25" customHeight="1" thickBot="1" x14ac:dyDescent="0.35">
      <c r="B3" s="67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74"/>
      <c r="V3" s="74"/>
      <c r="W3" s="75"/>
      <c r="X3" s="75"/>
      <c r="Y3" s="76"/>
      <c r="Z3" s="76"/>
    </row>
    <row r="4" spans="1:26" s="2" customFormat="1" x14ac:dyDescent="0.25">
      <c r="A4" s="2">
        <v>1</v>
      </c>
      <c r="B4" s="1">
        <v>0</v>
      </c>
      <c r="C4" s="1">
        <v>1</v>
      </c>
      <c r="D4">
        <v>194</v>
      </c>
      <c r="E4" s="51">
        <v>1</v>
      </c>
      <c r="F4" s="3">
        <f>E4/D4</f>
        <v>5.1546391752577319E-3</v>
      </c>
      <c r="G4" s="2">
        <v>0.3</v>
      </c>
      <c r="H4" s="18">
        <f>C4*F4/(1+(1-G4)*C4*F4)</f>
        <v>5.136106831022085E-3</v>
      </c>
      <c r="I4" s="18">
        <f>1-H4</f>
        <v>0.99486389316897794</v>
      </c>
      <c r="J4" s="41">
        <v>100000</v>
      </c>
      <c r="K4" s="20">
        <f>J4*H4</f>
        <v>513.61068310220855</v>
      </c>
      <c r="L4" s="20">
        <f>C4*(J5+G4*K4)</f>
        <v>99640.472521828458</v>
      </c>
      <c r="M4" s="5">
        <f t="shared" ref="M4:M20" si="0">L4+M5</f>
        <v>6918338.6766746342</v>
      </c>
      <c r="N4" s="32">
        <f>M4/J4</f>
        <v>69.183386766746338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99640.472521828458</v>
      </c>
      <c r="T4" s="35">
        <f t="shared" ref="T4:T22" si="3">N4</f>
        <v>69.183386766746338</v>
      </c>
      <c r="U4" s="42">
        <v>0.96680194174873568</v>
      </c>
      <c r="V4" s="43">
        <f>1-U4</f>
        <v>3.3198058251264317E-2</v>
      </c>
      <c r="W4" s="29">
        <f>S4*U4</f>
        <v>96332.602310865303</v>
      </c>
      <c r="X4" s="29">
        <f t="shared" ref="X4:X20" si="4">X5+W4</f>
        <v>6330412.0348655265</v>
      </c>
      <c r="Y4" s="40">
        <f>X4/R4</f>
        <v>63.304120348655267</v>
      </c>
      <c r="Z4" s="36">
        <f>T4-Y4</f>
        <v>5.8792664180910705</v>
      </c>
    </row>
    <row r="5" spans="1:26" s="2" customFormat="1" x14ac:dyDescent="0.25">
      <c r="A5" s="2">
        <v>2</v>
      </c>
      <c r="B5" s="1" t="s">
        <v>35</v>
      </c>
      <c r="C5" s="1">
        <v>4</v>
      </c>
      <c r="D5">
        <v>913</v>
      </c>
      <c r="E5" s="51">
        <v>2</v>
      </c>
      <c r="F5" s="3">
        <f t="shared" ref="F5:F22" si="5">E5/D5</f>
        <v>2.1905805038335158E-3</v>
      </c>
      <c r="G5" s="2">
        <v>0.4</v>
      </c>
      <c r="H5" s="3">
        <f t="shared" ref="H5:H21" si="6">C5*F5/(1+(1-G5)*C5*F5)</f>
        <v>8.7164959686206155E-3</v>
      </c>
      <c r="I5" s="3">
        <f t="shared" ref="I5:I22" si="7">1-H5</f>
        <v>0.99128350403137944</v>
      </c>
      <c r="J5" s="5">
        <f>I4*J4</f>
        <v>99486.389316897796</v>
      </c>
      <c r="K5" s="5">
        <f t="shared" ref="K5:K22" si="8">J5*H5</f>
        <v>867.17271141336073</v>
      </c>
      <c r="L5" s="5">
        <f t="shared" ref="L5:L21" si="9">C5*(J6+G5*K5)</f>
        <v>395864.34276019916</v>
      </c>
      <c r="M5" s="5">
        <f t="shared" si="0"/>
        <v>6818698.2041528057</v>
      </c>
      <c r="N5" s="33">
        <f t="shared" ref="N5:N22" si="10">M5/J5</f>
        <v>68.539005696879258</v>
      </c>
      <c r="O5" s="4"/>
      <c r="Q5" s="27" t="s">
        <v>36</v>
      </c>
      <c r="R5" s="29">
        <f t="shared" si="1"/>
        <v>99486.389316897796</v>
      </c>
      <c r="S5" s="29">
        <f t="shared" si="2"/>
        <v>395864.34276019916</v>
      </c>
      <c r="T5" s="35">
        <f t="shared" si="3"/>
        <v>68.539005696879258</v>
      </c>
      <c r="U5" s="42">
        <v>0.96680194174873568</v>
      </c>
      <c r="V5" s="43">
        <f>1-U5</f>
        <v>3.3198058251264317E-2</v>
      </c>
      <c r="W5" s="29">
        <f t="shared" ref="W5:W22" si="11">S5*U5</f>
        <v>382722.41524964757</v>
      </c>
      <c r="X5" s="29">
        <f t="shared" si="4"/>
        <v>6234079.4325546613</v>
      </c>
      <c r="Y5" s="35">
        <f t="shared" ref="Y5:Y22" si="12">X5/R5</f>
        <v>62.662636319999613</v>
      </c>
      <c r="Z5" s="36">
        <f t="shared" ref="Z5:Z22" si="13">T5-Y5</f>
        <v>5.8763693768796443</v>
      </c>
    </row>
    <row r="6" spans="1:26" s="2" customFormat="1" x14ac:dyDescent="0.25">
      <c r="A6" s="2">
        <v>3</v>
      </c>
      <c r="B6" s="1" t="s">
        <v>37</v>
      </c>
      <c r="C6" s="1">
        <v>5</v>
      </c>
      <c r="D6">
        <v>1209</v>
      </c>
      <c r="E6" s="51">
        <v>0</v>
      </c>
      <c r="F6" s="3">
        <f t="shared" si="5"/>
        <v>0</v>
      </c>
      <c r="G6" s="2">
        <v>0.5</v>
      </c>
      <c r="H6" s="3">
        <f t="shared" si="6"/>
        <v>0</v>
      </c>
      <c r="I6" s="3">
        <f t="shared" si="7"/>
        <v>1</v>
      </c>
      <c r="J6" s="5">
        <f t="shared" ref="J6:J22" si="14">I5*J5</f>
        <v>98619.216605484442</v>
      </c>
      <c r="K6" s="5">
        <f t="shared" si="8"/>
        <v>0</v>
      </c>
      <c r="L6" s="5">
        <f t="shared" si="9"/>
        <v>493096.0830274222</v>
      </c>
      <c r="M6" s="5">
        <f t="shared" si="0"/>
        <v>6422833.861392607</v>
      </c>
      <c r="N6" s="33">
        <f t="shared" si="10"/>
        <v>65.127609835783446</v>
      </c>
      <c r="O6" s="4"/>
      <c r="Q6" s="27" t="s">
        <v>38</v>
      </c>
      <c r="R6" s="29">
        <f t="shared" si="1"/>
        <v>98619.216605484442</v>
      </c>
      <c r="S6" s="29">
        <f t="shared" si="2"/>
        <v>493096.0830274222</v>
      </c>
      <c r="T6" s="35">
        <f t="shared" si="3"/>
        <v>65.127609835783446</v>
      </c>
      <c r="U6" s="42">
        <v>0.96680194174873568</v>
      </c>
      <c r="V6" s="43">
        <f>1-U6</f>
        <v>3.3198058251264317E-2</v>
      </c>
      <c r="W6" s="29">
        <f t="shared" si="11"/>
        <v>476726.25053960754</v>
      </c>
      <c r="X6" s="29">
        <f t="shared" si="4"/>
        <v>5851357.0173050137</v>
      </c>
      <c r="Y6" s="35">
        <f t="shared" si="12"/>
        <v>59.332828009704613</v>
      </c>
      <c r="Z6" s="36">
        <f t="shared" si="13"/>
        <v>5.7947818260788324</v>
      </c>
    </row>
    <row r="7" spans="1:26" s="2" customFormat="1" x14ac:dyDescent="0.25">
      <c r="A7" s="2">
        <v>4</v>
      </c>
      <c r="B7" s="1" t="s">
        <v>39</v>
      </c>
      <c r="C7" s="1">
        <v>5</v>
      </c>
      <c r="D7">
        <v>1479</v>
      </c>
      <c r="E7" s="51">
        <v>2</v>
      </c>
      <c r="F7" s="3">
        <f t="shared" si="5"/>
        <v>1.3522650439486139E-3</v>
      </c>
      <c r="G7" s="2">
        <v>0.5</v>
      </c>
      <c r="H7" s="3">
        <f t="shared" si="6"/>
        <v>6.7385444743935305E-3</v>
      </c>
      <c r="I7" s="3">
        <f t="shared" si="7"/>
        <v>0.99326145552560652</v>
      </c>
      <c r="J7" s="5">
        <f t="shared" si="14"/>
        <v>98619.216605484442</v>
      </c>
      <c r="K7" s="5">
        <f t="shared" si="8"/>
        <v>664.54997712590591</v>
      </c>
      <c r="L7" s="5">
        <f t="shared" si="9"/>
        <v>491434.7080846075</v>
      </c>
      <c r="M7" s="5">
        <f t="shared" si="0"/>
        <v>5929737.7783651846</v>
      </c>
      <c r="N7" s="33">
        <f t="shared" si="10"/>
        <v>60.127609835783446</v>
      </c>
      <c r="O7" s="4"/>
      <c r="Q7" s="27" t="s">
        <v>40</v>
      </c>
      <c r="R7" s="29">
        <f t="shared" si="1"/>
        <v>98619.216605484442</v>
      </c>
      <c r="S7" s="29">
        <f t="shared" si="2"/>
        <v>491434.7080846075</v>
      </c>
      <c r="T7" s="35">
        <f t="shared" si="3"/>
        <v>60.127609835783446</v>
      </c>
      <c r="U7" s="42">
        <v>0.96680194174873568</v>
      </c>
      <c r="V7" s="43">
        <f>1-U7</f>
        <v>3.3198058251264317E-2</v>
      </c>
      <c r="W7" s="29">
        <f t="shared" si="11"/>
        <v>475120.03001892165</v>
      </c>
      <c r="X7" s="29">
        <f t="shared" si="4"/>
        <v>5374630.7667654064</v>
      </c>
      <c r="Y7" s="35">
        <f t="shared" si="12"/>
        <v>54.498818300960941</v>
      </c>
      <c r="Z7" s="36">
        <f t="shared" si="13"/>
        <v>5.6287915348225042</v>
      </c>
    </row>
    <row r="8" spans="1:26" s="2" customFormat="1" x14ac:dyDescent="0.25">
      <c r="A8" s="2">
        <v>5</v>
      </c>
      <c r="B8" s="1" t="s">
        <v>41</v>
      </c>
      <c r="C8" s="1">
        <v>5</v>
      </c>
      <c r="D8">
        <v>1696</v>
      </c>
      <c r="E8" s="51">
        <v>6</v>
      </c>
      <c r="F8" s="3">
        <f t="shared" si="5"/>
        <v>3.5377358490566039E-3</v>
      </c>
      <c r="G8" s="2">
        <v>0.5</v>
      </c>
      <c r="H8" s="3">
        <f t="shared" si="6"/>
        <v>1.7533606078316773E-2</v>
      </c>
      <c r="I8" s="3">
        <f t="shared" si="7"/>
        <v>0.98246639392168322</v>
      </c>
      <c r="J8" s="5">
        <f t="shared" si="14"/>
        <v>97954.666628358536</v>
      </c>
      <c r="K8" s="5">
        <f t="shared" si="8"/>
        <v>1717.4985381944805</v>
      </c>
      <c r="L8" s="5">
        <f t="shared" si="9"/>
        <v>485479.58679630648</v>
      </c>
      <c r="M8" s="5">
        <f t="shared" si="0"/>
        <v>5438303.0702805771</v>
      </c>
      <c r="N8" s="33">
        <f t="shared" si="10"/>
        <v>55.51857055380097</v>
      </c>
      <c r="O8" s="4"/>
      <c r="Q8" s="27" t="s">
        <v>42</v>
      </c>
      <c r="R8" s="29">
        <f t="shared" si="1"/>
        <v>97954.666628358536</v>
      </c>
      <c r="S8" s="29">
        <f t="shared" si="2"/>
        <v>485479.58679630648</v>
      </c>
      <c r="T8" s="35">
        <f t="shared" si="3"/>
        <v>55.51857055380097</v>
      </c>
      <c r="U8" s="42">
        <v>0.96680194174873568</v>
      </c>
      <c r="V8" s="43">
        <f>1-U8</f>
        <v>3.3198058251264317E-2</v>
      </c>
      <c r="W8" s="29">
        <f t="shared" si="11"/>
        <v>469362.60719404294</v>
      </c>
      <c r="X8" s="29">
        <f t="shared" si="4"/>
        <v>4899510.7367464844</v>
      </c>
      <c r="Y8" s="35">
        <f t="shared" si="12"/>
        <v>50.018145182763995</v>
      </c>
      <c r="Z8" s="36">
        <f t="shared" si="13"/>
        <v>5.5004253710369753</v>
      </c>
    </row>
    <row r="9" spans="1:26" s="2" customFormat="1" x14ac:dyDescent="0.25">
      <c r="A9" s="2">
        <v>6</v>
      </c>
      <c r="B9" s="1" t="s">
        <v>43</v>
      </c>
      <c r="C9" s="1">
        <v>5</v>
      </c>
      <c r="D9">
        <v>1475</v>
      </c>
      <c r="E9" s="51">
        <v>0</v>
      </c>
      <c r="F9" s="3">
        <f t="shared" si="5"/>
        <v>0</v>
      </c>
      <c r="G9" s="2">
        <v>0.5</v>
      </c>
      <c r="H9" s="3">
        <f t="shared" si="6"/>
        <v>0</v>
      </c>
      <c r="I9" s="3">
        <f t="shared" si="7"/>
        <v>1</v>
      </c>
      <c r="J9" s="5">
        <f t="shared" si="14"/>
        <v>96237.16809016405</v>
      </c>
      <c r="K9" s="5">
        <f t="shared" si="8"/>
        <v>0</v>
      </c>
      <c r="L9" s="5">
        <f t="shared" si="9"/>
        <v>481185.84045082028</v>
      </c>
      <c r="M9" s="5">
        <f t="shared" si="0"/>
        <v>4952823.483484271</v>
      </c>
      <c r="N9" s="33">
        <f t="shared" si="10"/>
        <v>51.464767529776012</v>
      </c>
      <c r="O9" s="4"/>
      <c r="Q9" s="27" t="s">
        <v>44</v>
      </c>
      <c r="R9" s="29">
        <f t="shared" si="1"/>
        <v>96237.16809016405</v>
      </c>
      <c r="S9" s="29">
        <f t="shared" si="2"/>
        <v>481185.84045082028</v>
      </c>
      <c r="T9" s="35">
        <f t="shared" si="3"/>
        <v>51.464767529776012</v>
      </c>
      <c r="U9" s="42">
        <v>0.9555940589531835</v>
      </c>
      <c r="V9" s="43">
        <f t="shared" ref="V9:V22" si="15">1-U9</f>
        <v>4.4405941046816499E-2</v>
      </c>
      <c r="W9" s="29">
        <f t="shared" si="11"/>
        <v>459818.33038719831</v>
      </c>
      <c r="X9" s="29">
        <f t="shared" si="4"/>
        <v>4430148.1295524416</v>
      </c>
      <c r="Y9" s="35">
        <f t="shared" si="12"/>
        <v>46.033650173515717</v>
      </c>
      <c r="Z9" s="36">
        <f t="shared" si="13"/>
        <v>5.4311173562602946</v>
      </c>
    </row>
    <row r="10" spans="1:26" s="2" customFormat="1" x14ac:dyDescent="0.25">
      <c r="A10" s="2">
        <v>7</v>
      </c>
      <c r="B10" s="1" t="s">
        <v>45</v>
      </c>
      <c r="C10" s="1">
        <v>5</v>
      </c>
      <c r="D10">
        <v>1429</v>
      </c>
      <c r="E10" s="51">
        <v>5</v>
      </c>
      <c r="F10" s="3">
        <f t="shared" si="5"/>
        <v>3.4989503149055285E-3</v>
      </c>
      <c r="G10" s="2">
        <v>0.5</v>
      </c>
      <c r="H10" s="3">
        <f t="shared" si="6"/>
        <v>1.7343045438779053E-2</v>
      </c>
      <c r="I10" s="3">
        <f t="shared" si="7"/>
        <v>0.98265695456122093</v>
      </c>
      <c r="J10" s="5">
        <f t="shared" si="14"/>
        <v>96237.16809016405</v>
      </c>
      <c r="K10" s="5">
        <f t="shared" si="8"/>
        <v>1669.0455790871326</v>
      </c>
      <c r="L10" s="5">
        <f t="shared" si="9"/>
        <v>477013.2265031024</v>
      </c>
      <c r="M10" s="5">
        <f t="shared" si="0"/>
        <v>4471637.6430334505</v>
      </c>
      <c r="N10" s="33">
        <f t="shared" si="10"/>
        <v>46.464767529776012</v>
      </c>
      <c r="O10" s="4"/>
      <c r="Q10" s="27" t="s">
        <v>46</v>
      </c>
      <c r="R10" s="29">
        <f t="shared" si="1"/>
        <v>96237.16809016405</v>
      </c>
      <c r="S10" s="29">
        <f t="shared" si="2"/>
        <v>477013.2265031024</v>
      </c>
      <c r="T10" s="35">
        <f t="shared" si="3"/>
        <v>46.464767529776012</v>
      </c>
      <c r="U10" s="42">
        <v>0.96363095511775332</v>
      </c>
      <c r="V10" s="43">
        <f t="shared" si="15"/>
        <v>3.6369044882246682E-2</v>
      </c>
      <c r="W10" s="29">
        <f t="shared" si="11"/>
        <v>459664.71105898579</v>
      </c>
      <c r="X10" s="29">
        <f t="shared" si="4"/>
        <v>3970329.7991652433</v>
      </c>
      <c r="Y10" s="35">
        <f t="shared" si="12"/>
        <v>41.255679878749802</v>
      </c>
      <c r="Z10" s="36">
        <f t="shared" si="13"/>
        <v>5.2090876510262092</v>
      </c>
    </row>
    <row r="11" spans="1:26" s="2" customFormat="1" x14ac:dyDescent="0.25">
      <c r="A11" s="2">
        <v>8</v>
      </c>
      <c r="B11" s="1" t="s">
        <v>47</v>
      </c>
      <c r="C11" s="1">
        <v>5</v>
      </c>
      <c r="D11">
        <v>1700</v>
      </c>
      <c r="E11" s="51">
        <v>10</v>
      </c>
      <c r="F11" s="3">
        <f t="shared" si="5"/>
        <v>5.8823529411764705E-3</v>
      </c>
      <c r="G11" s="2">
        <v>0.5</v>
      </c>
      <c r="H11" s="3">
        <f t="shared" si="6"/>
        <v>2.8985507246376812E-2</v>
      </c>
      <c r="I11" s="3">
        <f t="shared" si="7"/>
        <v>0.97101449275362317</v>
      </c>
      <c r="J11" s="5">
        <f t="shared" si="14"/>
        <v>94568.122511076916</v>
      </c>
      <c r="K11" s="5">
        <f t="shared" si="8"/>
        <v>2741.1050003210698</v>
      </c>
      <c r="L11" s="5">
        <f t="shared" si="9"/>
        <v>465987.85005458194</v>
      </c>
      <c r="M11" s="5">
        <f t="shared" si="0"/>
        <v>3994624.4165303484</v>
      </c>
      <c r="N11" s="33">
        <f t="shared" si="10"/>
        <v>42.240707655610393</v>
      </c>
      <c r="O11" s="4"/>
      <c r="Q11" s="27" t="s">
        <v>48</v>
      </c>
      <c r="R11" s="29">
        <f t="shared" si="1"/>
        <v>94568.122511076916</v>
      </c>
      <c r="S11" s="29">
        <f t="shared" si="2"/>
        <v>465987.85005458194</v>
      </c>
      <c r="T11" s="35">
        <f t="shared" si="3"/>
        <v>42.240707655610393</v>
      </c>
      <c r="U11" s="42">
        <v>0.96005435016735896</v>
      </c>
      <c r="V11" s="43">
        <f t="shared" si="15"/>
        <v>3.9945649832641039E-2</v>
      </c>
      <c r="W11" s="29">
        <f t="shared" si="11"/>
        <v>447373.66257003637</v>
      </c>
      <c r="X11" s="29">
        <f t="shared" si="4"/>
        <v>3510665.0881062574</v>
      </c>
      <c r="Y11" s="35">
        <f t="shared" si="12"/>
        <v>37.123134042288378</v>
      </c>
      <c r="Z11" s="36">
        <f t="shared" si="13"/>
        <v>5.1175736133220155</v>
      </c>
    </row>
    <row r="12" spans="1:26" s="2" customFormat="1" x14ac:dyDescent="0.25">
      <c r="A12" s="2">
        <v>9</v>
      </c>
      <c r="B12" s="1" t="s">
        <v>49</v>
      </c>
      <c r="C12" s="1">
        <v>5</v>
      </c>
      <c r="D12">
        <v>1763</v>
      </c>
      <c r="E12" s="51">
        <v>5</v>
      </c>
      <c r="F12" s="3">
        <f t="shared" si="5"/>
        <v>2.8360748723766306E-3</v>
      </c>
      <c r="G12" s="2">
        <v>0.5</v>
      </c>
      <c r="H12" s="3">
        <f t="shared" si="6"/>
        <v>1.40805406927626E-2</v>
      </c>
      <c r="I12" s="3">
        <f t="shared" si="7"/>
        <v>0.98591945930723734</v>
      </c>
      <c r="J12" s="5">
        <f t="shared" si="14"/>
        <v>91827.017510755846</v>
      </c>
      <c r="K12" s="5">
        <f t="shared" si="8"/>
        <v>1292.9740567552215</v>
      </c>
      <c r="L12" s="5">
        <f t="shared" si="9"/>
        <v>455902.65241189115</v>
      </c>
      <c r="M12" s="5">
        <f t="shared" si="0"/>
        <v>3528636.5664757662</v>
      </c>
      <c r="N12" s="33">
        <f t="shared" si="10"/>
        <v>38.426997436374883</v>
      </c>
      <c r="O12" s="4"/>
      <c r="Q12" s="27" t="s">
        <v>50</v>
      </c>
      <c r="R12" s="29">
        <f t="shared" si="1"/>
        <v>91827.017510755846</v>
      </c>
      <c r="S12" s="29">
        <f t="shared" si="2"/>
        <v>455902.65241189115</v>
      </c>
      <c r="T12" s="35">
        <f t="shared" si="3"/>
        <v>38.426997436374883</v>
      </c>
      <c r="U12" s="42">
        <v>0.94127750867207383</v>
      </c>
      <c r="V12" s="43">
        <f t="shared" si="15"/>
        <v>5.8722491327926174E-2</v>
      </c>
      <c r="W12" s="29">
        <f t="shared" si="11"/>
        <v>429130.91285925533</v>
      </c>
      <c r="X12" s="29">
        <f t="shared" si="4"/>
        <v>3063291.4255362209</v>
      </c>
      <c r="Y12" s="35">
        <f t="shared" si="12"/>
        <v>33.359369699417847</v>
      </c>
      <c r="Z12" s="36">
        <f t="shared" si="13"/>
        <v>5.0676277369570357</v>
      </c>
    </row>
    <row r="13" spans="1:26" s="2" customFormat="1" x14ac:dyDescent="0.25">
      <c r="A13" s="2">
        <v>10</v>
      </c>
      <c r="B13" s="1" t="s">
        <v>51</v>
      </c>
      <c r="C13" s="1">
        <v>5</v>
      </c>
      <c r="D13">
        <v>1862</v>
      </c>
      <c r="E13" s="51">
        <v>7</v>
      </c>
      <c r="F13" s="3">
        <f t="shared" si="5"/>
        <v>3.7593984962406013E-3</v>
      </c>
      <c r="G13" s="2">
        <v>0.5</v>
      </c>
      <c r="H13" s="3">
        <f t="shared" si="6"/>
        <v>1.8621973929236497E-2</v>
      </c>
      <c r="I13" s="3">
        <f t="shared" si="7"/>
        <v>0.98137802607076352</v>
      </c>
      <c r="J13" s="5">
        <f t="shared" si="14"/>
        <v>90534.043454000624</v>
      </c>
      <c r="K13" s="5">
        <f t="shared" si="8"/>
        <v>1685.9225969087638</v>
      </c>
      <c r="L13" s="5">
        <f t="shared" si="9"/>
        <v>448455.41077773122</v>
      </c>
      <c r="M13" s="5">
        <f t="shared" si="0"/>
        <v>3072733.9140638751</v>
      </c>
      <c r="N13" s="33">
        <f t="shared" si="10"/>
        <v>33.940093657974067</v>
      </c>
      <c r="O13" s="4"/>
      <c r="Q13" s="27" t="s">
        <v>52</v>
      </c>
      <c r="R13" s="29">
        <f t="shared" si="1"/>
        <v>90534.043454000624</v>
      </c>
      <c r="S13" s="29">
        <f t="shared" si="2"/>
        <v>448455.41077773122</v>
      </c>
      <c r="T13" s="35">
        <f t="shared" si="3"/>
        <v>33.940093657974067</v>
      </c>
      <c r="U13" s="42">
        <v>0.95386474178345915</v>
      </c>
      <c r="V13" s="43">
        <f t="shared" si="15"/>
        <v>4.6135258216540853E-2</v>
      </c>
      <c r="W13" s="29">
        <f t="shared" si="11"/>
        <v>427765.80460289569</v>
      </c>
      <c r="X13" s="29">
        <f t="shared" si="4"/>
        <v>2634160.5126769654</v>
      </c>
      <c r="Y13" s="35">
        <f t="shared" si="12"/>
        <v>29.095801006782096</v>
      </c>
      <c r="Z13" s="36">
        <f t="shared" si="13"/>
        <v>4.8442926511919708</v>
      </c>
    </row>
    <row r="14" spans="1:26" s="2" customFormat="1" x14ac:dyDescent="0.25">
      <c r="A14" s="2">
        <v>11</v>
      </c>
      <c r="B14" s="1" t="s">
        <v>53</v>
      </c>
      <c r="C14" s="1">
        <v>5</v>
      </c>
      <c r="D14">
        <v>1681</v>
      </c>
      <c r="E14" s="51">
        <v>7</v>
      </c>
      <c r="F14" s="3">
        <f t="shared" si="5"/>
        <v>4.1641879833432477E-3</v>
      </c>
      <c r="G14" s="2">
        <v>0.5</v>
      </c>
      <c r="H14" s="3">
        <f t="shared" si="6"/>
        <v>2.0606417427141595E-2</v>
      </c>
      <c r="I14" s="3">
        <f t="shared" si="7"/>
        <v>0.97939358257285836</v>
      </c>
      <c r="J14" s="5">
        <f t="shared" si="14"/>
        <v>88848.120857091868</v>
      </c>
      <c r="K14" s="5">
        <f t="shared" si="8"/>
        <v>1830.8414659983605</v>
      </c>
      <c r="L14" s="5">
        <f t="shared" si="9"/>
        <v>439663.5006204634</v>
      </c>
      <c r="M14" s="5">
        <f t="shared" si="0"/>
        <v>2624278.5032861438</v>
      </c>
      <c r="N14" s="33">
        <f t="shared" si="10"/>
        <v>29.536679875392924</v>
      </c>
      <c r="O14" s="4"/>
      <c r="Q14" s="27" t="s">
        <v>54</v>
      </c>
      <c r="R14" s="29">
        <f t="shared" si="1"/>
        <v>88848.120857091868</v>
      </c>
      <c r="S14" s="29">
        <f t="shared" si="2"/>
        <v>439663.5006204634</v>
      </c>
      <c r="T14" s="35">
        <f t="shared" si="3"/>
        <v>29.536679875392924</v>
      </c>
      <c r="U14" s="42">
        <v>0.94210046609890041</v>
      </c>
      <c r="V14" s="43">
        <f t="shared" si="15"/>
        <v>5.7899533901099587E-2</v>
      </c>
      <c r="W14" s="29">
        <f t="shared" si="11"/>
        <v>414207.18886121275</v>
      </c>
      <c r="X14" s="29">
        <f t="shared" si="4"/>
        <v>2206394.7080740696</v>
      </c>
      <c r="Y14" s="35">
        <f t="shared" si="12"/>
        <v>24.833330033203001</v>
      </c>
      <c r="Z14" s="36">
        <f t="shared" si="13"/>
        <v>4.7033498421899225</v>
      </c>
    </row>
    <row r="15" spans="1:26" s="2" customFormat="1" x14ac:dyDescent="0.25">
      <c r="A15" s="2">
        <v>12</v>
      </c>
      <c r="B15" s="1" t="s">
        <v>55</v>
      </c>
      <c r="C15" s="1">
        <v>5</v>
      </c>
      <c r="D15">
        <v>1308</v>
      </c>
      <c r="E15" s="51">
        <v>15</v>
      </c>
      <c r="F15" s="3">
        <f t="shared" si="5"/>
        <v>1.1467889908256881E-2</v>
      </c>
      <c r="G15" s="2">
        <v>0.5</v>
      </c>
      <c r="H15" s="3">
        <f t="shared" si="6"/>
        <v>5.5741360089186176E-2</v>
      </c>
      <c r="I15" s="3">
        <f t="shared" si="7"/>
        <v>0.94425863991081382</v>
      </c>
      <c r="J15" s="5">
        <f t="shared" si="14"/>
        <v>87017.2793910935</v>
      </c>
      <c r="K15" s="5">
        <f t="shared" si="8"/>
        <v>4850.4615045202618</v>
      </c>
      <c r="L15" s="5">
        <f t="shared" si="9"/>
        <v>422960.2431941668</v>
      </c>
      <c r="M15" s="5">
        <f t="shared" si="0"/>
        <v>2184615.0026656804</v>
      </c>
      <c r="N15" s="33">
        <f t="shared" si="10"/>
        <v>25.105530969855657</v>
      </c>
      <c r="O15" s="4"/>
      <c r="Q15" s="27" t="s">
        <v>56</v>
      </c>
      <c r="R15" s="29">
        <f t="shared" si="1"/>
        <v>87017.2793910935</v>
      </c>
      <c r="S15" s="29">
        <f t="shared" si="2"/>
        <v>422960.2431941668</v>
      </c>
      <c r="T15" s="35">
        <f t="shared" si="3"/>
        <v>25.105530969855657</v>
      </c>
      <c r="U15" s="42">
        <v>0.91645683631107144</v>
      </c>
      <c r="V15" s="43">
        <f t="shared" si="15"/>
        <v>8.3543163688928557E-2</v>
      </c>
      <c r="W15" s="29">
        <f t="shared" si="11"/>
        <v>387624.8063630875</v>
      </c>
      <c r="X15" s="29">
        <f t="shared" si="4"/>
        <v>1792187.5192128569</v>
      </c>
      <c r="Y15" s="35">
        <f t="shared" si="12"/>
        <v>20.595765941589448</v>
      </c>
      <c r="Z15" s="36">
        <f t="shared" si="13"/>
        <v>4.5097650282662087</v>
      </c>
    </row>
    <row r="16" spans="1:26" s="2" customFormat="1" x14ac:dyDescent="0.25">
      <c r="A16" s="2">
        <v>13</v>
      </c>
      <c r="B16" s="1" t="s">
        <v>57</v>
      </c>
      <c r="C16" s="1">
        <v>5</v>
      </c>
      <c r="D16">
        <v>1008</v>
      </c>
      <c r="E16" s="51">
        <v>8</v>
      </c>
      <c r="F16" s="3">
        <f t="shared" si="5"/>
        <v>7.9365079365079361E-3</v>
      </c>
      <c r="G16" s="2">
        <v>0.5</v>
      </c>
      <c r="H16" s="3">
        <f t="shared" si="6"/>
        <v>3.8910505836575876E-2</v>
      </c>
      <c r="I16" s="3">
        <f t="shared" si="7"/>
        <v>0.96108949416342415</v>
      </c>
      <c r="J16" s="5">
        <f t="shared" si="14"/>
        <v>82166.817886573233</v>
      </c>
      <c r="K16" s="5">
        <f t="shared" si="8"/>
        <v>3197.1524469483747</v>
      </c>
      <c r="L16" s="5">
        <f t="shared" si="9"/>
        <v>402841.20831549523</v>
      </c>
      <c r="M16" s="5">
        <f t="shared" si="0"/>
        <v>1761654.7594715136</v>
      </c>
      <c r="N16" s="33">
        <f t="shared" si="10"/>
        <v>21.439977898418569</v>
      </c>
      <c r="O16" s="4"/>
      <c r="Q16" s="27" t="s">
        <v>58</v>
      </c>
      <c r="R16" s="29">
        <f t="shared" si="1"/>
        <v>82166.817886573233</v>
      </c>
      <c r="S16" s="29">
        <f t="shared" si="2"/>
        <v>402841.20831549523</v>
      </c>
      <c r="T16" s="35">
        <f t="shared" si="3"/>
        <v>21.439977898418569</v>
      </c>
      <c r="U16" s="42">
        <v>0.8859396016463057</v>
      </c>
      <c r="V16" s="43">
        <f t="shared" si="15"/>
        <v>0.1140603983536943</v>
      </c>
      <c r="W16" s="29">
        <f t="shared" si="11"/>
        <v>356892.97962174629</v>
      </c>
      <c r="X16" s="29">
        <f t="shared" si="4"/>
        <v>1404562.7128497695</v>
      </c>
      <c r="Y16" s="35">
        <f t="shared" si="12"/>
        <v>17.094038067638095</v>
      </c>
      <c r="Z16" s="36">
        <f t="shared" si="13"/>
        <v>4.3459398307804733</v>
      </c>
    </row>
    <row r="17" spans="1:26" s="2" customFormat="1" x14ac:dyDescent="0.25">
      <c r="A17" s="2">
        <v>14</v>
      </c>
      <c r="B17" s="1" t="s">
        <v>59</v>
      </c>
      <c r="C17" s="1">
        <v>5</v>
      </c>
      <c r="D17">
        <v>812</v>
      </c>
      <c r="E17" s="51">
        <v>17</v>
      </c>
      <c r="F17" s="3">
        <f t="shared" si="5"/>
        <v>2.0935960591133004E-2</v>
      </c>
      <c r="G17" s="2">
        <v>0.5</v>
      </c>
      <c r="H17" s="3">
        <f t="shared" si="6"/>
        <v>9.9473376243417205E-2</v>
      </c>
      <c r="I17" s="3">
        <f t="shared" si="7"/>
        <v>0.90052662375658277</v>
      </c>
      <c r="J17" s="5">
        <f t="shared" si="14"/>
        <v>78969.665439624863</v>
      </c>
      <c r="K17" s="5">
        <f t="shared" si="8"/>
        <v>7855.3792420925847</v>
      </c>
      <c r="L17" s="5">
        <f t="shared" si="9"/>
        <v>375209.87909289281</v>
      </c>
      <c r="M17" s="5">
        <f t="shared" si="0"/>
        <v>1358813.5511560184</v>
      </c>
      <c r="N17" s="33">
        <f t="shared" si="10"/>
        <v>17.206778623050898</v>
      </c>
      <c r="O17" s="4"/>
      <c r="Q17" s="27" t="s">
        <v>60</v>
      </c>
      <c r="R17" s="29">
        <f t="shared" si="1"/>
        <v>78969.665439624863</v>
      </c>
      <c r="S17" s="29">
        <f t="shared" si="2"/>
        <v>375209.87909289281</v>
      </c>
      <c r="T17" s="35">
        <f t="shared" si="3"/>
        <v>17.206778623050898</v>
      </c>
      <c r="U17" s="42">
        <v>0.85631920960893304</v>
      </c>
      <c r="V17" s="43">
        <f t="shared" si="15"/>
        <v>0.14368079039106696</v>
      </c>
      <c r="W17" s="29">
        <f t="shared" si="11"/>
        <v>321299.42710228928</v>
      </c>
      <c r="X17" s="29">
        <f t="shared" si="4"/>
        <v>1047669.7332280233</v>
      </c>
      <c r="Y17" s="35">
        <f t="shared" si="12"/>
        <v>13.266736377767794</v>
      </c>
      <c r="Z17" s="36">
        <f t="shared" si="13"/>
        <v>3.9400422452831041</v>
      </c>
    </row>
    <row r="18" spans="1:26" s="2" customFormat="1" x14ac:dyDescent="0.25">
      <c r="A18" s="2">
        <v>15</v>
      </c>
      <c r="B18" s="1" t="s">
        <v>61</v>
      </c>
      <c r="C18" s="1">
        <v>5</v>
      </c>
      <c r="D18">
        <v>547</v>
      </c>
      <c r="E18" s="51">
        <v>8</v>
      </c>
      <c r="F18" s="3">
        <f t="shared" si="5"/>
        <v>1.4625228519195612E-2</v>
      </c>
      <c r="G18" s="2">
        <v>0.5</v>
      </c>
      <c r="H18" s="3">
        <f t="shared" si="6"/>
        <v>7.054673721340389E-2</v>
      </c>
      <c r="I18" s="3">
        <f t="shared" si="7"/>
        <v>0.92945326278659612</v>
      </c>
      <c r="J18" s="5">
        <f t="shared" si="14"/>
        <v>71114.286197532274</v>
      </c>
      <c r="K18" s="5">
        <f t="shared" si="8"/>
        <v>5016.880860496105</v>
      </c>
      <c r="L18" s="5">
        <f t="shared" si="9"/>
        <v>343029.2288364211</v>
      </c>
      <c r="M18" s="5">
        <f t="shared" si="0"/>
        <v>983603.67206312553</v>
      </c>
      <c r="N18" s="33">
        <f t="shared" si="10"/>
        <v>13.831309075239757</v>
      </c>
      <c r="O18" s="4"/>
      <c r="Q18" s="27" t="s">
        <v>62</v>
      </c>
      <c r="R18" s="29">
        <f t="shared" si="1"/>
        <v>71114.286197532274</v>
      </c>
      <c r="S18" s="29">
        <f t="shared" si="2"/>
        <v>343029.2288364211</v>
      </c>
      <c r="T18" s="35">
        <f t="shared" si="3"/>
        <v>13.831309075239757</v>
      </c>
      <c r="U18" s="42">
        <v>0.77613843304153718</v>
      </c>
      <c r="V18" s="43">
        <f t="shared" si="15"/>
        <v>0.22386156695846282</v>
      </c>
      <c r="W18" s="29">
        <f t="shared" si="11"/>
        <v>266238.16815654677</v>
      </c>
      <c r="X18" s="29">
        <f t="shared" si="4"/>
        <v>726370.306125734</v>
      </c>
      <c r="Y18" s="35">
        <f t="shared" si="12"/>
        <v>10.214126372696963</v>
      </c>
      <c r="Z18" s="36">
        <f t="shared" si="13"/>
        <v>3.6171827025427934</v>
      </c>
    </row>
    <row r="19" spans="1:26" s="2" customFormat="1" x14ac:dyDescent="0.25">
      <c r="A19" s="2">
        <v>16</v>
      </c>
      <c r="B19" s="1" t="s">
        <v>63</v>
      </c>
      <c r="C19" s="1">
        <v>5</v>
      </c>
      <c r="D19">
        <v>337</v>
      </c>
      <c r="E19" s="51">
        <v>19</v>
      </c>
      <c r="F19" s="3">
        <f t="shared" si="5"/>
        <v>5.637982195845697E-2</v>
      </c>
      <c r="G19" s="2">
        <v>0.5</v>
      </c>
      <c r="H19" s="3">
        <f t="shared" si="6"/>
        <v>0.247074122236671</v>
      </c>
      <c r="I19" s="3">
        <f t="shared" si="7"/>
        <v>0.75292587776332898</v>
      </c>
      <c r="J19" s="5">
        <f t="shared" si="14"/>
        <v>66097.405337036165</v>
      </c>
      <c r="K19" s="5">
        <f t="shared" si="8"/>
        <v>16330.958405769663</v>
      </c>
      <c r="L19" s="5">
        <f t="shared" si="9"/>
        <v>289659.63067075668</v>
      </c>
      <c r="M19" s="5">
        <f t="shared" si="0"/>
        <v>640574.44322670449</v>
      </c>
      <c r="N19" s="33">
        <f t="shared" si="10"/>
        <v>9.6913704851251286</v>
      </c>
      <c r="O19" s="4"/>
      <c r="Q19" s="27" t="s">
        <v>64</v>
      </c>
      <c r="R19" s="29">
        <f t="shared" si="1"/>
        <v>66097.405337036165</v>
      </c>
      <c r="S19" s="29">
        <f t="shared" si="2"/>
        <v>289659.63067075668</v>
      </c>
      <c r="T19" s="35">
        <f t="shared" si="3"/>
        <v>9.6913704851251286</v>
      </c>
      <c r="U19" s="42">
        <v>0.73716277889453141</v>
      </c>
      <c r="V19" s="43">
        <f t="shared" si="15"/>
        <v>0.26283722110546859</v>
      </c>
      <c r="W19" s="29">
        <f t="shared" si="11"/>
        <v>213526.29827881863</v>
      </c>
      <c r="X19" s="29">
        <f t="shared" si="4"/>
        <v>460132.13796918717</v>
      </c>
      <c r="Y19" s="35">
        <f t="shared" si="12"/>
        <v>6.9614251213483369</v>
      </c>
      <c r="Z19" s="36">
        <f t="shared" si="13"/>
        <v>2.7299453637767916</v>
      </c>
    </row>
    <row r="20" spans="1:26" s="2" customFormat="1" x14ac:dyDescent="0.25">
      <c r="A20" s="2">
        <v>17</v>
      </c>
      <c r="B20" s="1" t="s">
        <v>65</v>
      </c>
      <c r="C20" s="1">
        <v>5</v>
      </c>
      <c r="D20">
        <v>178</v>
      </c>
      <c r="E20" s="51">
        <v>17</v>
      </c>
      <c r="F20" s="3">
        <f t="shared" si="5"/>
        <v>9.5505617977528087E-2</v>
      </c>
      <c r="G20" s="2">
        <v>0.5</v>
      </c>
      <c r="H20" s="3">
        <f t="shared" si="6"/>
        <v>0.3854875283446712</v>
      </c>
      <c r="I20" s="3">
        <f t="shared" si="7"/>
        <v>0.61451247165532874</v>
      </c>
      <c r="J20" s="5">
        <f t="shared" si="14"/>
        <v>49766.446931266502</v>
      </c>
      <c r="K20" s="5">
        <f t="shared" si="8"/>
        <v>19184.34462203017</v>
      </c>
      <c r="L20" s="5">
        <f t="shared" si="9"/>
        <v>200871.37310125705</v>
      </c>
      <c r="M20" s="5">
        <f t="shared" si="0"/>
        <v>350914.81255594781</v>
      </c>
      <c r="N20" s="33">
        <f t="shared" si="10"/>
        <v>7.0512329931972779</v>
      </c>
      <c r="O20" s="4"/>
      <c r="Q20" s="27" t="s">
        <v>66</v>
      </c>
      <c r="R20" s="29">
        <f t="shared" si="1"/>
        <v>49766.446931266502</v>
      </c>
      <c r="S20" s="29">
        <f t="shared" si="2"/>
        <v>200871.37310125705</v>
      </c>
      <c r="T20" s="35">
        <f t="shared" si="3"/>
        <v>7.0512329931972779</v>
      </c>
      <c r="U20" s="42">
        <v>0.7271372759570951</v>
      </c>
      <c r="V20" s="43">
        <f t="shared" si="15"/>
        <v>0.2728627240429049</v>
      </c>
      <c r="W20" s="29">
        <f t="shared" si="11"/>
        <v>146061.06305460935</v>
      </c>
      <c r="X20" s="29">
        <f t="shared" si="4"/>
        <v>246605.83969036854</v>
      </c>
      <c r="Y20" s="35">
        <f t="shared" si="12"/>
        <v>4.9552631320246974</v>
      </c>
      <c r="Z20" s="36">
        <f t="shared" si="13"/>
        <v>2.0959698611725806</v>
      </c>
    </row>
    <row r="21" spans="1:26" s="2" customFormat="1" x14ac:dyDescent="0.25">
      <c r="A21" s="2">
        <v>18</v>
      </c>
      <c r="B21" s="1" t="s">
        <v>67</v>
      </c>
      <c r="C21" s="1">
        <v>5</v>
      </c>
      <c r="D21">
        <v>78</v>
      </c>
      <c r="E21" s="51">
        <v>20</v>
      </c>
      <c r="F21" s="3">
        <f t="shared" si="5"/>
        <v>0.25641025641025639</v>
      </c>
      <c r="G21" s="2">
        <v>0.5</v>
      </c>
      <c r="H21" s="3">
        <f t="shared" si="6"/>
        <v>0.78125</v>
      </c>
      <c r="I21" s="3">
        <f t="shared" si="7"/>
        <v>0.21875</v>
      </c>
      <c r="J21" s="5">
        <f t="shared" si="14"/>
        <v>30582.102309236328</v>
      </c>
      <c r="K21" s="5">
        <f t="shared" si="8"/>
        <v>23892.26742909088</v>
      </c>
      <c r="L21" s="5">
        <f t="shared" si="9"/>
        <v>93179.842973454433</v>
      </c>
      <c r="M21" s="5">
        <f>L21+M22</f>
        <v>150043.43945469073</v>
      </c>
      <c r="N21" s="33">
        <f t="shared" si="10"/>
        <v>4.90625</v>
      </c>
      <c r="O21" s="4"/>
      <c r="Q21" s="27" t="s">
        <v>68</v>
      </c>
      <c r="R21" s="29">
        <f t="shared" si="1"/>
        <v>30582.102309236328</v>
      </c>
      <c r="S21" s="29">
        <f t="shared" si="2"/>
        <v>93179.842973454433</v>
      </c>
      <c r="T21" s="35">
        <f t="shared" si="3"/>
        <v>4.90625</v>
      </c>
      <c r="U21" s="42">
        <v>0.68635947845240242</v>
      </c>
      <c r="V21" s="43">
        <f t="shared" si="15"/>
        <v>0.31364052154759758</v>
      </c>
      <c r="W21" s="29">
        <f t="shared" si="11"/>
        <v>63954.868425536937</v>
      </c>
      <c r="X21" s="29">
        <f>X22+W21</f>
        <v>100544.77663575919</v>
      </c>
      <c r="Y21" s="35">
        <f t="shared" si="12"/>
        <v>3.2876999631707111</v>
      </c>
      <c r="Z21" s="36">
        <f t="shared" si="13"/>
        <v>1.6185500368292889</v>
      </c>
    </row>
    <row r="22" spans="1:26" s="2" customFormat="1" x14ac:dyDescent="0.25">
      <c r="A22" s="12">
        <v>19</v>
      </c>
      <c r="B22" s="13" t="s">
        <v>69</v>
      </c>
      <c r="C22" s="12"/>
      <c r="D22">
        <v>51</v>
      </c>
      <c r="E22" s="51">
        <v>6</v>
      </c>
      <c r="F22" s="17">
        <f t="shared" si="5"/>
        <v>0.11764705882352941</v>
      </c>
      <c r="G22" s="12"/>
      <c r="H22" s="17">
        <v>1</v>
      </c>
      <c r="I22" s="17">
        <f t="shared" si="7"/>
        <v>0</v>
      </c>
      <c r="J22" s="21">
        <f t="shared" si="14"/>
        <v>6689.8348801454467</v>
      </c>
      <c r="K22" s="21">
        <f t="shared" si="8"/>
        <v>6689.8348801454467</v>
      </c>
      <c r="L22" s="21">
        <f>K22/F22</f>
        <v>56863.596481236294</v>
      </c>
      <c r="M22" s="21">
        <f>L22</f>
        <v>56863.596481236294</v>
      </c>
      <c r="N22" s="34">
        <f t="shared" si="10"/>
        <v>8.5</v>
      </c>
      <c r="O22" s="4"/>
      <c r="Q22" s="30" t="s">
        <v>69</v>
      </c>
      <c r="R22" s="31">
        <f t="shared" si="1"/>
        <v>6689.8348801454467</v>
      </c>
      <c r="S22" s="31">
        <f t="shared" si="2"/>
        <v>56863.596481236294</v>
      </c>
      <c r="T22" s="38">
        <f t="shared" si="3"/>
        <v>8.5</v>
      </c>
      <c r="U22" s="44">
        <v>0.64346806172022719</v>
      </c>
      <c r="V22" s="45">
        <f t="shared" si="15"/>
        <v>0.35653193827977281</v>
      </c>
      <c r="W22" s="31">
        <f t="shared" si="11"/>
        <v>36589.908210222253</v>
      </c>
      <c r="X22" s="31">
        <f>W22</f>
        <v>36589.908210222253</v>
      </c>
      <c r="Y22" s="38">
        <f t="shared" si="12"/>
        <v>5.4694785246219313</v>
      </c>
      <c r="Z22" s="37">
        <f t="shared" si="13"/>
        <v>3.0305214753780687</v>
      </c>
    </row>
    <row r="23" spans="1:26" s="2" customFormat="1" ht="13.2" x14ac:dyDescent="0.25">
      <c r="B23" s="2" t="s">
        <v>70</v>
      </c>
      <c r="D23" s="25">
        <f>SUM(D4:D22)</f>
        <v>19720</v>
      </c>
      <c r="E23" s="25">
        <f>SUM(E4:E22)</f>
        <v>155</v>
      </c>
    </row>
    <row r="24" spans="1:26" s="2" customFormat="1" ht="13.2" x14ac:dyDescent="0.25">
      <c r="D24" s="14"/>
      <c r="E24" s="14"/>
      <c r="F24" s="5"/>
    </row>
    <row r="25" spans="1:26" x14ac:dyDescent="0.25">
      <c r="D25" s="15"/>
      <c r="E25" s="15"/>
      <c r="K25" s="16"/>
    </row>
    <row r="26" spans="1:26" s="2" customFormat="1" ht="18" thickBot="1" x14ac:dyDescent="0.35">
      <c r="B26" s="68" t="s">
        <v>88</v>
      </c>
      <c r="C26" s="68"/>
      <c r="D26" s="68"/>
      <c r="E26" s="68"/>
      <c r="F26" s="68"/>
      <c r="G26" s="68"/>
      <c r="H26" s="68"/>
      <c r="I26" s="68"/>
      <c r="J26" s="68"/>
      <c r="K26" s="68"/>
      <c r="L26" s="68"/>
      <c r="M26" s="68"/>
      <c r="N26" s="68"/>
      <c r="Q26" s="70" t="s">
        <v>91</v>
      </c>
      <c r="R26" s="71"/>
      <c r="S26" s="71"/>
      <c r="T26" s="71"/>
      <c r="U26" s="71"/>
      <c r="V26" s="71"/>
      <c r="W26" s="71"/>
      <c r="X26" s="71"/>
      <c r="Y26" s="71"/>
      <c r="Z26" s="72"/>
    </row>
    <row r="27" spans="1:26" s="9" customFormat="1" ht="14.25" customHeight="1" x14ac:dyDescent="0.35">
      <c r="A27" s="7"/>
      <c r="B27" s="66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77" t="s">
        <v>14</v>
      </c>
      <c r="S27" s="77"/>
      <c r="T27" s="77"/>
      <c r="U27" s="74" t="s">
        <v>15</v>
      </c>
      <c r="V27" s="78" t="s">
        <v>16</v>
      </c>
      <c r="W27" s="79" t="s">
        <v>17</v>
      </c>
      <c r="X27" s="79" t="s">
        <v>18</v>
      </c>
      <c r="Y27" s="80" t="s">
        <v>19</v>
      </c>
      <c r="Z27" s="80" t="s">
        <v>20</v>
      </c>
    </row>
    <row r="28" spans="1:26" s="10" customFormat="1" ht="32.549999999999997" customHeight="1" thickBot="1" x14ac:dyDescent="0.35">
      <c r="B28" s="67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74"/>
      <c r="V28" s="78"/>
      <c r="W28" s="79"/>
      <c r="X28" s="79"/>
      <c r="Y28" s="80"/>
      <c r="Z28" s="80"/>
    </row>
    <row r="29" spans="1:26" s="2" customFormat="1" x14ac:dyDescent="0.25">
      <c r="A29" s="2">
        <v>1</v>
      </c>
      <c r="B29" s="1">
        <v>0</v>
      </c>
      <c r="C29" s="1">
        <v>1</v>
      </c>
      <c r="D29">
        <v>213</v>
      </c>
      <c r="E29" s="51">
        <v>0</v>
      </c>
      <c r="F29" s="3">
        <f>E29/D29</f>
        <v>0</v>
      </c>
      <c r="G29" s="2">
        <v>0.3</v>
      </c>
      <c r="H29" s="18">
        <f>C29*F29/(1+(1-G29)*C29*F29)</f>
        <v>0</v>
      </c>
      <c r="I29" s="18">
        <f>1-H29</f>
        <v>1</v>
      </c>
      <c r="J29" s="19">
        <v>100000</v>
      </c>
      <c r="K29" s="20">
        <f>J29*H29</f>
        <v>0</v>
      </c>
      <c r="L29" s="20">
        <f>C29*(J30+G29*K29)</f>
        <v>100000</v>
      </c>
      <c r="M29" s="5">
        <f t="shared" ref="M29:M45" si="16">L29+M30</f>
        <v>7766108.973439144</v>
      </c>
      <c r="N29" s="32">
        <f>M29/J29</f>
        <v>77.661089734391439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100000</v>
      </c>
      <c r="T29" s="35">
        <f t="shared" ref="T29:T47" si="19">N29</f>
        <v>77.661089734391439</v>
      </c>
      <c r="U29" s="42">
        <v>0.95864674002964168</v>
      </c>
      <c r="V29" s="43">
        <f>1-U29</f>
        <v>4.1353259970358325E-2</v>
      </c>
      <c r="W29" s="29">
        <f>S29*U29</f>
        <v>95864.674002964166</v>
      </c>
      <c r="X29" s="29">
        <f t="shared" ref="X29:X45" si="20">X30+W29</f>
        <v>6898711.0145526677</v>
      </c>
      <c r="Y29" s="40">
        <f>X29/R29</f>
        <v>68.987110145526671</v>
      </c>
      <c r="Z29" s="36">
        <f>T29-Y29</f>
        <v>8.6739795888647677</v>
      </c>
    </row>
    <row r="30" spans="1:26" s="2" customFormat="1" x14ac:dyDescent="0.25">
      <c r="A30" s="2">
        <v>2</v>
      </c>
      <c r="B30" s="1" t="s">
        <v>35</v>
      </c>
      <c r="C30" s="1">
        <v>4</v>
      </c>
      <c r="D30">
        <v>939</v>
      </c>
      <c r="E30" s="51">
        <v>0</v>
      </c>
      <c r="F30" s="3">
        <f t="shared" ref="F30:F47" si="21">E30/D30</f>
        <v>0</v>
      </c>
      <c r="G30" s="2">
        <v>0.4</v>
      </c>
      <c r="H30" s="3">
        <f t="shared" ref="H30:H46" si="22">C30*F30/(1+(1-G30)*C30*F30)</f>
        <v>0</v>
      </c>
      <c r="I30" s="3">
        <f t="shared" ref="I30:I47" si="23">1-H30</f>
        <v>1</v>
      </c>
      <c r="J30" s="5">
        <f>I29*J29</f>
        <v>100000</v>
      </c>
      <c r="K30" s="5">
        <f t="shared" ref="K30:K47" si="24">J30*H30</f>
        <v>0</v>
      </c>
      <c r="L30" s="5">
        <f t="shared" ref="L30:L46" si="25">C30*(J31+G30*K30)</f>
        <v>400000</v>
      </c>
      <c r="M30" s="5">
        <f t="shared" si="16"/>
        <v>7666108.973439144</v>
      </c>
      <c r="N30" s="33">
        <f t="shared" ref="N30:N47" si="26">M30/J30</f>
        <v>76.661089734391439</v>
      </c>
      <c r="O30" s="4"/>
      <c r="Q30" s="27" t="s">
        <v>36</v>
      </c>
      <c r="R30" s="29">
        <f t="shared" si="17"/>
        <v>100000</v>
      </c>
      <c r="S30" s="29">
        <f t="shared" si="18"/>
        <v>400000</v>
      </c>
      <c r="T30" s="35">
        <f t="shared" si="19"/>
        <v>76.661089734391439</v>
      </c>
      <c r="U30" s="42">
        <v>0.95864674002964168</v>
      </c>
      <c r="V30" s="43">
        <f>1-U30</f>
        <v>4.1353259970358325E-2</v>
      </c>
      <c r="W30" s="29">
        <f t="shared" ref="W30:W47" si="27">S30*U30</f>
        <v>383458.69601185666</v>
      </c>
      <c r="X30" s="29">
        <f t="shared" si="20"/>
        <v>6802846.3405497037</v>
      </c>
      <c r="Y30" s="35">
        <f t="shared" ref="Y30:Y47" si="28">X30/R30</f>
        <v>68.028463405497035</v>
      </c>
      <c r="Z30" s="36">
        <f t="shared" ref="Z30:Z47" si="29">T30-Y30</f>
        <v>8.6326263288944034</v>
      </c>
    </row>
    <row r="31" spans="1:26" s="2" customFormat="1" x14ac:dyDescent="0.25">
      <c r="A31" s="2">
        <v>3</v>
      </c>
      <c r="B31" s="1" t="s">
        <v>37</v>
      </c>
      <c r="C31" s="1">
        <v>5</v>
      </c>
      <c r="D31">
        <v>1184</v>
      </c>
      <c r="E31" s="51">
        <v>1</v>
      </c>
      <c r="F31" s="3">
        <f t="shared" si="21"/>
        <v>8.4459459459459464E-4</v>
      </c>
      <c r="G31" s="2">
        <v>0.5</v>
      </c>
      <c r="H31" s="3">
        <f t="shared" si="22"/>
        <v>4.2140750105351885E-3</v>
      </c>
      <c r="I31" s="3">
        <f t="shared" si="23"/>
        <v>0.99578592498946483</v>
      </c>
      <c r="J31" s="5">
        <f t="shared" ref="J31:J47" si="30">I30*J30</f>
        <v>100000</v>
      </c>
      <c r="K31" s="5">
        <f t="shared" si="24"/>
        <v>421.40750105351884</v>
      </c>
      <c r="L31" s="5">
        <f t="shared" si="25"/>
        <v>498946.48124736623</v>
      </c>
      <c r="M31" s="5">
        <f t="shared" si="16"/>
        <v>7266108.973439144</v>
      </c>
      <c r="N31" s="33">
        <f t="shared" si="26"/>
        <v>72.661089734391439</v>
      </c>
      <c r="O31" s="4"/>
      <c r="Q31" s="27" t="s">
        <v>38</v>
      </c>
      <c r="R31" s="29">
        <f t="shared" si="17"/>
        <v>100000</v>
      </c>
      <c r="S31" s="29">
        <f t="shared" si="18"/>
        <v>498946.48124736623</v>
      </c>
      <c r="T31" s="35">
        <f t="shared" si="19"/>
        <v>72.661089734391439</v>
      </c>
      <c r="U31" s="42">
        <v>0.95864674002964168</v>
      </c>
      <c r="V31" s="43">
        <f>1-U31</f>
        <v>4.1353259970358325E-2</v>
      </c>
      <c r="W31" s="29">
        <f t="shared" si="27"/>
        <v>478313.4176970484</v>
      </c>
      <c r="X31" s="29">
        <f t="shared" si="20"/>
        <v>6419387.6445378466</v>
      </c>
      <c r="Y31" s="35">
        <f t="shared" si="28"/>
        <v>64.193876445378464</v>
      </c>
      <c r="Z31" s="36">
        <f t="shared" si="29"/>
        <v>8.4672132890129745</v>
      </c>
    </row>
    <row r="32" spans="1:26" s="2" customFormat="1" x14ac:dyDescent="0.25">
      <c r="A32" s="2">
        <v>4</v>
      </c>
      <c r="B32" s="1" t="s">
        <v>39</v>
      </c>
      <c r="C32" s="1">
        <v>5</v>
      </c>
      <c r="D32">
        <v>1437</v>
      </c>
      <c r="E32" s="51">
        <v>2</v>
      </c>
      <c r="F32" s="3">
        <f t="shared" si="21"/>
        <v>1.3917884481558804E-3</v>
      </c>
      <c r="G32" s="2">
        <v>0.5</v>
      </c>
      <c r="H32" s="3">
        <f t="shared" si="22"/>
        <v>6.9348127600554798E-3</v>
      </c>
      <c r="I32" s="3">
        <f t="shared" si="23"/>
        <v>0.99306518723994452</v>
      </c>
      <c r="J32" s="5">
        <f t="shared" si="30"/>
        <v>99578.592498946484</v>
      </c>
      <c r="K32" s="5">
        <f t="shared" si="24"/>
        <v>690.55889389005893</v>
      </c>
      <c r="L32" s="5">
        <f t="shared" si="25"/>
        <v>496166.56526000728</v>
      </c>
      <c r="M32" s="5">
        <f t="shared" si="16"/>
        <v>6767162.4921917776</v>
      </c>
      <c r="N32" s="33">
        <f t="shared" si="26"/>
        <v>67.9580050527765</v>
      </c>
      <c r="O32" s="4"/>
      <c r="Q32" s="27" t="s">
        <v>40</v>
      </c>
      <c r="R32" s="29">
        <f t="shared" si="17"/>
        <v>99578.592498946484</v>
      </c>
      <c r="S32" s="29">
        <f t="shared" si="18"/>
        <v>496166.56526000728</v>
      </c>
      <c r="T32" s="35">
        <f t="shared" si="19"/>
        <v>67.9580050527765</v>
      </c>
      <c r="U32" s="42">
        <v>0.95864674002964168</v>
      </c>
      <c r="V32" s="43">
        <f>1-U32</f>
        <v>4.1353259970358325E-2</v>
      </c>
      <c r="W32" s="29">
        <f t="shared" si="27"/>
        <v>475648.46029821044</v>
      </c>
      <c r="X32" s="29">
        <f t="shared" si="20"/>
        <v>5941074.2268407978</v>
      </c>
      <c r="Y32" s="35">
        <f t="shared" si="28"/>
        <v>59.662163098997937</v>
      </c>
      <c r="Z32" s="36">
        <f t="shared" si="29"/>
        <v>8.295841953778563</v>
      </c>
    </row>
    <row r="33" spans="1:26" s="2" customFormat="1" x14ac:dyDescent="0.25">
      <c r="A33" s="2">
        <v>5</v>
      </c>
      <c r="B33" s="1" t="s">
        <v>41</v>
      </c>
      <c r="C33" s="1">
        <v>5</v>
      </c>
      <c r="D33">
        <v>1563</v>
      </c>
      <c r="E33" s="51">
        <v>4</v>
      </c>
      <c r="F33" s="3">
        <f t="shared" si="21"/>
        <v>2.5591810620601407E-3</v>
      </c>
      <c r="G33" s="2">
        <v>0.5</v>
      </c>
      <c r="H33" s="3">
        <f t="shared" si="22"/>
        <v>1.2714558169103624E-2</v>
      </c>
      <c r="I33" s="3">
        <f t="shared" si="23"/>
        <v>0.98728544183089639</v>
      </c>
      <c r="J33" s="5">
        <f t="shared" si="30"/>
        <v>98888.033605056422</v>
      </c>
      <c r="K33" s="5">
        <f t="shared" si="24"/>
        <v>1257.3176554997638</v>
      </c>
      <c r="L33" s="5">
        <f t="shared" si="25"/>
        <v>491296.87388653273</v>
      </c>
      <c r="M33" s="5">
        <f t="shared" si="16"/>
        <v>6270995.9269317705</v>
      </c>
      <c r="N33" s="33">
        <f t="shared" si="26"/>
        <v>63.415114026608748</v>
      </c>
      <c r="O33" s="4"/>
      <c r="Q33" s="27" t="s">
        <v>42</v>
      </c>
      <c r="R33" s="29">
        <f t="shared" si="17"/>
        <v>98888.033605056422</v>
      </c>
      <c r="S33" s="29">
        <f t="shared" si="18"/>
        <v>491296.87388653273</v>
      </c>
      <c r="T33" s="35">
        <f t="shared" si="19"/>
        <v>63.415114026608748</v>
      </c>
      <c r="U33" s="42">
        <v>0.95864674002964168</v>
      </c>
      <c r="V33" s="43">
        <f>1-U33</f>
        <v>4.1353259970358325E-2</v>
      </c>
      <c r="W33" s="29">
        <f t="shared" si="27"/>
        <v>470980.14653807861</v>
      </c>
      <c r="X33" s="29">
        <f t="shared" si="20"/>
        <v>5465425.7665425874</v>
      </c>
      <c r="Y33" s="35">
        <f t="shared" si="28"/>
        <v>55.268828464833838</v>
      </c>
      <c r="Z33" s="36">
        <f t="shared" si="29"/>
        <v>8.1462855617749099</v>
      </c>
    </row>
    <row r="34" spans="1:26" s="2" customFormat="1" x14ac:dyDescent="0.25">
      <c r="A34" s="2">
        <v>6</v>
      </c>
      <c r="B34" s="1" t="s">
        <v>43</v>
      </c>
      <c r="C34" s="1">
        <v>5</v>
      </c>
      <c r="D34">
        <v>1413</v>
      </c>
      <c r="E34" s="51">
        <v>0</v>
      </c>
      <c r="F34" s="3">
        <f t="shared" si="21"/>
        <v>0</v>
      </c>
      <c r="G34" s="2">
        <v>0.5</v>
      </c>
      <c r="H34" s="3">
        <f t="shared" si="22"/>
        <v>0</v>
      </c>
      <c r="I34" s="3">
        <f t="shared" si="23"/>
        <v>1</v>
      </c>
      <c r="J34" s="5">
        <f t="shared" si="30"/>
        <v>97630.715949556659</v>
      </c>
      <c r="K34" s="5">
        <f t="shared" si="24"/>
        <v>0</v>
      </c>
      <c r="L34" s="5">
        <f t="shared" si="25"/>
        <v>488153.57974778331</v>
      </c>
      <c r="M34" s="5">
        <f t="shared" si="16"/>
        <v>5779699.0530452374</v>
      </c>
      <c r="N34" s="33">
        <f t="shared" si="26"/>
        <v>59.199597143500036</v>
      </c>
      <c r="O34" s="4"/>
      <c r="Q34" s="27" t="s">
        <v>44</v>
      </c>
      <c r="R34" s="29">
        <f t="shared" si="17"/>
        <v>97630.715949556659</v>
      </c>
      <c r="S34" s="29">
        <f t="shared" si="18"/>
        <v>488153.57974778331</v>
      </c>
      <c r="T34" s="35">
        <f t="shared" si="19"/>
        <v>59.199597143500036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473108.79247812979</v>
      </c>
      <c r="X34" s="29">
        <f t="shared" si="20"/>
        <v>4994445.6200045086</v>
      </c>
      <c r="Y34" s="35">
        <f t="shared" si="28"/>
        <v>51.15649897092851</v>
      </c>
      <c r="Z34" s="36">
        <f t="shared" si="29"/>
        <v>8.0430981725715256</v>
      </c>
    </row>
    <row r="35" spans="1:26" s="2" customFormat="1" x14ac:dyDescent="0.25">
      <c r="A35" s="2">
        <v>7</v>
      </c>
      <c r="B35" s="1" t="s">
        <v>45</v>
      </c>
      <c r="C35" s="1">
        <v>5</v>
      </c>
      <c r="D35">
        <v>1358</v>
      </c>
      <c r="E35" s="51">
        <v>0</v>
      </c>
      <c r="F35" s="3">
        <f t="shared" si="21"/>
        <v>0</v>
      </c>
      <c r="G35" s="2">
        <v>0.5</v>
      </c>
      <c r="H35" s="3">
        <f t="shared" si="22"/>
        <v>0</v>
      </c>
      <c r="I35" s="3">
        <f t="shared" si="23"/>
        <v>1</v>
      </c>
      <c r="J35" s="5">
        <f t="shared" si="30"/>
        <v>97630.715949556659</v>
      </c>
      <c r="K35" s="5">
        <f t="shared" si="24"/>
        <v>0</v>
      </c>
      <c r="L35" s="5">
        <f t="shared" si="25"/>
        <v>488153.57974778331</v>
      </c>
      <c r="M35" s="5">
        <f t="shared" si="16"/>
        <v>5291545.4732974544</v>
      </c>
      <c r="N35" s="33">
        <f t="shared" si="26"/>
        <v>54.199597143500036</v>
      </c>
      <c r="O35" s="4"/>
      <c r="Q35" s="27" t="s">
        <v>46</v>
      </c>
      <c r="R35" s="29">
        <f t="shared" si="17"/>
        <v>97630.715949556659</v>
      </c>
      <c r="S35" s="29">
        <f t="shared" si="18"/>
        <v>488153.57974778331</v>
      </c>
      <c r="T35" s="35">
        <f t="shared" si="19"/>
        <v>54.199597143500036</v>
      </c>
      <c r="U35" s="42">
        <v>0.96192878092594225</v>
      </c>
      <c r="V35" s="43">
        <f t="shared" si="31"/>
        <v>3.8071219074057749E-2</v>
      </c>
      <c r="W35" s="29">
        <f t="shared" si="27"/>
        <v>469568.97787141992</v>
      </c>
      <c r="X35" s="29">
        <f t="shared" si="20"/>
        <v>4521336.8275263784</v>
      </c>
      <c r="Y35" s="35">
        <f t="shared" si="28"/>
        <v>46.310597884608768</v>
      </c>
      <c r="Z35" s="36">
        <f t="shared" si="29"/>
        <v>7.8889992588912676</v>
      </c>
    </row>
    <row r="36" spans="1:26" s="2" customFormat="1" x14ac:dyDescent="0.25">
      <c r="A36" s="2">
        <v>8</v>
      </c>
      <c r="B36" s="1" t="s">
        <v>47</v>
      </c>
      <c r="C36" s="1">
        <v>5</v>
      </c>
      <c r="D36">
        <v>1600</v>
      </c>
      <c r="E36" s="51">
        <v>1</v>
      </c>
      <c r="F36" s="3">
        <f t="shared" si="21"/>
        <v>6.2500000000000001E-4</v>
      </c>
      <c r="G36" s="2">
        <v>0.5</v>
      </c>
      <c r="H36" s="3">
        <f t="shared" si="22"/>
        <v>3.1201248049922002E-3</v>
      </c>
      <c r="I36" s="3">
        <f t="shared" si="23"/>
        <v>0.99687987519500776</v>
      </c>
      <c r="J36" s="5">
        <f t="shared" si="30"/>
        <v>97630.715949556659</v>
      </c>
      <c r="K36" s="5">
        <f t="shared" si="24"/>
        <v>304.62001856335934</v>
      </c>
      <c r="L36" s="5">
        <f t="shared" si="25"/>
        <v>487392.02970137482</v>
      </c>
      <c r="M36" s="5">
        <f t="shared" si="16"/>
        <v>4803391.8935496714</v>
      </c>
      <c r="N36" s="33">
        <f t="shared" si="26"/>
        <v>49.199597143500036</v>
      </c>
      <c r="O36" s="4"/>
      <c r="Q36" s="27" t="s">
        <v>48</v>
      </c>
      <c r="R36" s="29">
        <f t="shared" si="17"/>
        <v>97630.715949556659</v>
      </c>
      <c r="S36" s="29">
        <f t="shared" si="18"/>
        <v>487392.02970137482</v>
      </c>
      <c r="T36" s="35">
        <f t="shared" si="19"/>
        <v>49.199597143500036</v>
      </c>
      <c r="U36" s="42">
        <v>0.95558309086652893</v>
      </c>
      <c r="V36" s="43">
        <f t="shared" si="31"/>
        <v>4.4416909133471072E-2</v>
      </c>
      <c r="W36" s="29">
        <f t="shared" si="27"/>
        <v>465743.5822057508</v>
      </c>
      <c r="X36" s="29">
        <f t="shared" si="20"/>
        <v>4051767.8496549586</v>
      </c>
      <c r="Y36" s="35">
        <f t="shared" si="28"/>
        <v>41.500953979979059</v>
      </c>
      <c r="Z36" s="36">
        <f t="shared" si="29"/>
        <v>7.6986431635209769</v>
      </c>
    </row>
    <row r="37" spans="1:26" s="2" customFormat="1" x14ac:dyDescent="0.25">
      <c r="A37" s="2">
        <v>9</v>
      </c>
      <c r="B37" s="1" t="s">
        <v>49</v>
      </c>
      <c r="C37" s="1">
        <v>5</v>
      </c>
      <c r="D37">
        <v>1673</v>
      </c>
      <c r="E37" s="51">
        <v>2</v>
      </c>
      <c r="F37" s="3">
        <f t="shared" si="21"/>
        <v>1.195457262402869E-3</v>
      </c>
      <c r="G37" s="2">
        <v>0.5</v>
      </c>
      <c r="H37" s="3">
        <f t="shared" si="22"/>
        <v>5.9594755661501785E-3</v>
      </c>
      <c r="I37" s="3">
        <f t="shared" si="23"/>
        <v>0.99404052443384983</v>
      </c>
      <c r="J37" s="5">
        <f t="shared" si="30"/>
        <v>97326.095930993295</v>
      </c>
      <c r="K37" s="5">
        <f t="shared" si="24"/>
        <v>580.01249064954288</v>
      </c>
      <c r="L37" s="5">
        <f t="shared" si="25"/>
        <v>485180.44842834258</v>
      </c>
      <c r="M37" s="5">
        <f t="shared" si="16"/>
        <v>4315999.8638482969</v>
      </c>
      <c r="N37" s="33">
        <f t="shared" si="26"/>
        <v>44.345761766797381</v>
      </c>
      <c r="O37" s="4"/>
      <c r="Q37" s="27" t="s">
        <v>50</v>
      </c>
      <c r="R37" s="29">
        <f t="shared" si="17"/>
        <v>97326.095930993295</v>
      </c>
      <c r="S37" s="29">
        <f t="shared" si="18"/>
        <v>485180.44842834258</v>
      </c>
      <c r="T37" s="35">
        <f t="shared" si="19"/>
        <v>44.345761766797381</v>
      </c>
      <c r="U37" s="42">
        <v>0.95343645724036619</v>
      </c>
      <c r="V37" s="43">
        <f t="shared" si="31"/>
        <v>4.6563542759633814E-2</v>
      </c>
      <c r="W37" s="29">
        <f t="shared" si="27"/>
        <v>462588.72787181113</v>
      </c>
      <c r="X37" s="29">
        <f t="shared" si="20"/>
        <v>3586024.2674492076</v>
      </c>
      <c r="Y37" s="35">
        <f t="shared" si="28"/>
        <v>36.845454789348494</v>
      </c>
      <c r="Z37" s="36">
        <f t="shared" si="29"/>
        <v>7.5003069774488864</v>
      </c>
    </row>
    <row r="38" spans="1:26" s="2" customFormat="1" x14ac:dyDescent="0.25">
      <c r="A38" s="2">
        <v>10</v>
      </c>
      <c r="B38" s="1" t="s">
        <v>51</v>
      </c>
      <c r="C38" s="1">
        <v>5</v>
      </c>
      <c r="D38">
        <v>1762</v>
      </c>
      <c r="E38" s="51">
        <v>3</v>
      </c>
      <c r="F38" s="3">
        <f t="shared" si="21"/>
        <v>1.70261066969353E-3</v>
      </c>
      <c r="G38" s="2">
        <v>0.5</v>
      </c>
      <c r="H38" s="3">
        <f t="shared" si="22"/>
        <v>8.476970895733257E-3</v>
      </c>
      <c r="I38" s="3">
        <f t="shared" si="23"/>
        <v>0.99152302910426671</v>
      </c>
      <c r="J38" s="5">
        <f t="shared" si="30"/>
        <v>96746.083440343747</v>
      </c>
      <c r="K38" s="5">
        <f t="shared" si="24"/>
        <v>820.11373359997515</v>
      </c>
      <c r="L38" s="5">
        <f t="shared" si="25"/>
        <v>481680.13286771881</v>
      </c>
      <c r="M38" s="5">
        <f t="shared" si="16"/>
        <v>3830819.4154199548</v>
      </c>
      <c r="N38" s="33">
        <f t="shared" si="26"/>
        <v>39.596635638300974</v>
      </c>
      <c r="O38" s="4"/>
      <c r="Q38" s="27" t="s">
        <v>52</v>
      </c>
      <c r="R38" s="29">
        <f t="shared" si="17"/>
        <v>96746.083440343747</v>
      </c>
      <c r="S38" s="29">
        <f t="shared" si="18"/>
        <v>481680.13286771881</v>
      </c>
      <c r="T38" s="35">
        <f t="shared" si="19"/>
        <v>39.596635638300974</v>
      </c>
      <c r="U38" s="42">
        <v>0.93748024841036759</v>
      </c>
      <c r="V38" s="43">
        <f t="shared" si="31"/>
        <v>6.2519751589632411E-2</v>
      </c>
      <c r="W38" s="29">
        <f t="shared" si="27"/>
        <v>451565.61061516788</v>
      </c>
      <c r="X38" s="29">
        <f t="shared" si="20"/>
        <v>3123435.5395773966</v>
      </c>
      <c r="Y38" s="35">
        <f t="shared" si="28"/>
        <v>32.284878400306418</v>
      </c>
      <c r="Z38" s="36">
        <f t="shared" si="29"/>
        <v>7.3117572379945557</v>
      </c>
    </row>
    <row r="39" spans="1:26" s="2" customFormat="1" x14ac:dyDescent="0.25">
      <c r="A39" s="2">
        <v>11</v>
      </c>
      <c r="B39" s="1" t="s">
        <v>53</v>
      </c>
      <c r="C39" s="1">
        <v>5</v>
      </c>
      <c r="D39">
        <v>1596</v>
      </c>
      <c r="E39" s="51">
        <v>6</v>
      </c>
      <c r="F39" s="3">
        <f t="shared" si="21"/>
        <v>3.7593984962406013E-3</v>
      </c>
      <c r="G39" s="2">
        <v>0.5</v>
      </c>
      <c r="H39" s="3">
        <f t="shared" si="22"/>
        <v>1.8621973929236497E-2</v>
      </c>
      <c r="I39" s="3">
        <f t="shared" si="23"/>
        <v>0.98137802607076352</v>
      </c>
      <c r="J39" s="5">
        <f t="shared" si="30"/>
        <v>95925.969706743766</v>
      </c>
      <c r="K39" s="5">
        <f t="shared" si="24"/>
        <v>1786.3309070157125</v>
      </c>
      <c r="L39" s="5">
        <f t="shared" si="25"/>
        <v>475164.02126617957</v>
      </c>
      <c r="M39" s="5">
        <f t="shared" si="16"/>
        <v>3349139.2825522362</v>
      </c>
      <c r="N39" s="33">
        <f t="shared" si="26"/>
        <v>34.91379125789318</v>
      </c>
      <c r="O39" s="4"/>
      <c r="Q39" s="27" t="s">
        <v>54</v>
      </c>
      <c r="R39" s="29">
        <f t="shared" si="17"/>
        <v>95925.969706743766</v>
      </c>
      <c r="S39" s="29">
        <f t="shared" si="18"/>
        <v>475164.02126617957</v>
      </c>
      <c r="T39" s="35">
        <f t="shared" si="19"/>
        <v>34.91379125789318</v>
      </c>
      <c r="U39" s="42">
        <v>0.91788799906018037</v>
      </c>
      <c r="V39" s="43">
        <f t="shared" si="31"/>
        <v>8.2112000939819629E-2</v>
      </c>
      <c r="W39" s="29">
        <f t="shared" si="27"/>
        <v>436147.35270540253</v>
      </c>
      <c r="X39" s="29">
        <f t="shared" si="20"/>
        <v>2671869.9289622288</v>
      </c>
      <c r="Y39" s="35">
        <f t="shared" si="28"/>
        <v>27.853457589539399</v>
      </c>
      <c r="Z39" s="36">
        <f t="shared" si="29"/>
        <v>7.0603336683537812</v>
      </c>
    </row>
    <row r="40" spans="1:26" s="2" customFormat="1" x14ac:dyDescent="0.25">
      <c r="A40" s="2">
        <v>12</v>
      </c>
      <c r="B40" s="1" t="s">
        <v>55</v>
      </c>
      <c r="C40" s="1">
        <v>5</v>
      </c>
      <c r="D40">
        <v>1268</v>
      </c>
      <c r="E40" s="51">
        <v>3</v>
      </c>
      <c r="F40" s="3">
        <f t="shared" si="21"/>
        <v>2.3659305993690852E-3</v>
      </c>
      <c r="G40" s="2">
        <v>0.5</v>
      </c>
      <c r="H40" s="3">
        <f t="shared" si="22"/>
        <v>1.1760094080752645E-2</v>
      </c>
      <c r="I40" s="3">
        <f t="shared" si="23"/>
        <v>0.98823990591924737</v>
      </c>
      <c r="J40" s="5">
        <f t="shared" si="30"/>
        <v>94139.638799728054</v>
      </c>
      <c r="K40" s="5">
        <f t="shared" si="24"/>
        <v>1107.0910090128739</v>
      </c>
      <c r="L40" s="5">
        <f t="shared" si="25"/>
        <v>467930.46647610806</v>
      </c>
      <c r="M40" s="5">
        <f t="shared" si="16"/>
        <v>2873975.2612860566</v>
      </c>
      <c r="N40" s="33">
        <f t="shared" si="26"/>
        <v>30.528853710604622</v>
      </c>
      <c r="O40" s="4"/>
      <c r="Q40" s="27" t="s">
        <v>56</v>
      </c>
      <c r="R40" s="29">
        <f t="shared" si="17"/>
        <v>94139.638799728054</v>
      </c>
      <c r="S40" s="29">
        <f t="shared" si="18"/>
        <v>467930.46647610806</v>
      </c>
      <c r="T40" s="35">
        <f t="shared" si="19"/>
        <v>30.528853710604622</v>
      </c>
      <c r="U40" s="42">
        <v>0.89571782863194893</v>
      </c>
      <c r="V40" s="43">
        <f t="shared" si="31"/>
        <v>0.10428217136805107</v>
      </c>
      <c r="W40" s="29">
        <f t="shared" si="27"/>
        <v>419133.66138271446</v>
      </c>
      <c r="X40" s="29">
        <f t="shared" si="20"/>
        <v>2235722.5762568265</v>
      </c>
      <c r="Y40" s="35">
        <f t="shared" si="28"/>
        <v>23.749003127291424</v>
      </c>
      <c r="Z40" s="36">
        <f t="shared" si="29"/>
        <v>6.7798505833131983</v>
      </c>
    </row>
    <row r="41" spans="1:26" s="2" customFormat="1" x14ac:dyDescent="0.25">
      <c r="A41" s="2">
        <v>13</v>
      </c>
      <c r="B41" s="1" t="s">
        <v>57</v>
      </c>
      <c r="C41" s="1">
        <v>5</v>
      </c>
      <c r="D41">
        <v>1104</v>
      </c>
      <c r="E41" s="51">
        <v>9</v>
      </c>
      <c r="F41" s="3">
        <f t="shared" si="21"/>
        <v>8.152173913043478E-3</v>
      </c>
      <c r="G41" s="2">
        <v>0.5</v>
      </c>
      <c r="H41" s="3">
        <f t="shared" si="22"/>
        <v>3.994673768308922E-2</v>
      </c>
      <c r="I41" s="3">
        <f t="shared" si="23"/>
        <v>0.96005326231691079</v>
      </c>
      <c r="J41" s="5">
        <f t="shared" si="30"/>
        <v>93032.54779071518</v>
      </c>
      <c r="K41" s="5">
        <f t="shared" si="24"/>
        <v>3716.3467825851608</v>
      </c>
      <c r="L41" s="5">
        <f t="shared" si="25"/>
        <v>455871.87199711305</v>
      </c>
      <c r="M41" s="5">
        <f t="shared" si="16"/>
        <v>2406044.7948099487</v>
      </c>
      <c r="N41" s="33">
        <f t="shared" si="26"/>
        <v>25.86239818157572</v>
      </c>
      <c r="O41" s="4"/>
      <c r="Q41" s="27" t="s">
        <v>58</v>
      </c>
      <c r="R41" s="29">
        <f t="shared" si="17"/>
        <v>93032.54779071518</v>
      </c>
      <c r="S41" s="29">
        <f t="shared" si="18"/>
        <v>455871.87199711305</v>
      </c>
      <c r="T41" s="35">
        <f t="shared" si="19"/>
        <v>25.86239818157572</v>
      </c>
      <c r="U41" s="42">
        <v>0.86473435856680392</v>
      </c>
      <c r="V41" s="43">
        <f t="shared" si="31"/>
        <v>0.13526564143319608</v>
      </c>
      <c r="W41" s="29">
        <f t="shared" si="27"/>
        <v>394208.07082007168</v>
      </c>
      <c r="X41" s="29">
        <f t="shared" si="20"/>
        <v>1816588.9148741122</v>
      </c>
      <c r="Y41" s="35">
        <f t="shared" si="28"/>
        <v>19.526380369165931</v>
      </c>
      <c r="Z41" s="36">
        <f t="shared" si="29"/>
        <v>6.3360178124097892</v>
      </c>
    </row>
    <row r="42" spans="1:26" s="2" customFormat="1" x14ac:dyDescent="0.25">
      <c r="A42" s="2">
        <v>14</v>
      </c>
      <c r="B42" s="1" t="s">
        <v>59</v>
      </c>
      <c r="C42" s="1">
        <v>5</v>
      </c>
      <c r="D42">
        <v>823</v>
      </c>
      <c r="E42" s="51">
        <v>8</v>
      </c>
      <c r="F42" s="3">
        <f t="shared" si="21"/>
        <v>9.7205346294046164E-3</v>
      </c>
      <c r="G42" s="2">
        <v>0.5</v>
      </c>
      <c r="H42" s="3">
        <f t="shared" si="22"/>
        <v>4.7449584816132852E-2</v>
      </c>
      <c r="I42" s="3">
        <f t="shared" si="23"/>
        <v>0.95255041518386718</v>
      </c>
      <c r="J42" s="5">
        <f t="shared" si="30"/>
        <v>89316.201008130025</v>
      </c>
      <c r="K42" s="5">
        <f t="shared" si="24"/>
        <v>4238.0166551900365</v>
      </c>
      <c r="L42" s="5">
        <f t="shared" si="25"/>
        <v>435985.96340267506</v>
      </c>
      <c r="M42" s="5">
        <f t="shared" si="16"/>
        <v>1950172.9228128358</v>
      </c>
      <c r="N42" s="33">
        <f t="shared" si="26"/>
        <v>21.83448132366625</v>
      </c>
      <c r="O42" s="4"/>
      <c r="Q42" s="27" t="s">
        <v>60</v>
      </c>
      <c r="R42" s="29">
        <f t="shared" si="17"/>
        <v>89316.201008130025</v>
      </c>
      <c r="S42" s="29">
        <f t="shared" si="18"/>
        <v>435985.96340267506</v>
      </c>
      <c r="T42" s="35">
        <f t="shared" si="19"/>
        <v>21.83448132366625</v>
      </c>
      <c r="U42" s="42">
        <v>0.81758889711164551</v>
      </c>
      <c r="V42" s="43">
        <f t="shared" si="31"/>
        <v>0.18241110288835449</v>
      </c>
      <c r="W42" s="29">
        <f t="shared" si="27"/>
        <v>356457.28297455132</v>
      </c>
      <c r="X42" s="29">
        <f t="shared" si="20"/>
        <v>1422380.8440540405</v>
      </c>
      <c r="Y42" s="35">
        <f t="shared" si="28"/>
        <v>15.92522776382493</v>
      </c>
      <c r="Z42" s="36">
        <f t="shared" si="29"/>
        <v>5.9092535598413196</v>
      </c>
    </row>
    <row r="43" spans="1:26" s="2" customFormat="1" x14ac:dyDescent="0.25">
      <c r="A43" s="2">
        <v>15</v>
      </c>
      <c r="B43" s="1" t="s">
        <v>61</v>
      </c>
      <c r="C43" s="1">
        <v>5</v>
      </c>
      <c r="D43">
        <v>622</v>
      </c>
      <c r="E43" s="51">
        <v>9</v>
      </c>
      <c r="F43" s="3">
        <f t="shared" si="21"/>
        <v>1.4469453376205787E-2</v>
      </c>
      <c r="G43" s="2">
        <v>0.5</v>
      </c>
      <c r="H43" s="3">
        <f t="shared" si="22"/>
        <v>6.9821567106283941E-2</v>
      </c>
      <c r="I43" s="3">
        <f t="shared" si="23"/>
        <v>0.93017843289371605</v>
      </c>
      <c r="J43" s="5">
        <f t="shared" si="30"/>
        <v>85078.184352939992</v>
      </c>
      <c r="K43" s="5">
        <f t="shared" si="24"/>
        <v>5940.2921580795964</v>
      </c>
      <c r="L43" s="5">
        <f t="shared" si="25"/>
        <v>410540.19136950094</v>
      </c>
      <c r="M43" s="5">
        <f t="shared" si="16"/>
        <v>1514186.9594101608</v>
      </c>
      <c r="N43" s="33">
        <f t="shared" si="26"/>
        <v>17.797593718369427</v>
      </c>
      <c r="O43" s="4"/>
      <c r="Q43" s="27" t="s">
        <v>62</v>
      </c>
      <c r="R43" s="29">
        <f t="shared" si="17"/>
        <v>85078.184352939992</v>
      </c>
      <c r="S43" s="29">
        <f t="shared" si="18"/>
        <v>410540.19136950094</v>
      </c>
      <c r="T43" s="35">
        <f t="shared" si="19"/>
        <v>17.797593718369427</v>
      </c>
      <c r="U43" s="42">
        <v>0.77888026534586052</v>
      </c>
      <c r="V43" s="43">
        <f t="shared" si="31"/>
        <v>0.22111973465413948</v>
      </c>
      <c r="W43" s="29">
        <f t="shared" si="27"/>
        <v>319761.65318901726</v>
      </c>
      <c r="X43" s="29">
        <f t="shared" si="20"/>
        <v>1065923.5610794893</v>
      </c>
      <c r="Y43" s="35">
        <f t="shared" si="28"/>
        <v>12.528753042702361</v>
      </c>
      <c r="Z43" s="36">
        <f t="shared" si="29"/>
        <v>5.2688406756670663</v>
      </c>
    </row>
    <row r="44" spans="1:26" s="2" customFormat="1" x14ac:dyDescent="0.25">
      <c r="A44" s="2">
        <v>16</v>
      </c>
      <c r="B44" s="1" t="s">
        <v>63</v>
      </c>
      <c r="C44" s="1">
        <v>5</v>
      </c>
      <c r="D44">
        <v>416</v>
      </c>
      <c r="E44" s="51">
        <v>14</v>
      </c>
      <c r="F44" s="3">
        <f t="shared" si="21"/>
        <v>3.3653846153846152E-2</v>
      </c>
      <c r="G44" s="2">
        <v>0.5</v>
      </c>
      <c r="H44" s="3">
        <f t="shared" si="22"/>
        <v>0.15521064301552104</v>
      </c>
      <c r="I44" s="3">
        <f t="shared" si="23"/>
        <v>0.84478935698447899</v>
      </c>
      <c r="J44" s="5">
        <f t="shared" si="30"/>
        <v>79137.892194860397</v>
      </c>
      <c r="K44" s="5">
        <f t="shared" si="24"/>
        <v>12283.043134457266</v>
      </c>
      <c r="L44" s="5">
        <f t="shared" si="25"/>
        <v>364981.85313815885</v>
      </c>
      <c r="M44" s="5">
        <f t="shared" si="16"/>
        <v>1103646.7680406598</v>
      </c>
      <c r="N44" s="33">
        <f t="shared" si="26"/>
        <v>13.945870144268715</v>
      </c>
      <c r="O44" s="4"/>
      <c r="Q44" s="27" t="s">
        <v>64</v>
      </c>
      <c r="R44" s="29">
        <f t="shared" si="17"/>
        <v>79137.892194860397</v>
      </c>
      <c r="S44" s="29">
        <f t="shared" si="18"/>
        <v>364981.85313815885</v>
      </c>
      <c r="T44" s="35">
        <f t="shared" si="19"/>
        <v>13.945870144268715</v>
      </c>
      <c r="U44" s="42">
        <v>0.71980976748499381</v>
      </c>
      <c r="V44" s="43">
        <f t="shared" si="31"/>
        <v>0.28019023251500619</v>
      </c>
      <c r="W44" s="29">
        <f t="shared" si="27"/>
        <v>262717.50284362026</v>
      </c>
      <c r="X44" s="29">
        <f t="shared" si="20"/>
        <v>746161.90789047198</v>
      </c>
      <c r="Y44" s="35">
        <f t="shared" si="28"/>
        <v>9.4286300430292656</v>
      </c>
      <c r="Z44" s="36">
        <f t="shared" si="29"/>
        <v>4.5172401012394499</v>
      </c>
    </row>
    <row r="45" spans="1:26" s="2" customFormat="1" x14ac:dyDescent="0.25">
      <c r="A45" s="2">
        <v>17</v>
      </c>
      <c r="B45" s="1" t="s">
        <v>65</v>
      </c>
      <c r="C45" s="1">
        <v>5</v>
      </c>
      <c r="D45">
        <v>239</v>
      </c>
      <c r="E45" s="51">
        <v>13</v>
      </c>
      <c r="F45" s="3">
        <f t="shared" si="21"/>
        <v>5.4393305439330547E-2</v>
      </c>
      <c r="G45" s="2">
        <v>0.5</v>
      </c>
      <c r="H45" s="3">
        <f t="shared" si="22"/>
        <v>0.2394106813996317</v>
      </c>
      <c r="I45" s="3">
        <f t="shared" si="23"/>
        <v>0.76058931860036827</v>
      </c>
      <c r="J45" s="5">
        <f t="shared" si="30"/>
        <v>66854.849060403139</v>
      </c>
      <c r="K45" s="5">
        <f t="shared" si="24"/>
        <v>16005.764968420643</v>
      </c>
      <c r="L45" s="5">
        <f t="shared" si="25"/>
        <v>294259.83288096404</v>
      </c>
      <c r="M45" s="5">
        <f t="shared" si="16"/>
        <v>738664.91490250092</v>
      </c>
      <c r="N45" s="33">
        <f t="shared" si="26"/>
        <v>11.048785918806272</v>
      </c>
      <c r="O45" s="4"/>
      <c r="Q45" s="27" t="s">
        <v>66</v>
      </c>
      <c r="R45" s="29">
        <f t="shared" si="17"/>
        <v>66854.849060403139</v>
      </c>
      <c r="S45" s="29">
        <f t="shared" si="18"/>
        <v>294259.83288096404</v>
      </c>
      <c r="T45" s="35">
        <f t="shared" si="19"/>
        <v>11.048785918806272</v>
      </c>
      <c r="U45" s="42">
        <v>0.68480776711742686</v>
      </c>
      <c r="V45" s="43">
        <f t="shared" si="31"/>
        <v>0.31519223288257314</v>
      </c>
      <c r="W45" s="29">
        <f t="shared" si="27"/>
        <v>201511.41910756016</v>
      </c>
      <c r="X45" s="29">
        <f t="shared" si="20"/>
        <v>483444.40504685172</v>
      </c>
      <c r="Y45" s="35">
        <f t="shared" si="28"/>
        <v>7.2312541549538354</v>
      </c>
      <c r="Z45" s="36">
        <f t="shared" si="29"/>
        <v>3.8175317638524371</v>
      </c>
    </row>
    <row r="46" spans="1:26" s="2" customFormat="1" x14ac:dyDescent="0.25">
      <c r="A46" s="2">
        <v>18</v>
      </c>
      <c r="B46" s="1" t="s">
        <v>67</v>
      </c>
      <c r="C46" s="1">
        <v>5</v>
      </c>
      <c r="D46">
        <v>154</v>
      </c>
      <c r="E46" s="51">
        <v>5</v>
      </c>
      <c r="F46" s="3">
        <f t="shared" si="21"/>
        <v>3.2467532467532464E-2</v>
      </c>
      <c r="G46" s="2">
        <v>0.5</v>
      </c>
      <c r="H46" s="3">
        <f t="shared" si="22"/>
        <v>0.15015015015015015</v>
      </c>
      <c r="I46" s="3">
        <f t="shared" si="23"/>
        <v>0.8498498498498499</v>
      </c>
      <c r="J46" s="5">
        <f t="shared" si="30"/>
        <v>50849.084091982491</v>
      </c>
      <c r="K46" s="5">
        <f t="shared" si="24"/>
        <v>7634.9976114087822</v>
      </c>
      <c r="L46" s="5">
        <f t="shared" si="25"/>
        <v>235157.92643139052</v>
      </c>
      <c r="M46" s="5">
        <f>L46+M47</f>
        <v>444405.08202153689</v>
      </c>
      <c r="N46" s="33">
        <f t="shared" si="26"/>
        <v>8.73968705547653</v>
      </c>
      <c r="O46" s="4"/>
      <c r="Q46" s="27" t="s">
        <v>68</v>
      </c>
      <c r="R46" s="29">
        <f t="shared" si="17"/>
        <v>50849.084091982491</v>
      </c>
      <c r="S46" s="29">
        <f t="shared" si="18"/>
        <v>235157.92643139052</v>
      </c>
      <c r="T46" s="35">
        <f t="shared" si="19"/>
        <v>8.73968705547653</v>
      </c>
      <c r="U46" s="42">
        <v>0.65629805890441617</v>
      </c>
      <c r="V46" s="43">
        <f t="shared" si="31"/>
        <v>0.34370194109558383</v>
      </c>
      <c r="W46" s="29">
        <f t="shared" si="27"/>
        <v>154333.69065290911</v>
      </c>
      <c r="X46" s="29">
        <f>X47+W46</f>
        <v>281932.98593929154</v>
      </c>
      <c r="Y46" s="35">
        <f t="shared" si="28"/>
        <v>5.5445047039449946</v>
      </c>
      <c r="Z46" s="36">
        <f t="shared" si="29"/>
        <v>3.1951823515315354</v>
      </c>
    </row>
    <row r="47" spans="1:26" s="2" customFormat="1" x14ac:dyDescent="0.25">
      <c r="A47" s="12">
        <v>19</v>
      </c>
      <c r="B47" s="13" t="s">
        <v>69</v>
      </c>
      <c r="C47" s="12"/>
      <c r="D47">
        <v>92</v>
      </c>
      <c r="E47" s="51">
        <v>19</v>
      </c>
      <c r="F47" s="17">
        <f t="shared" si="21"/>
        <v>0.20652173913043478</v>
      </c>
      <c r="G47" s="12"/>
      <c r="H47" s="17">
        <v>1</v>
      </c>
      <c r="I47" s="17">
        <f t="shared" si="23"/>
        <v>0</v>
      </c>
      <c r="J47" s="21">
        <f t="shared" si="30"/>
        <v>43214.086480573715</v>
      </c>
      <c r="K47" s="21">
        <f t="shared" si="24"/>
        <v>43214.086480573715</v>
      </c>
      <c r="L47" s="21">
        <f>K47/F47</f>
        <v>209247.1555901464</v>
      </c>
      <c r="M47" s="21">
        <f>L47</f>
        <v>209247.1555901464</v>
      </c>
      <c r="N47" s="34">
        <f t="shared" si="26"/>
        <v>4.8421052631578947</v>
      </c>
      <c r="O47" s="4"/>
      <c r="Q47" s="30" t="s">
        <v>69</v>
      </c>
      <c r="R47" s="31">
        <f t="shared" si="17"/>
        <v>43214.086480573715</v>
      </c>
      <c r="S47" s="31">
        <f t="shared" si="18"/>
        <v>209247.1555901464</v>
      </c>
      <c r="T47" s="38">
        <f t="shared" si="19"/>
        <v>4.8421052631578947</v>
      </c>
      <c r="U47" s="44">
        <v>0.6098018151143324</v>
      </c>
      <c r="V47" s="45">
        <f t="shared" si="31"/>
        <v>0.3901981848856676</v>
      </c>
      <c r="W47" s="31">
        <f t="shared" si="27"/>
        <v>127599.2952863824</v>
      </c>
      <c r="X47" s="31">
        <f>W47</f>
        <v>127599.2952863824</v>
      </c>
      <c r="Y47" s="38">
        <f t="shared" si="28"/>
        <v>2.9527245784483465</v>
      </c>
      <c r="Z47" s="37">
        <f t="shared" si="29"/>
        <v>1.8893806847095482</v>
      </c>
    </row>
    <row r="48" spans="1:26" s="2" customFormat="1" ht="13.2" x14ac:dyDescent="0.25">
      <c r="B48" s="2" t="s">
        <v>70</v>
      </c>
      <c r="D48" s="25">
        <f>SUM(D29:D47)</f>
        <v>19456</v>
      </c>
      <c r="E48" s="25">
        <f>SUM(E29:E47)</f>
        <v>99</v>
      </c>
    </row>
    <row r="51" spans="1:26" s="2" customFormat="1" ht="18" thickBot="1" x14ac:dyDescent="0.35">
      <c r="B51" s="69" t="s">
        <v>89</v>
      </c>
      <c r="C51" s="69"/>
      <c r="D51" s="69"/>
      <c r="E51" s="69"/>
      <c r="F51" s="69"/>
      <c r="G51" s="69"/>
      <c r="H51" s="69"/>
      <c r="I51" s="69"/>
      <c r="J51" s="69"/>
      <c r="K51" s="69"/>
      <c r="L51" s="69"/>
      <c r="M51" s="69"/>
      <c r="N51" s="69"/>
      <c r="Q51" s="70" t="s">
        <v>92</v>
      </c>
      <c r="R51" s="71"/>
      <c r="S51" s="71"/>
      <c r="T51" s="71"/>
      <c r="U51" s="71"/>
      <c r="V51" s="71"/>
      <c r="W51" s="71"/>
      <c r="X51" s="71"/>
      <c r="Y51" s="71"/>
      <c r="Z51" s="72"/>
    </row>
    <row r="52" spans="1:26" s="9" customFormat="1" ht="14.25" customHeight="1" x14ac:dyDescent="0.35">
      <c r="A52" s="7"/>
      <c r="B52" s="66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77" t="s">
        <v>14</v>
      </c>
      <c r="S52" s="77"/>
      <c r="T52" s="77"/>
      <c r="U52" s="74" t="s">
        <v>15</v>
      </c>
      <c r="V52" s="78" t="s">
        <v>16</v>
      </c>
      <c r="W52" s="79" t="s">
        <v>17</v>
      </c>
      <c r="X52" s="79" t="s">
        <v>18</v>
      </c>
      <c r="Y52" s="80" t="s">
        <v>19</v>
      </c>
      <c r="Z52" s="80" t="s">
        <v>20</v>
      </c>
    </row>
    <row r="53" spans="1:26" s="10" customFormat="1" ht="35.549999999999997" customHeight="1" thickBot="1" x14ac:dyDescent="0.35">
      <c r="B53" s="67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74"/>
      <c r="V53" s="78"/>
      <c r="W53" s="79"/>
      <c r="X53" s="79"/>
      <c r="Y53" s="80"/>
      <c r="Z53" s="80"/>
    </row>
    <row r="54" spans="1:26" s="2" customFormat="1" ht="13.2" x14ac:dyDescent="0.25">
      <c r="A54" s="2">
        <v>1</v>
      </c>
      <c r="B54" s="1">
        <v>0</v>
      </c>
      <c r="C54" s="1">
        <v>1</v>
      </c>
      <c r="D54" s="49">
        <f>D4+D29</f>
        <v>407</v>
      </c>
      <c r="E54" s="49">
        <f>E4+E29</f>
        <v>1</v>
      </c>
      <c r="F54" s="3">
        <f>E54/D54</f>
        <v>2.4570024570024569E-3</v>
      </c>
      <c r="G54" s="2">
        <v>0.3</v>
      </c>
      <c r="H54" s="18">
        <f>C54*F54/(1+(1-G54)*C54*F54)</f>
        <v>2.4527839097375523E-3</v>
      </c>
      <c r="I54" s="18">
        <f>1-H54</f>
        <v>0.99754721609026242</v>
      </c>
      <c r="J54" s="19">
        <v>100000</v>
      </c>
      <c r="K54" s="20">
        <f>J54*H54</f>
        <v>245.27839097375522</v>
      </c>
      <c r="L54" s="20">
        <f>C54*(J55+G54*K54)</f>
        <v>99828.305126318359</v>
      </c>
      <c r="M54" s="5">
        <f t="shared" ref="M54:M70" si="32">L54+M55</f>
        <v>7325304.1953392997</v>
      </c>
      <c r="N54" s="32">
        <f>M54/J54</f>
        <v>73.253041953392994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99828.305126318359</v>
      </c>
      <c r="T54" s="35">
        <f t="shared" ref="T54:T72" si="35">N54</f>
        <v>73.253041953392994</v>
      </c>
      <c r="U54" s="42">
        <v>0.96170886472285344</v>
      </c>
      <c r="V54" s="43">
        <f>1-U54</f>
        <v>3.829113527714656E-2</v>
      </c>
      <c r="W54" s="29">
        <f>S54*U54</f>
        <v>96005.765990238244</v>
      </c>
      <c r="X54" s="29">
        <f t="shared" ref="X54:X70" si="36">X55+W54</f>
        <v>6546177.752866569</v>
      </c>
      <c r="Y54" s="40">
        <f>X54/R54</f>
        <v>65.461777528665692</v>
      </c>
      <c r="Z54" s="36">
        <f>T54-Y54</f>
        <v>7.7912644247273022</v>
      </c>
    </row>
    <row r="55" spans="1:26" s="2" customFormat="1" ht="13.2" x14ac:dyDescent="0.25">
      <c r="A55" s="2">
        <v>2</v>
      </c>
      <c r="B55" s="1" t="s">
        <v>35</v>
      </c>
      <c r="C55" s="1">
        <v>4</v>
      </c>
      <c r="D55" s="49">
        <f t="shared" ref="D55:E70" si="37">D5+D30</f>
        <v>1852</v>
      </c>
      <c r="E55" s="49">
        <f t="shared" si="37"/>
        <v>2</v>
      </c>
      <c r="F55" s="3">
        <f t="shared" ref="F55:F72" si="38">E55/D55</f>
        <v>1.0799136069114472E-3</v>
      </c>
      <c r="G55" s="2">
        <v>0.4</v>
      </c>
      <c r="H55" s="3">
        <f t="shared" ref="H55:H71" si="39">C55*F55/(1+(1-G55)*C55*F55)</f>
        <v>4.3084877208099956E-3</v>
      </c>
      <c r="I55" s="3">
        <f t="shared" ref="I55:I72" si="40">1-H55</f>
        <v>0.99569151227918995</v>
      </c>
      <c r="J55" s="5">
        <f>I54*J54</f>
        <v>99754.721609026237</v>
      </c>
      <c r="K55" s="5">
        <f t="shared" ref="K55:K72" si="41">J55*H55</f>
        <v>429.79199314530905</v>
      </c>
      <c r="L55" s="5">
        <f t="shared" ref="L55:L71" si="42">C55*(J56+G55*K55)</f>
        <v>397987.38565255614</v>
      </c>
      <c r="M55" s="5">
        <f t="shared" si="32"/>
        <v>7225475.890212981</v>
      </c>
      <c r="N55" s="33">
        <f t="shared" ref="N55:N72" si="43">M55/J55</f>
        <v>72.432419976391259</v>
      </c>
      <c r="O55" s="4"/>
      <c r="Q55" s="27" t="s">
        <v>36</v>
      </c>
      <c r="R55" s="29">
        <f t="shared" si="33"/>
        <v>99754.721609026237</v>
      </c>
      <c r="S55" s="29">
        <f t="shared" si="34"/>
        <v>397987.38565255614</v>
      </c>
      <c r="T55" s="35">
        <f t="shared" si="35"/>
        <v>72.432419976391259</v>
      </c>
      <c r="U55" s="42">
        <v>0.96170886472285344</v>
      </c>
      <c r="V55" s="43">
        <f>1-U55</f>
        <v>3.829113527714656E-2</v>
      </c>
      <c r="W55" s="29">
        <f t="shared" ref="W55:W72" si="44">S55*U55</f>
        <v>382747.99682993622</v>
      </c>
      <c r="X55" s="29">
        <f t="shared" si="36"/>
        <v>6450171.9868763303</v>
      </c>
      <c r="Y55" s="35">
        <f t="shared" ref="Y55:Y72" si="45">X55/R55</f>
        <v>64.660317655507257</v>
      </c>
      <c r="Z55" s="36">
        <f t="shared" ref="Z55:Z72" si="46">T55-Y55</f>
        <v>7.7721023208840023</v>
      </c>
    </row>
    <row r="56" spans="1:26" s="2" customFormat="1" ht="13.2" x14ac:dyDescent="0.25">
      <c r="A56" s="2">
        <v>3</v>
      </c>
      <c r="B56" s="1" t="s">
        <v>37</v>
      </c>
      <c r="C56" s="1">
        <v>5</v>
      </c>
      <c r="D56" s="49">
        <f t="shared" si="37"/>
        <v>2393</v>
      </c>
      <c r="E56" s="49">
        <f t="shared" si="37"/>
        <v>1</v>
      </c>
      <c r="F56" s="3">
        <f t="shared" si="38"/>
        <v>4.1788549937317178E-4</v>
      </c>
      <c r="G56" s="2">
        <v>0.5</v>
      </c>
      <c r="H56" s="3">
        <f t="shared" si="39"/>
        <v>2.0872469213107912E-3</v>
      </c>
      <c r="I56" s="3">
        <f t="shared" si="40"/>
        <v>0.99791275307868921</v>
      </c>
      <c r="J56" s="5">
        <f t="shared" ref="J56:J72" si="47">I55*J55</f>
        <v>99324.929615880916</v>
      </c>
      <c r="K56" s="5">
        <f t="shared" si="41"/>
        <v>207.31565355015846</v>
      </c>
      <c r="L56" s="5">
        <f t="shared" si="42"/>
        <v>496106.35894552915</v>
      </c>
      <c r="M56" s="5">
        <f t="shared" si="32"/>
        <v>6827488.5045604249</v>
      </c>
      <c r="N56" s="33">
        <f t="shared" si="43"/>
        <v>68.738921144614508</v>
      </c>
      <c r="O56" s="4"/>
      <c r="Q56" s="27" t="s">
        <v>38</v>
      </c>
      <c r="R56" s="29">
        <f t="shared" si="33"/>
        <v>99324.929615880916</v>
      </c>
      <c r="S56" s="29">
        <f t="shared" si="34"/>
        <v>496106.35894552915</v>
      </c>
      <c r="T56" s="35">
        <f t="shared" si="35"/>
        <v>68.738921144614508</v>
      </c>
      <c r="U56" s="42">
        <v>0.96170886472285344</v>
      </c>
      <c r="V56" s="43">
        <f>1-U56</f>
        <v>3.829113527714656E-2</v>
      </c>
      <c r="W56" s="29">
        <f t="shared" si="44"/>
        <v>477109.88324329327</v>
      </c>
      <c r="X56" s="29">
        <f t="shared" si="36"/>
        <v>6067423.9900463941</v>
      </c>
      <c r="Y56" s="35">
        <f t="shared" si="45"/>
        <v>61.086617564300617</v>
      </c>
      <c r="Z56" s="36">
        <f t="shared" si="46"/>
        <v>7.652303580313891</v>
      </c>
    </row>
    <row r="57" spans="1:26" s="2" customFormat="1" ht="13.2" x14ac:dyDescent="0.25">
      <c r="A57" s="2">
        <v>4</v>
      </c>
      <c r="B57" s="1" t="s">
        <v>39</v>
      </c>
      <c r="C57" s="1">
        <v>5</v>
      </c>
      <c r="D57" s="49">
        <f t="shared" si="37"/>
        <v>2916</v>
      </c>
      <c r="E57" s="49">
        <f t="shared" si="37"/>
        <v>4</v>
      </c>
      <c r="F57" s="3">
        <f t="shared" si="38"/>
        <v>1.3717421124828531E-3</v>
      </c>
      <c r="G57" s="2">
        <v>0.5</v>
      </c>
      <c r="H57" s="3">
        <f t="shared" si="39"/>
        <v>6.8352699931647307E-3</v>
      </c>
      <c r="I57" s="3">
        <f t="shared" si="40"/>
        <v>0.99316473000683525</v>
      </c>
      <c r="J57" s="5">
        <f t="shared" si="47"/>
        <v>99117.613962330754</v>
      </c>
      <c r="K57" s="5">
        <f t="shared" si="41"/>
        <v>677.49565251080492</v>
      </c>
      <c r="L57" s="5">
        <f t="shared" si="42"/>
        <v>493894.33068037673</v>
      </c>
      <c r="M57" s="5">
        <f t="shared" si="32"/>
        <v>6331382.145614896</v>
      </c>
      <c r="N57" s="33">
        <f t="shared" si="43"/>
        <v>63.877467308899426</v>
      </c>
      <c r="O57" s="4"/>
      <c r="Q57" s="27" t="s">
        <v>40</v>
      </c>
      <c r="R57" s="29">
        <f t="shared" si="33"/>
        <v>99117.613962330754</v>
      </c>
      <c r="S57" s="29">
        <f t="shared" si="34"/>
        <v>493894.33068037673</v>
      </c>
      <c r="T57" s="35">
        <f t="shared" si="35"/>
        <v>63.877467308899426</v>
      </c>
      <c r="U57" s="42">
        <v>0.96170886472285344</v>
      </c>
      <c r="V57" s="43">
        <f>1-U57</f>
        <v>3.829113527714656E-2</v>
      </c>
      <c r="W57" s="29">
        <f t="shared" si="44"/>
        <v>474982.55605167866</v>
      </c>
      <c r="X57" s="29">
        <f t="shared" si="36"/>
        <v>5590314.1068031006</v>
      </c>
      <c r="Y57" s="35">
        <f t="shared" si="45"/>
        <v>56.400813975684251</v>
      </c>
      <c r="Z57" s="36">
        <f t="shared" si="46"/>
        <v>7.4766533332151752</v>
      </c>
    </row>
    <row r="58" spans="1:26" s="2" customFormat="1" ht="13.2" x14ac:dyDescent="0.25">
      <c r="A58" s="2">
        <v>5</v>
      </c>
      <c r="B58" s="1" t="s">
        <v>41</v>
      </c>
      <c r="C58" s="1">
        <v>5</v>
      </c>
      <c r="D58" s="49">
        <f t="shared" si="37"/>
        <v>3259</v>
      </c>
      <c r="E58" s="49">
        <f t="shared" si="37"/>
        <v>10</v>
      </c>
      <c r="F58" s="3">
        <f t="shared" si="38"/>
        <v>3.0684258975145749E-3</v>
      </c>
      <c r="G58" s="2">
        <v>0.5</v>
      </c>
      <c r="H58" s="3">
        <f t="shared" si="39"/>
        <v>1.5225334957369059E-2</v>
      </c>
      <c r="I58" s="3">
        <f t="shared" si="40"/>
        <v>0.98477466504263089</v>
      </c>
      <c r="J58" s="5">
        <f t="shared" si="47"/>
        <v>98440.11830981994</v>
      </c>
      <c r="K58" s="5">
        <f t="shared" si="41"/>
        <v>1498.7837745100476</v>
      </c>
      <c r="L58" s="5">
        <f t="shared" si="42"/>
        <v>488453.63211282459</v>
      </c>
      <c r="M58" s="5">
        <f t="shared" si="32"/>
        <v>5837487.8149345191</v>
      </c>
      <c r="N58" s="33">
        <f t="shared" si="43"/>
        <v>59.29988621673769</v>
      </c>
      <c r="O58" s="4"/>
      <c r="Q58" s="27" t="s">
        <v>42</v>
      </c>
      <c r="R58" s="29">
        <f t="shared" si="33"/>
        <v>98440.11830981994</v>
      </c>
      <c r="S58" s="29">
        <f t="shared" si="34"/>
        <v>488453.63211282459</v>
      </c>
      <c r="T58" s="35">
        <f t="shared" si="35"/>
        <v>59.29988621673769</v>
      </c>
      <c r="U58" s="42">
        <v>0.96170886472285344</v>
      </c>
      <c r="V58" s="43">
        <f>1-U58</f>
        <v>3.829113527714656E-2</v>
      </c>
      <c r="W58" s="29">
        <f t="shared" si="44"/>
        <v>469750.18800897885</v>
      </c>
      <c r="X58" s="29">
        <f t="shared" si="36"/>
        <v>5115331.5507514216</v>
      </c>
      <c r="Y58" s="35">
        <f t="shared" si="45"/>
        <v>51.963890724429774</v>
      </c>
      <c r="Z58" s="36">
        <f t="shared" si="46"/>
        <v>7.3359954923079158</v>
      </c>
    </row>
    <row r="59" spans="1:26" s="2" customFormat="1" ht="13.2" x14ac:dyDescent="0.25">
      <c r="A59" s="2">
        <v>6</v>
      </c>
      <c r="B59" s="1" t="s">
        <v>43</v>
      </c>
      <c r="C59" s="1">
        <v>5</v>
      </c>
      <c r="D59" s="49">
        <f t="shared" si="37"/>
        <v>2888</v>
      </c>
      <c r="E59" s="49">
        <f t="shared" si="37"/>
        <v>0</v>
      </c>
      <c r="F59" s="3">
        <f t="shared" si="38"/>
        <v>0</v>
      </c>
      <c r="G59" s="2">
        <v>0.5</v>
      </c>
      <c r="H59" s="3">
        <f t="shared" si="39"/>
        <v>0</v>
      </c>
      <c r="I59" s="3">
        <f t="shared" si="40"/>
        <v>1</v>
      </c>
      <c r="J59" s="5">
        <f t="shared" si="47"/>
        <v>96941.334535309885</v>
      </c>
      <c r="K59" s="5">
        <f t="shared" si="41"/>
        <v>0</v>
      </c>
      <c r="L59" s="5">
        <f t="shared" si="42"/>
        <v>484706.67267654941</v>
      </c>
      <c r="M59" s="5">
        <f t="shared" si="32"/>
        <v>5349034.1828216948</v>
      </c>
      <c r="N59" s="33">
        <f t="shared" si="43"/>
        <v>55.178053907163452</v>
      </c>
      <c r="O59" s="4"/>
      <c r="Q59" s="27" t="s">
        <v>44</v>
      </c>
      <c r="R59" s="29">
        <f t="shared" si="33"/>
        <v>96941.334535309885</v>
      </c>
      <c r="S59" s="29">
        <f t="shared" si="34"/>
        <v>484706.67267654941</v>
      </c>
      <c r="T59" s="35">
        <f t="shared" si="35"/>
        <v>55.178053907163452</v>
      </c>
      <c r="U59" s="42">
        <v>0.963091689110254</v>
      </c>
      <c r="V59" s="43">
        <f t="shared" ref="V59:V72" si="48">1-U59</f>
        <v>3.6908310889745999E-2</v>
      </c>
      <c r="W59" s="29">
        <f t="shared" si="44"/>
        <v>466816.968111069</v>
      </c>
      <c r="X59" s="29">
        <f t="shared" si="36"/>
        <v>4645581.3627424426</v>
      </c>
      <c r="Y59" s="35">
        <f t="shared" si="45"/>
        <v>47.921574269749065</v>
      </c>
      <c r="Z59" s="36">
        <f t="shared" si="46"/>
        <v>7.2564796374143867</v>
      </c>
    </row>
    <row r="60" spans="1:26" s="2" customFormat="1" ht="13.2" x14ac:dyDescent="0.25">
      <c r="A60" s="2">
        <v>7</v>
      </c>
      <c r="B60" s="1" t="s">
        <v>45</v>
      </c>
      <c r="C60" s="1">
        <v>5</v>
      </c>
      <c r="D60" s="49">
        <f t="shared" si="37"/>
        <v>2787</v>
      </c>
      <c r="E60" s="49">
        <f t="shared" si="37"/>
        <v>5</v>
      </c>
      <c r="F60" s="3">
        <f t="shared" si="38"/>
        <v>1.794043774668102E-3</v>
      </c>
      <c r="G60" s="2">
        <v>0.5</v>
      </c>
      <c r="H60" s="3">
        <f t="shared" si="39"/>
        <v>8.9301661010894803E-3</v>
      </c>
      <c r="I60" s="3">
        <f t="shared" si="40"/>
        <v>0.99106983389891057</v>
      </c>
      <c r="J60" s="5">
        <f t="shared" si="47"/>
        <v>96941.334535309885</v>
      </c>
      <c r="K60" s="5">
        <f t="shared" si="41"/>
        <v>865.70221946159927</v>
      </c>
      <c r="L60" s="5">
        <f t="shared" si="42"/>
        <v>482542.4171278954</v>
      </c>
      <c r="M60" s="5">
        <f t="shared" si="32"/>
        <v>4864327.5101451455</v>
      </c>
      <c r="N60" s="33">
        <f t="shared" si="43"/>
        <v>50.178053907163452</v>
      </c>
      <c r="O60" s="4"/>
      <c r="Q60" s="27" t="s">
        <v>46</v>
      </c>
      <c r="R60" s="29">
        <f t="shared" si="33"/>
        <v>96941.334535309885</v>
      </c>
      <c r="S60" s="29">
        <f t="shared" si="34"/>
        <v>482542.4171278954</v>
      </c>
      <c r="T60" s="35">
        <f t="shared" si="35"/>
        <v>50.178053907163452</v>
      </c>
      <c r="U60" s="42">
        <v>0.95736753435116873</v>
      </c>
      <c r="V60" s="43">
        <f t="shared" si="48"/>
        <v>4.2632465648831275E-2</v>
      </c>
      <c r="W60" s="29">
        <f t="shared" si="44"/>
        <v>461970.44410558639</v>
      </c>
      <c r="X60" s="29">
        <f t="shared" si="36"/>
        <v>4178764.3946313732</v>
      </c>
      <c r="Y60" s="35">
        <f t="shared" si="45"/>
        <v>43.106115824197794</v>
      </c>
      <c r="Z60" s="36">
        <f t="shared" si="46"/>
        <v>7.0719380829656586</v>
      </c>
    </row>
    <row r="61" spans="1:26" s="2" customFormat="1" ht="13.2" x14ac:dyDescent="0.25">
      <c r="A61" s="2">
        <v>8</v>
      </c>
      <c r="B61" s="1" t="s">
        <v>47</v>
      </c>
      <c r="C61" s="1">
        <v>5</v>
      </c>
      <c r="D61" s="49">
        <f t="shared" si="37"/>
        <v>3300</v>
      </c>
      <c r="E61" s="49">
        <f t="shared" si="37"/>
        <v>11</v>
      </c>
      <c r="F61" s="3">
        <f t="shared" si="38"/>
        <v>3.3333333333333335E-3</v>
      </c>
      <c r="G61" s="2">
        <v>0.5</v>
      </c>
      <c r="H61" s="3">
        <f t="shared" si="39"/>
        <v>1.6528925619834711E-2</v>
      </c>
      <c r="I61" s="3">
        <f t="shared" si="40"/>
        <v>0.98347107438016534</v>
      </c>
      <c r="J61" s="5">
        <f t="shared" si="47"/>
        <v>96075.632315848285</v>
      </c>
      <c r="K61" s="5">
        <f t="shared" si="41"/>
        <v>1588.0269804272443</v>
      </c>
      <c r="L61" s="5">
        <f t="shared" si="42"/>
        <v>476408.09412817331</v>
      </c>
      <c r="M61" s="5">
        <f t="shared" si="32"/>
        <v>4381785.0930172503</v>
      </c>
      <c r="N61" s="33">
        <f t="shared" si="43"/>
        <v>45.607663331448585</v>
      </c>
      <c r="O61" s="4"/>
      <c r="Q61" s="27" t="s">
        <v>48</v>
      </c>
      <c r="R61" s="29">
        <f t="shared" si="33"/>
        <v>96075.632315848285</v>
      </c>
      <c r="S61" s="29">
        <f t="shared" si="34"/>
        <v>476408.09412817331</v>
      </c>
      <c r="T61" s="35">
        <f t="shared" si="35"/>
        <v>45.607663331448585</v>
      </c>
      <c r="U61" s="42">
        <v>0.95681081085376496</v>
      </c>
      <c r="V61" s="43">
        <f t="shared" si="48"/>
        <v>4.3189189146235041E-2</v>
      </c>
      <c r="W61" s="29">
        <f t="shared" si="44"/>
        <v>455832.41484007431</v>
      </c>
      <c r="X61" s="29">
        <f t="shared" si="36"/>
        <v>3716793.9505257867</v>
      </c>
      <c r="Y61" s="35">
        <f t="shared" si="45"/>
        <v>38.686125304976819</v>
      </c>
      <c r="Z61" s="36">
        <f t="shared" si="46"/>
        <v>6.9215380264717652</v>
      </c>
    </row>
    <row r="62" spans="1:26" s="2" customFormat="1" ht="13.2" x14ac:dyDescent="0.25">
      <c r="A62" s="2">
        <v>9</v>
      </c>
      <c r="B62" s="1" t="s">
        <v>49</v>
      </c>
      <c r="C62" s="1">
        <v>5</v>
      </c>
      <c r="D62" s="49">
        <f t="shared" si="37"/>
        <v>3436</v>
      </c>
      <c r="E62" s="49">
        <f t="shared" si="37"/>
        <v>7</v>
      </c>
      <c r="F62" s="3">
        <f t="shared" si="38"/>
        <v>2.0372526193247961E-3</v>
      </c>
      <c r="G62" s="2">
        <v>0.5</v>
      </c>
      <c r="H62" s="3">
        <f t="shared" si="39"/>
        <v>1.0134646011292891E-2</v>
      </c>
      <c r="I62" s="3">
        <f t="shared" si="40"/>
        <v>0.98986535398870712</v>
      </c>
      <c r="J62" s="5">
        <f t="shared" si="47"/>
        <v>94487.605335421045</v>
      </c>
      <c r="K62" s="5">
        <f t="shared" si="41"/>
        <v>957.59843252924179</v>
      </c>
      <c r="L62" s="5">
        <f t="shared" si="42"/>
        <v>470044.03059578215</v>
      </c>
      <c r="M62" s="5">
        <f t="shared" si="32"/>
        <v>3905376.9988890775</v>
      </c>
      <c r="N62" s="33">
        <f t="shared" si="43"/>
        <v>41.332161874834277</v>
      </c>
      <c r="O62" s="4"/>
      <c r="Q62" s="27" t="s">
        <v>50</v>
      </c>
      <c r="R62" s="29">
        <f t="shared" si="33"/>
        <v>94487.605335421045</v>
      </c>
      <c r="S62" s="29">
        <f t="shared" si="34"/>
        <v>470044.03059578215</v>
      </c>
      <c r="T62" s="35">
        <f t="shared" si="35"/>
        <v>41.332161874834277</v>
      </c>
      <c r="U62" s="42">
        <v>0.94800928093814252</v>
      </c>
      <c r="V62" s="43">
        <f t="shared" si="48"/>
        <v>5.1990719061857482E-2</v>
      </c>
      <c r="W62" s="29">
        <f t="shared" si="44"/>
        <v>445606.10345437372</v>
      </c>
      <c r="X62" s="29">
        <f t="shared" si="36"/>
        <v>3260961.5356857125</v>
      </c>
      <c r="Y62" s="35">
        <f t="shared" si="45"/>
        <v>34.512056095713746</v>
      </c>
      <c r="Z62" s="36">
        <f t="shared" si="46"/>
        <v>6.8201057791205315</v>
      </c>
    </row>
    <row r="63" spans="1:26" s="2" customFormat="1" ht="13.2" x14ac:dyDescent="0.25">
      <c r="A63" s="2">
        <v>10</v>
      </c>
      <c r="B63" s="1" t="s">
        <v>51</v>
      </c>
      <c r="C63" s="1">
        <v>5</v>
      </c>
      <c r="D63" s="49">
        <f t="shared" si="37"/>
        <v>3624</v>
      </c>
      <c r="E63" s="49">
        <f t="shared" si="37"/>
        <v>10</v>
      </c>
      <c r="F63" s="3">
        <f t="shared" si="38"/>
        <v>2.7593818984547464E-3</v>
      </c>
      <c r="G63" s="2">
        <v>0.5</v>
      </c>
      <c r="H63" s="3">
        <f t="shared" si="39"/>
        <v>1.3702384214853387E-2</v>
      </c>
      <c r="I63" s="3">
        <f t="shared" si="40"/>
        <v>0.98629761578514663</v>
      </c>
      <c r="J63" s="5">
        <f t="shared" si="47"/>
        <v>93530.006902891808</v>
      </c>
      <c r="K63" s="5">
        <f t="shared" si="41"/>
        <v>1281.5840902013131</v>
      </c>
      <c r="L63" s="5">
        <f t="shared" si="42"/>
        <v>464446.07428895572</v>
      </c>
      <c r="M63" s="5">
        <f t="shared" si="32"/>
        <v>3435332.9682932952</v>
      </c>
      <c r="N63" s="33">
        <f t="shared" si="43"/>
        <v>36.729741417212274</v>
      </c>
      <c r="O63" s="4"/>
      <c r="Q63" s="27" t="s">
        <v>52</v>
      </c>
      <c r="R63" s="29">
        <f t="shared" si="33"/>
        <v>93530.006902891808</v>
      </c>
      <c r="S63" s="29">
        <f t="shared" si="34"/>
        <v>464446.07428895572</v>
      </c>
      <c r="T63" s="35">
        <f t="shared" si="35"/>
        <v>36.729741417212274</v>
      </c>
      <c r="U63" s="42">
        <v>0.94216194080535964</v>
      </c>
      <c r="V63" s="43">
        <f t="shared" si="48"/>
        <v>5.7838059194640357E-2</v>
      </c>
      <c r="W63" s="29">
        <f t="shared" si="44"/>
        <v>437583.41475151276</v>
      </c>
      <c r="X63" s="29">
        <f t="shared" si="36"/>
        <v>2815355.4322313387</v>
      </c>
      <c r="Y63" s="35">
        <f t="shared" si="45"/>
        <v>30.101092958908914</v>
      </c>
      <c r="Z63" s="36">
        <f t="shared" si="46"/>
        <v>6.6286484583033598</v>
      </c>
    </row>
    <row r="64" spans="1:26" s="2" customFormat="1" ht="13.2" x14ac:dyDescent="0.25">
      <c r="A64" s="2">
        <v>11</v>
      </c>
      <c r="B64" s="1" t="s">
        <v>53</v>
      </c>
      <c r="C64" s="1">
        <v>5</v>
      </c>
      <c r="D64" s="49">
        <f t="shared" si="37"/>
        <v>3277</v>
      </c>
      <c r="E64" s="49">
        <f t="shared" si="37"/>
        <v>13</v>
      </c>
      <c r="F64" s="3">
        <f t="shared" si="38"/>
        <v>3.9670430271589868E-3</v>
      </c>
      <c r="G64" s="2">
        <v>0.5</v>
      </c>
      <c r="H64" s="3">
        <f t="shared" si="39"/>
        <v>1.964042906783502E-2</v>
      </c>
      <c r="I64" s="3">
        <f t="shared" si="40"/>
        <v>0.98035957093216497</v>
      </c>
      <c r="J64" s="5">
        <f t="shared" si="47"/>
        <v>92248.422812690493</v>
      </c>
      <c r="K64" s="5">
        <f t="shared" si="41"/>
        <v>1811.7986048723014</v>
      </c>
      <c r="L64" s="5">
        <f t="shared" si="42"/>
        <v>456712.61755127175</v>
      </c>
      <c r="M64" s="5">
        <f t="shared" si="32"/>
        <v>2970886.8940043394</v>
      </c>
      <c r="N64" s="33">
        <f t="shared" si="43"/>
        <v>32.2052865883322</v>
      </c>
      <c r="O64" s="4"/>
      <c r="Q64" s="27" t="s">
        <v>54</v>
      </c>
      <c r="R64" s="29">
        <f t="shared" si="33"/>
        <v>92248.422812690493</v>
      </c>
      <c r="S64" s="29">
        <f t="shared" si="34"/>
        <v>456712.61755127175</v>
      </c>
      <c r="T64" s="35">
        <f t="shared" si="35"/>
        <v>32.2052865883322</v>
      </c>
      <c r="U64" s="42">
        <v>0.92489605986448908</v>
      </c>
      <c r="V64" s="43">
        <f t="shared" si="48"/>
        <v>7.5103940135510916E-2</v>
      </c>
      <c r="W64" s="29">
        <f t="shared" si="44"/>
        <v>422411.70046356856</v>
      </c>
      <c r="X64" s="29">
        <f t="shared" si="36"/>
        <v>2377772.0174798258</v>
      </c>
      <c r="Y64" s="35">
        <f t="shared" si="45"/>
        <v>25.775747107436928</v>
      </c>
      <c r="Z64" s="36">
        <f t="shared" si="46"/>
        <v>6.4295394808952722</v>
      </c>
    </row>
    <row r="65" spans="1:26" s="2" customFormat="1" ht="13.2" x14ac:dyDescent="0.25">
      <c r="A65" s="2">
        <v>12</v>
      </c>
      <c r="B65" s="1" t="s">
        <v>55</v>
      </c>
      <c r="C65" s="1">
        <v>5</v>
      </c>
      <c r="D65" s="49">
        <f t="shared" si="37"/>
        <v>2576</v>
      </c>
      <c r="E65" s="49">
        <f t="shared" si="37"/>
        <v>18</v>
      </c>
      <c r="F65" s="3">
        <f t="shared" si="38"/>
        <v>6.987577639751553E-3</v>
      </c>
      <c r="G65" s="2">
        <v>0.5</v>
      </c>
      <c r="H65" s="3">
        <f t="shared" si="39"/>
        <v>3.4338038916444109E-2</v>
      </c>
      <c r="I65" s="3">
        <f t="shared" si="40"/>
        <v>0.96566196108355584</v>
      </c>
      <c r="J65" s="5">
        <f t="shared" si="47"/>
        <v>90436.624207818197</v>
      </c>
      <c r="K65" s="5">
        <f t="shared" si="41"/>
        <v>3105.4163215198928</v>
      </c>
      <c r="L65" s="5">
        <f t="shared" si="42"/>
        <v>444419.58023529121</v>
      </c>
      <c r="M65" s="5">
        <f t="shared" si="32"/>
        <v>2514174.2764530675</v>
      </c>
      <c r="N65" s="33">
        <f t="shared" si="43"/>
        <v>27.800399434145604</v>
      </c>
      <c r="O65" s="4"/>
      <c r="Q65" s="27" t="s">
        <v>56</v>
      </c>
      <c r="R65" s="29">
        <f t="shared" si="33"/>
        <v>90436.624207818197</v>
      </c>
      <c r="S65" s="29">
        <f t="shared" si="34"/>
        <v>444419.58023529121</v>
      </c>
      <c r="T65" s="35">
        <f t="shared" si="35"/>
        <v>27.800399434145604</v>
      </c>
      <c r="U65" s="42">
        <v>0.89970667843387275</v>
      </c>
      <c r="V65" s="43">
        <f t="shared" si="48"/>
        <v>0.10029332156612725</v>
      </c>
      <c r="W65" s="29">
        <f t="shared" si="44"/>
        <v>399847.26436446985</v>
      </c>
      <c r="X65" s="29">
        <f t="shared" si="36"/>
        <v>1955360.3170162574</v>
      </c>
      <c r="Y65" s="35">
        <f t="shared" si="45"/>
        <v>21.621332442959737</v>
      </c>
      <c r="Z65" s="36">
        <f t="shared" si="46"/>
        <v>6.1790669911858664</v>
      </c>
    </row>
    <row r="66" spans="1:26" s="2" customFormat="1" ht="13.2" x14ac:dyDescent="0.25">
      <c r="A66" s="2">
        <v>13</v>
      </c>
      <c r="B66" s="1" t="s">
        <v>57</v>
      </c>
      <c r="C66" s="1">
        <v>5</v>
      </c>
      <c r="D66" s="49">
        <f t="shared" si="37"/>
        <v>2112</v>
      </c>
      <c r="E66" s="49">
        <f t="shared" si="37"/>
        <v>17</v>
      </c>
      <c r="F66" s="3">
        <f t="shared" si="38"/>
        <v>8.049242424242424E-3</v>
      </c>
      <c r="G66" s="2">
        <v>0.5</v>
      </c>
      <c r="H66" s="3">
        <f t="shared" si="39"/>
        <v>3.9452309120445582E-2</v>
      </c>
      <c r="I66" s="3">
        <f t="shared" si="40"/>
        <v>0.96054769087955438</v>
      </c>
      <c r="J66" s="5">
        <f t="shared" si="47"/>
        <v>87331.207886298303</v>
      </c>
      <c r="K66" s="5">
        <f t="shared" si="41"/>
        <v>3445.4178093921355</v>
      </c>
      <c r="L66" s="5">
        <f t="shared" si="42"/>
        <v>428042.49490801117</v>
      </c>
      <c r="M66" s="5">
        <f t="shared" si="32"/>
        <v>2069754.6962177763</v>
      </c>
      <c r="N66" s="33">
        <f t="shared" si="43"/>
        <v>23.700058046975752</v>
      </c>
      <c r="O66" s="4"/>
      <c r="Q66" s="27" t="s">
        <v>58</v>
      </c>
      <c r="R66" s="29">
        <f t="shared" si="33"/>
        <v>87331.207886298303</v>
      </c>
      <c r="S66" s="29">
        <f t="shared" si="34"/>
        <v>428042.49490801117</v>
      </c>
      <c r="T66" s="35">
        <f t="shared" si="35"/>
        <v>23.700058046975752</v>
      </c>
      <c r="U66" s="42">
        <v>0.86438699185239576</v>
      </c>
      <c r="V66" s="43">
        <f t="shared" si="48"/>
        <v>0.13561300814760424</v>
      </c>
      <c r="W66" s="29">
        <f t="shared" si="44"/>
        <v>369994.36455853021</v>
      </c>
      <c r="X66" s="29">
        <f t="shared" si="36"/>
        <v>1555513.0526517876</v>
      </c>
      <c r="Y66" s="35">
        <f t="shared" si="45"/>
        <v>17.811651645503435</v>
      </c>
      <c r="Z66" s="36">
        <f t="shared" si="46"/>
        <v>5.8884064014723165</v>
      </c>
    </row>
    <row r="67" spans="1:26" s="2" customFormat="1" ht="13.2" x14ac:dyDescent="0.25">
      <c r="A67" s="2">
        <v>14</v>
      </c>
      <c r="B67" s="1" t="s">
        <v>59</v>
      </c>
      <c r="C67" s="1">
        <v>5</v>
      </c>
      <c r="D67" s="49">
        <f t="shared" si="37"/>
        <v>1635</v>
      </c>
      <c r="E67" s="49">
        <f t="shared" si="37"/>
        <v>25</v>
      </c>
      <c r="F67" s="3">
        <f t="shared" si="38"/>
        <v>1.5290519877675841E-2</v>
      </c>
      <c r="G67" s="2">
        <v>0.5</v>
      </c>
      <c r="H67" s="3">
        <f t="shared" si="39"/>
        <v>7.3637702503681887E-2</v>
      </c>
      <c r="I67" s="3">
        <f t="shared" si="40"/>
        <v>0.92636229749631815</v>
      </c>
      <c r="J67" s="5">
        <f t="shared" si="47"/>
        <v>83885.790076906167</v>
      </c>
      <c r="K67" s="5">
        <f t="shared" si="41"/>
        <v>6177.1568539695263</v>
      </c>
      <c r="L67" s="5">
        <f t="shared" si="42"/>
        <v>403986.05824960698</v>
      </c>
      <c r="M67" s="5">
        <f t="shared" si="32"/>
        <v>1641712.201309765</v>
      </c>
      <c r="N67" s="33">
        <f t="shared" si="43"/>
        <v>19.570802156177461</v>
      </c>
      <c r="O67" s="4"/>
      <c r="Q67" s="27" t="s">
        <v>60</v>
      </c>
      <c r="R67" s="29">
        <f t="shared" si="33"/>
        <v>83885.790076906167</v>
      </c>
      <c r="S67" s="29">
        <f t="shared" si="34"/>
        <v>403986.05824960698</v>
      </c>
      <c r="T67" s="35">
        <f t="shared" si="35"/>
        <v>19.570802156177461</v>
      </c>
      <c r="U67" s="42">
        <v>0.82345390469096191</v>
      </c>
      <c r="V67" s="43">
        <f t="shared" si="48"/>
        <v>0.17654609530903809</v>
      </c>
      <c r="W67" s="29">
        <f t="shared" si="44"/>
        <v>332663.89710634924</v>
      </c>
      <c r="X67" s="29">
        <f t="shared" si="36"/>
        <v>1185518.6880932574</v>
      </c>
      <c r="Y67" s="35">
        <f t="shared" si="45"/>
        <v>14.132532899867527</v>
      </c>
      <c r="Z67" s="36">
        <f t="shared" si="46"/>
        <v>5.4382692563099333</v>
      </c>
    </row>
    <row r="68" spans="1:26" s="2" customFormat="1" ht="13.2" x14ac:dyDescent="0.25">
      <c r="A68" s="2">
        <v>15</v>
      </c>
      <c r="B68" s="1" t="s">
        <v>61</v>
      </c>
      <c r="C68" s="1">
        <v>5</v>
      </c>
      <c r="D68" s="49">
        <f t="shared" si="37"/>
        <v>1169</v>
      </c>
      <c r="E68" s="49">
        <f t="shared" si="37"/>
        <v>17</v>
      </c>
      <c r="F68" s="3">
        <f t="shared" si="38"/>
        <v>1.4542343883661249E-2</v>
      </c>
      <c r="G68" s="2">
        <v>0.5</v>
      </c>
      <c r="H68" s="3">
        <f t="shared" si="39"/>
        <v>7.0160957490713993E-2</v>
      </c>
      <c r="I68" s="3">
        <f t="shared" si="40"/>
        <v>0.92983904250928595</v>
      </c>
      <c r="J68" s="5">
        <f t="shared" si="47"/>
        <v>77708.633222936638</v>
      </c>
      <c r="K68" s="5">
        <f t="shared" si="41"/>
        <v>5452.1121122159429</v>
      </c>
      <c r="L68" s="5">
        <f t="shared" si="42"/>
        <v>374912.88583414332</v>
      </c>
      <c r="M68" s="5">
        <f t="shared" si="32"/>
        <v>1237726.143060158</v>
      </c>
      <c r="N68" s="33">
        <f t="shared" si="43"/>
        <v>15.927781659848165</v>
      </c>
      <c r="O68" s="4"/>
      <c r="Q68" s="27" t="s">
        <v>62</v>
      </c>
      <c r="R68" s="29">
        <f t="shared" si="33"/>
        <v>77708.633222936638</v>
      </c>
      <c r="S68" s="29">
        <f t="shared" si="34"/>
        <v>374912.88583414332</v>
      </c>
      <c r="T68" s="35">
        <f t="shared" si="35"/>
        <v>15.927781659848165</v>
      </c>
      <c r="U68" s="42">
        <v>0.7557222850963411</v>
      </c>
      <c r="V68" s="43">
        <f t="shared" si="48"/>
        <v>0.2442777149036589</v>
      </c>
      <c r="W68" s="29">
        <f t="shared" si="44"/>
        <v>283330.02279464243</v>
      </c>
      <c r="X68" s="29">
        <f t="shared" si="36"/>
        <v>852854.79098690813</v>
      </c>
      <c r="Y68" s="35">
        <f t="shared" si="45"/>
        <v>10.97503270376885</v>
      </c>
      <c r="Z68" s="36">
        <f t="shared" si="46"/>
        <v>4.952748956079315</v>
      </c>
    </row>
    <row r="69" spans="1:26" s="2" customFormat="1" ht="13.2" x14ac:dyDescent="0.25">
      <c r="A69" s="2">
        <v>16</v>
      </c>
      <c r="B69" s="1" t="s">
        <v>63</v>
      </c>
      <c r="C69" s="1">
        <v>5</v>
      </c>
      <c r="D69" s="49">
        <f t="shared" si="37"/>
        <v>753</v>
      </c>
      <c r="E69" s="49">
        <f t="shared" si="37"/>
        <v>33</v>
      </c>
      <c r="F69" s="3">
        <f t="shared" si="38"/>
        <v>4.3824701195219126E-2</v>
      </c>
      <c r="G69" s="2">
        <v>0.5</v>
      </c>
      <c r="H69" s="3">
        <f t="shared" si="39"/>
        <v>0.1974865350089767</v>
      </c>
      <c r="I69" s="3">
        <f t="shared" si="40"/>
        <v>0.80251346499102327</v>
      </c>
      <c r="J69" s="5">
        <f t="shared" si="47"/>
        <v>72256.521110720685</v>
      </c>
      <c r="K69" s="5">
        <f t="shared" si="41"/>
        <v>14269.689985959205</v>
      </c>
      <c r="L69" s="5">
        <f t="shared" si="42"/>
        <v>325608.38058870542</v>
      </c>
      <c r="M69" s="5">
        <f t="shared" si="32"/>
        <v>862813.25722601474</v>
      </c>
      <c r="N69" s="33">
        <f t="shared" si="43"/>
        <v>11.940974239597031</v>
      </c>
      <c r="O69" s="4"/>
      <c r="Q69" s="27" t="s">
        <v>64</v>
      </c>
      <c r="R69" s="29">
        <f t="shared" si="33"/>
        <v>72256.521110720685</v>
      </c>
      <c r="S69" s="29">
        <f t="shared" si="34"/>
        <v>325608.38058870542</v>
      </c>
      <c r="T69" s="35">
        <f t="shared" si="35"/>
        <v>11.940974239597031</v>
      </c>
      <c r="U69" s="42">
        <v>0.69850988448397933</v>
      </c>
      <c r="V69" s="43">
        <f t="shared" si="48"/>
        <v>0.30149011551602067</v>
      </c>
      <c r="W69" s="29">
        <f t="shared" si="44"/>
        <v>227440.6723120322</v>
      </c>
      <c r="X69" s="29">
        <f t="shared" si="36"/>
        <v>569524.76819226565</v>
      </c>
      <c r="Y69" s="35">
        <f t="shared" si="45"/>
        <v>7.8819843446319116</v>
      </c>
      <c r="Z69" s="36">
        <f t="shared" si="46"/>
        <v>4.0589898949651193</v>
      </c>
    </row>
    <row r="70" spans="1:26" s="2" customFormat="1" ht="13.2" x14ac:dyDescent="0.25">
      <c r="A70" s="2">
        <v>17</v>
      </c>
      <c r="B70" s="1" t="s">
        <v>65</v>
      </c>
      <c r="C70" s="1">
        <v>5</v>
      </c>
      <c r="D70" s="49">
        <f t="shared" si="37"/>
        <v>417</v>
      </c>
      <c r="E70" s="49">
        <f t="shared" si="37"/>
        <v>30</v>
      </c>
      <c r="F70" s="3">
        <f t="shared" si="38"/>
        <v>7.1942446043165464E-2</v>
      </c>
      <c r="G70" s="2">
        <v>0.5</v>
      </c>
      <c r="H70" s="3">
        <f t="shared" si="39"/>
        <v>0.3048780487804878</v>
      </c>
      <c r="I70" s="3">
        <f t="shared" si="40"/>
        <v>0.69512195121951215</v>
      </c>
      <c r="J70" s="5">
        <f t="shared" si="47"/>
        <v>57986.831124761477</v>
      </c>
      <c r="K70" s="5">
        <f t="shared" si="41"/>
        <v>17678.911928280937</v>
      </c>
      <c r="L70" s="5">
        <f t="shared" si="42"/>
        <v>245736.87580310504</v>
      </c>
      <c r="M70" s="5">
        <f t="shared" si="32"/>
        <v>537204.87663730932</v>
      </c>
      <c r="N70" s="33">
        <f t="shared" si="43"/>
        <v>9.2642564909520058</v>
      </c>
      <c r="O70" s="4"/>
      <c r="Q70" s="27" t="s">
        <v>66</v>
      </c>
      <c r="R70" s="29">
        <f t="shared" si="33"/>
        <v>57986.831124761477</v>
      </c>
      <c r="S70" s="29">
        <f t="shared" si="34"/>
        <v>245736.87580310504</v>
      </c>
      <c r="T70" s="35">
        <f t="shared" si="35"/>
        <v>9.2642564909520058</v>
      </c>
      <c r="U70" s="42">
        <v>0.67065690345363116</v>
      </c>
      <c r="V70" s="43">
        <f t="shared" si="48"/>
        <v>0.32934309654636884</v>
      </c>
      <c r="W70" s="29">
        <f t="shared" si="44"/>
        <v>164805.13219047996</v>
      </c>
      <c r="X70" s="29">
        <f t="shared" si="36"/>
        <v>342084.09588023345</v>
      </c>
      <c r="Y70" s="35">
        <f t="shared" si="45"/>
        <v>5.8993410959847576</v>
      </c>
      <c r="Z70" s="36">
        <f t="shared" si="46"/>
        <v>3.3649153949672481</v>
      </c>
    </row>
    <row r="71" spans="1:26" s="2" customFormat="1" ht="13.2" x14ac:dyDescent="0.25">
      <c r="A71" s="2">
        <v>18</v>
      </c>
      <c r="B71" s="1" t="s">
        <v>67</v>
      </c>
      <c r="C71" s="1">
        <v>5</v>
      </c>
      <c r="D71" s="49">
        <f t="shared" ref="D71:E72" si="49">D21+D46</f>
        <v>232</v>
      </c>
      <c r="E71" s="49">
        <f t="shared" si="49"/>
        <v>25</v>
      </c>
      <c r="F71" s="3">
        <f t="shared" si="38"/>
        <v>0.10775862068965517</v>
      </c>
      <c r="G71" s="2">
        <v>0.5</v>
      </c>
      <c r="H71" s="3">
        <f t="shared" si="39"/>
        <v>0.42444821731748722</v>
      </c>
      <c r="I71" s="3">
        <f t="shared" si="40"/>
        <v>0.57555178268251272</v>
      </c>
      <c r="J71" s="5">
        <f t="shared" si="47"/>
        <v>40307.919196480536</v>
      </c>
      <c r="K71" s="5">
        <f t="shared" si="41"/>
        <v>17108.624446723486</v>
      </c>
      <c r="L71" s="5">
        <f t="shared" si="42"/>
        <v>158768.03486559397</v>
      </c>
      <c r="M71" s="5">
        <f>L71+M72</f>
        <v>291468.00083420431</v>
      </c>
      <c r="N71" s="33">
        <f t="shared" si="43"/>
        <v>7.2310356536502551</v>
      </c>
      <c r="O71" s="4"/>
      <c r="Q71" s="27" t="s">
        <v>68</v>
      </c>
      <c r="R71" s="29">
        <f t="shared" si="33"/>
        <v>40307.919196480536</v>
      </c>
      <c r="S71" s="29">
        <f t="shared" si="34"/>
        <v>158768.03486559397</v>
      </c>
      <c r="T71" s="35">
        <f t="shared" si="35"/>
        <v>7.2310356536502551</v>
      </c>
      <c r="U71" s="42">
        <v>0.63527807449444496</v>
      </c>
      <c r="V71" s="43">
        <f t="shared" si="48"/>
        <v>0.36472192550555504</v>
      </c>
      <c r="W71" s="29">
        <f t="shared" si="44"/>
        <v>100861.85148068145</v>
      </c>
      <c r="X71" s="29">
        <f>X72+W71</f>
        <v>177278.96368975349</v>
      </c>
      <c r="Y71" s="35">
        <f t="shared" si="45"/>
        <v>4.3981174722914629</v>
      </c>
      <c r="Z71" s="36">
        <f t="shared" si="46"/>
        <v>2.8329181813587923</v>
      </c>
    </row>
    <row r="72" spans="1:26" s="2" customFormat="1" ht="13.2" x14ac:dyDescent="0.25">
      <c r="A72" s="12">
        <v>19</v>
      </c>
      <c r="B72" s="13" t="s">
        <v>69</v>
      </c>
      <c r="C72" s="12"/>
      <c r="D72" s="50">
        <f t="shared" si="49"/>
        <v>143</v>
      </c>
      <c r="E72" s="50">
        <f t="shared" si="49"/>
        <v>25</v>
      </c>
      <c r="F72" s="17">
        <f t="shared" si="38"/>
        <v>0.17482517482517482</v>
      </c>
      <c r="G72" s="12"/>
      <c r="H72" s="17">
        <v>1</v>
      </c>
      <c r="I72" s="17">
        <f t="shared" si="40"/>
        <v>0</v>
      </c>
      <c r="J72" s="21">
        <f t="shared" si="47"/>
        <v>23199.294749757049</v>
      </c>
      <c r="K72" s="21">
        <f t="shared" si="41"/>
        <v>23199.294749757049</v>
      </c>
      <c r="L72" s="21">
        <f>K72/F72</f>
        <v>132699.96596861034</v>
      </c>
      <c r="M72" s="21">
        <f>L72</f>
        <v>132699.96596861034</v>
      </c>
      <c r="N72" s="34">
        <f t="shared" si="43"/>
        <v>5.7200000000000006</v>
      </c>
      <c r="O72" s="4"/>
      <c r="Q72" s="30" t="s">
        <v>69</v>
      </c>
      <c r="R72" s="31">
        <f t="shared" si="33"/>
        <v>23199.294749757049</v>
      </c>
      <c r="S72" s="31">
        <f t="shared" si="34"/>
        <v>132699.96596861034</v>
      </c>
      <c r="T72" s="38">
        <f t="shared" si="35"/>
        <v>5.7200000000000006</v>
      </c>
      <c r="U72" s="44">
        <v>0.57586384179742911</v>
      </c>
      <c r="V72" s="45">
        <f t="shared" si="48"/>
        <v>0.42413615820257089</v>
      </c>
      <c r="W72" s="31">
        <f t="shared" si="44"/>
        <v>76417.112209072046</v>
      </c>
      <c r="X72" s="31">
        <f>W72</f>
        <v>76417.112209072046</v>
      </c>
      <c r="Y72" s="38">
        <f t="shared" si="45"/>
        <v>3.2939411750812946</v>
      </c>
      <c r="Z72" s="37">
        <f t="shared" si="46"/>
        <v>2.4260588249187061</v>
      </c>
    </row>
    <row r="73" spans="1:26" s="2" customFormat="1" ht="13.2" x14ac:dyDescent="0.25">
      <c r="B73" s="2" t="s">
        <v>70</v>
      </c>
      <c r="D73" s="25">
        <f>SUM(D54:D72)</f>
        <v>39176</v>
      </c>
      <c r="E73" s="25">
        <f>SUM(E54:E72)</f>
        <v>254</v>
      </c>
    </row>
    <row r="77" spans="1:26" s="52" customFormat="1" ht="17.399999999999999" x14ac:dyDescent="0.3">
      <c r="C77" s="53" t="s">
        <v>81</v>
      </c>
      <c r="D77" s="53" t="s">
        <v>82</v>
      </c>
      <c r="E77" s="53" t="s">
        <v>83</v>
      </c>
      <c r="F77" s="53" t="s">
        <v>19</v>
      </c>
      <c r="G77" s="53" t="s">
        <v>20</v>
      </c>
    </row>
    <row r="78" spans="1:26" s="52" customFormat="1" ht="17.399999999999999" x14ac:dyDescent="0.3">
      <c r="C78" s="53" t="s">
        <v>84</v>
      </c>
      <c r="D78" s="54">
        <v>0</v>
      </c>
      <c r="E78" s="55">
        <f>$N$4</f>
        <v>69.183386766746338</v>
      </c>
      <c r="F78" s="55">
        <f>$Y$4</f>
        <v>63.304120348655267</v>
      </c>
      <c r="G78" s="55">
        <f>E78-F78</f>
        <v>5.8792664180910705</v>
      </c>
    </row>
    <row r="79" spans="1:26" s="52" customFormat="1" ht="17.399999999999999" x14ac:dyDescent="0.3">
      <c r="C79" s="53" t="s">
        <v>85</v>
      </c>
      <c r="D79" s="54">
        <v>0</v>
      </c>
      <c r="E79" s="55">
        <f>$N$29</f>
        <v>77.661089734391439</v>
      </c>
      <c r="F79" s="55">
        <f>$Y$29</f>
        <v>68.987110145526671</v>
      </c>
      <c r="G79" s="55">
        <f t="shared" ref="G79:G80" si="50">E79-F79</f>
        <v>8.6739795888647677</v>
      </c>
    </row>
    <row r="80" spans="1:26" s="52" customFormat="1" ht="17.399999999999999" x14ac:dyDescent="0.3">
      <c r="C80" s="53" t="s">
        <v>86</v>
      </c>
      <c r="D80" s="54">
        <v>0</v>
      </c>
      <c r="E80" s="55">
        <f>$N$54</f>
        <v>73.253041953392994</v>
      </c>
      <c r="F80" s="55">
        <f>$Y$54</f>
        <v>65.461777528665692</v>
      </c>
      <c r="G80" s="55">
        <f t="shared" si="50"/>
        <v>7.7912644247273022</v>
      </c>
    </row>
  </sheetData>
  <mergeCells count="30"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1FD804-3C17-2A4B-B4DD-7517D4BCF4ED}">
  <dimension ref="A1:Z80"/>
  <sheetViews>
    <sheetView topLeftCell="A65" workbookViewId="0">
      <selection activeCell="D29" sqref="D29:E47"/>
    </sheetView>
  </sheetViews>
  <sheetFormatPr defaultColWidth="8.796875" defaultRowHeight="13.8" x14ac:dyDescent="0.25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 x14ac:dyDescent="0.3">
      <c r="B1" s="65" t="s">
        <v>87</v>
      </c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Q1" s="70" t="s">
        <v>90</v>
      </c>
      <c r="R1" s="71"/>
      <c r="S1" s="71"/>
      <c r="T1" s="71"/>
      <c r="U1" s="71"/>
      <c r="V1" s="71"/>
      <c r="W1" s="71"/>
      <c r="X1" s="71"/>
      <c r="Y1" s="71"/>
      <c r="Z1" s="72"/>
    </row>
    <row r="2" spans="1:26" s="9" customFormat="1" ht="35.549999999999997" customHeight="1" x14ac:dyDescent="0.25">
      <c r="A2" s="7"/>
      <c r="B2" s="66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73" t="s">
        <v>14</v>
      </c>
      <c r="S2" s="73"/>
      <c r="T2" s="73"/>
      <c r="U2" s="74" t="s">
        <v>15</v>
      </c>
      <c r="V2" s="74" t="s">
        <v>16</v>
      </c>
      <c r="W2" s="75" t="s">
        <v>17</v>
      </c>
      <c r="X2" s="75" t="s">
        <v>18</v>
      </c>
      <c r="Y2" s="76" t="s">
        <v>19</v>
      </c>
      <c r="Z2" s="76" t="s">
        <v>20</v>
      </c>
    </row>
    <row r="3" spans="1:26" s="10" customFormat="1" ht="23.25" customHeight="1" thickBot="1" x14ac:dyDescent="0.35">
      <c r="B3" s="67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74"/>
      <c r="V3" s="74"/>
      <c r="W3" s="75"/>
      <c r="X3" s="75"/>
      <c r="Y3" s="76"/>
      <c r="Z3" s="76"/>
    </row>
    <row r="4" spans="1:26" s="2" customFormat="1" x14ac:dyDescent="0.25">
      <c r="A4" s="2">
        <v>1</v>
      </c>
      <c r="B4" s="1">
        <v>0</v>
      </c>
      <c r="C4" s="1">
        <v>1</v>
      </c>
      <c r="D4">
        <v>192</v>
      </c>
      <c r="E4" s="51">
        <v>1</v>
      </c>
      <c r="F4" s="3">
        <f>E4/D4</f>
        <v>5.208333333333333E-3</v>
      </c>
      <c r="G4" s="2">
        <v>0.3</v>
      </c>
      <c r="H4" s="18">
        <f>C4*F4/(1+(1-G4)*C4*F4)</f>
        <v>5.1894135962636222E-3</v>
      </c>
      <c r="I4" s="18">
        <f>1-H4</f>
        <v>0.99481058640373643</v>
      </c>
      <c r="J4" s="41">
        <v>100000</v>
      </c>
      <c r="K4" s="20">
        <f>J4*H4</f>
        <v>518.94135962636221</v>
      </c>
      <c r="L4" s="20">
        <f>C4*(J5+G4*K4)</f>
        <v>99636.741048261552</v>
      </c>
      <c r="M4" s="5">
        <f t="shared" ref="M4:M20" si="0">L4+M5</f>
        <v>7258092.0204013027</v>
      </c>
      <c r="N4" s="32">
        <f>M4/J4</f>
        <v>72.580920204013026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99636.741048261552</v>
      </c>
      <c r="T4" s="35">
        <f t="shared" ref="T4:T22" si="3">N4</f>
        <v>72.580920204013026</v>
      </c>
      <c r="U4" s="42">
        <v>0.96680194174873568</v>
      </c>
      <c r="V4" s="43">
        <f>1-U4</f>
        <v>3.3198058251264317E-2</v>
      </c>
      <c r="W4" s="29">
        <f>S4*U4</f>
        <v>96328.994714975226</v>
      </c>
      <c r="X4" s="29">
        <f t="shared" ref="X4:X20" si="4">X5+W4</f>
        <v>6609570.9347654171</v>
      </c>
      <c r="Y4" s="40">
        <f>X4/R4</f>
        <v>66.095709347654164</v>
      </c>
      <c r="Z4" s="36">
        <f>T4-Y4</f>
        <v>6.4852108563588615</v>
      </c>
    </row>
    <row r="5" spans="1:26" s="2" customFormat="1" x14ac:dyDescent="0.25">
      <c r="A5" s="2">
        <v>2</v>
      </c>
      <c r="B5" s="1" t="s">
        <v>35</v>
      </c>
      <c r="C5" s="1">
        <v>4</v>
      </c>
      <c r="D5">
        <v>875</v>
      </c>
      <c r="E5" s="51">
        <v>1</v>
      </c>
      <c r="F5" s="3">
        <f t="shared" ref="F5:F22" si="5">E5/D5</f>
        <v>1.1428571428571429E-3</v>
      </c>
      <c r="G5" s="2">
        <v>0.4</v>
      </c>
      <c r="H5" s="3">
        <f t="shared" ref="H5:H21" si="6">C5*F5/(1+(1-G5)*C5*F5)</f>
        <v>4.5589240939138366E-3</v>
      </c>
      <c r="I5" s="3">
        <f t="shared" ref="I5:I22" si="7">1-H5</f>
        <v>0.99544107590608621</v>
      </c>
      <c r="J5" s="5">
        <f>I4*J4</f>
        <v>99481.058640373638</v>
      </c>
      <c r="K5" s="5">
        <f t="shared" ref="K5:K22" si="8">J5*H5</f>
        <v>453.5265951236546</v>
      </c>
      <c r="L5" s="5">
        <f t="shared" ref="L5:L21" si="9">C5*(J6+G5*K5)</f>
        <v>396835.7707331978</v>
      </c>
      <c r="M5" s="5">
        <f t="shared" si="0"/>
        <v>7158455.2793530412</v>
      </c>
      <c r="N5" s="33">
        <f t="shared" ref="N5:N22" si="10">M5/J5</f>
        <v>71.957972474247839</v>
      </c>
      <c r="O5" s="4"/>
      <c r="Q5" s="27" t="s">
        <v>36</v>
      </c>
      <c r="R5" s="29">
        <f t="shared" si="1"/>
        <v>99481.058640373638</v>
      </c>
      <c r="S5" s="29">
        <f t="shared" si="2"/>
        <v>396835.7707331978</v>
      </c>
      <c r="T5" s="35">
        <f t="shared" si="3"/>
        <v>71.957972474247839</v>
      </c>
      <c r="U5" s="42">
        <v>0.96680194174873568</v>
      </c>
      <c r="V5" s="43">
        <f>1-U5</f>
        <v>3.3198058251264317E-2</v>
      </c>
      <c r="W5" s="29">
        <f t="shared" ref="W5:W22" si="11">S5*U5</f>
        <v>383661.59370021173</v>
      </c>
      <c r="X5" s="29">
        <f t="shared" si="4"/>
        <v>6513241.9400504418</v>
      </c>
      <c r="Y5" s="35">
        <f t="shared" ref="Y5:Y22" si="12">X5/R5</f>
        <v>65.472181630032352</v>
      </c>
      <c r="Z5" s="36">
        <f t="shared" ref="Z5:Z22" si="13">T5-Y5</f>
        <v>6.4857908442154866</v>
      </c>
    </row>
    <row r="6" spans="1:26" s="2" customFormat="1" x14ac:dyDescent="0.25">
      <c r="A6" s="2">
        <v>3</v>
      </c>
      <c r="B6" s="1" t="s">
        <v>37</v>
      </c>
      <c r="C6" s="1">
        <v>5</v>
      </c>
      <c r="D6">
        <v>1204</v>
      </c>
      <c r="E6" s="51">
        <v>0</v>
      </c>
      <c r="F6" s="3">
        <f t="shared" si="5"/>
        <v>0</v>
      </c>
      <c r="G6" s="2">
        <v>0.5</v>
      </c>
      <c r="H6" s="3">
        <f t="shared" si="6"/>
        <v>0</v>
      </c>
      <c r="I6" s="3">
        <f t="shared" si="7"/>
        <v>1</v>
      </c>
      <c r="J6" s="5">
        <f t="shared" ref="J6:J22" si="14">I5*J5</f>
        <v>99027.532045249987</v>
      </c>
      <c r="K6" s="5">
        <f t="shared" si="8"/>
        <v>0</v>
      </c>
      <c r="L6" s="5">
        <f t="shared" si="9"/>
        <v>495137.66022624995</v>
      </c>
      <c r="M6" s="5">
        <f t="shared" si="0"/>
        <v>6761619.5086198431</v>
      </c>
      <c r="N6" s="33">
        <f t="shared" si="10"/>
        <v>68.280198132476585</v>
      </c>
      <c r="O6" s="4"/>
      <c r="Q6" s="27" t="s">
        <v>38</v>
      </c>
      <c r="R6" s="29">
        <f t="shared" si="1"/>
        <v>99027.532045249987</v>
      </c>
      <c r="S6" s="29">
        <f t="shared" si="2"/>
        <v>495137.66022624995</v>
      </c>
      <c r="T6" s="35">
        <f t="shared" si="3"/>
        <v>68.280198132476585</v>
      </c>
      <c r="U6" s="42">
        <v>0.96680194174873568</v>
      </c>
      <c r="V6" s="43">
        <f>1-U6</f>
        <v>3.3198058251264317E-2</v>
      </c>
      <c r="W6" s="29">
        <f t="shared" si="11"/>
        <v>478700.05133966421</v>
      </c>
      <c r="X6" s="29">
        <f t="shared" si="4"/>
        <v>6129580.3463502303</v>
      </c>
      <c r="Y6" s="35">
        <f t="shared" si="12"/>
        <v>61.897739141366849</v>
      </c>
      <c r="Z6" s="36">
        <f t="shared" si="13"/>
        <v>6.3824589911097362</v>
      </c>
    </row>
    <row r="7" spans="1:26" s="2" customFormat="1" x14ac:dyDescent="0.25">
      <c r="A7" s="2">
        <v>4</v>
      </c>
      <c r="B7" s="1" t="s">
        <v>39</v>
      </c>
      <c r="C7" s="1">
        <v>5</v>
      </c>
      <c r="D7">
        <v>1399</v>
      </c>
      <c r="E7" s="51">
        <v>0</v>
      </c>
      <c r="F7" s="3">
        <f t="shared" si="5"/>
        <v>0</v>
      </c>
      <c r="G7" s="2">
        <v>0.5</v>
      </c>
      <c r="H7" s="3">
        <f t="shared" si="6"/>
        <v>0</v>
      </c>
      <c r="I7" s="3">
        <f t="shared" si="7"/>
        <v>1</v>
      </c>
      <c r="J7" s="5">
        <f t="shared" si="14"/>
        <v>99027.532045249987</v>
      </c>
      <c r="K7" s="5">
        <f t="shared" si="8"/>
        <v>0</v>
      </c>
      <c r="L7" s="5">
        <f t="shared" si="9"/>
        <v>495137.66022624995</v>
      </c>
      <c r="M7" s="5">
        <f t="shared" si="0"/>
        <v>6266481.848393593</v>
      </c>
      <c r="N7" s="33">
        <f t="shared" si="10"/>
        <v>63.280198132476578</v>
      </c>
      <c r="O7" s="4"/>
      <c r="Q7" s="27" t="s">
        <v>40</v>
      </c>
      <c r="R7" s="29">
        <f t="shared" si="1"/>
        <v>99027.532045249987</v>
      </c>
      <c r="S7" s="29">
        <f t="shared" si="2"/>
        <v>495137.66022624995</v>
      </c>
      <c r="T7" s="35">
        <f t="shared" si="3"/>
        <v>63.280198132476578</v>
      </c>
      <c r="U7" s="42">
        <v>0.96680194174873568</v>
      </c>
      <c r="V7" s="43">
        <f>1-U7</f>
        <v>3.3198058251264317E-2</v>
      </c>
      <c r="W7" s="29">
        <f t="shared" si="11"/>
        <v>478700.05133966421</v>
      </c>
      <c r="X7" s="29">
        <f t="shared" si="4"/>
        <v>5650880.2950105658</v>
      </c>
      <c r="Y7" s="35">
        <f t="shared" si="12"/>
        <v>57.06372943262317</v>
      </c>
      <c r="Z7" s="36">
        <f t="shared" si="13"/>
        <v>6.216468699853408</v>
      </c>
    </row>
    <row r="8" spans="1:26" s="2" customFormat="1" x14ac:dyDescent="0.25">
      <c r="A8" s="2">
        <v>5</v>
      </c>
      <c r="B8" s="1" t="s">
        <v>41</v>
      </c>
      <c r="C8" s="1">
        <v>5</v>
      </c>
      <c r="D8">
        <v>1708</v>
      </c>
      <c r="E8" s="51">
        <v>1</v>
      </c>
      <c r="F8" s="3">
        <f t="shared" si="5"/>
        <v>5.8548009367681499E-4</v>
      </c>
      <c r="G8" s="2">
        <v>0.5</v>
      </c>
      <c r="H8" s="3">
        <f t="shared" si="6"/>
        <v>2.9231218941829875E-3</v>
      </c>
      <c r="I8" s="3">
        <f t="shared" si="7"/>
        <v>0.99707687810581702</v>
      </c>
      <c r="J8" s="5">
        <f t="shared" si="14"/>
        <v>99027.532045249987</v>
      </c>
      <c r="K8" s="5">
        <f t="shared" si="8"/>
        <v>289.46954704837765</v>
      </c>
      <c r="L8" s="5">
        <f t="shared" si="9"/>
        <v>494413.98635862907</v>
      </c>
      <c r="M8" s="5">
        <f t="shared" si="0"/>
        <v>5771344.1881673429</v>
      </c>
      <c r="N8" s="33">
        <f t="shared" si="10"/>
        <v>58.280198132476578</v>
      </c>
      <c r="O8" s="4"/>
      <c r="Q8" s="27" t="s">
        <v>42</v>
      </c>
      <c r="R8" s="29">
        <f t="shared" si="1"/>
        <v>99027.532045249987</v>
      </c>
      <c r="S8" s="29">
        <f t="shared" si="2"/>
        <v>494413.98635862907</v>
      </c>
      <c r="T8" s="35">
        <f t="shared" si="3"/>
        <v>58.280198132476578</v>
      </c>
      <c r="U8" s="42">
        <v>0.96680194174873568</v>
      </c>
      <c r="V8" s="43">
        <f>1-U8</f>
        <v>3.3198058251264317E-2</v>
      </c>
      <c r="W8" s="29">
        <f t="shared" si="11"/>
        <v>478000.40203925548</v>
      </c>
      <c r="X8" s="29">
        <f t="shared" si="4"/>
        <v>5172180.2436709013</v>
      </c>
      <c r="Y8" s="35">
        <f t="shared" si="12"/>
        <v>52.229719723879491</v>
      </c>
      <c r="Z8" s="36">
        <f t="shared" si="13"/>
        <v>6.0504784085970869</v>
      </c>
    </row>
    <row r="9" spans="1:26" s="2" customFormat="1" x14ac:dyDescent="0.25">
      <c r="A9" s="2">
        <v>6</v>
      </c>
      <c r="B9" s="1" t="s">
        <v>43</v>
      </c>
      <c r="C9" s="1">
        <v>5</v>
      </c>
      <c r="D9">
        <v>1458</v>
      </c>
      <c r="E9" s="51">
        <v>2</v>
      </c>
      <c r="F9" s="3">
        <f t="shared" si="5"/>
        <v>1.3717421124828531E-3</v>
      </c>
      <c r="G9" s="2">
        <v>0.5</v>
      </c>
      <c r="H9" s="3">
        <f t="shared" si="6"/>
        <v>6.8352699931647307E-3</v>
      </c>
      <c r="I9" s="3">
        <f t="shared" si="7"/>
        <v>0.99316473000683525</v>
      </c>
      <c r="J9" s="5">
        <f t="shared" si="14"/>
        <v>98738.062498201616</v>
      </c>
      <c r="K9" s="5">
        <f t="shared" si="8"/>
        <v>674.90131577718137</v>
      </c>
      <c r="L9" s="5">
        <f t="shared" si="9"/>
        <v>492003.05920156511</v>
      </c>
      <c r="M9" s="5">
        <f t="shared" si="0"/>
        <v>5276930.2018087134</v>
      </c>
      <c r="N9" s="33">
        <f t="shared" si="10"/>
        <v>53.443728470009482</v>
      </c>
      <c r="O9" s="4"/>
      <c r="Q9" s="27" t="s">
        <v>44</v>
      </c>
      <c r="R9" s="29">
        <f t="shared" si="1"/>
        <v>98738.062498201616</v>
      </c>
      <c r="S9" s="29">
        <f t="shared" si="2"/>
        <v>492003.05920156511</v>
      </c>
      <c r="T9" s="35">
        <f t="shared" si="3"/>
        <v>53.443728470009482</v>
      </c>
      <c r="U9" s="42">
        <v>0.9555940589531835</v>
      </c>
      <c r="V9" s="43">
        <f t="shared" ref="V9:V22" si="15">1-U9</f>
        <v>4.4405941046816499E-2</v>
      </c>
      <c r="W9" s="29">
        <f t="shared" si="11"/>
        <v>470155.20035980706</v>
      </c>
      <c r="X9" s="29">
        <f t="shared" si="4"/>
        <v>4694179.8416316463</v>
      </c>
      <c r="Y9" s="35">
        <f t="shared" si="12"/>
        <v>47.541745532196813</v>
      </c>
      <c r="Z9" s="36">
        <f t="shared" si="13"/>
        <v>5.9019829378126687</v>
      </c>
    </row>
    <row r="10" spans="1:26" s="2" customFormat="1" x14ac:dyDescent="0.25">
      <c r="A10" s="2">
        <v>7</v>
      </c>
      <c r="B10" s="1" t="s">
        <v>45</v>
      </c>
      <c r="C10" s="1">
        <v>5</v>
      </c>
      <c r="D10">
        <v>1439</v>
      </c>
      <c r="E10" s="51">
        <v>1</v>
      </c>
      <c r="F10" s="3">
        <f t="shared" si="5"/>
        <v>6.9492703266157052E-4</v>
      </c>
      <c r="G10" s="2">
        <v>0.5</v>
      </c>
      <c r="H10" s="3">
        <f t="shared" si="6"/>
        <v>3.4686090877558097E-3</v>
      </c>
      <c r="I10" s="3">
        <f t="shared" si="7"/>
        <v>0.99653139091224419</v>
      </c>
      <c r="J10" s="5">
        <f t="shared" si="14"/>
        <v>98063.161182424432</v>
      </c>
      <c r="K10" s="5">
        <f t="shared" si="8"/>
        <v>340.14277205142014</v>
      </c>
      <c r="L10" s="5">
        <f t="shared" si="9"/>
        <v>489465.4489819936</v>
      </c>
      <c r="M10" s="5">
        <f t="shared" si="0"/>
        <v>4784927.1426071487</v>
      </c>
      <c r="N10" s="33">
        <f t="shared" si="10"/>
        <v>48.794339127063928</v>
      </c>
      <c r="O10" s="4"/>
      <c r="Q10" s="27" t="s">
        <v>46</v>
      </c>
      <c r="R10" s="29">
        <f t="shared" si="1"/>
        <v>98063.161182424432</v>
      </c>
      <c r="S10" s="29">
        <f t="shared" si="2"/>
        <v>489465.4489819936</v>
      </c>
      <c r="T10" s="35">
        <f t="shared" si="3"/>
        <v>48.794339127063928</v>
      </c>
      <c r="U10" s="42">
        <v>0.96363095511775332</v>
      </c>
      <c r="V10" s="43">
        <f t="shared" si="15"/>
        <v>3.6369044882246682E-2</v>
      </c>
      <c r="W10" s="29">
        <f t="shared" si="11"/>
        <v>471664.05809965846</v>
      </c>
      <c r="X10" s="29">
        <f t="shared" si="4"/>
        <v>4224024.6412718389</v>
      </c>
      <c r="Y10" s="35">
        <f t="shared" si="12"/>
        <v>43.074530642694583</v>
      </c>
      <c r="Z10" s="36">
        <f t="shared" si="13"/>
        <v>5.7198084843693451</v>
      </c>
    </row>
    <row r="11" spans="1:26" s="2" customFormat="1" x14ac:dyDescent="0.25">
      <c r="A11" s="2">
        <v>8</v>
      </c>
      <c r="B11" s="1" t="s">
        <v>47</v>
      </c>
      <c r="C11" s="1">
        <v>5</v>
      </c>
      <c r="D11">
        <v>1701</v>
      </c>
      <c r="E11" s="51">
        <v>2</v>
      </c>
      <c r="F11" s="3">
        <f t="shared" si="5"/>
        <v>1.1757789535567313E-3</v>
      </c>
      <c r="G11" s="2">
        <v>0.5</v>
      </c>
      <c r="H11" s="3">
        <f t="shared" si="6"/>
        <v>5.86166471277843E-3</v>
      </c>
      <c r="I11" s="3">
        <f t="shared" si="7"/>
        <v>0.99413833528722162</v>
      </c>
      <c r="J11" s="5">
        <f t="shared" si="14"/>
        <v>97723.018410373013</v>
      </c>
      <c r="K11" s="5">
        <f t="shared" si="8"/>
        <v>572.81956864228039</v>
      </c>
      <c r="L11" s="5">
        <f t="shared" si="9"/>
        <v>487183.04313025938</v>
      </c>
      <c r="M11" s="5">
        <f t="shared" si="0"/>
        <v>4295461.6936251549</v>
      </c>
      <c r="N11" s="33">
        <f t="shared" si="10"/>
        <v>43.955475009859136</v>
      </c>
      <c r="O11" s="4"/>
      <c r="Q11" s="27" t="s">
        <v>48</v>
      </c>
      <c r="R11" s="29">
        <f t="shared" si="1"/>
        <v>97723.018410373013</v>
      </c>
      <c r="S11" s="29">
        <f t="shared" si="2"/>
        <v>487183.04313025938</v>
      </c>
      <c r="T11" s="35">
        <f t="shared" si="3"/>
        <v>43.955475009859136</v>
      </c>
      <c r="U11" s="42">
        <v>0.96005435016735896</v>
      </c>
      <c r="V11" s="43">
        <f t="shared" si="15"/>
        <v>3.9945649832641039E-2</v>
      </c>
      <c r="W11" s="29">
        <f t="shared" si="11"/>
        <v>467722.1998849776</v>
      </c>
      <c r="X11" s="29">
        <f t="shared" si="4"/>
        <v>3752360.5831721807</v>
      </c>
      <c r="Y11" s="35">
        <f t="shared" si="12"/>
        <v>38.397919386962762</v>
      </c>
      <c r="Z11" s="36">
        <f t="shared" si="13"/>
        <v>5.5575556228963734</v>
      </c>
    </row>
    <row r="12" spans="1:26" s="2" customFormat="1" x14ac:dyDescent="0.25">
      <c r="A12" s="2">
        <v>9</v>
      </c>
      <c r="B12" s="1" t="s">
        <v>49</v>
      </c>
      <c r="C12" s="1">
        <v>5</v>
      </c>
      <c r="D12">
        <v>1689</v>
      </c>
      <c r="E12" s="51">
        <v>7</v>
      </c>
      <c r="F12" s="3">
        <f t="shared" si="5"/>
        <v>4.1444641799881585E-3</v>
      </c>
      <c r="G12" s="2">
        <v>0.5</v>
      </c>
      <c r="H12" s="3">
        <f t="shared" si="6"/>
        <v>2.0509815411661293E-2</v>
      </c>
      <c r="I12" s="3">
        <f t="shared" si="7"/>
        <v>0.9794901845883387</v>
      </c>
      <c r="J12" s="5">
        <f t="shared" si="14"/>
        <v>97150.198841730744</v>
      </c>
      <c r="K12" s="5">
        <f t="shared" si="8"/>
        <v>1992.5326454500882</v>
      </c>
      <c r="L12" s="5">
        <f t="shared" si="9"/>
        <v>480769.66259502852</v>
      </c>
      <c r="M12" s="5">
        <f t="shared" si="0"/>
        <v>3808278.6504948959</v>
      </c>
      <c r="N12" s="33">
        <f t="shared" si="10"/>
        <v>39.199905876662548</v>
      </c>
      <c r="O12" s="4"/>
      <c r="Q12" s="27" t="s">
        <v>50</v>
      </c>
      <c r="R12" s="29">
        <f t="shared" si="1"/>
        <v>97150.198841730744</v>
      </c>
      <c r="S12" s="29">
        <f t="shared" si="2"/>
        <v>480769.66259502852</v>
      </c>
      <c r="T12" s="35">
        <f t="shared" si="3"/>
        <v>39.199905876662548</v>
      </c>
      <c r="U12" s="42">
        <v>0.94127750867207383</v>
      </c>
      <c r="V12" s="43">
        <f t="shared" si="15"/>
        <v>5.8722491327926174E-2</v>
      </c>
      <c r="W12" s="29">
        <f t="shared" si="11"/>
        <v>452537.67025256198</v>
      </c>
      <c r="X12" s="29">
        <f t="shared" si="4"/>
        <v>3284638.383287203</v>
      </c>
      <c r="Y12" s="35">
        <f t="shared" si="12"/>
        <v>33.80989871815158</v>
      </c>
      <c r="Z12" s="36">
        <f t="shared" si="13"/>
        <v>5.3900071585109686</v>
      </c>
    </row>
    <row r="13" spans="1:26" s="2" customFormat="1" x14ac:dyDescent="0.25">
      <c r="A13" s="2">
        <v>10</v>
      </c>
      <c r="B13" s="1" t="s">
        <v>51</v>
      </c>
      <c r="C13" s="1">
        <v>5</v>
      </c>
      <c r="D13">
        <v>1862</v>
      </c>
      <c r="E13" s="51">
        <v>11</v>
      </c>
      <c r="F13" s="3">
        <f t="shared" si="5"/>
        <v>5.9076262083780882E-3</v>
      </c>
      <c r="G13" s="2">
        <v>0.5</v>
      </c>
      <c r="H13" s="3">
        <f t="shared" si="6"/>
        <v>2.9108229690394286E-2</v>
      </c>
      <c r="I13" s="3">
        <f t="shared" si="7"/>
        <v>0.97089177030960572</v>
      </c>
      <c r="J13" s="5">
        <f t="shared" si="14"/>
        <v>95157.666196280654</v>
      </c>
      <c r="K13" s="5">
        <f t="shared" si="8"/>
        <v>2769.8712044432054</v>
      </c>
      <c r="L13" s="5">
        <f t="shared" si="9"/>
        <v>468863.65297029528</v>
      </c>
      <c r="M13" s="5">
        <f t="shared" si="0"/>
        <v>3327508.9878998674</v>
      </c>
      <c r="N13" s="33">
        <f t="shared" si="10"/>
        <v>34.968375338632747</v>
      </c>
      <c r="O13" s="4"/>
      <c r="Q13" s="27" t="s">
        <v>52</v>
      </c>
      <c r="R13" s="29">
        <f t="shared" si="1"/>
        <v>95157.666196280654</v>
      </c>
      <c r="S13" s="29">
        <f t="shared" si="2"/>
        <v>468863.65297029528</v>
      </c>
      <c r="T13" s="35">
        <f t="shared" si="3"/>
        <v>34.968375338632747</v>
      </c>
      <c r="U13" s="42">
        <v>0.95386474178345915</v>
      </c>
      <c r="V13" s="43">
        <f t="shared" si="15"/>
        <v>4.6135258216540853E-2</v>
      </c>
      <c r="W13" s="29">
        <f t="shared" si="11"/>
        <v>447232.50727216009</v>
      </c>
      <c r="X13" s="29">
        <f t="shared" si="4"/>
        <v>2832100.713034641</v>
      </c>
      <c r="Y13" s="35">
        <f t="shared" si="12"/>
        <v>29.762191804839965</v>
      </c>
      <c r="Z13" s="36">
        <f t="shared" si="13"/>
        <v>5.2061835337927818</v>
      </c>
    </row>
    <row r="14" spans="1:26" s="2" customFormat="1" x14ac:dyDescent="0.25">
      <c r="A14" s="2">
        <v>11</v>
      </c>
      <c r="B14" s="1" t="s">
        <v>53</v>
      </c>
      <c r="C14" s="1">
        <v>5</v>
      </c>
      <c r="D14">
        <v>1755</v>
      </c>
      <c r="E14" s="51">
        <v>8</v>
      </c>
      <c r="F14" s="3">
        <f t="shared" si="5"/>
        <v>4.5584045584045581E-3</v>
      </c>
      <c r="G14" s="2">
        <v>0.5</v>
      </c>
      <c r="H14" s="3">
        <f t="shared" si="6"/>
        <v>2.2535211267605632E-2</v>
      </c>
      <c r="I14" s="3">
        <f t="shared" si="7"/>
        <v>0.9774647887323944</v>
      </c>
      <c r="J14" s="5">
        <f t="shared" si="14"/>
        <v>92387.794991837451</v>
      </c>
      <c r="K14" s="5">
        <f t="shared" si="8"/>
        <v>2081.9784786892947</v>
      </c>
      <c r="L14" s="5">
        <f t="shared" si="9"/>
        <v>456734.02876246406</v>
      </c>
      <c r="M14" s="5">
        <f t="shared" si="0"/>
        <v>2858645.334929572</v>
      </c>
      <c r="N14" s="33">
        <f t="shared" si="10"/>
        <v>30.941807142189464</v>
      </c>
      <c r="O14" s="4"/>
      <c r="Q14" s="27" t="s">
        <v>54</v>
      </c>
      <c r="R14" s="29">
        <f t="shared" si="1"/>
        <v>92387.794991837451</v>
      </c>
      <c r="S14" s="29">
        <f t="shared" si="2"/>
        <v>456734.02876246406</v>
      </c>
      <c r="T14" s="35">
        <f t="shared" si="3"/>
        <v>30.941807142189464</v>
      </c>
      <c r="U14" s="42">
        <v>0.94210046609890041</v>
      </c>
      <c r="V14" s="43">
        <f t="shared" si="15"/>
        <v>5.7899533901099587E-2</v>
      </c>
      <c r="W14" s="29">
        <f t="shared" si="11"/>
        <v>430289.34138034598</v>
      </c>
      <c r="X14" s="29">
        <f t="shared" si="4"/>
        <v>2384868.2057624809</v>
      </c>
      <c r="Y14" s="35">
        <f t="shared" si="12"/>
        <v>25.813671664890219</v>
      </c>
      <c r="Z14" s="36">
        <f t="shared" si="13"/>
        <v>5.1281354772992458</v>
      </c>
    </row>
    <row r="15" spans="1:26" s="2" customFormat="1" x14ac:dyDescent="0.25">
      <c r="A15" s="2">
        <v>12</v>
      </c>
      <c r="B15" s="1" t="s">
        <v>55</v>
      </c>
      <c r="C15" s="1">
        <v>5</v>
      </c>
      <c r="D15">
        <v>1355</v>
      </c>
      <c r="E15" s="51">
        <v>8</v>
      </c>
      <c r="F15" s="3">
        <f t="shared" si="5"/>
        <v>5.9040590405904057E-3</v>
      </c>
      <c r="G15" s="2">
        <v>0.5</v>
      </c>
      <c r="H15" s="3">
        <f t="shared" si="6"/>
        <v>2.9090909090909091E-2</v>
      </c>
      <c r="I15" s="3">
        <f t="shared" si="7"/>
        <v>0.97090909090909094</v>
      </c>
      <c r="J15" s="5">
        <f t="shared" si="14"/>
        <v>90305.816513148166</v>
      </c>
      <c r="K15" s="5">
        <f t="shared" si="8"/>
        <v>2627.0782985643104</v>
      </c>
      <c r="L15" s="5">
        <f t="shared" si="9"/>
        <v>444961.38681933004</v>
      </c>
      <c r="M15" s="5">
        <f t="shared" si="0"/>
        <v>2401911.306167108</v>
      </c>
      <c r="N15" s="33">
        <f t="shared" si="10"/>
        <v>26.597526038839362</v>
      </c>
      <c r="O15" s="4"/>
      <c r="Q15" s="27" t="s">
        <v>56</v>
      </c>
      <c r="R15" s="29">
        <f t="shared" si="1"/>
        <v>90305.816513148166</v>
      </c>
      <c r="S15" s="29">
        <f t="shared" si="2"/>
        <v>444961.38681933004</v>
      </c>
      <c r="T15" s="35">
        <f t="shared" si="3"/>
        <v>26.597526038839362</v>
      </c>
      <c r="U15" s="42">
        <v>0.91645683631107144</v>
      </c>
      <c r="V15" s="43">
        <f t="shared" si="15"/>
        <v>8.3543163688928557E-2</v>
      </c>
      <c r="W15" s="29">
        <f t="shared" si="11"/>
        <v>407787.90484503011</v>
      </c>
      <c r="X15" s="29">
        <f t="shared" si="4"/>
        <v>1954578.8643821348</v>
      </c>
      <c r="Y15" s="35">
        <f t="shared" si="12"/>
        <v>21.643997472716013</v>
      </c>
      <c r="Z15" s="36">
        <f t="shared" si="13"/>
        <v>4.9535285661233495</v>
      </c>
    </row>
    <row r="16" spans="1:26" s="2" customFormat="1" x14ac:dyDescent="0.25">
      <c r="A16" s="2">
        <v>13</v>
      </c>
      <c r="B16" s="1" t="s">
        <v>57</v>
      </c>
      <c r="C16" s="1">
        <v>5</v>
      </c>
      <c r="D16">
        <v>1072</v>
      </c>
      <c r="E16" s="51">
        <v>12</v>
      </c>
      <c r="F16" s="3">
        <f t="shared" si="5"/>
        <v>1.1194029850746268E-2</v>
      </c>
      <c r="G16" s="2">
        <v>0.5</v>
      </c>
      <c r="H16" s="3">
        <f t="shared" si="6"/>
        <v>5.444646098003629E-2</v>
      </c>
      <c r="I16" s="3">
        <f t="shared" si="7"/>
        <v>0.94555353901996375</v>
      </c>
      <c r="J16" s="5">
        <f t="shared" si="14"/>
        <v>87678.738214583864</v>
      </c>
      <c r="K16" s="5">
        <f t="shared" si="8"/>
        <v>4773.7969989791573</v>
      </c>
      <c r="L16" s="5">
        <f t="shared" si="9"/>
        <v>426459.19857547141</v>
      </c>
      <c r="M16" s="5">
        <f t="shared" si="0"/>
        <v>1956949.919347778</v>
      </c>
      <c r="N16" s="33">
        <f t="shared" si="10"/>
        <v>22.319549290939417</v>
      </c>
      <c r="O16" s="4"/>
      <c r="Q16" s="27" t="s">
        <v>58</v>
      </c>
      <c r="R16" s="29">
        <f t="shared" si="1"/>
        <v>87678.738214583864</v>
      </c>
      <c r="S16" s="29">
        <f t="shared" si="2"/>
        <v>426459.19857547141</v>
      </c>
      <c r="T16" s="35">
        <f t="shared" si="3"/>
        <v>22.319549290939417</v>
      </c>
      <c r="U16" s="42">
        <v>0.8859396016463057</v>
      </c>
      <c r="V16" s="43">
        <f t="shared" si="15"/>
        <v>0.1140603983536943</v>
      </c>
      <c r="W16" s="29">
        <f t="shared" si="11"/>
        <v>377817.09250435594</v>
      </c>
      <c r="X16" s="29">
        <f t="shared" si="4"/>
        <v>1546790.9595371047</v>
      </c>
      <c r="Y16" s="35">
        <f t="shared" si="12"/>
        <v>17.641574126574536</v>
      </c>
      <c r="Z16" s="36">
        <f t="shared" si="13"/>
        <v>4.6779751643648808</v>
      </c>
    </row>
    <row r="17" spans="1:26" s="2" customFormat="1" x14ac:dyDescent="0.25">
      <c r="A17" s="2">
        <v>14</v>
      </c>
      <c r="B17" s="1" t="s">
        <v>59</v>
      </c>
      <c r="C17" s="1">
        <v>5</v>
      </c>
      <c r="D17">
        <v>823</v>
      </c>
      <c r="E17" s="51">
        <v>10</v>
      </c>
      <c r="F17" s="3">
        <f t="shared" si="5"/>
        <v>1.2150668286755772E-2</v>
      </c>
      <c r="G17" s="2">
        <v>0.5</v>
      </c>
      <c r="H17" s="3">
        <f t="shared" si="6"/>
        <v>5.8962264150943397E-2</v>
      </c>
      <c r="I17" s="3">
        <f t="shared" si="7"/>
        <v>0.94103773584905659</v>
      </c>
      <c r="J17" s="5">
        <f t="shared" si="14"/>
        <v>82904.941215604704</v>
      </c>
      <c r="K17" s="5">
        <f t="shared" si="8"/>
        <v>4888.2630433729191</v>
      </c>
      <c r="L17" s="5">
        <f t="shared" si="9"/>
        <v>402304.04846959119</v>
      </c>
      <c r="M17" s="5">
        <f t="shared" si="0"/>
        <v>1530490.7207723067</v>
      </c>
      <c r="N17" s="33">
        <f t="shared" si="10"/>
        <v>18.460790133028059</v>
      </c>
      <c r="O17" s="4"/>
      <c r="Q17" s="27" t="s">
        <v>60</v>
      </c>
      <c r="R17" s="29">
        <f t="shared" si="1"/>
        <v>82904.941215604704</v>
      </c>
      <c r="S17" s="29">
        <f t="shared" si="2"/>
        <v>402304.04846959119</v>
      </c>
      <c r="T17" s="35">
        <f t="shared" si="3"/>
        <v>18.460790133028059</v>
      </c>
      <c r="U17" s="42">
        <v>0.85631920960893304</v>
      </c>
      <c r="V17" s="43">
        <f t="shared" si="15"/>
        <v>0.14368079039106696</v>
      </c>
      <c r="W17" s="29">
        <f t="shared" si="11"/>
        <v>344500.68480795424</v>
      </c>
      <c r="X17" s="29">
        <f t="shared" si="4"/>
        <v>1168973.8670327486</v>
      </c>
      <c r="Y17" s="35">
        <f t="shared" si="12"/>
        <v>14.100171230960594</v>
      </c>
      <c r="Z17" s="36">
        <f t="shared" si="13"/>
        <v>4.3606189020674648</v>
      </c>
    </row>
    <row r="18" spans="1:26" s="2" customFormat="1" x14ac:dyDescent="0.25">
      <c r="A18" s="2">
        <v>15</v>
      </c>
      <c r="B18" s="1" t="s">
        <v>61</v>
      </c>
      <c r="C18" s="1">
        <v>5</v>
      </c>
      <c r="D18">
        <v>583</v>
      </c>
      <c r="E18" s="51">
        <v>21</v>
      </c>
      <c r="F18" s="3">
        <f t="shared" si="5"/>
        <v>3.6020583190394515E-2</v>
      </c>
      <c r="G18" s="2">
        <v>0.5</v>
      </c>
      <c r="H18" s="3">
        <f t="shared" si="6"/>
        <v>0.16522423288749019</v>
      </c>
      <c r="I18" s="3">
        <f t="shared" si="7"/>
        <v>0.83477576711250978</v>
      </c>
      <c r="J18" s="5">
        <f t="shared" si="14"/>
        <v>78016.678172231783</v>
      </c>
      <c r="K18" s="5">
        <f t="shared" si="8"/>
        <v>12890.245803437198</v>
      </c>
      <c r="L18" s="5">
        <f t="shared" si="9"/>
        <v>357857.77635256591</v>
      </c>
      <c r="M18" s="5">
        <f t="shared" si="0"/>
        <v>1128186.6723027155</v>
      </c>
      <c r="N18" s="33">
        <f t="shared" si="10"/>
        <v>14.46083964011002</v>
      </c>
      <c r="O18" s="4"/>
      <c r="Q18" s="27" t="s">
        <v>62</v>
      </c>
      <c r="R18" s="29">
        <f t="shared" si="1"/>
        <v>78016.678172231783</v>
      </c>
      <c r="S18" s="29">
        <f t="shared" si="2"/>
        <v>357857.77635256591</v>
      </c>
      <c r="T18" s="35">
        <f t="shared" si="3"/>
        <v>14.46083964011002</v>
      </c>
      <c r="U18" s="42">
        <v>0.77613843304153718</v>
      </c>
      <c r="V18" s="43">
        <f t="shared" si="15"/>
        <v>0.22386156695846282</v>
      </c>
      <c r="W18" s="29">
        <f t="shared" si="11"/>
        <v>277747.17379000934</v>
      </c>
      <c r="X18" s="29">
        <f t="shared" si="4"/>
        <v>824473.18222479441</v>
      </c>
      <c r="Y18" s="35">
        <f t="shared" si="12"/>
        <v>10.56790934375166</v>
      </c>
      <c r="Z18" s="36">
        <f t="shared" si="13"/>
        <v>3.8929302963583599</v>
      </c>
    </row>
    <row r="19" spans="1:26" s="2" customFormat="1" x14ac:dyDescent="0.25">
      <c r="A19" s="2">
        <v>16</v>
      </c>
      <c r="B19" s="1" t="s">
        <v>63</v>
      </c>
      <c r="C19" s="1">
        <v>5</v>
      </c>
      <c r="D19">
        <v>356</v>
      </c>
      <c r="E19" s="51">
        <v>17</v>
      </c>
      <c r="F19" s="3">
        <f t="shared" si="5"/>
        <v>4.7752808988764044E-2</v>
      </c>
      <c r="G19" s="2">
        <v>0.5</v>
      </c>
      <c r="H19" s="3">
        <f t="shared" si="6"/>
        <v>0.21329987452948554</v>
      </c>
      <c r="I19" s="3">
        <f t="shared" si="7"/>
        <v>0.78670012547051449</v>
      </c>
      <c r="J19" s="5">
        <f t="shared" si="14"/>
        <v>65126.432368794587</v>
      </c>
      <c r="K19" s="5">
        <f t="shared" si="8"/>
        <v>13891.459852816912</v>
      </c>
      <c r="L19" s="5">
        <f t="shared" si="9"/>
        <v>290903.51221193071</v>
      </c>
      <c r="M19" s="5">
        <f t="shared" si="0"/>
        <v>770328.89595014963</v>
      </c>
      <c r="N19" s="33">
        <f t="shared" si="10"/>
        <v>11.828206581130853</v>
      </c>
      <c r="O19" s="4"/>
      <c r="Q19" s="27" t="s">
        <v>64</v>
      </c>
      <c r="R19" s="29">
        <f t="shared" si="1"/>
        <v>65126.432368794587</v>
      </c>
      <c r="S19" s="29">
        <f t="shared" si="2"/>
        <v>290903.51221193071</v>
      </c>
      <c r="T19" s="35">
        <f t="shared" si="3"/>
        <v>11.828206581130853</v>
      </c>
      <c r="U19" s="42">
        <v>0.73716277889453141</v>
      </c>
      <c r="V19" s="43">
        <f t="shared" si="15"/>
        <v>0.26283722110546859</v>
      </c>
      <c r="W19" s="29">
        <f t="shared" si="11"/>
        <v>214443.2414523261</v>
      </c>
      <c r="X19" s="29">
        <f t="shared" si="4"/>
        <v>546726.00843478506</v>
      </c>
      <c r="Y19" s="35">
        <f t="shared" si="12"/>
        <v>8.3948404441811491</v>
      </c>
      <c r="Z19" s="36">
        <f t="shared" si="13"/>
        <v>3.4333661369497044</v>
      </c>
    </row>
    <row r="20" spans="1:26" s="2" customFormat="1" x14ac:dyDescent="0.25">
      <c r="A20" s="2">
        <v>17</v>
      </c>
      <c r="B20" s="1" t="s">
        <v>65</v>
      </c>
      <c r="C20" s="1">
        <v>5</v>
      </c>
      <c r="D20">
        <v>182</v>
      </c>
      <c r="E20" s="51">
        <v>14</v>
      </c>
      <c r="F20" s="3">
        <f t="shared" si="5"/>
        <v>7.6923076923076927E-2</v>
      </c>
      <c r="G20" s="2">
        <v>0.5</v>
      </c>
      <c r="H20" s="3">
        <f t="shared" si="6"/>
        <v>0.32258064516129037</v>
      </c>
      <c r="I20" s="3">
        <f t="shared" si="7"/>
        <v>0.67741935483870963</v>
      </c>
      <c r="J20" s="5">
        <f t="shared" si="14"/>
        <v>51234.972515977679</v>
      </c>
      <c r="K20" s="5">
        <f t="shared" si="8"/>
        <v>16527.41048902506</v>
      </c>
      <c r="L20" s="5">
        <f t="shared" si="9"/>
        <v>214856.33635732575</v>
      </c>
      <c r="M20" s="5">
        <f t="shared" si="0"/>
        <v>479425.38373821892</v>
      </c>
      <c r="N20" s="33">
        <f t="shared" si="10"/>
        <v>9.3573853989813234</v>
      </c>
      <c r="O20" s="4"/>
      <c r="Q20" s="27" t="s">
        <v>66</v>
      </c>
      <c r="R20" s="29">
        <f t="shared" si="1"/>
        <v>51234.972515977679</v>
      </c>
      <c r="S20" s="29">
        <f t="shared" si="2"/>
        <v>214856.33635732575</v>
      </c>
      <c r="T20" s="35">
        <f t="shared" si="3"/>
        <v>9.3573853989813234</v>
      </c>
      <c r="U20" s="42">
        <v>0.7271372759570951</v>
      </c>
      <c r="V20" s="43">
        <f t="shared" si="15"/>
        <v>0.2728627240429049</v>
      </c>
      <c r="W20" s="29">
        <f t="shared" si="11"/>
        <v>156230.05114098723</v>
      </c>
      <c r="X20" s="29">
        <f t="shared" si="4"/>
        <v>332282.766982459</v>
      </c>
      <c r="Y20" s="35">
        <f t="shared" si="12"/>
        <v>6.4854678487206421</v>
      </c>
      <c r="Z20" s="36">
        <f t="shared" si="13"/>
        <v>2.8719175502606813</v>
      </c>
    </row>
    <row r="21" spans="1:26" s="2" customFormat="1" x14ac:dyDescent="0.25">
      <c r="A21" s="2">
        <v>18</v>
      </c>
      <c r="B21" s="1" t="s">
        <v>67</v>
      </c>
      <c r="C21" s="1">
        <v>5</v>
      </c>
      <c r="D21">
        <v>89</v>
      </c>
      <c r="E21" s="51">
        <v>10</v>
      </c>
      <c r="F21" s="3">
        <f t="shared" si="5"/>
        <v>0.11235955056179775</v>
      </c>
      <c r="G21" s="2">
        <v>0.5</v>
      </c>
      <c r="H21" s="3">
        <f t="shared" si="6"/>
        <v>0.43859649122807021</v>
      </c>
      <c r="I21" s="3">
        <f t="shared" si="7"/>
        <v>0.56140350877192979</v>
      </c>
      <c r="J21" s="5">
        <f t="shared" si="14"/>
        <v>34707.562026952619</v>
      </c>
      <c r="K21" s="5">
        <f t="shared" si="8"/>
        <v>15222.614924102027</v>
      </c>
      <c r="L21" s="5">
        <f t="shared" si="9"/>
        <v>135481.27282450802</v>
      </c>
      <c r="M21" s="5">
        <f>L21+M22</f>
        <v>264569.0473808932</v>
      </c>
      <c r="N21" s="33">
        <f t="shared" si="10"/>
        <v>7.6228070175438596</v>
      </c>
      <c r="O21" s="4"/>
      <c r="Q21" s="27" t="s">
        <v>68</v>
      </c>
      <c r="R21" s="29">
        <f t="shared" si="1"/>
        <v>34707.562026952619</v>
      </c>
      <c r="S21" s="29">
        <f t="shared" si="2"/>
        <v>135481.27282450802</v>
      </c>
      <c r="T21" s="35">
        <f t="shared" si="3"/>
        <v>7.6228070175438596</v>
      </c>
      <c r="U21" s="42">
        <v>0.68635947845240242</v>
      </c>
      <c r="V21" s="43">
        <f t="shared" si="15"/>
        <v>0.31364052154759758</v>
      </c>
      <c r="W21" s="29">
        <f t="shared" si="11"/>
        <v>92988.855755896962</v>
      </c>
      <c r="X21" s="29">
        <f>X22+W21</f>
        <v>176052.7158414718</v>
      </c>
      <c r="Y21" s="35">
        <f t="shared" si="12"/>
        <v>5.0724598779008367</v>
      </c>
      <c r="Z21" s="36">
        <f t="shared" si="13"/>
        <v>2.5503471396430228</v>
      </c>
    </row>
    <row r="22" spans="1:26" s="2" customFormat="1" x14ac:dyDescent="0.25">
      <c r="A22" s="12">
        <v>19</v>
      </c>
      <c r="B22" s="13" t="s">
        <v>69</v>
      </c>
      <c r="C22" s="12"/>
      <c r="D22">
        <v>53</v>
      </c>
      <c r="E22" s="51">
        <v>8</v>
      </c>
      <c r="F22" s="17">
        <f t="shared" si="5"/>
        <v>0.15094339622641509</v>
      </c>
      <c r="G22" s="12"/>
      <c r="H22" s="17">
        <v>1</v>
      </c>
      <c r="I22" s="17">
        <f t="shared" si="7"/>
        <v>0</v>
      </c>
      <c r="J22" s="21">
        <f t="shared" si="14"/>
        <v>19484.94710285059</v>
      </c>
      <c r="K22" s="21">
        <f t="shared" si="8"/>
        <v>19484.94710285059</v>
      </c>
      <c r="L22" s="21">
        <f>K22/F22</f>
        <v>129087.77455638516</v>
      </c>
      <c r="M22" s="21">
        <f>L22</f>
        <v>129087.77455638516</v>
      </c>
      <c r="N22" s="34">
        <f t="shared" si="10"/>
        <v>6.625</v>
      </c>
      <c r="O22" s="4"/>
      <c r="Q22" s="30" t="s">
        <v>69</v>
      </c>
      <c r="R22" s="31">
        <f t="shared" si="1"/>
        <v>19484.94710285059</v>
      </c>
      <c r="S22" s="31">
        <f t="shared" si="2"/>
        <v>129087.77455638516</v>
      </c>
      <c r="T22" s="38">
        <f t="shared" si="3"/>
        <v>6.625</v>
      </c>
      <c r="U22" s="44">
        <v>0.64346806172022719</v>
      </c>
      <c r="V22" s="45">
        <f t="shared" si="15"/>
        <v>0.35653193827977281</v>
      </c>
      <c r="W22" s="31">
        <f t="shared" si="11"/>
        <v>83063.860085574823</v>
      </c>
      <c r="X22" s="31">
        <f>W22</f>
        <v>83063.860085574823</v>
      </c>
      <c r="Y22" s="38">
        <f t="shared" si="12"/>
        <v>4.2629759088965056</v>
      </c>
      <c r="Z22" s="37">
        <f t="shared" si="13"/>
        <v>2.3620240911034944</v>
      </c>
    </row>
    <row r="23" spans="1:26" s="2" customFormat="1" ht="13.2" x14ac:dyDescent="0.25">
      <c r="B23" s="2" t="s">
        <v>70</v>
      </c>
      <c r="D23" s="25">
        <f>SUM(D4:D22)</f>
        <v>19795</v>
      </c>
      <c r="E23" s="25">
        <f>SUM(E4:E22)</f>
        <v>134</v>
      </c>
    </row>
    <row r="24" spans="1:26" s="2" customFormat="1" ht="13.2" x14ac:dyDescent="0.25">
      <c r="D24" s="14"/>
      <c r="E24" s="14"/>
      <c r="F24" s="5"/>
    </row>
    <row r="25" spans="1:26" x14ac:dyDescent="0.25">
      <c r="D25" s="15"/>
      <c r="E25" s="15"/>
      <c r="K25" s="16"/>
    </row>
    <row r="26" spans="1:26" s="2" customFormat="1" ht="18" thickBot="1" x14ac:dyDescent="0.35">
      <c r="B26" s="68" t="s">
        <v>88</v>
      </c>
      <c r="C26" s="68"/>
      <c r="D26" s="68"/>
      <c r="E26" s="68"/>
      <c r="F26" s="68"/>
      <c r="G26" s="68"/>
      <c r="H26" s="68"/>
      <c r="I26" s="68"/>
      <c r="J26" s="68"/>
      <c r="K26" s="68"/>
      <c r="L26" s="68"/>
      <c r="M26" s="68"/>
      <c r="N26" s="68"/>
      <c r="Q26" s="70" t="s">
        <v>91</v>
      </c>
      <c r="R26" s="71"/>
      <c r="S26" s="71"/>
      <c r="T26" s="71"/>
      <c r="U26" s="71"/>
      <c r="V26" s="71"/>
      <c r="W26" s="71"/>
      <c r="X26" s="71"/>
      <c r="Y26" s="71"/>
      <c r="Z26" s="72"/>
    </row>
    <row r="27" spans="1:26" s="9" customFormat="1" ht="14.25" customHeight="1" x14ac:dyDescent="0.35">
      <c r="A27" s="7"/>
      <c r="B27" s="66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77" t="s">
        <v>14</v>
      </c>
      <c r="S27" s="77"/>
      <c r="T27" s="77"/>
      <c r="U27" s="74" t="s">
        <v>15</v>
      </c>
      <c r="V27" s="78" t="s">
        <v>16</v>
      </c>
      <c r="W27" s="79" t="s">
        <v>17</v>
      </c>
      <c r="X27" s="79" t="s">
        <v>18</v>
      </c>
      <c r="Y27" s="80" t="s">
        <v>19</v>
      </c>
      <c r="Z27" s="80" t="s">
        <v>20</v>
      </c>
    </row>
    <row r="28" spans="1:26" s="10" customFormat="1" ht="32.549999999999997" customHeight="1" thickBot="1" x14ac:dyDescent="0.35">
      <c r="B28" s="67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74"/>
      <c r="V28" s="78"/>
      <c r="W28" s="79"/>
      <c r="X28" s="79"/>
      <c r="Y28" s="80"/>
      <c r="Z28" s="80"/>
    </row>
    <row r="29" spans="1:26" s="2" customFormat="1" x14ac:dyDescent="0.25">
      <c r="A29" s="2">
        <v>1</v>
      </c>
      <c r="B29" s="1">
        <v>0</v>
      </c>
      <c r="C29" s="1">
        <v>1</v>
      </c>
      <c r="D29">
        <v>173</v>
      </c>
      <c r="E29" s="51">
        <v>3</v>
      </c>
      <c r="F29" s="3">
        <f>E29/D29</f>
        <v>1.7341040462427744E-2</v>
      </c>
      <c r="G29" s="2">
        <v>0.3</v>
      </c>
      <c r="H29" s="18">
        <f>C29*F29/(1+(1-G29)*C29*F29)</f>
        <v>1.7133066818960593E-2</v>
      </c>
      <c r="I29" s="18">
        <f>1-H29</f>
        <v>0.98286693318103946</v>
      </c>
      <c r="J29" s="19">
        <v>100000</v>
      </c>
      <c r="K29" s="20">
        <f>J29*H29</f>
        <v>1713.3066818960592</v>
      </c>
      <c r="L29" s="20">
        <f>C29*(J30+G29*K29)</f>
        <v>98800.685322672769</v>
      </c>
      <c r="M29" s="5">
        <f t="shared" ref="M29:M45" si="16">L29+M30</f>
        <v>7475457.5445844019</v>
      </c>
      <c r="N29" s="32">
        <f>M29/J29</f>
        <v>74.754575445844026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98800.685322672769</v>
      </c>
      <c r="T29" s="35">
        <f t="shared" ref="T29:T47" si="19">N29</f>
        <v>74.754575445844026</v>
      </c>
      <c r="U29" s="42">
        <v>0.95864674002964168</v>
      </c>
      <c r="V29" s="43">
        <f>1-U29</f>
        <v>4.1353259970358325E-2</v>
      </c>
      <c r="W29" s="29">
        <f>S29*U29</f>
        <v>94714.954897274714</v>
      </c>
      <c r="X29" s="29">
        <f t="shared" ref="X29:X45" si="20">X30+W29</f>
        <v>6683844.6370424274</v>
      </c>
      <c r="Y29" s="40">
        <f>X29/R29</f>
        <v>66.838446370424279</v>
      </c>
      <c r="Z29" s="36">
        <f>T29-Y29</f>
        <v>7.9161290754197466</v>
      </c>
    </row>
    <row r="30" spans="1:26" s="2" customFormat="1" x14ac:dyDescent="0.25">
      <c r="A30" s="2">
        <v>2</v>
      </c>
      <c r="B30" s="1" t="s">
        <v>35</v>
      </c>
      <c r="C30" s="1">
        <v>4</v>
      </c>
      <c r="D30">
        <v>925</v>
      </c>
      <c r="E30" s="51">
        <v>0</v>
      </c>
      <c r="F30" s="3">
        <f t="shared" ref="F30:F47" si="21">E30/D30</f>
        <v>0</v>
      </c>
      <c r="G30" s="2">
        <v>0.4</v>
      </c>
      <c r="H30" s="3">
        <f t="shared" ref="H30:H46" si="22">C30*F30/(1+(1-G30)*C30*F30)</f>
        <v>0</v>
      </c>
      <c r="I30" s="3">
        <f t="shared" ref="I30:I47" si="23">1-H30</f>
        <v>1</v>
      </c>
      <c r="J30" s="5">
        <f>I29*J29</f>
        <v>98286.693318103949</v>
      </c>
      <c r="K30" s="5">
        <f t="shared" ref="K30:K47" si="24">J30*H30</f>
        <v>0</v>
      </c>
      <c r="L30" s="5">
        <f t="shared" ref="L30:L46" si="25">C30*(J31+G30*K30)</f>
        <v>393146.7732724158</v>
      </c>
      <c r="M30" s="5">
        <f t="shared" si="16"/>
        <v>7376656.8592617288</v>
      </c>
      <c r="N30" s="33">
        <f t="shared" ref="N30:N47" si="26">M30/J30</f>
        <v>75.052447185167267</v>
      </c>
      <c r="O30" s="4"/>
      <c r="Q30" s="27" t="s">
        <v>36</v>
      </c>
      <c r="R30" s="29">
        <f t="shared" si="17"/>
        <v>98286.693318103949</v>
      </c>
      <c r="S30" s="29">
        <f t="shared" si="18"/>
        <v>393146.7732724158</v>
      </c>
      <c r="T30" s="35">
        <f t="shared" si="19"/>
        <v>75.052447185167267</v>
      </c>
      <c r="U30" s="42">
        <v>0.95864674002964168</v>
      </c>
      <c r="V30" s="43">
        <f>1-U30</f>
        <v>4.1353259970358325E-2</v>
      </c>
      <c r="W30" s="29">
        <f t="shared" ref="W30:W47" si="27">S30*U30</f>
        <v>376888.87255077407</v>
      </c>
      <c r="X30" s="29">
        <f t="shared" si="20"/>
        <v>6589129.6821451532</v>
      </c>
      <c r="Y30" s="35">
        <f t="shared" ref="Y30:Y47" si="28">X30/R30</f>
        <v>67.039895836351903</v>
      </c>
      <c r="Z30" s="36">
        <f t="shared" ref="Z30:Z47" si="29">T30-Y30</f>
        <v>8.0125513488153643</v>
      </c>
    </row>
    <row r="31" spans="1:26" s="2" customFormat="1" x14ac:dyDescent="0.25">
      <c r="A31" s="2">
        <v>3</v>
      </c>
      <c r="B31" s="1" t="s">
        <v>37</v>
      </c>
      <c r="C31" s="1">
        <v>5</v>
      </c>
      <c r="D31">
        <v>1179</v>
      </c>
      <c r="E31" s="51">
        <v>0</v>
      </c>
      <c r="F31" s="3">
        <f t="shared" si="21"/>
        <v>0</v>
      </c>
      <c r="G31" s="2">
        <v>0.5</v>
      </c>
      <c r="H31" s="3">
        <f t="shared" si="22"/>
        <v>0</v>
      </c>
      <c r="I31" s="3">
        <f t="shared" si="23"/>
        <v>1</v>
      </c>
      <c r="J31" s="5">
        <f t="shared" ref="J31:J47" si="30">I30*J30</f>
        <v>98286.693318103949</v>
      </c>
      <c r="K31" s="5">
        <f t="shared" si="24"/>
        <v>0</v>
      </c>
      <c r="L31" s="5">
        <f t="shared" si="25"/>
        <v>491433.46659051976</v>
      </c>
      <c r="M31" s="5">
        <f t="shared" si="16"/>
        <v>6983510.0859893132</v>
      </c>
      <c r="N31" s="33">
        <f t="shared" si="26"/>
        <v>71.052447185167267</v>
      </c>
      <c r="O31" s="4"/>
      <c r="Q31" s="27" t="s">
        <v>38</v>
      </c>
      <c r="R31" s="29">
        <f t="shared" si="17"/>
        <v>98286.693318103949</v>
      </c>
      <c r="S31" s="29">
        <f t="shared" si="18"/>
        <v>491433.46659051976</v>
      </c>
      <c r="T31" s="35">
        <f t="shared" si="19"/>
        <v>71.052447185167267</v>
      </c>
      <c r="U31" s="42">
        <v>0.95864674002964168</v>
      </c>
      <c r="V31" s="43">
        <f>1-U31</f>
        <v>4.1353259970358325E-2</v>
      </c>
      <c r="W31" s="29">
        <f t="shared" si="27"/>
        <v>471111.09068846761</v>
      </c>
      <c r="X31" s="29">
        <f t="shared" si="20"/>
        <v>6212240.8095943788</v>
      </c>
      <c r="Y31" s="35">
        <f t="shared" si="28"/>
        <v>63.205308876233332</v>
      </c>
      <c r="Z31" s="36">
        <f t="shared" si="29"/>
        <v>7.8471383089339355</v>
      </c>
    </row>
    <row r="32" spans="1:26" s="2" customFormat="1" x14ac:dyDescent="0.25">
      <c r="A32" s="2">
        <v>4</v>
      </c>
      <c r="B32" s="1" t="s">
        <v>39</v>
      </c>
      <c r="C32" s="1">
        <v>5</v>
      </c>
      <c r="D32">
        <v>1363</v>
      </c>
      <c r="E32" s="51">
        <v>0</v>
      </c>
      <c r="F32" s="3">
        <f t="shared" si="21"/>
        <v>0</v>
      </c>
      <c r="G32" s="2">
        <v>0.5</v>
      </c>
      <c r="H32" s="3">
        <f t="shared" si="22"/>
        <v>0</v>
      </c>
      <c r="I32" s="3">
        <f t="shared" si="23"/>
        <v>1</v>
      </c>
      <c r="J32" s="5">
        <f t="shared" si="30"/>
        <v>98286.693318103949</v>
      </c>
      <c r="K32" s="5">
        <f t="shared" si="24"/>
        <v>0</v>
      </c>
      <c r="L32" s="5">
        <f t="shared" si="25"/>
        <v>491433.46659051976</v>
      </c>
      <c r="M32" s="5">
        <f t="shared" si="16"/>
        <v>6492076.6193987932</v>
      </c>
      <c r="N32" s="33">
        <f t="shared" si="26"/>
        <v>66.052447185167267</v>
      </c>
      <c r="O32" s="4"/>
      <c r="Q32" s="27" t="s">
        <v>40</v>
      </c>
      <c r="R32" s="29">
        <f t="shared" si="17"/>
        <v>98286.693318103949</v>
      </c>
      <c r="S32" s="29">
        <f t="shared" si="18"/>
        <v>491433.46659051976</v>
      </c>
      <c r="T32" s="35">
        <f t="shared" si="19"/>
        <v>66.052447185167267</v>
      </c>
      <c r="U32" s="42">
        <v>0.95864674002964168</v>
      </c>
      <c r="V32" s="43">
        <f>1-U32</f>
        <v>4.1353259970358325E-2</v>
      </c>
      <c r="W32" s="29">
        <f t="shared" si="27"/>
        <v>471111.09068846761</v>
      </c>
      <c r="X32" s="29">
        <f t="shared" si="20"/>
        <v>5741129.7189059108</v>
      </c>
      <c r="Y32" s="35">
        <f t="shared" si="28"/>
        <v>58.412075176085118</v>
      </c>
      <c r="Z32" s="36">
        <f t="shared" si="29"/>
        <v>7.6403720090821494</v>
      </c>
    </row>
    <row r="33" spans="1:26" s="2" customFormat="1" x14ac:dyDescent="0.25">
      <c r="A33" s="2">
        <v>5</v>
      </c>
      <c r="B33" s="1" t="s">
        <v>41</v>
      </c>
      <c r="C33" s="1">
        <v>5</v>
      </c>
      <c r="D33">
        <v>1541</v>
      </c>
      <c r="E33" s="51">
        <v>0</v>
      </c>
      <c r="F33" s="3">
        <f t="shared" si="21"/>
        <v>0</v>
      </c>
      <c r="G33" s="2">
        <v>0.5</v>
      </c>
      <c r="H33" s="3">
        <f t="shared" si="22"/>
        <v>0</v>
      </c>
      <c r="I33" s="3">
        <f t="shared" si="23"/>
        <v>1</v>
      </c>
      <c r="J33" s="5">
        <f t="shared" si="30"/>
        <v>98286.693318103949</v>
      </c>
      <c r="K33" s="5">
        <f t="shared" si="24"/>
        <v>0</v>
      </c>
      <c r="L33" s="5">
        <f t="shared" si="25"/>
        <v>491433.46659051976</v>
      </c>
      <c r="M33" s="5">
        <f t="shared" si="16"/>
        <v>6000643.1528082732</v>
      </c>
      <c r="N33" s="33">
        <f t="shared" si="26"/>
        <v>61.05244718516726</v>
      </c>
      <c r="O33" s="4"/>
      <c r="Q33" s="27" t="s">
        <v>42</v>
      </c>
      <c r="R33" s="29">
        <f t="shared" si="17"/>
        <v>98286.693318103949</v>
      </c>
      <c r="S33" s="29">
        <f t="shared" si="18"/>
        <v>491433.46659051976</v>
      </c>
      <c r="T33" s="35">
        <f t="shared" si="19"/>
        <v>61.05244718516726</v>
      </c>
      <c r="U33" s="42">
        <v>0.95864674002964168</v>
      </c>
      <c r="V33" s="43">
        <f>1-U33</f>
        <v>4.1353259970358325E-2</v>
      </c>
      <c r="W33" s="29">
        <f t="shared" si="27"/>
        <v>471111.09068846761</v>
      </c>
      <c r="X33" s="29">
        <f t="shared" si="20"/>
        <v>5270018.6282174429</v>
      </c>
      <c r="Y33" s="35">
        <f t="shared" si="28"/>
        <v>53.618841475936904</v>
      </c>
      <c r="Z33" s="36">
        <f t="shared" si="29"/>
        <v>7.4336057092303562</v>
      </c>
    </row>
    <row r="34" spans="1:26" s="2" customFormat="1" x14ac:dyDescent="0.25">
      <c r="A34" s="2">
        <v>6</v>
      </c>
      <c r="B34" s="1" t="s">
        <v>43</v>
      </c>
      <c r="C34" s="1">
        <v>5</v>
      </c>
      <c r="D34">
        <v>1463</v>
      </c>
      <c r="E34" s="51">
        <v>1</v>
      </c>
      <c r="F34" s="3">
        <f t="shared" si="21"/>
        <v>6.8352699931647305E-4</v>
      </c>
      <c r="G34" s="2">
        <v>0.5</v>
      </c>
      <c r="H34" s="3">
        <f t="shared" si="22"/>
        <v>3.4118048447628804E-3</v>
      </c>
      <c r="I34" s="3">
        <f t="shared" si="23"/>
        <v>0.99658819515523711</v>
      </c>
      <c r="J34" s="5">
        <f t="shared" si="30"/>
        <v>98286.693318103949</v>
      </c>
      <c r="K34" s="5">
        <f t="shared" si="24"/>
        <v>335.3350164384305</v>
      </c>
      <c r="L34" s="5">
        <f t="shared" si="25"/>
        <v>490595.12904942362</v>
      </c>
      <c r="M34" s="5">
        <f t="shared" si="16"/>
        <v>5509209.6862177532</v>
      </c>
      <c r="N34" s="33">
        <f t="shared" si="26"/>
        <v>56.05244718516726</v>
      </c>
      <c r="O34" s="4"/>
      <c r="Q34" s="27" t="s">
        <v>44</v>
      </c>
      <c r="R34" s="29">
        <f t="shared" si="17"/>
        <v>98286.693318103949</v>
      </c>
      <c r="S34" s="29">
        <f t="shared" si="18"/>
        <v>490595.12904942362</v>
      </c>
      <c r="T34" s="35">
        <f t="shared" si="19"/>
        <v>56.05244718516726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475475.09376075416</v>
      </c>
      <c r="X34" s="29">
        <f t="shared" si="20"/>
        <v>4798907.5375289749</v>
      </c>
      <c r="Y34" s="35">
        <f t="shared" si="28"/>
        <v>48.825607775788697</v>
      </c>
      <c r="Z34" s="36">
        <f t="shared" si="29"/>
        <v>7.2268394093785631</v>
      </c>
    </row>
    <row r="35" spans="1:26" s="2" customFormat="1" x14ac:dyDescent="0.25">
      <c r="A35" s="2">
        <v>7</v>
      </c>
      <c r="B35" s="1" t="s">
        <v>45</v>
      </c>
      <c r="C35" s="1">
        <v>5</v>
      </c>
      <c r="D35">
        <v>1342</v>
      </c>
      <c r="E35" s="51">
        <v>1</v>
      </c>
      <c r="F35" s="3">
        <f t="shared" si="21"/>
        <v>7.4515648286140089E-4</v>
      </c>
      <c r="G35" s="2">
        <v>0.5</v>
      </c>
      <c r="H35" s="3">
        <f t="shared" si="22"/>
        <v>3.7188545927854225E-3</v>
      </c>
      <c r="I35" s="3">
        <f t="shared" si="23"/>
        <v>0.99628114540721457</v>
      </c>
      <c r="J35" s="5">
        <f t="shared" si="30"/>
        <v>97951.358301665518</v>
      </c>
      <c r="K35" s="5">
        <f t="shared" si="24"/>
        <v>364.26685868971936</v>
      </c>
      <c r="L35" s="5">
        <f t="shared" si="25"/>
        <v>488846.12436160329</v>
      </c>
      <c r="M35" s="5">
        <f t="shared" si="16"/>
        <v>5018614.5571683291</v>
      </c>
      <c r="N35" s="33">
        <f t="shared" si="26"/>
        <v>51.235783190594049</v>
      </c>
      <c r="O35" s="4"/>
      <c r="Q35" s="27" t="s">
        <v>46</v>
      </c>
      <c r="R35" s="29">
        <f t="shared" si="17"/>
        <v>97951.358301665518</v>
      </c>
      <c r="S35" s="29">
        <f t="shared" si="18"/>
        <v>488846.12436160329</v>
      </c>
      <c r="T35" s="35">
        <f t="shared" si="19"/>
        <v>51.235783190594049</v>
      </c>
      <c r="U35" s="42">
        <v>0.96192878092594225</v>
      </c>
      <c r="V35" s="43">
        <f t="shared" si="31"/>
        <v>3.8071219074057749E-2</v>
      </c>
      <c r="W35" s="29">
        <f t="shared" si="27"/>
        <v>470235.15646752861</v>
      </c>
      <c r="X35" s="29">
        <f t="shared" si="20"/>
        <v>4323432.443768221</v>
      </c>
      <c r="Y35" s="35">
        <f t="shared" si="28"/>
        <v>44.138565495469066</v>
      </c>
      <c r="Z35" s="36">
        <f t="shared" si="29"/>
        <v>7.0972176951249821</v>
      </c>
    </row>
    <row r="36" spans="1:26" s="2" customFormat="1" x14ac:dyDescent="0.25">
      <c r="A36" s="2">
        <v>8</v>
      </c>
      <c r="B36" s="1" t="s">
        <v>47</v>
      </c>
      <c r="C36" s="1">
        <v>5</v>
      </c>
      <c r="D36">
        <v>1571</v>
      </c>
      <c r="E36" s="51">
        <v>3</v>
      </c>
      <c r="F36" s="3">
        <f t="shared" si="21"/>
        <v>1.9096117122851686E-3</v>
      </c>
      <c r="G36" s="2">
        <v>0.5</v>
      </c>
      <c r="H36" s="3">
        <f t="shared" si="22"/>
        <v>9.5026924295216961E-3</v>
      </c>
      <c r="I36" s="3">
        <f t="shared" si="23"/>
        <v>0.99049730757047827</v>
      </c>
      <c r="J36" s="5">
        <f t="shared" si="30"/>
        <v>97587.091442975798</v>
      </c>
      <c r="K36" s="5">
        <f t="shared" si="24"/>
        <v>927.34011507420757</v>
      </c>
      <c r="L36" s="5">
        <f t="shared" si="25"/>
        <v>485617.10692719347</v>
      </c>
      <c r="M36" s="5">
        <f t="shared" si="16"/>
        <v>4529768.4328067256</v>
      </c>
      <c r="N36" s="33">
        <f t="shared" si="26"/>
        <v>46.41770100765487</v>
      </c>
      <c r="O36" s="4"/>
      <c r="Q36" s="27" t="s">
        <v>48</v>
      </c>
      <c r="R36" s="29">
        <f t="shared" si="17"/>
        <v>97587.091442975798</v>
      </c>
      <c r="S36" s="29">
        <f t="shared" si="18"/>
        <v>485617.10692719347</v>
      </c>
      <c r="T36" s="35">
        <f t="shared" si="19"/>
        <v>46.41770100765487</v>
      </c>
      <c r="U36" s="42">
        <v>0.95558309086652893</v>
      </c>
      <c r="V36" s="43">
        <f t="shared" si="31"/>
        <v>4.4416909133471072E-2</v>
      </c>
      <c r="W36" s="29">
        <f t="shared" si="27"/>
        <v>464047.49601514923</v>
      </c>
      <c r="X36" s="29">
        <f t="shared" si="20"/>
        <v>3853197.2873006924</v>
      </c>
      <c r="Y36" s="35">
        <f t="shared" si="28"/>
        <v>39.484702641765651</v>
      </c>
      <c r="Z36" s="36">
        <f t="shared" si="29"/>
        <v>6.9329983658892189</v>
      </c>
    </row>
    <row r="37" spans="1:26" s="2" customFormat="1" x14ac:dyDescent="0.25">
      <c r="A37" s="2">
        <v>9</v>
      </c>
      <c r="B37" s="1" t="s">
        <v>49</v>
      </c>
      <c r="C37" s="1">
        <v>5</v>
      </c>
      <c r="D37">
        <v>1639</v>
      </c>
      <c r="E37" s="51">
        <v>5</v>
      </c>
      <c r="F37" s="3">
        <f t="shared" si="21"/>
        <v>3.0506406345332522E-3</v>
      </c>
      <c r="G37" s="2">
        <v>0.5</v>
      </c>
      <c r="H37" s="3">
        <f t="shared" si="22"/>
        <v>1.5137753557372088E-2</v>
      </c>
      <c r="I37" s="3">
        <f t="shared" si="23"/>
        <v>0.98486224644262788</v>
      </c>
      <c r="J37" s="5">
        <f t="shared" si="30"/>
        <v>96659.751327901584</v>
      </c>
      <c r="K37" s="5">
        <f t="shared" si="24"/>
        <v>1463.2114945186436</v>
      </c>
      <c r="L37" s="5">
        <f t="shared" si="25"/>
        <v>479640.72790321131</v>
      </c>
      <c r="M37" s="5">
        <f t="shared" si="16"/>
        <v>4044151.3258795324</v>
      </c>
      <c r="N37" s="33">
        <f t="shared" si="26"/>
        <v>41.839041279554344</v>
      </c>
      <c r="O37" s="4"/>
      <c r="Q37" s="27" t="s">
        <v>50</v>
      </c>
      <c r="R37" s="29">
        <f t="shared" si="17"/>
        <v>96659.751327901584</v>
      </c>
      <c r="S37" s="29">
        <f t="shared" si="18"/>
        <v>479640.72790321131</v>
      </c>
      <c r="T37" s="35">
        <f t="shared" si="19"/>
        <v>41.839041279554344</v>
      </c>
      <c r="U37" s="42">
        <v>0.95343645724036619</v>
      </c>
      <c r="V37" s="43">
        <f t="shared" si="31"/>
        <v>4.6563542759633814E-2</v>
      </c>
      <c r="W37" s="29">
        <f t="shared" si="27"/>
        <v>457306.95636022824</v>
      </c>
      <c r="X37" s="29">
        <f t="shared" si="20"/>
        <v>3389149.7912855432</v>
      </c>
      <c r="Y37" s="35">
        <f t="shared" si="28"/>
        <v>35.062678568129513</v>
      </c>
      <c r="Z37" s="36">
        <f t="shared" si="29"/>
        <v>6.7763627114248308</v>
      </c>
    </row>
    <row r="38" spans="1:26" s="2" customFormat="1" x14ac:dyDescent="0.25">
      <c r="A38" s="2">
        <v>10</v>
      </c>
      <c r="B38" s="1" t="s">
        <v>51</v>
      </c>
      <c r="C38" s="1">
        <v>5</v>
      </c>
      <c r="D38">
        <v>1714</v>
      </c>
      <c r="E38" s="51">
        <v>7</v>
      </c>
      <c r="F38" s="3">
        <f t="shared" si="21"/>
        <v>4.0840140023337222E-3</v>
      </c>
      <c r="G38" s="2">
        <v>0.5</v>
      </c>
      <c r="H38" s="3">
        <f t="shared" si="22"/>
        <v>2.0213687554143805E-2</v>
      </c>
      <c r="I38" s="3">
        <f t="shared" si="23"/>
        <v>0.97978631244585623</v>
      </c>
      <c r="J38" s="5">
        <f t="shared" si="30"/>
        <v>95196.539833382936</v>
      </c>
      <c r="K38" s="5">
        <f t="shared" si="24"/>
        <v>1924.2731124276077</v>
      </c>
      <c r="L38" s="5">
        <f t="shared" si="25"/>
        <v>471172.01638584572</v>
      </c>
      <c r="M38" s="5">
        <f t="shared" si="16"/>
        <v>3564510.5979763209</v>
      </c>
      <c r="N38" s="33">
        <f t="shared" si="26"/>
        <v>37.443699153509989</v>
      </c>
      <c r="O38" s="4"/>
      <c r="Q38" s="27" t="s">
        <v>52</v>
      </c>
      <c r="R38" s="29">
        <f t="shared" si="17"/>
        <v>95196.539833382936</v>
      </c>
      <c r="S38" s="29">
        <f t="shared" si="18"/>
        <v>471172.01638584572</v>
      </c>
      <c r="T38" s="35">
        <f t="shared" si="19"/>
        <v>37.443699153509989</v>
      </c>
      <c r="U38" s="42">
        <v>0.93748024841036759</v>
      </c>
      <c r="V38" s="43">
        <f t="shared" si="31"/>
        <v>6.2519751589632411E-2</v>
      </c>
      <c r="W38" s="29">
        <f t="shared" si="27"/>
        <v>441714.45896541642</v>
      </c>
      <c r="X38" s="29">
        <f t="shared" si="20"/>
        <v>2931842.8349253149</v>
      </c>
      <c r="Y38" s="35">
        <f t="shared" si="28"/>
        <v>30.797787819355115</v>
      </c>
      <c r="Z38" s="36">
        <f t="shared" si="29"/>
        <v>6.6459113341548743</v>
      </c>
    </row>
    <row r="39" spans="1:26" s="2" customFormat="1" x14ac:dyDescent="0.25">
      <c r="A39" s="2">
        <v>11</v>
      </c>
      <c r="B39" s="1" t="s">
        <v>53</v>
      </c>
      <c r="C39" s="1">
        <v>5</v>
      </c>
      <c r="D39">
        <v>1658</v>
      </c>
      <c r="E39" s="51">
        <v>8</v>
      </c>
      <c r="F39" s="3">
        <f t="shared" si="21"/>
        <v>4.8250904704463205E-3</v>
      </c>
      <c r="G39" s="2">
        <v>0.5</v>
      </c>
      <c r="H39" s="3">
        <f t="shared" si="22"/>
        <v>2.3837902264600717E-2</v>
      </c>
      <c r="I39" s="3">
        <f t="shared" si="23"/>
        <v>0.9761620977353993</v>
      </c>
      <c r="J39" s="5">
        <f t="shared" si="30"/>
        <v>93272.266720955333</v>
      </c>
      <c r="K39" s="5">
        <f t="shared" si="24"/>
        <v>2223.4151780919033</v>
      </c>
      <c r="L39" s="5">
        <f t="shared" si="25"/>
        <v>460802.79565954691</v>
      </c>
      <c r="M39" s="5">
        <f t="shared" si="16"/>
        <v>3093338.581590475</v>
      </c>
      <c r="N39" s="33">
        <f t="shared" si="26"/>
        <v>33.164612487063096</v>
      </c>
      <c r="O39" s="4"/>
      <c r="Q39" s="27" t="s">
        <v>54</v>
      </c>
      <c r="R39" s="29">
        <f t="shared" si="17"/>
        <v>93272.266720955333</v>
      </c>
      <c r="S39" s="29">
        <f t="shared" si="18"/>
        <v>460802.79565954691</v>
      </c>
      <c r="T39" s="35">
        <f t="shared" si="19"/>
        <v>33.164612487063096</v>
      </c>
      <c r="U39" s="42">
        <v>0.91788799906018037</v>
      </c>
      <c r="V39" s="43">
        <f t="shared" si="31"/>
        <v>8.2112000939819629E-2</v>
      </c>
      <c r="W39" s="29">
        <f t="shared" si="27"/>
        <v>422965.35606927867</v>
      </c>
      <c r="X39" s="29">
        <f t="shared" si="20"/>
        <v>2490128.3759598983</v>
      </c>
      <c r="Y39" s="35">
        <f t="shared" si="28"/>
        <v>26.697414606741248</v>
      </c>
      <c r="Z39" s="36">
        <f t="shared" si="29"/>
        <v>6.4671978803218479</v>
      </c>
    </row>
    <row r="40" spans="1:26" s="2" customFormat="1" x14ac:dyDescent="0.25">
      <c r="A40" s="2">
        <v>12</v>
      </c>
      <c r="B40" s="1" t="s">
        <v>55</v>
      </c>
      <c r="C40" s="1">
        <v>5</v>
      </c>
      <c r="D40">
        <v>1380</v>
      </c>
      <c r="E40" s="51">
        <v>6</v>
      </c>
      <c r="F40" s="3">
        <f t="shared" si="21"/>
        <v>4.3478260869565218E-3</v>
      </c>
      <c r="G40" s="2">
        <v>0.5</v>
      </c>
      <c r="H40" s="3">
        <f t="shared" si="22"/>
        <v>2.150537634408602E-2</v>
      </c>
      <c r="I40" s="3">
        <f t="shared" si="23"/>
        <v>0.978494623655914</v>
      </c>
      <c r="J40" s="5">
        <f t="shared" si="30"/>
        <v>91048.851542863427</v>
      </c>
      <c r="K40" s="5">
        <f t="shared" si="24"/>
        <v>1958.039818126095</v>
      </c>
      <c r="L40" s="5">
        <f t="shared" si="25"/>
        <v>450349.15816900192</v>
      </c>
      <c r="M40" s="5">
        <f t="shared" si="16"/>
        <v>2632535.7859309283</v>
      </c>
      <c r="N40" s="33">
        <f t="shared" si="26"/>
        <v>28.913443072827768</v>
      </c>
      <c r="O40" s="4"/>
      <c r="Q40" s="27" t="s">
        <v>56</v>
      </c>
      <c r="R40" s="29">
        <f t="shared" si="17"/>
        <v>91048.851542863427</v>
      </c>
      <c r="S40" s="29">
        <f t="shared" si="18"/>
        <v>450349.15816900192</v>
      </c>
      <c r="T40" s="35">
        <f t="shared" si="19"/>
        <v>28.913443072827768</v>
      </c>
      <c r="U40" s="42">
        <v>0.89571782863194893</v>
      </c>
      <c r="V40" s="43">
        <f t="shared" si="31"/>
        <v>0.10428217136805107</v>
      </c>
      <c r="W40" s="29">
        <f t="shared" si="27"/>
        <v>403385.77008136455</v>
      </c>
      <c r="X40" s="29">
        <f t="shared" si="20"/>
        <v>2067163.0198906197</v>
      </c>
      <c r="Y40" s="35">
        <f t="shared" si="28"/>
        <v>22.703889009708739</v>
      </c>
      <c r="Z40" s="36">
        <f t="shared" si="29"/>
        <v>6.2095540631190289</v>
      </c>
    </row>
    <row r="41" spans="1:26" s="2" customFormat="1" x14ac:dyDescent="0.25">
      <c r="A41" s="2">
        <v>13</v>
      </c>
      <c r="B41" s="1" t="s">
        <v>57</v>
      </c>
      <c r="C41" s="1">
        <v>5</v>
      </c>
      <c r="D41">
        <v>1108</v>
      </c>
      <c r="E41" s="51">
        <v>5</v>
      </c>
      <c r="F41" s="3">
        <f t="shared" si="21"/>
        <v>4.5126353790613718E-3</v>
      </c>
      <c r="G41" s="2">
        <v>0.5</v>
      </c>
      <c r="H41" s="3">
        <f t="shared" si="22"/>
        <v>2.2311468094600627E-2</v>
      </c>
      <c r="I41" s="3">
        <f t="shared" si="23"/>
        <v>0.97768853190539939</v>
      </c>
      <c r="J41" s="5">
        <f t="shared" si="30"/>
        <v>89090.81172473733</v>
      </c>
      <c r="K41" s="5">
        <f t="shared" si="24"/>
        <v>1987.7468033185485</v>
      </c>
      <c r="L41" s="5">
        <f t="shared" si="25"/>
        <v>440484.69161539036</v>
      </c>
      <c r="M41" s="5">
        <f t="shared" si="16"/>
        <v>2182186.6277619265</v>
      </c>
      <c r="N41" s="33">
        <f t="shared" si="26"/>
        <v>24.493958305197609</v>
      </c>
      <c r="O41" s="4"/>
      <c r="Q41" s="27" t="s">
        <v>58</v>
      </c>
      <c r="R41" s="29">
        <f t="shared" si="17"/>
        <v>89090.81172473733</v>
      </c>
      <c r="S41" s="29">
        <f t="shared" si="18"/>
        <v>440484.69161539036</v>
      </c>
      <c r="T41" s="35">
        <f t="shared" si="19"/>
        <v>24.493958305197609</v>
      </c>
      <c r="U41" s="42">
        <v>0.86473435856680392</v>
      </c>
      <c r="V41" s="43">
        <f t="shared" si="31"/>
        <v>0.13526564143319608</v>
      </c>
      <c r="W41" s="29">
        <f t="shared" si="27"/>
        <v>380902.24726253102</v>
      </c>
      <c r="X41" s="29">
        <f t="shared" si="20"/>
        <v>1663777.2498092551</v>
      </c>
      <c r="Y41" s="35">
        <f t="shared" si="28"/>
        <v>18.675071172881498</v>
      </c>
      <c r="Z41" s="36">
        <f t="shared" si="29"/>
        <v>5.8188871323161102</v>
      </c>
    </row>
    <row r="42" spans="1:26" s="2" customFormat="1" x14ac:dyDescent="0.25">
      <c r="A42" s="2">
        <v>14</v>
      </c>
      <c r="B42" s="1" t="s">
        <v>59</v>
      </c>
      <c r="C42" s="1">
        <v>5</v>
      </c>
      <c r="D42">
        <v>902</v>
      </c>
      <c r="E42" s="51">
        <v>12</v>
      </c>
      <c r="F42" s="3">
        <f t="shared" si="21"/>
        <v>1.3303769401330377E-2</v>
      </c>
      <c r="G42" s="2">
        <v>0.5</v>
      </c>
      <c r="H42" s="3">
        <f t="shared" si="22"/>
        <v>6.4377682403433473E-2</v>
      </c>
      <c r="I42" s="3">
        <f t="shared" si="23"/>
        <v>0.93562231759656656</v>
      </c>
      <c r="J42" s="5">
        <f t="shared" si="30"/>
        <v>87103.064921418787</v>
      </c>
      <c r="K42" s="5">
        <f t="shared" si="24"/>
        <v>5607.4934498767452</v>
      </c>
      <c r="L42" s="5">
        <f t="shared" si="25"/>
        <v>421496.59098240209</v>
      </c>
      <c r="M42" s="5">
        <f t="shared" si="16"/>
        <v>1741701.9361465364</v>
      </c>
      <c r="N42" s="33">
        <f t="shared" si="26"/>
        <v>19.995874286603307</v>
      </c>
      <c r="O42" s="4"/>
      <c r="Q42" s="27" t="s">
        <v>60</v>
      </c>
      <c r="R42" s="29">
        <f t="shared" si="17"/>
        <v>87103.064921418787</v>
      </c>
      <c r="S42" s="29">
        <f t="shared" si="18"/>
        <v>421496.59098240209</v>
      </c>
      <c r="T42" s="35">
        <f t="shared" si="19"/>
        <v>19.995874286603307</v>
      </c>
      <c r="U42" s="42">
        <v>0.81758889711164551</v>
      </c>
      <c r="V42" s="43">
        <f t="shared" si="31"/>
        <v>0.18241110288835449</v>
      </c>
      <c r="W42" s="29">
        <f t="shared" si="27"/>
        <v>344610.93295762048</v>
      </c>
      <c r="X42" s="29">
        <f t="shared" si="20"/>
        <v>1282875.0025467242</v>
      </c>
      <c r="Y42" s="35">
        <f t="shared" si="28"/>
        <v>14.728241809907461</v>
      </c>
      <c r="Z42" s="36">
        <f t="shared" si="29"/>
        <v>5.2676324766958462</v>
      </c>
    </row>
    <row r="43" spans="1:26" s="2" customFormat="1" x14ac:dyDescent="0.25">
      <c r="A43" s="2">
        <v>15</v>
      </c>
      <c r="B43" s="1" t="s">
        <v>61</v>
      </c>
      <c r="C43" s="1">
        <v>5</v>
      </c>
      <c r="D43">
        <v>622</v>
      </c>
      <c r="E43" s="51">
        <v>13</v>
      </c>
      <c r="F43" s="3">
        <f t="shared" si="21"/>
        <v>2.0900321543408359E-2</v>
      </c>
      <c r="G43" s="2">
        <v>0.5</v>
      </c>
      <c r="H43" s="3">
        <f t="shared" si="22"/>
        <v>9.9312452253628711E-2</v>
      </c>
      <c r="I43" s="3">
        <f t="shared" si="23"/>
        <v>0.90068754774637128</v>
      </c>
      <c r="J43" s="5">
        <f t="shared" si="30"/>
        <v>81495.571471542047</v>
      </c>
      <c r="K43" s="5">
        <f t="shared" si="24"/>
        <v>8093.5250506497059</v>
      </c>
      <c r="L43" s="5">
        <f t="shared" si="25"/>
        <v>387244.04473108595</v>
      </c>
      <c r="M43" s="5">
        <f t="shared" si="16"/>
        <v>1320205.3451641342</v>
      </c>
      <c r="N43" s="33">
        <f t="shared" si="26"/>
        <v>16.199718847608118</v>
      </c>
      <c r="O43" s="4"/>
      <c r="Q43" s="27" t="s">
        <v>62</v>
      </c>
      <c r="R43" s="29">
        <f t="shared" si="17"/>
        <v>81495.571471542047</v>
      </c>
      <c r="S43" s="29">
        <f t="shared" si="18"/>
        <v>387244.04473108595</v>
      </c>
      <c r="T43" s="35">
        <f t="shared" si="19"/>
        <v>16.199718847608118</v>
      </c>
      <c r="U43" s="42">
        <v>0.77888026534586052</v>
      </c>
      <c r="V43" s="43">
        <f t="shared" si="31"/>
        <v>0.22111973465413948</v>
      </c>
      <c r="W43" s="29">
        <f t="shared" si="27"/>
        <v>301616.74431375251</v>
      </c>
      <c r="X43" s="29">
        <f t="shared" si="20"/>
        <v>938264.06958910369</v>
      </c>
      <c r="Y43" s="35">
        <f t="shared" si="28"/>
        <v>11.513068166124119</v>
      </c>
      <c r="Z43" s="36">
        <f t="shared" si="29"/>
        <v>4.6866506814839983</v>
      </c>
    </row>
    <row r="44" spans="1:26" s="2" customFormat="1" x14ac:dyDescent="0.25">
      <c r="A44" s="2">
        <v>16</v>
      </c>
      <c r="B44" s="1" t="s">
        <v>63</v>
      </c>
      <c r="C44" s="1">
        <v>5</v>
      </c>
      <c r="D44">
        <v>444</v>
      </c>
      <c r="E44" s="51">
        <v>12</v>
      </c>
      <c r="F44" s="3">
        <f t="shared" si="21"/>
        <v>2.7027027027027029E-2</v>
      </c>
      <c r="G44" s="2">
        <v>0.5</v>
      </c>
      <c r="H44" s="3">
        <f t="shared" si="22"/>
        <v>0.12658227848101267</v>
      </c>
      <c r="I44" s="3">
        <f t="shared" si="23"/>
        <v>0.87341772151898733</v>
      </c>
      <c r="J44" s="5">
        <f t="shared" si="30"/>
        <v>73402.046420892337</v>
      </c>
      <c r="K44" s="5">
        <f t="shared" si="24"/>
        <v>9291.3982811256137</v>
      </c>
      <c r="L44" s="5">
        <f t="shared" si="25"/>
        <v>343781.73640164768</v>
      </c>
      <c r="M44" s="5">
        <f t="shared" si="16"/>
        <v>932961.30043304816</v>
      </c>
      <c r="N44" s="33">
        <f t="shared" si="26"/>
        <v>12.710290052178989</v>
      </c>
      <c r="O44" s="4"/>
      <c r="Q44" s="27" t="s">
        <v>64</v>
      </c>
      <c r="R44" s="29">
        <f t="shared" si="17"/>
        <v>73402.046420892337</v>
      </c>
      <c r="S44" s="29">
        <f t="shared" si="18"/>
        <v>343781.73640164768</v>
      </c>
      <c r="T44" s="35">
        <f t="shared" si="19"/>
        <v>12.710290052178989</v>
      </c>
      <c r="U44" s="42">
        <v>0.71980976748499381</v>
      </c>
      <c r="V44" s="43">
        <f t="shared" si="31"/>
        <v>0.28019023251500619</v>
      </c>
      <c r="W44" s="29">
        <f t="shared" si="27"/>
        <v>247457.45174485745</v>
      </c>
      <c r="X44" s="29">
        <f t="shared" si="20"/>
        <v>636647.32527535118</v>
      </c>
      <c r="Y44" s="35">
        <f t="shared" si="28"/>
        <v>8.6734274631087533</v>
      </c>
      <c r="Z44" s="36">
        <f t="shared" si="29"/>
        <v>4.0368625890702354</v>
      </c>
    </row>
    <row r="45" spans="1:26" s="2" customFormat="1" x14ac:dyDescent="0.25">
      <c r="A45" s="2">
        <v>17</v>
      </c>
      <c r="B45" s="1" t="s">
        <v>65</v>
      </c>
      <c r="C45" s="1">
        <v>5</v>
      </c>
      <c r="D45">
        <v>249</v>
      </c>
      <c r="E45" s="51">
        <v>13</v>
      </c>
      <c r="F45" s="3">
        <f t="shared" si="21"/>
        <v>5.2208835341365459E-2</v>
      </c>
      <c r="G45" s="2">
        <v>0.5</v>
      </c>
      <c r="H45" s="3">
        <f t="shared" si="22"/>
        <v>0.23090586145648309</v>
      </c>
      <c r="I45" s="3">
        <f t="shared" si="23"/>
        <v>0.76909413854351694</v>
      </c>
      <c r="J45" s="5">
        <f t="shared" si="30"/>
        <v>64110.648139766723</v>
      </c>
      <c r="K45" s="5">
        <f t="shared" si="24"/>
        <v>14803.524437246311</v>
      </c>
      <c r="L45" s="5">
        <f t="shared" si="25"/>
        <v>283544.42960571783</v>
      </c>
      <c r="M45" s="5">
        <f t="shared" si="16"/>
        <v>589179.56403140048</v>
      </c>
      <c r="N45" s="33">
        <f t="shared" si="26"/>
        <v>9.1900422336542036</v>
      </c>
      <c r="O45" s="4"/>
      <c r="Q45" s="27" t="s">
        <v>66</v>
      </c>
      <c r="R45" s="29">
        <f t="shared" si="17"/>
        <v>64110.648139766723</v>
      </c>
      <c r="S45" s="29">
        <f t="shared" si="18"/>
        <v>283544.42960571783</v>
      </c>
      <c r="T45" s="35">
        <f t="shared" si="19"/>
        <v>9.1900422336542036</v>
      </c>
      <c r="U45" s="42">
        <v>0.68480776711742686</v>
      </c>
      <c r="V45" s="43">
        <f t="shared" si="31"/>
        <v>0.31519223288257314</v>
      </c>
      <c r="W45" s="29">
        <f t="shared" si="27"/>
        <v>194173.42771687606</v>
      </c>
      <c r="X45" s="29">
        <f t="shared" si="20"/>
        <v>389189.87353049376</v>
      </c>
      <c r="Y45" s="35">
        <f t="shared" si="28"/>
        <v>6.0705964582049834</v>
      </c>
      <c r="Z45" s="36">
        <f t="shared" si="29"/>
        <v>3.1194457754492202</v>
      </c>
    </row>
    <row r="46" spans="1:26" s="2" customFormat="1" x14ac:dyDescent="0.25">
      <c r="A46" s="2">
        <v>18</v>
      </c>
      <c r="B46" s="1" t="s">
        <v>67</v>
      </c>
      <c r="C46" s="1">
        <v>5</v>
      </c>
      <c r="D46">
        <v>153</v>
      </c>
      <c r="E46" s="51">
        <v>20</v>
      </c>
      <c r="F46" s="3">
        <f t="shared" si="21"/>
        <v>0.13071895424836602</v>
      </c>
      <c r="G46" s="2">
        <v>0.5</v>
      </c>
      <c r="H46" s="3">
        <f t="shared" si="22"/>
        <v>0.49261083743842365</v>
      </c>
      <c r="I46" s="3">
        <f t="shared" si="23"/>
        <v>0.50738916256157629</v>
      </c>
      <c r="J46" s="5">
        <f t="shared" si="30"/>
        <v>49307.123702520417</v>
      </c>
      <c r="K46" s="5">
        <f t="shared" si="24"/>
        <v>24289.22349877853</v>
      </c>
      <c r="L46" s="5">
        <f t="shared" si="25"/>
        <v>185812.55976565575</v>
      </c>
      <c r="M46" s="5">
        <f>L46+M47</f>
        <v>305635.13442568266</v>
      </c>
      <c r="N46" s="33">
        <f t="shared" si="26"/>
        <v>6.1985999481462271</v>
      </c>
      <c r="O46" s="4"/>
      <c r="Q46" s="27" t="s">
        <v>68</v>
      </c>
      <c r="R46" s="29">
        <f t="shared" si="17"/>
        <v>49307.123702520417</v>
      </c>
      <c r="S46" s="29">
        <f t="shared" si="18"/>
        <v>185812.55976565575</v>
      </c>
      <c r="T46" s="35">
        <f t="shared" si="19"/>
        <v>6.1985999481462271</v>
      </c>
      <c r="U46" s="42">
        <v>0.65629805890441617</v>
      </c>
      <c r="V46" s="43">
        <f t="shared" si="31"/>
        <v>0.34370194109558383</v>
      </c>
      <c r="W46" s="29">
        <f t="shared" si="27"/>
        <v>121948.42229426069</v>
      </c>
      <c r="X46" s="29">
        <f>X47+W46</f>
        <v>195016.4458136177</v>
      </c>
      <c r="Y46" s="35">
        <f t="shared" si="28"/>
        <v>3.9551373345196588</v>
      </c>
      <c r="Z46" s="36">
        <f t="shared" si="29"/>
        <v>2.2434626136265683</v>
      </c>
    </row>
    <row r="47" spans="1:26" s="2" customFormat="1" x14ac:dyDescent="0.25">
      <c r="A47" s="12">
        <v>19</v>
      </c>
      <c r="B47" s="13" t="s">
        <v>69</v>
      </c>
      <c r="C47" s="12"/>
      <c r="D47">
        <v>91</v>
      </c>
      <c r="E47" s="51">
        <v>19</v>
      </c>
      <c r="F47" s="17">
        <f t="shared" si="21"/>
        <v>0.2087912087912088</v>
      </c>
      <c r="G47" s="12"/>
      <c r="H47" s="17">
        <v>1</v>
      </c>
      <c r="I47" s="17">
        <f t="shared" si="23"/>
        <v>0</v>
      </c>
      <c r="J47" s="21">
        <f t="shared" si="30"/>
        <v>25017.900203741883</v>
      </c>
      <c r="K47" s="21">
        <f t="shared" si="24"/>
        <v>25017.900203741883</v>
      </c>
      <c r="L47" s="21">
        <f>K47/F47</f>
        <v>119822.5746600269</v>
      </c>
      <c r="M47" s="21">
        <f>L47</f>
        <v>119822.5746600269</v>
      </c>
      <c r="N47" s="34">
        <f t="shared" si="26"/>
        <v>4.7894736842105257</v>
      </c>
      <c r="O47" s="4"/>
      <c r="Q47" s="30" t="s">
        <v>69</v>
      </c>
      <c r="R47" s="31">
        <f t="shared" si="17"/>
        <v>25017.900203741883</v>
      </c>
      <c r="S47" s="31">
        <f t="shared" si="18"/>
        <v>119822.5746600269</v>
      </c>
      <c r="T47" s="38">
        <f t="shared" si="19"/>
        <v>4.7894736842105257</v>
      </c>
      <c r="U47" s="44">
        <v>0.6098018151143324</v>
      </c>
      <c r="V47" s="45">
        <f t="shared" si="31"/>
        <v>0.3901981848856676</v>
      </c>
      <c r="W47" s="31">
        <f t="shared" si="27"/>
        <v>73068.023519357012</v>
      </c>
      <c r="X47" s="31">
        <f>W47</f>
        <v>73068.023519357012</v>
      </c>
      <c r="Y47" s="38">
        <f t="shared" si="28"/>
        <v>2.9206297460739075</v>
      </c>
      <c r="Z47" s="37">
        <f t="shared" si="29"/>
        <v>1.8688439381366182</v>
      </c>
    </row>
    <row r="48" spans="1:26" s="2" customFormat="1" ht="13.2" x14ac:dyDescent="0.25">
      <c r="B48" s="2" t="s">
        <v>70</v>
      </c>
      <c r="D48" s="25">
        <f>SUM(D29:D47)</f>
        <v>19517</v>
      </c>
      <c r="E48" s="25">
        <f>SUM(E29:E47)</f>
        <v>128</v>
      </c>
    </row>
    <row r="51" spans="1:26" s="2" customFormat="1" ht="18" thickBot="1" x14ac:dyDescent="0.35">
      <c r="B51" s="69" t="s">
        <v>89</v>
      </c>
      <c r="C51" s="69"/>
      <c r="D51" s="69"/>
      <c r="E51" s="69"/>
      <c r="F51" s="69"/>
      <c r="G51" s="69"/>
      <c r="H51" s="69"/>
      <c r="I51" s="69"/>
      <c r="J51" s="69"/>
      <c r="K51" s="69"/>
      <c r="L51" s="69"/>
      <c r="M51" s="69"/>
      <c r="N51" s="69"/>
      <c r="Q51" s="70" t="s">
        <v>92</v>
      </c>
      <c r="R51" s="71"/>
      <c r="S51" s="71"/>
      <c r="T51" s="71"/>
      <c r="U51" s="71"/>
      <c r="V51" s="71"/>
      <c r="W51" s="71"/>
      <c r="X51" s="71"/>
      <c r="Y51" s="71"/>
      <c r="Z51" s="72"/>
    </row>
    <row r="52" spans="1:26" s="9" customFormat="1" ht="14.25" customHeight="1" x14ac:dyDescent="0.35">
      <c r="A52" s="7"/>
      <c r="B52" s="66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77" t="s">
        <v>14</v>
      </c>
      <c r="S52" s="77"/>
      <c r="T52" s="77"/>
      <c r="U52" s="74" t="s">
        <v>15</v>
      </c>
      <c r="V52" s="78" t="s">
        <v>16</v>
      </c>
      <c r="W52" s="79" t="s">
        <v>17</v>
      </c>
      <c r="X52" s="79" t="s">
        <v>18</v>
      </c>
      <c r="Y52" s="80" t="s">
        <v>19</v>
      </c>
      <c r="Z52" s="80" t="s">
        <v>20</v>
      </c>
    </row>
    <row r="53" spans="1:26" s="10" customFormat="1" ht="35.549999999999997" customHeight="1" thickBot="1" x14ac:dyDescent="0.35">
      <c r="B53" s="67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74"/>
      <c r="V53" s="78"/>
      <c r="W53" s="79"/>
      <c r="X53" s="79"/>
      <c r="Y53" s="80"/>
      <c r="Z53" s="80"/>
    </row>
    <row r="54" spans="1:26" s="2" customFormat="1" ht="13.2" x14ac:dyDescent="0.25">
      <c r="A54" s="2">
        <v>1</v>
      </c>
      <c r="B54" s="1">
        <v>0</v>
      </c>
      <c r="C54" s="1">
        <v>1</v>
      </c>
      <c r="D54" s="49">
        <f>D4+D29</f>
        <v>365</v>
      </c>
      <c r="E54" s="49">
        <f>E4+E29</f>
        <v>4</v>
      </c>
      <c r="F54" s="3">
        <f>E54/D54</f>
        <v>1.0958904109589041E-2</v>
      </c>
      <c r="G54" s="2">
        <v>0.3</v>
      </c>
      <c r="H54" s="18">
        <f>C54*F54/(1+(1-G54)*C54*F54)</f>
        <v>1.0875475802066341E-2</v>
      </c>
      <c r="I54" s="18">
        <f>1-H54</f>
        <v>0.98912452419793362</v>
      </c>
      <c r="J54" s="19">
        <v>100000</v>
      </c>
      <c r="K54" s="20">
        <f>J54*H54</f>
        <v>1087.5475802066342</v>
      </c>
      <c r="L54" s="20">
        <f>C54*(J55+G54*K54)</f>
        <v>99238.716693855356</v>
      </c>
      <c r="M54" s="5">
        <f t="shared" ref="M54:M70" si="32">L54+M55</f>
        <v>7362947.3140933663</v>
      </c>
      <c r="N54" s="32">
        <f>M54/J54</f>
        <v>73.629473140933669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99238.716693855356</v>
      </c>
      <c r="T54" s="35">
        <f t="shared" ref="T54:T72" si="35">N54</f>
        <v>73.629473140933669</v>
      </c>
      <c r="U54" s="42">
        <v>0.96170886472285344</v>
      </c>
      <c r="V54" s="43">
        <f>1-U54</f>
        <v>3.829113527714656E-2</v>
      </c>
      <c r="W54" s="29">
        <f>S54*U54</f>
        <v>95438.753568200525</v>
      </c>
      <c r="X54" s="29">
        <f t="shared" ref="X54:X70" si="36">X55+W54</f>
        <v>6586544.6044962406</v>
      </c>
      <c r="Y54" s="40">
        <f>X54/R54</f>
        <v>65.865446044962411</v>
      </c>
      <c r="Z54" s="36">
        <f>T54-Y54</f>
        <v>7.7640270959712581</v>
      </c>
    </row>
    <row r="55" spans="1:26" s="2" customFormat="1" ht="13.2" x14ac:dyDescent="0.25">
      <c r="A55" s="2">
        <v>2</v>
      </c>
      <c r="B55" s="1" t="s">
        <v>35</v>
      </c>
      <c r="C55" s="1">
        <v>4</v>
      </c>
      <c r="D55" s="49">
        <f t="shared" ref="D55:E70" si="37">D5+D30</f>
        <v>1800</v>
      </c>
      <c r="E55" s="49">
        <f t="shared" si="37"/>
        <v>1</v>
      </c>
      <c r="F55" s="3">
        <f t="shared" ref="F55:F72" si="38">E55/D55</f>
        <v>5.5555555555555556E-4</v>
      </c>
      <c r="G55" s="2">
        <v>0.4</v>
      </c>
      <c r="H55" s="3">
        <f t="shared" ref="H55:H71" si="39">C55*F55/(1+(1-G55)*C55*F55)</f>
        <v>2.2192632046160671E-3</v>
      </c>
      <c r="I55" s="3">
        <f t="shared" ref="I55:I72" si="40">1-H55</f>
        <v>0.99778073679538393</v>
      </c>
      <c r="J55" s="5">
        <f>I54*J54</f>
        <v>98912.452419793364</v>
      </c>
      <c r="K55" s="5">
        <f t="shared" ref="K55:K72" si="41">J55*H55</f>
        <v>219.51276613358488</v>
      </c>
      <c r="L55" s="5">
        <f t="shared" ref="L55:L71" si="42">C55*(J56+G55*K55)</f>
        <v>395122.97904045286</v>
      </c>
      <c r="M55" s="5">
        <f t="shared" si="32"/>
        <v>7263708.5973995114</v>
      </c>
      <c r="N55" s="33">
        <f t="shared" ref="N55:N72" si="43">M55/J55</f>
        <v>73.435734527859822</v>
      </c>
      <c r="O55" s="4"/>
      <c r="Q55" s="27" t="s">
        <v>36</v>
      </c>
      <c r="R55" s="29">
        <f t="shared" si="33"/>
        <v>98912.452419793364</v>
      </c>
      <c r="S55" s="29">
        <f t="shared" si="34"/>
        <v>395122.97904045286</v>
      </c>
      <c r="T55" s="35">
        <f t="shared" si="35"/>
        <v>73.435734527859822</v>
      </c>
      <c r="U55" s="42">
        <v>0.96170886472285344</v>
      </c>
      <c r="V55" s="43">
        <f>1-U55</f>
        <v>3.829113527714656E-2</v>
      </c>
      <c r="W55" s="29">
        <f t="shared" ref="W55:W72" si="44">S55*U55</f>
        <v>379993.27159890573</v>
      </c>
      <c r="X55" s="29">
        <f t="shared" si="36"/>
        <v>6491105.8509280402</v>
      </c>
      <c r="Y55" s="35">
        <f t="shared" ref="Y55:Y72" si="45">X55/R55</f>
        <v>65.624758987667207</v>
      </c>
      <c r="Z55" s="36">
        <f t="shared" ref="Z55:Z72" si="46">T55-Y55</f>
        <v>7.8109755401926151</v>
      </c>
    </row>
    <row r="56" spans="1:26" s="2" customFormat="1" ht="13.2" x14ac:dyDescent="0.25">
      <c r="A56" s="2">
        <v>3</v>
      </c>
      <c r="B56" s="1" t="s">
        <v>37</v>
      </c>
      <c r="C56" s="1">
        <v>5</v>
      </c>
      <c r="D56" s="49">
        <f t="shared" si="37"/>
        <v>2383</v>
      </c>
      <c r="E56" s="49">
        <f t="shared" si="37"/>
        <v>0</v>
      </c>
      <c r="F56" s="3">
        <f t="shared" si="38"/>
        <v>0</v>
      </c>
      <c r="G56" s="2">
        <v>0.5</v>
      </c>
      <c r="H56" s="3">
        <f t="shared" si="39"/>
        <v>0</v>
      </c>
      <c r="I56" s="3">
        <f t="shared" si="40"/>
        <v>1</v>
      </c>
      <c r="J56" s="5">
        <f t="shared" ref="J56:J72" si="47">I55*J55</f>
        <v>98692.939653659778</v>
      </c>
      <c r="K56" s="5">
        <f t="shared" si="41"/>
        <v>0</v>
      </c>
      <c r="L56" s="5">
        <f t="shared" si="42"/>
        <v>493464.69826829887</v>
      </c>
      <c r="M56" s="5">
        <f t="shared" si="32"/>
        <v>6868585.6183590582</v>
      </c>
      <c r="N56" s="33">
        <f t="shared" si="43"/>
        <v>69.595511517468054</v>
      </c>
      <c r="O56" s="4"/>
      <c r="Q56" s="27" t="s">
        <v>38</v>
      </c>
      <c r="R56" s="29">
        <f t="shared" si="33"/>
        <v>98692.939653659778</v>
      </c>
      <c r="S56" s="29">
        <f t="shared" si="34"/>
        <v>493464.69826829887</v>
      </c>
      <c r="T56" s="35">
        <f t="shared" si="35"/>
        <v>69.595511517468054</v>
      </c>
      <c r="U56" s="42">
        <v>0.96170886472285344</v>
      </c>
      <c r="V56" s="43">
        <f>1-U56</f>
        <v>3.829113527714656E-2</v>
      </c>
      <c r="W56" s="29">
        <f t="shared" si="44"/>
        <v>474569.37475241115</v>
      </c>
      <c r="X56" s="29">
        <f t="shared" si="36"/>
        <v>6111112.5793291349</v>
      </c>
      <c r="Y56" s="35">
        <f t="shared" si="45"/>
        <v>61.920463619532278</v>
      </c>
      <c r="Z56" s="36">
        <f t="shared" si="46"/>
        <v>7.6750478979357766</v>
      </c>
    </row>
    <row r="57" spans="1:26" s="2" customFormat="1" ht="13.2" x14ac:dyDescent="0.25">
      <c r="A57" s="2">
        <v>4</v>
      </c>
      <c r="B57" s="1" t="s">
        <v>39</v>
      </c>
      <c r="C57" s="1">
        <v>5</v>
      </c>
      <c r="D57" s="49">
        <f t="shared" si="37"/>
        <v>2762</v>
      </c>
      <c r="E57" s="49">
        <f t="shared" si="37"/>
        <v>0</v>
      </c>
      <c r="F57" s="3">
        <f t="shared" si="38"/>
        <v>0</v>
      </c>
      <c r="G57" s="2">
        <v>0.5</v>
      </c>
      <c r="H57" s="3">
        <f t="shared" si="39"/>
        <v>0</v>
      </c>
      <c r="I57" s="3">
        <f t="shared" si="40"/>
        <v>1</v>
      </c>
      <c r="J57" s="5">
        <f t="shared" si="47"/>
        <v>98692.939653659778</v>
      </c>
      <c r="K57" s="5">
        <f t="shared" si="41"/>
        <v>0</v>
      </c>
      <c r="L57" s="5">
        <f t="shared" si="42"/>
        <v>493464.69826829887</v>
      </c>
      <c r="M57" s="5">
        <f t="shared" si="32"/>
        <v>6375120.9200907592</v>
      </c>
      <c r="N57" s="33">
        <f t="shared" si="43"/>
        <v>64.595511517468054</v>
      </c>
      <c r="O57" s="4"/>
      <c r="Q57" s="27" t="s">
        <v>40</v>
      </c>
      <c r="R57" s="29">
        <f t="shared" si="33"/>
        <v>98692.939653659778</v>
      </c>
      <c r="S57" s="29">
        <f t="shared" si="34"/>
        <v>493464.69826829887</v>
      </c>
      <c r="T57" s="35">
        <f t="shared" si="35"/>
        <v>64.595511517468054</v>
      </c>
      <c r="U57" s="42">
        <v>0.96170886472285344</v>
      </c>
      <c r="V57" s="43">
        <f>1-U57</f>
        <v>3.829113527714656E-2</v>
      </c>
      <c r="W57" s="29">
        <f t="shared" si="44"/>
        <v>474569.37475241115</v>
      </c>
      <c r="X57" s="29">
        <f t="shared" si="36"/>
        <v>5636543.2045767233</v>
      </c>
      <c r="Y57" s="35">
        <f t="shared" si="45"/>
        <v>57.111919295918007</v>
      </c>
      <c r="Z57" s="36">
        <f t="shared" si="46"/>
        <v>7.4835922215500474</v>
      </c>
    </row>
    <row r="58" spans="1:26" s="2" customFormat="1" ht="13.2" x14ac:dyDescent="0.25">
      <c r="A58" s="2">
        <v>5</v>
      </c>
      <c r="B58" s="1" t="s">
        <v>41</v>
      </c>
      <c r="C58" s="1">
        <v>5</v>
      </c>
      <c r="D58" s="49">
        <f t="shared" si="37"/>
        <v>3249</v>
      </c>
      <c r="E58" s="49">
        <f t="shared" si="37"/>
        <v>1</v>
      </c>
      <c r="F58" s="3">
        <f t="shared" si="38"/>
        <v>3.0778701138811941E-4</v>
      </c>
      <c r="G58" s="2">
        <v>0.5</v>
      </c>
      <c r="H58" s="3">
        <f t="shared" si="39"/>
        <v>1.537751806858373E-3</v>
      </c>
      <c r="I58" s="3">
        <f t="shared" si="40"/>
        <v>0.99846224819314167</v>
      </c>
      <c r="J58" s="5">
        <f t="shared" si="47"/>
        <v>98692.939653659778</v>
      </c>
      <c r="K58" s="5">
        <f t="shared" si="41"/>
        <v>151.76524627657969</v>
      </c>
      <c r="L58" s="5">
        <f t="shared" si="42"/>
        <v>493085.28515260748</v>
      </c>
      <c r="M58" s="5">
        <f t="shared" si="32"/>
        <v>5881656.2218224602</v>
      </c>
      <c r="N58" s="33">
        <f t="shared" si="43"/>
        <v>59.595511517468047</v>
      </c>
      <c r="O58" s="4"/>
      <c r="Q58" s="27" t="s">
        <v>42</v>
      </c>
      <c r="R58" s="29">
        <f t="shared" si="33"/>
        <v>98692.939653659778</v>
      </c>
      <c r="S58" s="29">
        <f t="shared" si="34"/>
        <v>493085.28515260748</v>
      </c>
      <c r="T58" s="35">
        <f t="shared" si="35"/>
        <v>59.595511517468047</v>
      </c>
      <c r="U58" s="42">
        <v>0.96170886472285344</v>
      </c>
      <c r="V58" s="43">
        <f>1-U58</f>
        <v>3.829113527714656E-2</v>
      </c>
      <c r="W58" s="29">
        <f t="shared" si="44"/>
        <v>474204.48979565862</v>
      </c>
      <c r="X58" s="29">
        <f t="shared" si="36"/>
        <v>5161973.8298243117</v>
      </c>
      <c r="Y58" s="35">
        <f t="shared" si="45"/>
        <v>52.303374972303736</v>
      </c>
      <c r="Z58" s="36">
        <f t="shared" si="46"/>
        <v>7.2921365451643112</v>
      </c>
    </row>
    <row r="59" spans="1:26" s="2" customFormat="1" ht="13.2" x14ac:dyDescent="0.25">
      <c r="A59" s="2">
        <v>6</v>
      </c>
      <c r="B59" s="1" t="s">
        <v>43</v>
      </c>
      <c r="C59" s="1">
        <v>5</v>
      </c>
      <c r="D59" s="49">
        <f t="shared" si="37"/>
        <v>2921</v>
      </c>
      <c r="E59" s="49">
        <f t="shared" si="37"/>
        <v>3</v>
      </c>
      <c r="F59" s="3">
        <f t="shared" si="38"/>
        <v>1.0270455323519343E-3</v>
      </c>
      <c r="G59" s="2">
        <v>0.5</v>
      </c>
      <c r="H59" s="3">
        <f t="shared" si="39"/>
        <v>5.122076148198736E-3</v>
      </c>
      <c r="I59" s="3">
        <f t="shared" si="40"/>
        <v>0.99487792385180129</v>
      </c>
      <c r="J59" s="5">
        <f t="shared" si="47"/>
        <v>98541.174407383209</v>
      </c>
      <c r="K59" s="5">
        <f t="shared" si="41"/>
        <v>504.73539904754927</v>
      </c>
      <c r="L59" s="5">
        <f t="shared" si="42"/>
        <v>491444.03353929718</v>
      </c>
      <c r="M59" s="5">
        <f t="shared" si="32"/>
        <v>5388570.9366698526</v>
      </c>
      <c r="N59" s="33">
        <f t="shared" si="43"/>
        <v>54.683445464052774</v>
      </c>
      <c r="O59" s="4"/>
      <c r="Q59" s="27" t="s">
        <v>44</v>
      </c>
      <c r="R59" s="29">
        <f t="shared" si="33"/>
        <v>98541.174407383209</v>
      </c>
      <c r="S59" s="29">
        <f t="shared" si="34"/>
        <v>491444.03353929718</v>
      </c>
      <c r="T59" s="35">
        <f t="shared" si="35"/>
        <v>54.683445464052774</v>
      </c>
      <c r="U59" s="42">
        <v>0.963091689110254</v>
      </c>
      <c r="V59" s="43">
        <f t="shared" ref="V59:V72" si="48">1-U59</f>
        <v>3.6908310889745999E-2</v>
      </c>
      <c r="W59" s="29">
        <f t="shared" si="44"/>
        <v>473305.66436451802</v>
      </c>
      <c r="X59" s="29">
        <f t="shared" si="36"/>
        <v>4687769.3400286529</v>
      </c>
      <c r="Y59" s="35">
        <f t="shared" si="45"/>
        <v>47.571681261365413</v>
      </c>
      <c r="Z59" s="36">
        <f t="shared" si="46"/>
        <v>7.1117642026873611</v>
      </c>
    </row>
    <row r="60" spans="1:26" s="2" customFormat="1" ht="13.2" x14ac:dyDescent="0.25">
      <c r="A60" s="2">
        <v>7</v>
      </c>
      <c r="B60" s="1" t="s">
        <v>45</v>
      </c>
      <c r="C60" s="1">
        <v>5</v>
      </c>
      <c r="D60" s="49">
        <f t="shared" si="37"/>
        <v>2781</v>
      </c>
      <c r="E60" s="49">
        <f t="shared" si="37"/>
        <v>2</v>
      </c>
      <c r="F60" s="3">
        <f t="shared" si="38"/>
        <v>7.19165767709457E-4</v>
      </c>
      <c r="G60" s="2">
        <v>0.5</v>
      </c>
      <c r="H60" s="3">
        <f t="shared" si="39"/>
        <v>3.5893754486719309E-3</v>
      </c>
      <c r="I60" s="3">
        <f t="shared" si="40"/>
        <v>0.99641062455132812</v>
      </c>
      <c r="J60" s="5">
        <f t="shared" si="47"/>
        <v>98036.439008335656</v>
      </c>
      <c r="K60" s="5">
        <f t="shared" si="41"/>
        <v>351.88958725174319</v>
      </c>
      <c r="L60" s="5">
        <f t="shared" si="42"/>
        <v>489302.47107354895</v>
      </c>
      <c r="M60" s="5">
        <f t="shared" si="32"/>
        <v>4897126.9031305555</v>
      </c>
      <c r="N60" s="33">
        <f t="shared" si="43"/>
        <v>49.952109161310645</v>
      </c>
      <c r="O60" s="4"/>
      <c r="Q60" s="27" t="s">
        <v>46</v>
      </c>
      <c r="R60" s="29">
        <f t="shared" si="33"/>
        <v>98036.439008335656</v>
      </c>
      <c r="S60" s="29">
        <f t="shared" si="34"/>
        <v>489302.47107354895</v>
      </c>
      <c r="T60" s="35">
        <f t="shared" si="35"/>
        <v>49.952109161310645</v>
      </c>
      <c r="U60" s="42">
        <v>0.95736753435116873</v>
      </c>
      <c r="V60" s="43">
        <f t="shared" si="48"/>
        <v>4.2632465648831275E-2</v>
      </c>
      <c r="W60" s="29">
        <f t="shared" si="44"/>
        <v>468442.30028361763</v>
      </c>
      <c r="X60" s="29">
        <f t="shared" si="36"/>
        <v>4214463.6756641353</v>
      </c>
      <c r="Y60" s="35">
        <f t="shared" si="45"/>
        <v>42.988747024010081</v>
      </c>
      <c r="Z60" s="36">
        <f t="shared" si="46"/>
        <v>6.9633621373005639</v>
      </c>
    </row>
    <row r="61" spans="1:26" s="2" customFormat="1" ht="13.2" x14ac:dyDescent="0.25">
      <c r="A61" s="2">
        <v>8</v>
      </c>
      <c r="B61" s="1" t="s">
        <v>47</v>
      </c>
      <c r="C61" s="1">
        <v>5</v>
      </c>
      <c r="D61" s="49">
        <f t="shared" si="37"/>
        <v>3272</v>
      </c>
      <c r="E61" s="49">
        <f t="shared" si="37"/>
        <v>5</v>
      </c>
      <c r="F61" s="3">
        <f t="shared" si="38"/>
        <v>1.528117359413203E-3</v>
      </c>
      <c r="G61" s="2">
        <v>0.5</v>
      </c>
      <c r="H61" s="3">
        <f t="shared" si="39"/>
        <v>7.6115086010047203E-3</v>
      </c>
      <c r="I61" s="3">
        <f t="shared" si="40"/>
        <v>0.99238849139899532</v>
      </c>
      <c r="J61" s="5">
        <f t="shared" si="47"/>
        <v>97684.549421083924</v>
      </c>
      <c r="K61" s="5">
        <f t="shared" si="41"/>
        <v>743.526788103851</v>
      </c>
      <c r="L61" s="5">
        <f t="shared" si="42"/>
        <v>486563.93013516004</v>
      </c>
      <c r="M61" s="5">
        <f t="shared" si="32"/>
        <v>4407824.4320570063</v>
      </c>
      <c r="N61" s="33">
        <f t="shared" si="43"/>
        <v>45.123046153966655</v>
      </c>
      <c r="O61" s="4"/>
      <c r="Q61" s="27" t="s">
        <v>48</v>
      </c>
      <c r="R61" s="29">
        <f t="shared" si="33"/>
        <v>97684.549421083924</v>
      </c>
      <c r="S61" s="29">
        <f t="shared" si="34"/>
        <v>486563.93013516004</v>
      </c>
      <c r="T61" s="35">
        <f t="shared" si="35"/>
        <v>45.123046153966655</v>
      </c>
      <c r="U61" s="42">
        <v>0.95681081085376496</v>
      </c>
      <c r="V61" s="43">
        <f t="shared" si="48"/>
        <v>4.3189189146235041E-2</v>
      </c>
      <c r="W61" s="29">
        <f t="shared" si="44"/>
        <v>465549.62852481712</v>
      </c>
      <c r="X61" s="29">
        <f t="shared" si="36"/>
        <v>3746021.3753805174</v>
      </c>
      <c r="Y61" s="35">
        <f t="shared" si="45"/>
        <v>38.348146125266233</v>
      </c>
      <c r="Z61" s="36">
        <f t="shared" si="46"/>
        <v>6.7749000287004222</v>
      </c>
    </row>
    <row r="62" spans="1:26" s="2" customFormat="1" ht="13.2" x14ac:dyDescent="0.25">
      <c r="A62" s="2">
        <v>9</v>
      </c>
      <c r="B62" s="1" t="s">
        <v>49</v>
      </c>
      <c r="C62" s="1">
        <v>5</v>
      </c>
      <c r="D62" s="49">
        <f t="shared" si="37"/>
        <v>3328</v>
      </c>
      <c r="E62" s="49">
        <f t="shared" si="37"/>
        <v>12</v>
      </c>
      <c r="F62" s="3">
        <f t="shared" si="38"/>
        <v>3.605769230769231E-3</v>
      </c>
      <c r="G62" s="2">
        <v>0.5</v>
      </c>
      <c r="H62" s="3">
        <f t="shared" si="39"/>
        <v>1.7867778439547351E-2</v>
      </c>
      <c r="I62" s="3">
        <f t="shared" si="40"/>
        <v>0.98213222156045266</v>
      </c>
      <c r="J62" s="5">
        <f t="shared" si="47"/>
        <v>96941.022632980079</v>
      </c>
      <c r="K62" s="5">
        <f t="shared" si="41"/>
        <v>1732.1207141092332</v>
      </c>
      <c r="L62" s="5">
        <f t="shared" si="42"/>
        <v>480374.81137962732</v>
      </c>
      <c r="M62" s="5">
        <f t="shared" si="32"/>
        <v>3921260.5019218465</v>
      </c>
      <c r="N62" s="33">
        <f t="shared" si="43"/>
        <v>40.449960145023304</v>
      </c>
      <c r="O62" s="4"/>
      <c r="Q62" s="27" t="s">
        <v>50</v>
      </c>
      <c r="R62" s="29">
        <f t="shared" si="33"/>
        <v>96941.022632980079</v>
      </c>
      <c r="S62" s="29">
        <f t="shared" si="34"/>
        <v>480374.81137962732</v>
      </c>
      <c r="T62" s="35">
        <f t="shared" si="35"/>
        <v>40.449960145023304</v>
      </c>
      <c r="U62" s="42">
        <v>0.94800928093814252</v>
      </c>
      <c r="V62" s="43">
        <f t="shared" si="48"/>
        <v>5.1990719061857482E-2</v>
      </c>
      <c r="W62" s="29">
        <f t="shared" si="44"/>
        <v>455399.77951679635</v>
      </c>
      <c r="X62" s="29">
        <f t="shared" si="36"/>
        <v>3280471.7468557004</v>
      </c>
      <c r="Y62" s="35">
        <f t="shared" si="45"/>
        <v>33.839871478100733</v>
      </c>
      <c r="Z62" s="36">
        <f t="shared" si="46"/>
        <v>6.6100886669225716</v>
      </c>
    </row>
    <row r="63" spans="1:26" s="2" customFormat="1" ht="13.2" x14ac:dyDescent="0.25">
      <c r="A63" s="2">
        <v>10</v>
      </c>
      <c r="B63" s="1" t="s">
        <v>51</v>
      </c>
      <c r="C63" s="1">
        <v>5</v>
      </c>
      <c r="D63" s="49">
        <f t="shared" si="37"/>
        <v>3576</v>
      </c>
      <c r="E63" s="49">
        <f t="shared" si="37"/>
        <v>18</v>
      </c>
      <c r="F63" s="3">
        <f t="shared" si="38"/>
        <v>5.0335570469798654E-3</v>
      </c>
      <c r="G63" s="2">
        <v>0.5</v>
      </c>
      <c r="H63" s="3">
        <f t="shared" si="39"/>
        <v>2.485501242750621E-2</v>
      </c>
      <c r="I63" s="3">
        <f t="shared" si="40"/>
        <v>0.97514498757249379</v>
      </c>
      <c r="J63" s="5">
        <f t="shared" si="47"/>
        <v>95208.901918870848</v>
      </c>
      <c r="K63" s="5">
        <f t="shared" si="41"/>
        <v>2366.4184404027546</v>
      </c>
      <c r="L63" s="5">
        <f t="shared" si="42"/>
        <v>470128.4634933474</v>
      </c>
      <c r="M63" s="5">
        <f t="shared" si="32"/>
        <v>3440885.6905422192</v>
      </c>
      <c r="N63" s="33">
        <f t="shared" si="43"/>
        <v>36.140377855363333</v>
      </c>
      <c r="O63" s="4"/>
      <c r="Q63" s="27" t="s">
        <v>52</v>
      </c>
      <c r="R63" s="29">
        <f t="shared" si="33"/>
        <v>95208.901918870848</v>
      </c>
      <c r="S63" s="29">
        <f t="shared" si="34"/>
        <v>470128.4634933474</v>
      </c>
      <c r="T63" s="35">
        <f t="shared" si="35"/>
        <v>36.140377855363333</v>
      </c>
      <c r="U63" s="42">
        <v>0.94216194080535964</v>
      </c>
      <c r="V63" s="43">
        <f t="shared" si="48"/>
        <v>5.7838059194640357E-2</v>
      </c>
      <c r="W63" s="29">
        <f t="shared" si="44"/>
        <v>442937.14559273387</v>
      </c>
      <c r="X63" s="29">
        <f t="shared" si="36"/>
        <v>2825071.9673389043</v>
      </c>
      <c r="Y63" s="35">
        <f t="shared" si="45"/>
        <v>29.672351118451054</v>
      </c>
      <c r="Z63" s="36">
        <f t="shared" si="46"/>
        <v>6.4680267369122788</v>
      </c>
    </row>
    <row r="64" spans="1:26" s="2" customFormat="1" ht="13.2" x14ac:dyDescent="0.25">
      <c r="A64" s="2">
        <v>11</v>
      </c>
      <c r="B64" s="1" t="s">
        <v>53</v>
      </c>
      <c r="C64" s="1">
        <v>5</v>
      </c>
      <c r="D64" s="49">
        <f t="shared" si="37"/>
        <v>3413</v>
      </c>
      <c r="E64" s="49">
        <f t="shared" si="37"/>
        <v>16</v>
      </c>
      <c r="F64" s="3">
        <f t="shared" si="38"/>
        <v>4.6879578083797247E-3</v>
      </c>
      <c r="G64" s="2">
        <v>0.5</v>
      </c>
      <c r="H64" s="3">
        <f t="shared" si="39"/>
        <v>2.3168259484506227E-2</v>
      </c>
      <c r="I64" s="3">
        <f t="shared" si="40"/>
        <v>0.97683174051549382</v>
      </c>
      <c r="J64" s="5">
        <f t="shared" si="47"/>
        <v>92842.483478468101</v>
      </c>
      <c r="K64" s="5">
        <f t="shared" si="41"/>
        <v>2150.9987484151311</v>
      </c>
      <c r="L64" s="5">
        <f t="shared" si="42"/>
        <v>458834.92052130273</v>
      </c>
      <c r="M64" s="5">
        <f t="shared" si="32"/>
        <v>2970757.227048872</v>
      </c>
      <c r="N64" s="33">
        <f t="shared" si="43"/>
        <v>31.997821640971569</v>
      </c>
      <c r="O64" s="4"/>
      <c r="Q64" s="27" t="s">
        <v>54</v>
      </c>
      <c r="R64" s="29">
        <f t="shared" si="33"/>
        <v>92842.483478468101</v>
      </c>
      <c r="S64" s="29">
        <f t="shared" si="34"/>
        <v>458834.92052130273</v>
      </c>
      <c r="T64" s="35">
        <f t="shared" si="35"/>
        <v>31.997821640971569</v>
      </c>
      <c r="U64" s="42">
        <v>0.92489605986448908</v>
      </c>
      <c r="V64" s="43">
        <f t="shared" si="48"/>
        <v>7.5103940135510916E-2</v>
      </c>
      <c r="W64" s="29">
        <f t="shared" si="44"/>
        <v>424374.6101183889</v>
      </c>
      <c r="X64" s="29">
        <f t="shared" si="36"/>
        <v>2382134.8217461705</v>
      </c>
      <c r="Y64" s="35">
        <f t="shared" si="45"/>
        <v>25.657810223254444</v>
      </c>
      <c r="Z64" s="36">
        <f t="shared" si="46"/>
        <v>6.3400114177171254</v>
      </c>
    </row>
    <row r="65" spans="1:26" s="2" customFormat="1" ht="13.2" x14ac:dyDescent="0.25">
      <c r="A65" s="2">
        <v>12</v>
      </c>
      <c r="B65" s="1" t="s">
        <v>55</v>
      </c>
      <c r="C65" s="1">
        <v>5</v>
      </c>
      <c r="D65" s="49">
        <f t="shared" si="37"/>
        <v>2735</v>
      </c>
      <c r="E65" s="49">
        <f t="shared" si="37"/>
        <v>14</v>
      </c>
      <c r="F65" s="3">
        <f t="shared" si="38"/>
        <v>5.1188299817184644E-3</v>
      </c>
      <c r="G65" s="2">
        <v>0.5</v>
      </c>
      <c r="H65" s="3">
        <f t="shared" si="39"/>
        <v>2.5270758122743688E-2</v>
      </c>
      <c r="I65" s="3">
        <f t="shared" si="40"/>
        <v>0.97472924187725629</v>
      </c>
      <c r="J65" s="5">
        <f t="shared" si="47"/>
        <v>90691.48473005298</v>
      </c>
      <c r="K65" s="5">
        <f t="shared" si="41"/>
        <v>2291.8425744056713</v>
      </c>
      <c r="L65" s="5">
        <f t="shared" si="42"/>
        <v>447727.81721425068</v>
      </c>
      <c r="M65" s="5">
        <f t="shared" si="32"/>
        <v>2511922.3065275694</v>
      </c>
      <c r="N65" s="33">
        <f t="shared" si="43"/>
        <v>27.697443855996092</v>
      </c>
      <c r="O65" s="4"/>
      <c r="Q65" s="27" t="s">
        <v>56</v>
      </c>
      <c r="R65" s="29">
        <f t="shared" si="33"/>
        <v>90691.48473005298</v>
      </c>
      <c r="S65" s="29">
        <f t="shared" si="34"/>
        <v>447727.81721425068</v>
      </c>
      <c r="T65" s="35">
        <f t="shared" si="35"/>
        <v>27.697443855996092</v>
      </c>
      <c r="U65" s="42">
        <v>0.89970667843387275</v>
      </c>
      <c r="V65" s="43">
        <f t="shared" si="48"/>
        <v>0.10029332156612725</v>
      </c>
      <c r="W65" s="29">
        <f t="shared" si="44"/>
        <v>402823.70726828161</v>
      </c>
      <c r="X65" s="29">
        <f t="shared" si="36"/>
        <v>1957760.2116277816</v>
      </c>
      <c r="Y65" s="35">
        <f t="shared" si="45"/>
        <v>21.587034520993203</v>
      </c>
      <c r="Z65" s="36">
        <f t="shared" si="46"/>
        <v>6.1104093350028883</v>
      </c>
    </row>
    <row r="66" spans="1:26" s="2" customFormat="1" ht="13.2" x14ac:dyDescent="0.25">
      <c r="A66" s="2">
        <v>13</v>
      </c>
      <c r="B66" s="1" t="s">
        <v>57</v>
      </c>
      <c r="C66" s="1">
        <v>5</v>
      </c>
      <c r="D66" s="49">
        <f t="shared" si="37"/>
        <v>2180</v>
      </c>
      <c r="E66" s="49">
        <f t="shared" si="37"/>
        <v>17</v>
      </c>
      <c r="F66" s="3">
        <f t="shared" si="38"/>
        <v>7.7981651376146793E-3</v>
      </c>
      <c r="G66" s="2">
        <v>0.5</v>
      </c>
      <c r="H66" s="3">
        <f t="shared" si="39"/>
        <v>3.8245219347581551E-2</v>
      </c>
      <c r="I66" s="3">
        <f t="shared" si="40"/>
        <v>0.96175478065241848</v>
      </c>
      <c r="J66" s="5">
        <f t="shared" si="47"/>
        <v>88399.642155647307</v>
      </c>
      <c r="K66" s="5">
        <f t="shared" si="41"/>
        <v>3380.8637044904481</v>
      </c>
      <c r="L66" s="5">
        <f t="shared" si="42"/>
        <v>433546.05151701043</v>
      </c>
      <c r="M66" s="5">
        <f t="shared" si="32"/>
        <v>2064194.4893133186</v>
      </c>
      <c r="N66" s="33">
        <f t="shared" si="43"/>
        <v>23.350710918929327</v>
      </c>
      <c r="O66" s="4"/>
      <c r="Q66" s="27" t="s">
        <v>58</v>
      </c>
      <c r="R66" s="29">
        <f t="shared" si="33"/>
        <v>88399.642155647307</v>
      </c>
      <c r="S66" s="29">
        <f t="shared" si="34"/>
        <v>433546.05151701043</v>
      </c>
      <c r="T66" s="35">
        <f t="shared" si="35"/>
        <v>23.350710918929327</v>
      </c>
      <c r="U66" s="42">
        <v>0.86438699185239576</v>
      </c>
      <c r="V66" s="43">
        <f t="shared" si="48"/>
        <v>0.13561300814760424</v>
      </c>
      <c r="W66" s="29">
        <f t="shared" si="44"/>
        <v>374751.56730027247</v>
      </c>
      <c r="X66" s="29">
        <f t="shared" si="36"/>
        <v>1554936.5043595</v>
      </c>
      <c r="Y66" s="35">
        <f t="shared" si="45"/>
        <v>17.589850665025171</v>
      </c>
      <c r="Z66" s="36">
        <f t="shared" si="46"/>
        <v>5.7608602539041556</v>
      </c>
    </row>
    <row r="67" spans="1:26" s="2" customFormat="1" ht="13.2" x14ac:dyDescent="0.25">
      <c r="A67" s="2">
        <v>14</v>
      </c>
      <c r="B67" s="1" t="s">
        <v>59</v>
      </c>
      <c r="C67" s="1">
        <v>5</v>
      </c>
      <c r="D67" s="49">
        <f t="shared" si="37"/>
        <v>1725</v>
      </c>
      <c r="E67" s="49">
        <f t="shared" si="37"/>
        <v>22</v>
      </c>
      <c r="F67" s="3">
        <f t="shared" si="38"/>
        <v>1.2753623188405797E-2</v>
      </c>
      <c r="G67" s="2">
        <v>0.5</v>
      </c>
      <c r="H67" s="3">
        <f t="shared" si="39"/>
        <v>6.1797752808988762E-2</v>
      </c>
      <c r="I67" s="3">
        <f t="shared" si="40"/>
        <v>0.9382022471910112</v>
      </c>
      <c r="J67" s="5">
        <f t="shared" si="47"/>
        <v>85018.778451156861</v>
      </c>
      <c r="K67" s="5">
        <f t="shared" si="41"/>
        <v>5253.9694548467724</v>
      </c>
      <c r="L67" s="5">
        <f t="shared" si="42"/>
        <v>411958.96861866734</v>
      </c>
      <c r="M67" s="5">
        <f t="shared" si="32"/>
        <v>1630648.4377963082</v>
      </c>
      <c r="N67" s="33">
        <f t="shared" si="43"/>
        <v>19.179861996407215</v>
      </c>
      <c r="O67" s="4"/>
      <c r="Q67" s="27" t="s">
        <v>60</v>
      </c>
      <c r="R67" s="29">
        <f t="shared" si="33"/>
        <v>85018.778451156861</v>
      </c>
      <c r="S67" s="29">
        <f t="shared" si="34"/>
        <v>411958.96861866734</v>
      </c>
      <c r="T67" s="35">
        <f t="shared" si="35"/>
        <v>19.179861996407215</v>
      </c>
      <c r="U67" s="42">
        <v>0.82345390469096191</v>
      </c>
      <c r="V67" s="43">
        <f t="shared" si="48"/>
        <v>0.17654609530903809</v>
      </c>
      <c r="W67" s="29">
        <f t="shared" si="44"/>
        <v>339229.22128150304</v>
      </c>
      <c r="X67" s="29">
        <f t="shared" si="36"/>
        <v>1180184.9370592276</v>
      </c>
      <c r="Y67" s="35">
        <f t="shared" si="45"/>
        <v>13.881461937696997</v>
      </c>
      <c r="Z67" s="36">
        <f t="shared" si="46"/>
        <v>5.298400058710218</v>
      </c>
    </row>
    <row r="68" spans="1:26" s="2" customFormat="1" ht="13.2" x14ac:dyDescent="0.25">
      <c r="A68" s="2">
        <v>15</v>
      </c>
      <c r="B68" s="1" t="s">
        <v>61</v>
      </c>
      <c r="C68" s="1">
        <v>5</v>
      </c>
      <c r="D68" s="49">
        <f t="shared" si="37"/>
        <v>1205</v>
      </c>
      <c r="E68" s="49">
        <f t="shared" si="37"/>
        <v>34</v>
      </c>
      <c r="F68" s="3">
        <f t="shared" si="38"/>
        <v>2.8215767634854772E-2</v>
      </c>
      <c r="G68" s="2">
        <v>0.5</v>
      </c>
      <c r="H68" s="3">
        <f t="shared" si="39"/>
        <v>0.13178294573643412</v>
      </c>
      <c r="I68" s="3">
        <f t="shared" si="40"/>
        <v>0.86821705426356588</v>
      </c>
      <c r="J68" s="5">
        <f t="shared" si="47"/>
        <v>79764.808996310079</v>
      </c>
      <c r="K68" s="5">
        <f t="shared" si="41"/>
        <v>10511.641495637763</v>
      </c>
      <c r="L68" s="5">
        <f t="shared" si="42"/>
        <v>372544.94124245597</v>
      </c>
      <c r="M68" s="5">
        <f t="shared" si="32"/>
        <v>1218689.4691776407</v>
      </c>
      <c r="N68" s="33">
        <f t="shared" si="43"/>
        <v>15.278535541080746</v>
      </c>
      <c r="O68" s="4"/>
      <c r="Q68" s="27" t="s">
        <v>62</v>
      </c>
      <c r="R68" s="29">
        <f t="shared" si="33"/>
        <v>79764.808996310079</v>
      </c>
      <c r="S68" s="29">
        <f t="shared" si="34"/>
        <v>372544.94124245597</v>
      </c>
      <c r="T68" s="35">
        <f t="shared" si="35"/>
        <v>15.278535541080746</v>
      </c>
      <c r="U68" s="42">
        <v>0.7557222850963411</v>
      </c>
      <c r="V68" s="43">
        <f t="shared" si="48"/>
        <v>0.2442777149036589</v>
      </c>
      <c r="W68" s="29">
        <f t="shared" si="44"/>
        <v>281540.51429683098</v>
      </c>
      <c r="X68" s="29">
        <f t="shared" si="36"/>
        <v>840955.71577772452</v>
      </c>
      <c r="Y68" s="35">
        <f t="shared" si="45"/>
        <v>10.542941509665335</v>
      </c>
      <c r="Z68" s="36">
        <f t="shared" si="46"/>
        <v>4.7355940314154115</v>
      </c>
    </row>
    <row r="69" spans="1:26" s="2" customFormat="1" ht="13.2" x14ac:dyDescent="0.25">
      <c r="A69" s="2">
        <v>16</v>
      </c>
      <c r="B69" s="1" t="s">
        <v>63</v>
      </c>
      <c r="C69" s="1">
        <v>5</v>
      </c>
      <c r="D69" s="49">
        <f t="shared" si="37"/>
        <v>800</v>
      </c>
      <c r="E69" s="49">
        <f t="shared" si="37"/>
        <v>29</v>
      </c>
      <c r="F69" s="3">
        <f t="shared" si="38"/>
        <v>3.6249999999999998E-2</v>
      </c>
      <c r="G69" s="2">
        <v>0.5</v>
      </c>
      <c r="H69" s="3">
        <f t="shared" si="39"/>
        <v>0.166189111747851</v>
      </c>
      <c r="I69" s="3">
        <f t="shared" si="40"/>
        <v>0.833810888252149</v>
      </c>
      <c r="J69" s="5">
        <f t="shared" si="47"/>
        <v>69253.167500672309</v>
      </c>
      <c r="K69" s="5">
        <f t="shared" si="41"/>
        <v>11509.122392661873</v>
      </c>
      <c r="L69" s="5">
        <f t="shared" si="42"/>
        <v>317493.03152170684</v>
      </c>
      <c r="M69" s="5">
        <f t="shared" si="32"/>
        <v>846144.52793518477</v>
      </c>
      <c r="N69" s="33">
        <f t="shared" si="43"/>
        <v>12.218134685709074</v>
      </c>
      <c r="O69" s="4"/>
      <c r="Q69" s="27" t="s">
        <v>64</v>
      </c>
      <c r="R69" s="29">
        <f t="shared" si="33"/>
        <v>69253.167500672309</v>
      </c>
      <c r="S69" s="29">
        <f t="shared" si="34"/>
        <v>317493.03152170684</v>
      </c>
      <c r="T69" s="35">
        <f t="shared" si="35"/>
        <v>12.218134685709074</v>
      </c>
      <c r="U69" s="42">
        <v>0.69850988448397933</v>
      </c>
      <c r="V69" s="43">
        <f t="shared" si="48"/>
        <v>0.30149011551602067</v>
      </c>
      <c r="W69" s="29">
        <f t="shared" si="44"/>
        <v>221772.02077269586</v>
      </c>
      <c r="X69" s="29">
        <f t="shared" si="36"/>
        <v>559415.20148089353</v>
      </c>
      <c r="Y69" s="35">
        <f t="shared" si="45"/>
        <v>8.0778283747882398</v>
      </c>
      <c r="Z69" s="36">
        <f t="shared" si="46"/>
        <v>4.1403063109208347</v>
      </c>
    </row>
    <row r="70" spans="1:26" s="2" customFormat="1" ht="13.2" x14ac:dyDescent="0.25">
      <c r="A70" s="2">
        <v>17</v>
      </c>
      <c r="B70" s="1" t="s">
        <v>65</v>
      </c>
      <c r="C70" s="1">
        <v>5</v>
      </c>
      <c r="D70" s="49">
        <f t="shared" si="37"/>
        <v>431</v>
      </c>
      <c r="E70" s="49">
        <f t="shared" si="37"/>
        <v>27</v>
      </c>
      <c r="F70" s="3">
        <f t="shared" si="38"/>
        <v>6.2645011600928072E-2</v>
      </c>
      <c r="G70" s="2">
        <v>0.5</v>
      </c>
      <c r="H70" s="3">
        <f t="shared" si="39"/>
        <v>0.27081243731193577</v>
      </c>
      <c r="I70" s="3">
        <f t="shared" si="40"/>
        <v>0.72918756268806417</v>
      </c>
      <c r="J70" s="5">
        <f t="shared" si="47"/>
        <v>57744.045108010432</v>
      </c>
      <c r="K70" s="5">
        <f t="shared" si="41"/>
        <v>15637.805595950667</v>
      </c>
      <c r="L70" s="5">
        <f t="shared" si="42"/>
        <v>249625.71155017547</v>
      </c>
      <c r="M70" s="5">
        <f t="shared" si="32"/>
        <v>528651.49641347793</v>
      </c>
      <c r="N70" s="33">
        <f t="shared" si="43"/>
        <v>9.1550824924827054</v>
      </c>
      <c r="O70" s="4"/>
      <c r="Q70" s="27" t="s">
        <v>66</v>
      </c>
      <c r="R70" s="29">
        <f t="shared" si="33"/>
        <v>57744.045108010432</v>
      </c>
      <c r="S70" s="29">
        <f t="shared" si="34"/>
        <v>249625.71155017547</v>
      </c>
      <c r="T70" s="35">
        <f t="shared" si="35"/>
        <v>9.1550824924827054</v>
      </c>
      <c r="U70" s="42">
        <v>0.67065690345363116</v>
      </c>
      <c r="V70" s="43">
        <f t="shared" si="48"/>
        <v>0.32934309654636884</v>
      </c>
      <c r="W70" s="29">
        <f t="shared" si="44"/>
        <v>167413.20673065001</v>
      </c>
      <c r="X70" s="29">
        <f t="shared" si="36"/>
        <v>337643.1807081977</v>
      </c>
      <c r="Y70" s="35">
        <f t="shared" si="45"/>
        <v>5.8472381018100652</v>
      </c>
      <c r="Z70" s="36">
        <f t="shared" si="46"/>
        <v>3.3078443906726402</v>
      </c>
    </row>
    <row r="71" spans="1:26" s="2" customFormat="1" ht="13.2" x14ac:dyDescent="0.25">
      <c r="A71" s="2">
        <v>18</v>
      </c>
      <c r="B71" s="1" t="s">
        <v>67</v>
      </c>
      <c r="C71" s="1">
        <v>5</v>
      </c>
      <c r="D71" s="49">
        <f t="shared" ref="D71:E72" si="49">D21+D46</f>
        <v>242</v>
      </c>
      <c r="E71" s="49">
        <f t="shared" si="49"/>
        <v>30</v>
      </c>
      <c r="F71" s="3">
        <f t="shared" si="38"/>
        <v>0.12396694214876033</v>
      </c>
      <c r="G71" s="2">
        <v>0.5</v>
      </c>
      <c r="H71" s="3">
        <f t="shared" si="39"/>
        <v>0.47318611987381709</v>
      </c>
      <c r="I71" s="3">
        <f t="shared" si="40"/>
        <v>0.52681388012618291</v>
      </c>
      <c r="J71" s="5">
        <f t="shared" si="47"/>
        <v>42106.239512059765</v>
      </c>
      <c r="K71" s="5">
        <f t="shared" si="41"/>
        <v>19924.088097189164</v>
      </c>
      <c r="L71" s="5">
        <f t="shared" si="42"/>
        <v>160720.97731732592</v>
      </c>
      <c r="M71" s="5">
        <f>L71+M72</f>
        <v>279025.78486330248</v>
      </c>
      <c r="N71" s="33">
        <f t="shared" si="43"/>
        <v>6.6267087276551004</v>
      </c>
      <c r="O71" s="4"/>
      <c r="Q71" s="27" t="s">
        <v>68</v>
      </c>
      <c r="R71" s="29">
        <f t="shared" si="33"/>
        <v>42106.239512059765</v>
      </c>
      <c r="S71" s="29">
        <f t="shared" si="34"/>
        <v>160720.97731732592</v>
      </c>
      <c r="T71" s="35">
        <f t="shared" si="35"/>
        <v>6.6267087276551004</v>
      </c>
      <c r="U71" s="42">
        <v>0.63527807449444496</v>
      </c>
      <c r="V71" s="43">
        <f t="shared" si="48"/>
        <v>0.36472192550555504</v>
      </c>
      <c r="W71" s="29">
        <f t="shared" si="44"/>
        <v>102102.51300101617</v>
      </c>
      <c r="X71" s="29">
        <f>X72+W71</f>
        <v>170229.97397754769</v>
      </c>
      <c r="Y71" s="35">
        <f t="shared" si="45"/>
        <v>4.0428681342771453</v>
      </c>
      <c r="Z71" s="36">
        <f t="shared" si="46"/>
        <v>2.5838405933779551</v>
      </c>
    </row>
    <row r="72" spans="1:26" s="2" customFormat="1" ht="13.2" x14ac:dyDescent="0.25">
      <c r="A72" s="12">
        <v>19</v>
      </c>
      <c r="B72" s="13" t="s">
        <v>69</v>
      </c>
      <c r="C72" s="12"/>
      <c r="D72" s="50">
        <f t="shared" si="49"/>
        <v>144</v>
      </c>
      <c r="E72" s="50">
        <f t="shared" si="49"/>
        <v>27</v>
      </c>
      <c r="F72" s="17">
        <f t="shared" si="38"/>
        <v>0.1875</v>
      </c>
      <c r="G72" s="12"/>
      <c r="H72" s="17">
        <v>1</v>
      </c>
      <c r="I72" s="17">
        <f t="shared" si="40"/>
        <v>0</v>
      </c>
      <c r="J72" s="21">
        <f t="shared" si="47"/>
        <v>22182.151414870601</v>
      </c>
      <c r="K72" s="21">
        <f t="shared" si="41"/>
        <v>22182.151414870601</v>
      </c>
      <c r="L72" s="21">
        <f>K72/F72</f>
        <v>118304.80754597654</v>
      </c>
      <c r="M72" s="21">
        <f>L72</f>
        <v>118304.80754597654</v>
      </c>
      <c r="N72" s="34">
        <f t="shared" si="43"/>
        <v>5.333333333333333</v>
      </c>
      <c r="O72" s="4"/>
      <c r="Q72" s="30" t="s">
        <v>69</v>
      </c>
      <c r="R72" s="31">
        <f t="shared" si="33"/>
        <v>22182.151414870601</v>
      </c>
      <c r="S72" s="31">
        <f t="shared" si="34"/>
        <v>118304.80754597654</v>
      </c>
      <c r="T72" s="38">
        <f t="shared" si="35"/>
        <v>5.333333333333333</v>
      </c>
      <c r="U72" s="44">
        <v>0.57586384179742911</v>
      </c>
      <c r="V72" s="45">
        <f t="shared" si="48"/>
        <v>0.42413615820257089</v>
      </c>
      <c r="W72" s="31">
        <f t="shared" si="44"/>
        <v>68127.460976531525</v>
      </c>
      <c r="X72" s="31">
        <f>W72</f>
        <v>68127.460976531525</v>
      </c>
      <c r="Y72" s="38">
        <f t="shared" si="45"/>
        <v>3.0712738229196215</v>
      </c>
      <c r="Z72" s="37">
        <f t="shared" si="46"/>
        <v>2.2620595104137116</v>
      </c>
    </row>
    <row r="73" spans="1:26" s="2" customFormat="1" ht="13.2" x14ac:dyDescent="0.25">
      <c r="B73" s="2" t="s">
        <v>70</v>
      </c>
      <c r="D73" s="25">
        <f>SUM(D54:D72)</f>
        <v>39312</v>
      </c>
      <c r="E73" s="25">
        <f>SUM(E54:E72)</f>
        <v>262</v>
      </c>
    </row>
    <row r="77" spans="1:26" s="52" customFormat="1" ht="17.399999999999999" x14ac:dyDescent="0.3">
      <c r="C77" s="53" t="s">
        <v>81</v>
      </c>
      <c r="D77" s="53" t="s">
        <v>82</v>
      </c>
      <c r="E77" s="53" t="s">
        <v>83</v>
      </c>
      <c r="F77" s="53" t="s">
        <v>19</v>
      </c>
      <c r="G77" s="53" t="s">
        <v>20</v>
      </c>
    </row>
    <row r="78" spans="1:26" s="52" customFormat="1" ht="17.399999999999999" x14ac:dyDescent="0.3">
      <c r="C78" s="53" t="s">
        <v>84</v>
      </c>
      <c r="D78" s="54">
        <v>0</v>
      </c>
      <c r="E78" s="55">
        <f>$N$4</f>
        <v>72.580920204013026</v>
      </c>
      <c r="F78" s="55">
        <f>$Y$4</f>
        <v>66.095709347654164</v>
      </c>
      <c r="G78" s="55">
        <f>E78-F78</f>
        <v>6.4852108563588615</v>
      </c>
    </row>
    <row r="79" spans="1:26" s="52" customFormat="1" ht="17.399999999999999" x14ac:dyDescent="0.3">
      <c r="C79" s="53" t="s">
        <v>85</v>
      </c>
      <c r="D79" s="54">
        <v>0</v>
      </c>
      <c r="E79" s="55">
        <f>$N$29</f>
        <v>74.754575445844026</v>
      </c>
      <c r="F79" s="55">
        <f>$Y$29</f>
        <v>66.838446370424279</v>
      </c>
      <c r="G79" s="55">
        <f t="shared" ref="G79:G80" si="50">E79-F79</f>
        <v>7.9161290754197466</v>
      </c>
    </row>
    <row r="80" spans="1:26" s="52" customFormat="1" ht="17.399999999999999" x14ac:dyDescent="0.3">
      <c r="C80" s="53" t="s">
        <v>86</v>
      </c>
      <c r="D80" s="54">
        <v>0</v>
      </c>
      <c r="E80" s="55">
        <f>$N$54</f>
        <v>73.629473140933669</v>
      </c>
      <c r="F80" s="55">
        <f>$Y$54</f>
        <v>65.865446044962411</v>
      </c>
      <c r="G80" s="55">
        <f t="shared" si="50"/>
        <v>7.7640270959712581</v>
      </c>
    </row>
  </sheetData>
  <mergeCells count="30"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A752AC-C8A4-A444-AA85-C4BC8E98743F}">
  <dimension ref="A1:Z80"/>
  <sheetViews>
    <sheetView topLeftCell="A39" workbookViewId="0">
      <selection activeCell="E63" sqref="E63"/>
    </sheetView>
  </sheetViews>
  <sheetFormatPr defaultColWidth="8.796875" defaultRowHeight="13.8" x14ac:dyDescent="0.25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 x14ac:dyDescent="0.3">
      <c r="B1" s="65" t="s">
        <v>87</v>
      </c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Q1" s="70" t="s">
        <v>90</v>
      </c>
      <c r="R1" s="71"/>
      <c r="S1" s="71"/>
      <c r="T1" s="71"/>
      <c r="U1" s="71"/>
      <c r="V1" s="71"/>
      <c r="W1" s="71"/>
      <c r="X1" s="71"/>
      <c r="Y1" s="71"/>
      <c r="Z1" s="72"/>
    </row>
    <row r="2" spans="1:26" s="9" customFormat="1" ht="35.549999999999997" customHeight="1" x14ac:dyDescent="0.25">
      <c r="A2" s="7"/>
      <c r="B2" s="66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73" t="s">
        <v>14</v>
      </c>
      <c r="S2" s="73"/>
      <c r="T2" s="73"/>
      <c r="U2" s="74" t="s">
        <v>15</v>
      </c>
      <c r="V2" s="74" t="s">
        <v>16</v>
      </c>
      <c r="W2" s="75" t="s">
        <v>17</v>
      </c>
      <c r="X2" s="75" t="s">
        <v>18</v>
      </c>
      <c r="Y2" s="76" t="s">
        <v>19</v>
      </c>
      <c r="Z2" s="76" t="s">
        <v>20</v>
      </c>
    </row>
    <row r="3" spans="1:26" s="10" customFormat="1" ht="23.25" customHeight="1" thickBot="1" x14ac:dyDescent="0.35">
      <c r="B3" s="67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74"/>
      <c r="V3" s="74"/>
      <c r="W3" s="75"/>
      <c r="X3" s="75"/>
      <c r="Y3" s="76"/>
      <c r="Z3" s="76"/>
    </row>
    <row r="4" spans="1:26" s="2" customFormat="1" x14ac:dyDescent="0.25">
      <c r="A4" s="2">
        <v>1</v>
      </c>
      <c r="B4" s="1">
        <v>0</v>
      </c>
      <c r="C4" s="1">
        <v>1</v>
      </c>
      <c r="D4">
        <v>185</v>
      </c>
      <c r="E4" s="51">
        <v>2</v>
      </c>
      <c r="F4" s="3">
        <f>E4/D4</f>
        <v>1.0810810810810811E-2</v>
      </c>
      <c r="G4" s="2">
        <v>0.3</v>
      </c>
      <c r="H4" s="18">
        <f>C4*F4/(1+(1-G4)*C4*F4)</f>
        <v>1.0729613733905581E-2</v>
      </c>
      <c r="I4" s="18">
        <f>1-H4</f>
        <v>0.98927038626609443</v>
      </c>
      <c r="J4" s="41">
        <v>100000</v>
      </c>
      <c r="K4" s="20">
        <f>J4*H4</f>
        <v>1072.961373390558</v>
      </c>
      <c r="L4" s="20">
        <f>C4*(J5+G4*K4)</f>
        <v>99248.927038626614</v>
      </c>
      <c r="M4" s="5">
        <f t="shared" ref="M4:M20" si="0">L4+M5</f>
        <v>7013431.400829738</v>
      </c>
      <c r="N4" s="32">
        <f>M4/J4</f>
        <v>70.13431400829738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99248.927038626614</v>
      </c>
      <c r="T4" s="35">
        <f t="shared" ref="T4:T22" si="3">N4</f>
        <v>70.13431400829738</v>
      </c>
      <c r="U4" s="42">
        <v>0.96680194174873568</v>
      </c>
      <c r="V4" s="43">
        <f>1-U4</f>
        <v>3.3198058251264317E-2</v>
      </c>
      <c r="W4" s="29">
        <f>S4*U4</f>
        <v>95954.055377422803</v>
      </c>
      <c r="X4" s="29">
        <f t="shared" ref="X4:X20" si="4">X5+W4</f>
        <v>6388089.9070263915</v>
      </c>
      <c r="Y4" s="40">
        <f>X4/R4</f>
        <v>63.880899070263915</v>
      </c>
      <c r="Z4" s="36">
        <f>T4-Y4</f>
        <v>6.2534149380334654</v>
      </c>
    </row>
    <row r="5" spans="1:26" s="2" customFormat="1" x14ac:dyDescent="0.25">
      <c r="A5" s="2">
        <v>2</v>
      </c>
      <c r="B5" s="1" t="s">
        <v>35</v>
      </c>
      <c r="C5" s="1">
        <v>4</v>
      </c>
      <c r="D5">
        <v>859</v>
      </c>
      <c r="E5" s="51">
        <v>1</v>
      </c>
      <c r="F5" s="3">
        <f t="shared" ref="F5:F22" si="5">E5/D5</f>
        <v>1.1641443538998836E-3</v>
      </c>
      <c r="G5" s="2">
        <v>0.4</v>
      </c>
      <c r="H5" s="3">
        <f t="shared" ref="H5:H21" si="6">C5*F5/(1+(1-G5)*C5*F5)</f>
        <v>4.6436034362665425E-3</v>
      </c>
      <c r="I5" s="3">
        <f t="shared" ref="I5:I22" si="7">1-H5</f>
        <v>0.99535639656373343</v>
      </c>
      <c r="J5" s="5">
        <f>I4*J4</f>
        <v>98927.038626609443</v>
      </c>
      <c r="K5" s="5">
        <f t="shared" ref="K5:K22" si="8">J5*H5</f>
        <v>459.37793650619659</v>
      </c>
      <c r="L5" s="5">
        <f t="shared" ref="L5:L21" si="9">C5*(J6+G5*K5)</f>
        <v>394605.64745882293</v>
      </c>
      <c r="M5" s="5">
        <f t="shared" si="0"/>
        <v>6914182.4737911113</v>
      </c>
      <c r="N5" s="33">
        <f t="shared" ref="N5:N22" si="10">M5/J5</f>
        <v>69.891736069124903</v>
      </c>
      <c r="O5" s="4"/>
      <c r="Q5" s="27" t="s">
        <v>36</v>
      </c>
      <c r="R5" s="29">
        <f t="shared" si="1"/>
        <v>98927.038626609443</v>
      </c>
      <c r="S5" s="29">
        <f t="shared" si="2"/>
        <v>394605.64745882293</v>
      </c>
      <c r="T5" s="35">
        <f t="shared" si="3"/>
        <v>69.891736069124903</v>
      </c>
      <c r="U5" s="42">
        <v>0.96680194174873568</v>
      </c>
      <c r="V5" s="43">
        <f>1-U5</f>
        <v>3.3198058251264317E-2</v>
      </c>
      <c r="W5" s="29">
        <f t="shared" ref="W5:W22" si="11">S5*U5</f>
        <v>381505.50618820707</v>
      </c>
      <c r="X5" s="29">
        <f t="shared" si="4"/>
        <v>6292135.8516489686</v>
      </c>
      <c r="Y5" s="35">
        <f t="shared" ref="Y5:Y22" si="12">X5/R5</f>
        <v>63.603802752026454</v>
      </c>
      <c r="Z5" s="36">
        <f t="shared" ref="Z5:Z22" si="13">T5-Y5</f>
        <v>6.2879333170984495</v>
      </c>
    </row>
    <row r="6" spans="1:26" s="2" customFormat="1" x14ac:dyDescent="0.25">
      <c r="A6" s="2">
        <v>3</v>
      </c>
      <c r="B6" s="1" t="s">
        <v>37</v>
      </c>
      <c r="C6" s="1">
        <v>5</v>
      </c>
      <c r="D6">
        <v>1162</v>
      </c>
      <c r="E6" s="51">
        <v>2</v>
      </c>
      <c r="F6" s="3">
        <f t="shared" si="5"/>
        <v>1.7211703958691911E-3</v>
      </c>
      <c r="G6" s="2">
        <v>0.5</v>
      </c>
      <c r="H6" s="3">
        <f t="shared" si="6"/>
        <v>8.5689802913453302E-3</v>
      </c>
      <c r="I6" s="3">
        <f t="shared" si="7"/>
        <v>0.99143101970865466</v>
      </c>
      <c r="J6" s="5">
        <f t="shared" ref="J6:J22" si="14">I5*J5</f>
        <v>98467.66069010325</v>
      </c>
      <c r="K6" s="5">
        <f t="shared" si="8"/>
        <v>843.76744378837407</v>
      </c>
      <c r="L6" s="5">
        <f t="shared" si="9"/>
        <v>490228.88484104536</v>
      </c>
      <c r="M6" s="5">
        <f t="shared" si="0"/>
        <v>6519576.8263322879</v>
      </c>
      <c r="N6" s="33">
        <f t="shared" si="10"/>
        <v>66.2103352576909</v>
      </c>
      <c r="O6" s="4"/>
      <c r="Q6" s="27" t="s">
        <v>38</v>
      </c>
      <c r="R6" s="29">
        <f t="shared" si="1"/>
        <v>98467.66069010325</v>
      </c>
      <c r="S6" s="29">
        <f t="shared" si="2"/>
        <v>490228.88484104536</v>
      </c>
      <c r="T6" s="35">
        <f t="shared" si="3"/>
        <v>66.2103352576909</v>
      </c>
      <c r="U6" s="42">
        <v>0.96680194174873568</v>
      </c>
      <c r="V6" s="43">
        <f>1-U6</f>
        <v>3.3198058251264317E-2</v>
      </c>
      <c r="W6" s="29">
        <f t="shared" si="11"/>
        <v>473954.23776564002</v>
      </c>
      <c r="X6" s="29">
        <f t="shared" si="4"/>
        <v>5910630.3454607613</v>
      </c>
      <c r="Y6" s="35">
        <f t="shared" si="12"/>
        <v>60.026107089744485</v>
      </c>
      <c r="Z6" s="36">
        <f t="shared" si="13"/>
        <v>6.1842281679464151</v>
      </c>
    </row>
    <row r="7" spans="1:26" s="2" customFormat="1" x14ac:dyDescent="0.25">
      <c r="A7" s="2">
        <v>4</v>
      </c>
      <c r="B7" s="1" t="s">
        <v>39</v>
      </c>
      <c r="C7" s="1">
        <v>5</v>
      </c>
      <c r="D7">
        <v>1371</v>
      </c>
      <c r="E7" s="51">
        <v>3</v>
      </c>
      <c r="F7" s="3">
        <f t="shared" si="5"/>
        <v>2.1881838074398249E-3</v>
      </c>
      <c r="G7" s="2">
        <v>0.5</v>
      </c>
      <c r="H7" s="3">
        <f t="shared" si="6"/>
        <v>1.088139281828074E-2</v>
      </c>
      <c r="I7" s="3">
        <f t="shared" si="7"/>
        <v>0.98911860718171929</v>
      </c>
      <c r="J7" s="5">
        <f t="shared" si="14"/>
        <v>97623.893246314881</v>
      </c>
      <c r="K7" s="5">
        <f t="shared" si="8"/>
        <v>1062.2839308630564</v>
      </c>
      <c r="L7" s="5">
        <f t="shared" si="9"/>
        <v>485463.75640441675</v>
      </c>
      <c r="M7" s="5">
        <f t="shared" si="0"/>
        <v>6029347.9414912425</v>
      </c>
      <c r="N7" s="33">
        <f t="shared" si="10"/>
        <v>61.760986383513639</v>
      </c>
      <c r="O7" s="4"/>
      <c r="Q7" s="27" t="s">
        <v>40</v>
      </c>
      <c r="R7" s="29">
        <f t="shared" si="1"/>
        <v>97623.893246314881</v>
      </c>
      <c r="S7" s="29">
        <f t="shared" si="2"/>
        <v>485463.75640441675</v>
      </c>
      <c r="T7" s="35">
        <f t="shared" si="3"/>
        <v>61.760986383513639</v>
      </c>
      <c r="U7" s="42">
        <v>0.96680194174873568</v>
      </c>
      <c r="V7" s="43">
        <f>1-U7</f>
        <v>3.3198058251264317E-2</v>
      </c>
      <c r="W7" s="29">
        <f t="shared" si="11"/>
        <v>469347.30234042532</v>
      </c>
      <c r="X7" s="29">
        <f t="shared" si="4"/>
        <v>5436676.1076951213</v>
      </c>
      <c r="Y7" s="35">
        <f t="shared" si="12"/>
        <v>55.690015291418895</v>
      </c>
      <c r="Z7" s="36">
        <f t="shared" si="13"/>
        <v>6.0709710920947444</v>
      </c>
    </row>
    <row r="8" spans="1:26" s="2" customFormat="1" x14ac:dyDescent="0.25">
      <c r="A8" s="2">
        <v>5</v>
      </c>
      <c r="B8" s="1" t="s">
        <v>41</v>
      </c>
      <c r="C8" s="1">
        <v>5</v>
      </c>
      <c r="D8">
        <v>1684</v>
      </c>
      <c r="E8" s="51">
        <v>0</v>
      </c>
      <c r="F8" s="3">
        <f t="shared" si="5"/>
        <v>0</v>
      </c>
      <c r="G8" s="2">
        <v>0.5</v>
      </c>
      <c r="H8" s="3">
        <f t="shared" si="6"/>
        <v>0</v>
      </c>
      <c r="I8" s="3">
        <f t="shared" si="7"/>
        <v>1</v>
      </c>
      <c r="J8" s="5">
        <f t="shared" si="14"/>
        <v>96561.609315451831</v>
      </c>
      <c r="K8" s="5">
        <f t="shared" si="8"/>
        <v>0</v>
      </c>
      <c r="L8" s="5">
        <f t="shared" si="9"/>
        <v>482808.04657725914</v>
      </c>
      <c r="M8" s="5">
        <f t="shared" si="0"/>
        <v>5543884.1850868259</v>
      </c>
      <c r="N8" s="33">
        <f t="shared" si="10"/>
        <v>57.412922427336667</v>
      </c>
      <c r="O8" s="4"/>
      <c r="Q8" s="27" t="s">
        <v>42</v>
      </c>
      <c r="R8" s="29">
        <f t="shared" si="1"/>
        <v>96561.609315451831</v>
      </c>
      <c r="S8" s="29">
        <f t="shared" si="2"/>
        <v>482808.04657725914</v>
      </c>
      <c r="T8" s="35">
        <f t="shared" si="3"/>
        <v>57.412922427336667</v>
      </c>
      <c r="U8" s="42">
        <v>0.96680194174873568</v>
      </c>
      <c r="V8" s="43">
        <f>1-U8</f>
        <v>3.3198058251264317E-2</v>
      </c>
      <c r="W8" s="29">
        <f t="shared" si="11"/>
        <v>466779.75692280818</v>
      </c>
      <c r="X8" s="29">
        <f t="shared" si="4"/>
        <v>4967328.8053546958</v>
      </c>
      <c r="Y8" s="35">
        <f t="shared" si="12"/>
        <v>51.442067303654824</v>
      </c>
      <c r="Z8" s="36">
        <f t="shared" si="13"/>
        <v>5.9708551236818437</v>
      </c>
    </row>
    <row r="9" spans="1:26" s="2" customFormat="1" x14ac:dyDescent="0.25">
      <c r="A9" s="2">
        <v>6</v>
      </c>
      <c r="B9" s="1" t="s">
        <v>43</v>
      </c>
      <c r="C9" s="1">
        <v>5</v>
      </c>
      <c r="D9">
        <v>1449</v>
      </c>
      <c r="E9" s="51">
        <v>1</v>
      </c>
      <c r="F9" s="3">
        <f t="shared" si="5"/>
        <v>6.9013112491373362E-4</v>
      </c>
      <c r="G9" s="2">
        <v>0.5</v>
      </c>
      <c r="H9" s="3">
        <f t="shared" si="6"/>
        <v>3.4447123665173954E-3</v>
      </c>
      <c r="I9" s="3">
        <f t="shared" si="7"/>
        <v>0.99655528763348256</v>
      </c>
      <c r="J9" s="5">
        <f t="shared" si="14"/>
        <v>96561.609315451831</v>
      </c>
      <c r="K9" s="5">
        <f t="shared" si="8"/>
        <v>332.62696973975824</v>
      </c>
      <c r="L9" s="5">
        <f t="shared" si="9"/>
        <v>481976.47915290971</v>
      </c>
      <c r="M9" s="5">
        <f t="shared" si="0"/>
        <v>5061076.1385095669</v>
      </c>
      <c r="N9" s="33">
        <f t="shared" si="10"/>
        <v>52.412922427336675</v>
      </c>
      <c r="O9" s="4"/>
      <c r="Q9" s="27" t="s">
        <v>44</v>
      </c>
      <c r="R9" s="29">
        <f t="shared" si="1"/>
        <v>96561.609315451831</v>
      </c>
      <c r="S9" s="29">
        <f t="shared" si="2"/>
        <v>481976.47915290971</v>
      </c>
      <c r="T9" s="35">
        <f t="shared" si="3"/>
        <v>52.412922427336675</v>
      </c>
      <c r="U9" s="42">
        <v>0.9555940589531835</v>
      </c>
      <c r="V9" s="43">
        <f t="shared" ref="V9:V22" si="15">1-U9</f>
        <v>4.4405941046816499E-2</v>
      </c>
      <c r="W9" s="29">
        <f t="shared" si="11"/>
        <v>460573.86003369343</v>
      </c>
      <c r="X9" s="29">
        <f t="shared" si="4"/>
        <v>4500549.0484318873</v>
      </c>
      <c r="Y9" s="35">
        <f t="shared" si="12"/>
        <v>46.608057594911145</v>
      </c>
      <c r="Z9" s="36">
        <f t="shared" si="13"/>
        <v>5.8048648324255296</v>
      </c>
    </row>
    <row r="10" spans="1:26" s="2" customFormat="1" x14ac:dyDescent="0.25">
      <c r="A10" s="2">
        <v>7</v>
      </c>
      <c r="B10" s="1" t="s">
        <v>45</v>
      </c>
      <c r="C10" s="1">
        <v>5</v>
      </c>
      <c r="D10">
        <v>1486</v>
      </c>
      <c r="E10" s="51">
        <v>4</v>
      </c>
      <c r="F10" s="3">
        <f t="shared" si="5"/>
        <v>2.6917900403768506E-3</v>
      </c>
      <c r="G10" s="2">
        <v>0.5</v>
      </c>
      <c r="H10" s="3">
        <f t="shared" si="6"/>
        <v>1.3368983957219251E-2</v>
      </c>
      <c r="I10" s="3">
        <f t="shared" si="7"/>
        <v>0.9866310160427807</v>
      </c>
      <c r="J10" s="5">
        <f t="shared" si="14"/>
        <v>96228.982345712066</v>
      </c>
      <c r="K10" s="5">
        <f t="shared" si="8"/>
        <v>1286.483721199359</v>
      </c>
      <c r="L10" s="5">
        <f t="shared" si="9"/>
        <v>477928.70242556196</v>
      </c>
      <c r="M10" s="5">
        <f t="shared" si="0"/>
        <v>4579099.6593566574</v>
      </c>
      <c r="N10" s="33">
        <f t="shared" si="10"/>
        <v>47.585452404617484</v>
      </c>
      <c r="O10" s="4"/>
      <c r="Q10" s="27" t="s">
        <v>46</v>
      </c>
      <c r="R10" s="29">
        <f t="shared" si="1"/>
        <v>96228.982345712066</v>
      </c>
      <c r="S10" s="29">
        <f t="shared" si="2"/>
        <v>477928.70242556196</v>
      </c>
      <c r="T10" s="35">
        <f t="shared" si="3"/>
        <v>47.585452404617484</v>
      </c>
      <c r="U10" s="42">
        <v>0.96363095511775332</v>
      </c>
      <c r="V10" s="43">
        <f t="shared" si="15"/>
        <v>3.6369044882246682E-2</v>
      </c>
      <c r="W10" s="29">
        <f t="shared" si="11"/>
        <v>460546.8919965328</v>
      </c>
      <c r="X10" s="29">
        <f t="shared" si="4"/>
        <v>4039975.1883981936</v>
      </c>
      <c r="Y10" s="35">
        <f t="shared" si="12"/>
        <v>41.982935804975952</v>
      </c>
      <c r="Z10" s="36">
        <f t="shared" si="13"/>
        <v>5.6025165996415325</v>
      </c>
    </row>
    <row r="11" spans="1:26" s="2" customFormat="1" x14ac:dyDescent="0.25">
      <c r="A11" s="2">
        <v>8</v>
      </c>
      <c r="B11" s="1" t="s">
        <v>47</v>
      </c>
      <c r="C11" s="1">
        <v>5</v>
      </c>
      <c r="D11">
        <v>1563</v>
      </c>
      <c r="E11" s="51">
        <v>6</v>
      </c>
      <c r="F11" s="3">
        <f t="shared" si="5"/>
        <v>3.838771593090211E-3</v>
      </c>
      <c r="G11" s="2">
        <v>0.5</v>
      </c>
      <c r="H11" s="3">
        <f t="shared" si="6"/>
        <v>1.901140684410646E-2</v>
      </c>
      <c r="I11" s="3">
        <f t="shared" si="7"/>
        <v>0.98098859315589348</v>
      </c>
      <c r="J11" s="5">
        <f t="shared" si="14"/>
        <v>94942.498624512707</v>
      </c>
      <c r="K11" s="5">
        <f t="shared" si="8"/>
        <v>1804.9904681466289</v>
      </c>
      <c r="L11" s="5">
        <f t="shared" si="9"/>
        <v>470200.01695219695</v>
      </c>
      <c r="M11" s="5">
        <f t="shared" si="0"/>
        <v>4101170.9569310956</v>
      </c>
      <c r="N11" s="33">
        <f t="shared" si="10"/>
        <v>43.196366393839938</v>
      </c>
      <c r="O11" s="4"/>
      <c r="Q11" s="27" t="s">
        <v>48</v>
      </c>
      <c r="R11" s="29">
        <f t="shared" si="1"/>
        <v>94942.498624512707</v>
      </c>
      <c r="S11" s="29">
        <f t="shared" si="2"/>
        <v>470200.01695219695</v>
      </c>
      <c r="T11" s="35">
        <f t="shared" si="3"/>
        <v>43.196366393839938</v>
      </c>
      <c r="U11" s="42">
        <v>0.96005435016735896</v>
      </c>
      <c r="V11" s="43">
        <f t="shared" si="15"/>
        <v>3.9945649832641039E-2</v>
      </c>
      <c r="W11" s="29">
        <f t="shared" si="11"/>
        <v>451417.57172372262</v>
      </c>
      <c r="X11" s="29">
        <f t="shared" si="4"/>
        <v>3579428.2964016609</v>
      </c>
      <c r="Y11" s="35">
        <f t="shared" si="12"/>
        <v>37.701012173251435</v>
      </c>
      <c r="Z11" s="36">
        <f t="shared" si="13"/>
        <v>5.4953542205885029</v>
      </c>
    </row>
    <row r="12" spans="1:26" s="2" customFormat="1" x14ac:dyDescent="0.25">
      <c r="A12" s="2">
        <v>9</v>
      </c>
      <c r="B12" s="1" t="s">
        <v>49</v>
      </c>
      <c r="C12" s="1">
        <v>5</v>
      </c>
      <c r="D12">
        <v>1718</v>
      </c>
      <c r="E12" s="51">
        <v>8</v>
      </c>
      <c r="F12" s="3">
        <f t="shared" si="5"/>
        <v>4.6565774155995342E-3</v>
      </c>
      <c r="G12" s="2">
        <v>0.5</v>
      </c>
      <c r="H12" s="3">
        <f t="shared" si="6"/>
        <v>2.3014959723820484E-2</v>
      </c>
      <c r="I12" s="3">
        <f t="shared" si="7"/>
        <v>0.97698504027617949</v>
      </c>
      <c r="J12" s="5">
        <f t="shared" si="14"/>
        <v>93137.508156366079</v>
      </c>
      <c r="K12" s="5">
        <f t="shared" si="8"/>
        <v>2143.5559989957674</v>
      </c>
      <c r="L12" s="5">
        <f t="shared" si="9"/>
        <v>460328.65078434092</v>
      </c>
      <c r="M12" s="5">
        <f t="shared" si="0"/>
        <v>3630970.9399788985</v>
      </c>
      <c r="N12" s="33">
        <f t="shared" si="10"/>
        <v>38.985055665038388</v>
      </c>
      <c r="O12" s="4"/>
      <c r="Q12" s="27" t="s">
        <v>50</v>
      </c>
      <c r="R12" s="29">
        <f t="shared" si="1"/>
        <v>93137.508156366079</v>
      </c>
      <c r="S12" s="29">
        <f t="shared" si="2"/>
        <v>460328.65078434092</v>
      </c>
      <c r="T12" s="35">
        <f t="shared" si="3"/>
        <v>38.985055665038388</v>
      </c>
      <c r="U12" s="42">
        <v>0.94127750867207383</v>
      </c>
      <c r="V12" s="43">
        <f t="shared" si="15"/>
        <v>5.8722491327926174E-2</v>
      </c>
      <c r="W12" s="29">
        <f t="shared" si="11"/>
        <v>433297.00558066153</v>
      </c>
      <c r="X12" s="29">
        <f t="shared" si="4"/>
        <v>3128010.724677938</v>
      </c>
      <c r="Y12" s="35">
        <f t="shared" si="12"/>
        <v>33.584865932062563</v>
      </c>
      <c r="Z12" s="36">
        <f t="shared" si="13"/>
        <v>5.4001897329758251</v>
      </c>
    </row>
    <row r="13" spans="1:26" s="2" customFormat="1" x14ac:dyDescent="0.25">
      <c r="A13" s="2">
        <v>10</v>
      </c>
      <c r="B13" s="1" t="s">
        <v>51</v>
      </c>
      <c r="C13" s="1">
        <v>5</v>
      </c>
      <c r="D13">
        <v>1825</v>
      </c>
      <c r="E13" s="51">
        <v>10</v>
      </c>
      <c r="F13" s="3">
        <f t="shared" si="5"/>
        <v>5.4794520547945206E-3</v>
      </c>
      <c r="G13" s="2">
        <v>0.5</v>
      </c>
      <c r="H13" s="3">
        <f t="shared" si="6"/>
        <v>2.7027027027027025E-2</v>
      </c>
      <c r="I13" s="3">
        <f t="shared" si="7"/>
        <v>0.97297297297297303</v>
      </c>
      <c r="J13" s="5">
        <f t="shared" si="14"/>
        <v>90993.95215737031</v>
      </c>
      <c r="K13" s="5">
        <f t="shared" si="8"/>
        <v>2459.2960042532513</v>
      </c>
      <c r="L13" s="5">
        <f t="shared" si="9"/>
        <v>448821.52077621844</v>
      </c>
      <c r="M13" s="5">
        <f t="shared" si="0"/>
        <v>3170642.2891945578</v>
      </c>
      <c r="N13" s="33">
        <f t="shared" si="10"/>
        <v>34.844538719574047</v>
      </c>
      <c r="O13" s="4"/>
      <c r="Q13" s="27" t="s">
        <v>52</v>
      </c>
      <c r="R13" s="29">
        <f t="shared" si="1"/>
        <v>90993.95215737031</v>
      </c>
      <c r="S13" s="29">
        <f t="shared" si="2"/>
        <v>448821.52077621844</v>
      </c>
      <c r="T13" s="35">
        <f t="shared" si="3"/>
        <v>34.844538719574047</v>
      </c>
      <c r="U13" s="42">
        <v>0.95386474178345915</v>
      </c>
      <c r="V13" s="43">
        <f t="shared" si="15"/>
        <v>4.6135258216540853E-2</v>
      </c>
      <c r="W13" s="29">
        <f t="shared" si="11"/>
        <v>428115.02402206702</v>
      </c>
      <c r="X13" s="29">
        <f t="shared" si="4"/>
        <v>2694713.7190972767</v>
      </c>
      <c r="Y13" s="35">
        <f t="shared" si="12"/>
        <v>29.614206825931461</v>
      </c>
      <c r="Z13" s="36">
        <f t="shared" si="13"/>
        <v>5.2303318936425853</v>
      </c>
    </row>
    <row r="14" spans="1:26" s="2" customFormat="1" x14ac:dyDescent="0.25">
      <c r="A14" s="2">
        <v>11</v>
      </c>
      <c r="B14" s="1" t="s">
        <v>53</v>
      </c>
      <c r="C14" s="1">
        <v>5</v>
      </c>
      <c r="D14">
        <v>1806</v>
      </c>
      <c r="E14" s="51">
        <v>12</v>
      </c>
      <c r="F14" s="3">
        <f t="shared" si="5"/>
        <v>6.6445182724252493E-3</v>
      </c>
      <c r="G14" s="2">
        <v>0.5</v>
      </c>
      <c r="H14" s="3">
        <f t="shared" si="6"/>
        <v>3.2679738562091505E-2</v>
      </c>
      <c r="I14" s="3">
        <f t="shared" si="7"/>
        <v>0.9673202614379085</v>
      </c>
      <c r="J14" s="5">
        <f t="shared" si="14"/>
        <v>88534.656153117059</v>
      </c>
      <c r="K14" s="5">
        <f t="shared" si="8"/>
        <v>2893.2894167685313</v>
      </c>
      <c r="L14" s="5">
        <f t="shared" si="9"/>
        <v>435440.05722366396</v>
      </c>
      <c r="M14" s="5">
        <f t="shared" si="0"/>
        <v>2721820.7684183395</v>
      </c>
      <c r="N14" s="33">
        <f t="shared" si="10"/>
        <v>30.742998128451102</v>
      </c>
      <c r="O14" s="4"/>
      <c r="Q14" s="27" t="s">
        <v>54</v>
      </c>
      <c r="R14" s="29">
        <f t="shared" si="1"/>
        <v>88534.656153117059</v>
      </c>
      <c r="S14" s="29">
        <f t="shared" si="2"/>
        <v>435440.05722366396</v>
      </c>
      <c r="T14" s="35">
        <f t="shared" si="3"/>
        <v>30.742998128451102</v>
      </c>
      <c r="U14" s="42">
        <v>0.94210046609890041</v>
      </c>
      <c r="V14" s="43">
        <f t="shared" si="15"/>
        <v>5.7899533901099587E-2</v>
      </c>
      <c r="W14" s="29">
        <f t="shared" si="11"/>
        <v>410228.2808685457</v>
      </c>
      <c r="X14" s="29">
        <f t="shared" si="4"/>
        <v>2266598.6950752097</v>
      </c>
      <c r="Y14" s="35">
        <f t="shared" si="12"/>
        <v>25.601259366221743</v>
      </c>
      <c r="Z14" s="36">
        <f t="shared" si="13"/>
        <v>5.1417387622293589</v>
      </c>
    </row>
    <row r="15" spans="1:26" s="2" customFormat="1" x14ac:dyDescent="0.25">
      <c r="A15" s="2">
        <v>12</v>
      </c>
      <c r="B15" s="1" t="s">
        <v>55</v>
      </c>
      <c r="C15" s="1">
        <v>5</v>
      </c>
      <c r="D15">
        <v>1430</v>
      </c>
      <c r="E15" s="51">
        <v>13</v>
      </c>
      <c r="F15" s="3">
        <f t="shared" si="5"/>
        <v>9.0909090909090905E-3</v>
      </c>
      <c r="G15" s="2">
        <v>0.5</v>
      </c>
      <c r="H15" s="3">
        <f t="shared" si="6"/>
        <v>4.4444444444444446E-2</v>
      </c>
      <c r="I15" s="3">
        <f t="shared" si="7"/>
        <v>0.9555555555555556</v>
      </c>
      <c r="J15" s="5">
        <f t="shared" si="14"/>
        <v>85641.366736348529</v>
      </c>
      <c r="K15" s="5">
        <f t="shared" si="8"/>
        <v>3806.2829660599346</v>
      </c>
      <c r="L15" s="5">
        <f t="shared" si="9"/>
        <v>418691.12626659282</v>
      </c>
      <c r="M15" s="5">
        <f t="shared" si="0"/>
        <v>2286380.7111946754</v>
      </c>
      <c r="N15" s="33">
        <f t="shared" si="10"/>
        <v>26.6971534706285</v>
      </c>
      <c r="O15" s="4"/>
      <c r="Q15" s="27" t="s">
        <v>56</v>
      </c>
      <c r="R15" s="29">
        <f t="shared" si="1"/>
        <v>85641.366736348529</v>
      </c>
      <c r="S15" s="29">
        <f t="shared" si="2"/>
        <v>418691.12626659282</v>
      </c>
      <c r="T15" s="35">
        <f t="shared" si="3"/>
        <v>26.6971534706285</v>
      </c>
      <c r="U15" s="42">
        <v>0.91645683631107144</v>
      </c>
      <c r="V15" s="43">
        <f t="shared" si="15"/>
        <v>8.3543163688928557E-2</v>
      </c>
      <c r="W15" s="29">
        <f t="shared" si="11"/>
        <v>383712.34496980102</v>
      </c>
      <c r="X15" s="29">
        <f t="shared" si="4"/>
        <v>1856370.4142066641</v>
      </c>
      <c r="Y15" s="35">
        <f t="shared" si="12"/>
        <v>21.676095150625031</v>
      </c>
      <c r="Z15" s="36">
        <f t="shared" si="13"/>
        <v>5.0210583200034691</v>
      </c>
    </row>
    <row r="16" spans="1:26" s="2" customFormat="1" x14ac:dyDescent="0.25">
      <c r="A16" s="2">
        <v>13</v>
      </c>
      <c r="B16" s="1" t="s">
        <v>57</v>
      </c>
      <c r="C16" s="1">
        <v>5</v>
      </c>
      <c r="D16">
        <v>1106</v>
      </c>
      <c r="E16" s="51">
        <v>12</v>
      </c>
      <c r="F16" s="3">
        <f t="shared" si="5"/>
        <v>1.0849909584086799E-2</v>
      </c>
      <c r="G16" s="2">
        <v>0.5</v>
      </c>
      <c r="H16" s="3">
        <f t="shared" si="6"/>
        <v>5.2816901408450703E-2</v>
      </c>
      <c r="I16" s="3">
        <f t="shared" si="7"/>
        <v>0.94718309859154926</v>
      </c>
      <c r="J16" s="5">
        <f t="shared" si="14"/>
        <v>81835.083770288606</v>
      </c>
      <c r="K16" s="5">
        <f t="shared" si="8"/>
        <v>4322.2755512476378</v>
      </c>
      <c r="L16" s="5">
        <f t="shared" si="9"/>
        <v>398369.72997332393</v>
      </c>
      <c r="M16" s="5">
        <f t="shared" si="0"/>
        <v>1867689.5849280825</v>
      </c>
      <c r="N16" s="33">
        <f t="shared" si="10"/>
        <v>22.822602469262382</v>
      </c>
      <c r="O16" s="4"/>
      <c r="Q16" s="27" t="s">
        <v>58</v>
      </c>
      <c r="R16" s="29">
        <f t="shared" si="1"/>
        <v>81835.083770288606</v>
      </c>
      <c r="S16" s="29">
        <f t="shared" si="2"/>
        <v>398369.72997332393</v>
      </c>
      <c r="T16" s="35">
        <f t="shared" si="3"/>
        <v>22.822602469262382</v>
      </c>
      <c r="U16" s="42">
        <v>0.8859396016463057</v>
      </c>
      <c r="V16" s="43">
        <f t="shared" si="15"/>
        <v>0.1140603983536943</v>
      </c>
      <c r="W16" s="29">
        <f t="shared" si="11"/>
        <v>352931.51988051296</v>
      </c>
      <c r="X16" s="29">
        <f t="shared" si="4"/>
        <v>1472658.0692368629</v>
      </c>
      <c r="Y16" s="35">
        <f t="shared" si="12"/>
        <v>17.9954366927835</v>
      </c>
      <c r="Z16" s="36">
        <f t="shared" si="13"/>
        <v>4.827165776478882</v>
      </c>
    </row>
    <row r="17" spans="1:26" s="2" customFormat="1" x14ac:dyDescent="0.25">
      <c r="A17" s="2">
        <v>14</v>
      </c>
      <c r="B17" s="1" t="s">
        <v>59</v>
      </c>
      <c r="C17" s="1">
        <v>5</v>
      </c>
      <c r="D17">
        <v>862</v>
      </c>
      <c r="E17" s="51">
        <v>10</v>
      </c>
      <c r="F17" s="3">
        <f t="shared" si="5"/>
        <v>1.1600928074245939E-2</v>
      </c>
      <c r="G17" s="2">
        <v>0.5</v>
      </c>
      <c r="H17" s="3">
        <f t="shared" si="6"/>
        <v>5.6369785794813977E-2</v>
      </c>
      <c r="I17" s="3">
        <f t="shared" si="7"/>
        <v>0.943630214205186</v>
      </c>
      <c r="J17" s="5">
        <f t="shared" si="14"/>
        <v>77512.808219040962</v>
      </c>
      <c r="K17" s="5">
        <f t="shared" si="8"/>
        <v>4369.3803956618349</v>
      </c>
      <c r="L17" s="5">
        <f t="shared" si="9"/>
        <v>376640.59010605025</v>
      </c>
      <c r="M17" s="5">
        <f t="shared" si="0"/>
        <v>1469319.8549547587</v>
      </c>
      <c r="N17" s="33">
        <f t="shared" si="10"/>
        <v>18.955833090224971</v>
      </c>
      <c r="O17" s="4"/>
      <c r="Q17" s="27" t="s">
        <v>60</v>
      </c>
      <c r="R17" s="29">
        <f t="shared" si="1"/>
        <v>77512.808219040962</v>
      </c>
      <c r="S17" s="29">
        <f t="shared" si="2"/>
        <v>376640.59010605025</v>
      </c>
      <c r="T17" s="35">
        <f t="shared" si="3"/>
        <v>18.955833090224971</v>
      </c>
      <c r="U17" s="42">
        <v>0.85631920960893304</v>
      </c>
      <c r="V17" s="43">
        <f t="shared" si="15"/>
        <v>0.14368079039106696</v>
      </c>
      <c r="W17" s="29">
        <f t="shared" si="11"/>
        <v>322524.57242625509</v>
      </c>
      <c r="X17" s="29">
        <f t="shared" si="4"/>
        <v>1119726.54935635</v>
      </c>
      <c r="Y17" s="35">
        <f t="shared" si="12"/>
        <v>14.445697105853146</v>
      </c>
      <c r="Z17" s="36">
        <f t="shared" si="13"/>
        <v>4.5101359843718249</v>
      </c>
    </row>
    <row r="18" spans="1:26" s="2" customFormat="1" x14ac:dyDescent="0.25">
      <c r="A18" s="2">
        <v>15</v>
      </c>
      <c r="B18" s="1" t="s">
        <v>61</v>
      </c>
      <c r="C18" s="1">
        <v>5</v>
      </c>
      <c r="D18">
        <v>606</v>
      </c>
      <c r="E18" s="51">
        <v>21</v>
      </c>
      <c r="F18" s="3">
        <f t="shared" si="5"/>
        <v>3.4653465346534656E-2</v>
      </c>
      <c r="G18" s="2">
        <v>0.5</v>
      </c>
      <c r="H18" s="3">
        <f t="shared" si="6"/>
        <v>0.15945330296127563</v>
      </c>
      <c r="I18" s="3">
        <f t="shared" si="7"/>
        <v>0.84054669703872431</v>
      </c>
      <c r="J18" s="5">
        <f t="shared" si="14"/>
        <v>73143.427823379126</v>
      </c>
      <c r="K18" s="5">
        <f t="shared" si="8"/>
        <v>11662.96115634747</v>
      </c>
      <c r="L18" s="5">
        <f t="shared" si="9"/>
        <v>336559.73622602696</v>
      </c>
      <c r="M18" s="5">
        <f t="shared" si="0"/>
        <v>1092679.2648487084</v>
      </c>
      <c r="N18" s="33">
        <f t="shared" si="10"/>
        <v>14.938857767060391</v>
      </c>
      <c r="O18" s="4"/>
      <c r="Q18" s="27" t="s">
        <v>62</v>
      </c>
      <c r="R18" s="29">
        <f t="shared" si="1"/>
        <v>73143.427823379126</v>
      </c>
      <c r="S18" s="29">
        <f t="shared" si="2"/>
        <v>336559.73622602696</v>
      </c>
      <c r="T18" s="35">
        <f t="shared" si="3"/>
        <v>14.938857767060391</v>
      </c>
      <c r="U18" s="42">
        <v>0.77613843304153718</v>
      </c>
      <c r="V18" s="43">
        <f t="shared" si="15"/>
        <v>0.22386156695846282</v>
      </c>
      <c r="W18" s="29">
        <f t="shared" si="11"/>
        <v>261216.94629934165</v>
      </c>
      <c r="X18" s="29">
        <f t="shared" si="4"/>
        <v>797201.97693009488</v>
      </c>
      <c r="Y18" s="35">
        <f t="shared" si="12"/>
        <v>10.899160740116175</v>
      </c>
      <c r="Z18" s="36">
        <f t="shared" si="13"/>
        <v>4.0396970269442161</v>
      </c>
    </row>
    <row r="19" spans="1:26" s="2" customFormat="1" x14ac:dyDescent="0.25">
      <c r="A19" s="2">
        <v>16</v>
      </c>
      <c r="B19" s="1" t="s">
        <v>63</v>
      </c>
      <c r="C19" s="1">
        <v>5</v>
      </c>
      <c r="D19">
        <v>371</v>
      </c>
      <c r="E19" s="51">
        <v>17</v>
      </c>
      <c r="F19" s="3">
        <f t="shared" si="5"/>
        <v>4.5822102425876012E-2</v>
      </c>
      <c r="G19" s="2">
        <v>0.5</v>
      </c>
      <c r="H19" s="3">
        <f t="shared" si="6"/>
        <v>0.20556227327690446</v>
      </c>
      <c r="I19" s="3">
        <f t="shared" si="7"/>
        <v>0.79443772672309554</v>
      </c>
      <c r="J19" s="5">
        <f t="shared" si="14"/>
        <v>61480.466667031651</v>
      </c>
      <c r="K19" s="5">
        <f t="shared" si="8"/>
        <v>12638.064490199977</v>
      </c>
      <c r="L19" s="5">
        <f t="shared" si="9"/>
        <v>275807.17210965831</v>
      </c>
      <c r="M19" s="5">
        <f t="shared" si="0"/>
        <v>756119.52862268151</v>
      </c>
      <c r="N19" s="33">
        <f t="shared" si="10"/>
        <v>12.298532682220902</v>
      </c>
      <c r="O19" s="4"/>
      <c r="Q19" s="27" t="s">
        <v>64</v>
      </c>
      <c r="R19" s="29">
        <f t="shared" si="1"/>
        <v>61480.466667031651</v>
      </c>
      <c r="S19" s="29">
        <f t="shared" si="2"/>
        <v>275807.17210965831</v>
      </c>
      <c r="T19" s="35">
        <f t="shared" si="3"/>
        <v>12.298532682220902</v>
      </c>
      <c r="U19" s="42">
        <v>0.73716277889453141</v>
      </c>
      <c r="V19" s="43">
        <f t="shared" si="15"/>
        <v>0.26283722110546859</v>
      </c>
      <c r="W19" s="29">
        <f t="shared" si="11"/>
        <v>203314.78143139801</v>
      </c>
      <c r="X19" s="29">
        <f t="shared" si="4"/>
        <v>535985.03063075326</v>
      </c>
      <c r="Y19" s="35">
        <f t="shared" si="12"/>
        <v>8.7179727104799358</v>
      </c>
      <c r="Z19" s="36">
        <f t="shared" si="13"/>
        <v>3.580559971740966</v>
      </c>
    </row>
    <row r="20" spans="1:26" s="2" customFormat="1" x14ac:dyDescent="0.25">
      <c r="A20" s="2">
        <v>17</v>
      </c>
      <c r="B20" s="1" t="s">
        <v>65</v>
      </c>
      <c r="C20" s="1">
        <v>5</v>
      </c>
      <c r="D20">
        <v>199</v>
      </c>
      <c r="E20" s="51">
        <v>13</v>
      </c>
      <c r="F20" s="3">
        <f t="shared" si="5"/>
        <v>6.5326633165829151E-2</v>
      </c>
      <c r="G20" s="2">
        <v>0.5</v>
      </c>
      <c r="H20" s="3">
        <f t="shared" si="6"/>
        <v>0.28077753779697628</v>
      </c>
      <c r="I20" s="3">
        <f t="shared" si="7"/>
        <v>0.71922246220302366</v>
      </c>
      <c r="J20" s="5">
        <f t="shared" si="14"/>
        <v>48842.402176831674</v>
      </c>
      <c r="K20" s="5">
        <f t="shared" si="8"/>
        <v>13713.849423300473</v>
      </c>
      <c r="L20" s="5">
        <f t="shared" si="9"/>
        <v>209927.38732590718</v>
      </c>
      <c r="M20" s="5">
        <f t="shared" si="0"/>
        <v>480312.35651302326</v>
      </c>
      <c r="N20" s="33">
        <f t="shared" si="10"/>
        <v>9.8339216563115475</v>
      </c>
      <c r="O20" s="4"/>
      <c r="Q20" s="27" t="s">
        <v>66</v>
      </c>
      <c r="R20" s="29">
        <f t="shared" si="1"/>
        <v>48842.402176831674</v>
      </c>
      <c r="S20" s="29">
        <f t="shared" si="2"/>
        <v>209927.38732590718</v>
      </c>
      <c r="T20" s="35">
        <f t="shared" si="3"/>
        <v>9.8339216563115475</v>
      </c>
      <c r="U20" s="42">
        <v>0.7271372759570951</v>
      </c>
      <c r="V20" s="43">
        <f t="shared" si="15"/>
        <v>0.2728627240429049</v>
      </c>
      <c r="W20" s="29">
        <f t="shared" si="11"/>
        <v>152646.02856895016</v>
      </c>
      <c r="X20" s="29">
        <f t="shared" si="4"/>
        <v>332670.24919935525</v>
      </c>
      <c r="Y20" s="35">
        <f t="shared" si="12"/>
        <v>6.8110951626608758</v>
      </c>
      <c r="Z20" s="36">
        <f t="shared" si="13"/>
        <v>3.0228264936506717</v>
      </c>
    </row>
    <row r="21" spans="1:26" s="2" customFormat="1" x14ac:dyDescent="0.25">
      <c r="A21" s="2">
        <v>18</v>
      </c>
      <c r="B21" s="1" t="s">
        <v>67</v>
      </c>
      <c r="C21" s="1">
        <v>5</v>
      </c>
      <c r="D21">
        <v>91</v>
      </c>
      <c r="E21" s="51">
        <v>9</v>
      </c>
      <c r="F21" s="3">
        <f t="shared" si="5"/>
        <v>9.8901098901098897E-2</v>
      </c>
      <c r="G21" s="2">
        <v>0.5</v>
      </c>
      <c r="H21" s="3">
        <f t="shared" si="6"/>
        <v>0.3964757709251101</v>
      </c>
      <c r="I21" s="3">
        <f t="shared" si="7"/>
        <v>0.6035242290748899</v>
      </c>
      <c r="J21" s="5">
        <f t="shared" si="14"/>
        <v>35128.552753531199</v>
      </c>
      <c r="K21" s="5">
        <f t="shared" si="8"/>
        <v>13927.620034439682</v>
      </c>
      <c r="L21" s="5">
        <f t="shared" si="9"/>
        <v>140823.71368155681</v>
      </c>
      <c r="M21" s="5">
        <f>L21+M22</f>
        <v>270384.96918711608</v>
      </c>
      <c r="N21" s="33">
        <f t="shared" si="10"/>
        <v>7.697014194811552</v>
      </c>
      <c r="O21" s="4"/>
      <c r="Q21" s="27" t="s">
        <v>68</v>
      </c>
      <c r="R21" s="29">
        <f t="shared" si="1"/>
        <v>35128.552753531199</v>
      </c>
      <c r="S21" s="29">
        <f t="shared" si="2"/>
        <v>140823.71368155681</v>
      </c>
      <c r="T21" s="35">
        <f t="shared" si="3"/>
        <v>7.697014194811552</v>
      </c>
      <c r="U21" s="42">
        <v>0.68635947845240242</v>
      </c>
      <c r="V21" s="43">
        <f t="shared" si="15"/>
        <v>0.31364052154759758</v>
      </c>
      <c r="W21" s="29">
        <f t="shared" si="11"/>
        <v>96655.690676203783</v>
      </c>
      <c r="X21" s="29">
        <f>X22+W21</f>
        <v>180024.22063040512</v>
      </c>
      <c r="Y21" s="35">
        <f t="shared" si="12"/>
        <v>5.1247263698419427</v>
      </c>
      <c r="Z21" s="36">
        <f t="shared" si="13"/>
        <v>2.5722878249696093</v>
      </c>
    </row>
    <row r="22" spans="1:26" s="2" customFormat="1" x14ac:dyDescent="0.25">
      <c r="A22" s="12">
        <v>19</v>
      </c>
      <c r="B22" s="13" t="s">
        <v>69</v>
      </c>
      <c r="C22" s="12"/>
      <c r="D22">
        <v>55</v>
      </c>
      <c r="E22" s="51">
        <v>9</v>
      </c>
      <c r="F22" s="17">
        <f t="shared" si="5"/>
        <v>0.16363636363636364</v>
      </c>
      <c r="G22" s="12"/>
      <c r="H22" s="17">
        <v>1</v>
      </c>
      <c r="I22" s="17">
        <f t="shared" si="7"/>
        <v>0</v>
      </c>
      <c r="J22" s="21">
        <f t="shared" si="14"/>
        <v>21200.932719091517</v>
      </c>
      <c r="K22" s="21">
        <f t="shared" si="8"/>
        <v>21200.932719091517</v>
      </c>
      <c r="L22" s="21">
        <f>K22/F22</f>
        <v>129561.25550555927</v>
      </c>
      <c r="M22" s="21">
        <f>L22</f>
        <v>129561.25550555927</v>
      </c>
      <c r="N22" s="34">
        <f t="shared" si="10"/>
        <v>6.1111111111111107</v>
      </c>
      <c r="O22" s="4"/>
      <c r="Q22" s="30" t="s">
        <v>69</v>
      </c>
      <c r="R22" s="31">
        <f t="shared" si="1"/>
        <v>21200.932719091517</v>
      </c>
      <c r="S22" s="31">
        <f t="shared" si="2"/>
        <v>129561.25550555927</v>
      </c>
      <c r="T22" s="38">
        <f t="shared" si="3"/>
        <v>6.1111111111111107</v>
      </c>
      <c r="U22" s="44">
        <v>0.64346806172022719</v>
      </c>
      <c r="V22" s="45">
        <f t="shared" si="15"/>
        <v>0.35653193827977281</v>
      </c>
      <c r="W22" s="31">
        <f t="shared" si="11"/>
        <v>83368.529954201338</v>
      </c>
      <c r="X22" s="31">
        <f>W22</f>
        <v>83368.529954201338</v>
      </c>
      <c r="Y22" s="38">
        <f t="shared" si="12"/>
        <v>3.9323048216236107</v>
      </c>
      <c r="Z22" s="37">
        <f t="shared" si="13"/>
        <v>2.1788062894875</v>
      </c>
    </row>
    <row r="23" spans="1:26" s="2" customFormat="1" ht="13.2" x14ac:dyDescent="0.25">
      <c r="B23" s="2" t="s">
        <v>70</v>
      </c>
      <c r="D23" s="25">
        <f>SUM(D4:D22)</f>
        <v>19828</v>
      </c>
      <c r="E23" s="25">
        <f>SUM(E4:E22)</f>
        <v>153</v>
      </c>
    </row>
    <row r="24" spans="1:26" s="2" customFormat="1" ht="13.2" x14ac:dyDescent="0.25">
      <c r="D24" s="14"/>
      <c r="E24" s="14"/>
      <c r="F24" s="5"/>
    </row>
    <row r="25" spans="1:26" x14ac:dyDescent="0.25">
      <c r="D25" s="15"/>
      <c r="E25" s="15"/>
      <c r="K25" s="16"/>
    </row>
    <row r="26" spans="1:26" s="2" customFormat="1" ht="18" thickBot="1" x14ac:dyDescent="0.35">
      <c r="B26" s="68" t="s">
        <v>88</v>
      </c>
      <c r="C26" s="68"/>
      <c r="D26" s="68"/>
      <c r="E26" s="68"/>
      <c r="F26" s="68"/>
      <c r="G26" s="68"/>
      <c r="H26" s="68"/>
      <c r="I26" s="68"/>
      <c r="J26" s="68"/>
      <c r="K26" s="68"/>
      <c r="L26" s="68"/>
      <c r="M26" s="68"/>
      <c r="N26" s="68"/>
      <c r="Q26" s="70" t="s">
        <v>91</v>
      </c>
      <c r="R26" s="71"/>
      <c r="S26" s="71"/>
      <c r="T26" s="71"/>
      <c r="U26" s="71"/>
      <c r="V26" s="71"/>
      <c r="W26" s="71"/>
      <c r="X26" s="71"/>
      <c r="Y26" s="71"/>
      <c r="Z26" s="72"/>
    </row>
    <row r="27" spans="1:26" s="9" customFormat="1" ht="14.25" customHeight="1" x14ac:dyDescent="0.35">
      <c r="A27" s="7"/>
      <c r="B27" s="66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77" t="s">
        <v>14</v>
      </c>
      <c r="S27" s="77"/>
      <c r="T27" s="77"/>
      <c r="U27" s="74" t="s">
        <v>15</v>
      </c>
      <c r="V27" s="78" t="s">
        <v>16</v>
      </c>
      <c r="W27" s="79" t="s">
        <v>17</v>
      </c>
      <c r="X27" s="79" t="s">
        <v>18</v>
      </c>
      <c r="Y27" s="80" t="s">
        <v>19</v>
      </c>
      <c r="Z27" s="80" t="s">
        <v>20</v>
      </c>
    </row>
    <row r="28" spans="1:26" s="10" customFormat="1" ht="32.549999999999997" customHeight="1" thickBot="1" x14ac:dyDescent="0.35">
      <c r="B28" s="67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74"/>
      <c r="V28" s="78"/>
      <c r="W28" s="79"/>
      <c r="X28" s="79"/>
      <c r="Y28" s="80"/>
      <c r="Z28" s="80"/>
    </row>
    <row r="29" spans="1:26" s="2" customFormat="1" x14ac:dyDescent="0.25">
      <c r="A29" s="2">
        <v>1</v>
      </c>
      <c r="B29" s="1">
        <v>0</v>
      </c>
      <c r="C29" s="1">
        <v>1</v>
      </c>
      <c r="D29">
        <v>181</v>
      </c>
      <c r="E29" s="51">
        <v>0</v>
      </c>
      <c r="F29" s="3">
        <f>E29/D29</f>
        <v>0</v>
      </c>
      <c r="G29" s="2">
        <v>0.3</v>
      </c>
      <c r="H29" s="18">
        <f>C29*F29/(1+(1-G29)*C29*F29)</f>
        <v>0</v>
      </c>
      <c r="I29" s="18">
        <f>1-H29</f>
        <v>1</v>
      </c>
      <c r="J29" s="19">
        <v>100000</v>
      </c>
      <c r="K29" s="20">
        <f>J29*H29</f>
        <v>0</v>
      </c>
      <c r="L29" s="20">
        <f>C29*(J30+G29*K29)</f>
        <v>100000</v>
      </c>
      <c r="M29" s="5">
        <f t="shared" ref="M29:M45" si="16">L29+M30</f>
        <v>7687031.0283178389</v>
      </c>
      <c r="N29" s="32">
        <f>M29/J29</f>
        <v>76.870310283178384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100000</v>
      </c>
      <c r="T29" s="35">
        <f t="shared" ref="T29:T47" si="19">N29</f>
        <v>76.870310283178384</v>
      </c>
      <c r="U29" s="42">
        <v>0.95864674002964168</v>
      </c>
      <c r="V29" s="43">
        <f>1-U29</f>
        <v>4.1353259970358325E-2</v>
      </c>
      <c r="W29" s="29">
        <f>S29*U29</f>
        <v>95864.674002964166</v>
      </c>
      <c r="X29" s="29">
        <f t="shared" ref="X29:X45" si="20">X30+W29</f>
        <v>6857777.4937857799</v>
      </c>
      <c r="Y29" s="40">
        <f>X29/R29</f>
        <v>68.577774937857797</v>
      </c>
      <c r="Z29" s="36">
        <f>T29-Y29</f>
        <v>8.2925353453205872</v>
      </c>
    </row>
    <row r="30" spans="1:26" s="2" customFormat="1" x14ac:dyDescent="0.25">
      <c r="A30" s="2">
        <v>2</v>
      </c>
      <c r="B30" s="1" t="s">
        <v>35</v>
      </c>
      <c r="C30" s="1">
        <v>4</v>
      </c>
      <c r="D30">
        <v>854</v>
      </c>
      <c r="E30" s="51">
        <v>0</v>
      </c>
      <c r="F30" s="3">
        <f t="shared" ref="F30:F47" si="21">E30/D30</f>
        <v>0</v>
      </c>
      <c r="G30" s="2">
        <v>0.4</v>
      </c>
      <c r="H30" s="3">
        <f t="shared" ref="H30:H46" si="22">C30*F30/(1+(1-G30)*C30*F30)</f>
        <v>0</v>
      </c>
      <c r="I30" s="3">
        <f t="shared" ref="I30:I47" si="23">1-H30</f>
        <v>1</v>
      </c>
      <c r="J30" s="5">
        <f>I29*J29</f>
        <v>100000</v>
      </c>
      <c r="K30" s="5">
        <f t="shared" ref="K30:K47" si="24">J30*H30</f>
        <v>0</v>
      </c>
      <c r="L30" s="5">
        <f t="shared" ref="L30:L46" si="25">C30*(J31+G30*K30)</f>
        <v>400000</v>
      </c>
      <c r="M30" s="5">
        <f t="shared" si="16"/>
        <v>7587031.0283178389</v>
      </c>
      <c r="N30" s="33">
        <f t="shared" ref="N30:N47" si="26">M30/J30</f>
        <v>75.870310283178384</v>
      </c>
      <c r="O30" s="4"/>
      <c r="Q30" s="27" t="s">
        <v>36</v>
      </c>
      <c r="R30" s="29">
        <f t="shared" si="17"/>
        <v>100000</v>
      </c>
      <c r="S30" s="29">
        <f t="shared" si="18"/>
        <v>400000</v>
      </c>
      <c r="T30" s="35">
        <f t="shared" si="19"/>
        <v>75.870310283178384</v>
      </c>
      <c r="U30" s="42">
        <v>0.95864674002964168</v>
      </c>
      <c r="V30" s="43">
        <f>1-U30</f>
        <v>4.1353259970358325E-2</v>
      </c>
      <c r="W30" s="29">
        <f t="shared" ref="W30:W47" si="27">S30*U30</f>
        <v>383458.69601185666</v>
      </c>
      <c r="X30" s="29">
        <f t="shared" si="20"/>
        <v>6761912.8197828159</v>
      </c>
      <c r="Y30" s="35">
        <f t="shared" ref="Y30:Y47" si="28">X30/R30</f>
        <v>67.619128197828161</v>
      </c>
      <c r="Z30" s="36">
        <f t="shared" ref="Z30:Z47" si="29">T30-Y30</f>
        <v>8.2511820853502229</v>
      </c>
    </row>
    <row r="31" spans="1:26" s="2" customFormat="1" x14ac:dyDescent="0.25">
      <c r="A31" s="2">
        <v>3</v>
      </c>
      <c r="B31" s="1" t="s">
        <v>37</v>
      </c>
      <c r="C31" s="1">
        <v>5</v>
      </c>
      <c r="D31">
        <v>1206</v>
      </c>
      <c r="E31" s="51">
        <v>2</v>
      </c>
      <c r="F31" s="3">
        <f t="shared" si="21"/>
        <v>1.658374792703151E-3</v>
      </c>
      <c r="G31" s="2">
        <v>0.5</v>
      </c>
      <c r="H31" s="3">
        <f t="shared" si="22"/>
        <v>8.257638315441785E-3</v>
      </c>
      <c r="I31" s="3">
        <f t="shared" si="23"/>
        <v>0.9917423616845582</v>
      </c>
      <c r="J31" s="5">
        <f t="shared" ref="J31:J47" si="30">I30*J30</f>
        <v>100000</v>
      </c>
      <c r="K31" s="5">
        <f t="shared" si="24"/>
        <v>825.76383154417852</v>
      </c>
      <c r="L31" s="5">
        <f t="shared" si="25"/>
        <v>497935.59042113955</v>
      </c>
      <c r="M31" s="5">
        <f t="shared" si="16"/>
        <v>7187031.0283178389</v>
      </c>
      <c r="N31" s="33">
        <f t="shared" si="26"/>
        <v>71.870310283178384</v>
      </c>
      <c r="O31" s="4"/>
      <c r="Q31" s="27" t="s">
        <v>38</v>
      </c>
      <c r="R31" s="29">
        <f t="shared" si="17"/>
        <v>100000</v>
      </c>
      <c r="S31" s="29">
        <f t="shared" si="18"/>
        <v>497935.59042113955</v>
      </c>
      <c r="T31" s="35">
        <f t="shared" si="19"/>
        <v>71.870310283178384</v>
      </c>
      <c r="U31" s="42">
        <v>0.95864674002964168</v>
      </c>
      <c r="V31" s="43">
        <f>1-U31</f>
        <v>4.1353259970358325E-2</v>
      </c>
      <c r="W31" s="29">
        <f t="shared" si="27"/>
        <v>477344.3305019603</v>
      </c>
      <c r="X31" s="29">
        <f t="shared" si="20"/>
        <v>6378454.1237709587</v>
      </c>
      <c r="Y31" s="35">
        <f t="shared" si="28"/>
        <v>63.78454123770959</v>
      </c>
      <c r="Z31" s="36">
        <f t="shared" si="29"/>
        <v>8.085769045468794</v>
      </c>
    </row>
    <row r="32" spans="1:26" s="2" customFormat="1" x14ac:dyDescent="0.25">
      <c r="A32" s="2">
        <v>4</v>
      </c>
      <c r="B32" s="1" t="s">
        <v>39</v>
      </c>
      <c r="C32" s="1">
        <v>5</v>
      </c>
      <c r="D32">
        <v>1315</v>
      </c>
      <c r="E32" s="51">
        <v>0</v>
      </c>
      <c r="F32" s="3">
        <f t="shared" si="21"/>
        <v>0</v>
      </c>
      <c r="G32" s="2">
        <v>0.5</v>
      </c>
      <c r="H32" s="3">
        <f t="shared" si="22"/>
        <v>0</v>
      </c>
      <c r="I32" s="3">
        <f t="shared" si="23"/>
        <v>1</v>
      </c>
      <c r="J32" s="5">
        <f t="shared" si="30"/>
        <v>99174.236168455827</v>
      </c>
      <c r="K32" s="5">
        <f t="shared" si="24"/>
        <v>0</v>
      </c>
      <c r="L32" s="5">
        <f t="shared" si="25"/>
        <v>495871.18084227911</v>
      </c>
      <c r="M32" s="5">
        <f t="shared" si="16"/>
        <v>6689095.4378966996</v>
      </c>
      <c r="N32" s="33">
        <f t="shared" si="26"/>
        <v>67.447914865053306</v>
      </c>
      <c r="O32" s="4"/>
      <c r="Q32" s="27" t="s">
        <v>40</v>
      </c>
      <c r="R32" s="29">
        <f t="shared" si="17"/>
        <v>99174.236168455827</v>
      </c>
      <c r="S32" s="29">
        <f t="shared" si="18"/>
        <v>495871.18084227911</v>
      </c>
      <c r="T32" s="35">
        <f t="shared" si="19"/>
        <v>67.447914865053306</v>
      </c>
      <c r="U32" s="42">
        <v>0.95864674002964168</v>
      </c>
      <c r="V32" s="43">
        <f>1-U32</f>
        <v>4.1353259970358325E-2</v>
      </c>
      <c r="W32" s="29">
        <f t="shared" si="27"/>
        <v>475365.29098909977</v>
      </c>
      <c r="X32" s="29">
        <f t="shared" si="20"/>
        <v>5901109.7932689982</v>
      </c>
      <c r="Y32" s="35">
        <f t="shared" si="28"/>
        <v>59.502447624052927</v>
      </c>
      <c r="Z32" s="36">
        <f t="shared" si="29"/>
        <v>7.9454672410003795</v>
      </c>
    </row>
    <row r="33" spans="1:26" s="2" customFormat="1" x14ac:dyDescent="0.25">
      <c r="A33" s="2">
        <v>5</v>
      </c>
      <c r="B33" s="1" t="s">
        <v>41</v>
      </c>
      <c r="C33" s="1">
        <v>5</v>
      </c>
      <c r="D33">
        <v>1503</v>
      </c>
      <c r="E33" s="51">
        <v>1</v>
      </c>
      <c r="F33" s="3">
        <f t="shared" si="21"/>
        <v>6.6533599467731206E-4</v>
      </c>
      <c r="G33" s="2">
        <v>0.5</v>
      </c>
      <c r="H33" s="3">
        <f t="shared" si="22"/>
        <v>3.3211557622052478E-3</v>
      </c>
      <c r="I33" s="3">
        <f t="shared" si="23"/>
        <v>0.99667884423779474</v>
      </c>
      <c r="J33" s="5">
        <f t="shared" si="30"/>
        <v>99174.236168455827</v>
      </c>
      <c r="K33" s="5">
        <f t="shared" si="24"/>
        <v>329.37308591317117</v>
      </c>
      <c r="L33" s="5">
        <f t="shared" si="25"/>
        <v>495047.74812749616</v>
      </c>
      <c r="M33" s="5">
        <f t="shared" si="16"/>
        <v>6193224.2570544202</v>
      </c>
      <c r="N33" s="33">
        <f t="shared" si="26"/>
        <v>62.447914865053306</v>
      </c>
      <c r="O33" s="4"/>
      <c r="Q33" s="27" t="s">
        <v>42</v>
      </c>
      <c r="R33" s="29">
        <f t="shared" si="17"/>
        <v>99174.236168455827</v>
      </c>
      <c r="S33" s="29">
        <f t="shared" si="18"/>
        <v>495047.74812749616</v>
      </c>
      <c r="T33" s="35">
        <f t="shared" si="19"/>
        <v>62.447914865053306</v>
      </c>
      <c r="U33" s="42">
        <v>0.95864674002964168</v>
      </c>
      <c r="V33" s="43">
        <f>1-U33</f>
        <v>4.1353259970358325E-2</v>
      </c>
      <c r="W33" s="29">
        <f t="shared" si="27"/>
        <v>474575.90990143933</v>
      </c>
      <c r="X33" s="29">
        <f t="shared" si="20"/>
        <v>5425744.5022798982</v>
      </c>
      <c r="Y33" s="35">
        <f t="shared" si="28"/>
        <v>54.709213923904713</v>
      </c>
      <c r="Z33" s="36">
        <f t="shared" si="29"/>
        <v>7.7387009411485934</v>
      </c>
    </row>
    <row r="34" spans="1:26" s="2" customFormat="1" x14ac:dyDescent="0.25">
      <c r="A34" s="2">
        <v>6</v>
      </c>
      <c r="B34" s="1" t="s">
        <v>43</v>
      </c>
      <c r="C34" s="1">
        <v>5</v>
      </c>
      <c r="D34">
        <v>1484</v>
      </c>
      <c r="E34" s="51">
        <v>1</v>
      </c>
      <c r="F34" s="3">
        <f t="shared" si="21"/>
        <v>6.7385444743935314E-4</v>
      </c>
      <c r="G34" s="2">
        <v>0.5</v>
      </c>
      <c r="H34" s="3">
        <f t="shared" si="22"/>
        <v>3.3636057854019509E-3</v>
      </c>
      <c r="I34" s="3">
        <f t="shared" si="23"/>
        <v>0.99663639421459804</v>
      </c>
      <c r="J34" s="5">
        <f t="shared" si="30"/>
        <v>98844.863082542652</v>
      </c>
      <c r="K34" s="5">
        <f t="shared" si="24"/>
        <v>332.47515332170417</v>
      </c>
      <c r="L34" s="5">
        <f t="shared" si="25"/>
        <v>493393.12752940896</v>
      </c>
      <c r="M34" s="5">
        <f t="shared" si="16"/>
        <v>5698176.5089269243</v>
      </c>
      <c r="N34" s="33">
        <f t="shared" si="26"/>
        <v>57.647674661338066</v>
      </c>
      <c r="O34" s="4"/>
      <c r="Q34" s="27" t="s">
        <v>44</v>
      </c>
      <c r="R34" s="29">
        <f t="shared" si="17"/>
        <v>98844.863082542652</v>
      </c>
      <c r="S34" s="29">
        <f t="shared" si="18"/>
        <v>493393.12752940896</v>
      </c>
      <c r="T34" s="35">
        <f t="shared" si="19"/>
        <v>57.647674661338066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478186.85853549052</v>
      </c>
      <c r="X34" s="29">
        <f t="shared" si="20"/>
        <v>4951168.5923784589</v>
      </c>
      <c r="Y34" s="35">
        <f t="shared" si="28"/>
        <v>50.090297441596668</v>
      </c>
      <c r="Z34" s="36">
        <f t="shared" si="29"/>
        <v>7.5573772197413973</v>
      </c>
    </row>
    <row r="35" spans="1:26" s="2" customFormat="1" x14ac:dyDescent="0.25">
      <c r="A35" s="2">
        <v>7</v>
      </c>
      <c r="B35" s="1" t="s">
        <v>45</v>
      </c>
      <c r="C35" s="1">
        <v>5</v>
      </c>
      <c r="D35">
        <v>1323</v>
      </c>
      <c r="E35" s="51">
        <v>0</v>
      </c>
      <c r="F35" s="3">
        <f t="shared" si="21"/>
        <v>0</v>
      </c>
      <c r="G35" s="2">
        <v>0.5</v>
      </c>
      <c r="H35" s="3">
        <f t="shared" si="22"/>
        <v>0</v>
      </c>
      <c r="I35" s="3">
        <f t="shared" si="23"/>
        <v>1</v>
      </c>
      <c r="J35" s="5">
        <f t="shared" si="30"/>
        <v>98512.387929220946</v>
      </c>
      <c r="K35" s="5">
        <f t="shared" si="24"/>
        <v>0</v>
      </c>
      <c r="L35" s="5">
        <f t="shared" si="25"/>
        <v>492561.9396461047</v>
      </c>
      <c r="M35" s="5">
        <f t="shared" si="16"/>
        <v>5204783.3813975155</v>
      </c>
      <c r="N35" s="33">
        <f t="shared" si="26"/>
        <v>52.833795736806643</v>
      </c>
      <c r="O35" s="4"/>
      <c r="Q35" s="27" t="s">
        <v>46</v>
      </c>
      <c r="R35" s="29">
        <f t="shared" si="17"/>
        <v>98512.387929220946</v>
      </c>
      <c r="S35" s="29">
        <f t="shared" si="18"/>
        <v>492561.9396461047</v>
      </c>
      <c r="T35" s="35">
        <f t="shared" si="19"/>
        <v>52.833795736806643</v>
      </c>
      <c r="U35" s="42">
        <v>0.96192878092594225</v>
      </c>
      <c r="V35" s="43">
        <f t="shared" si="31"/>
        <v>3.8071219074057749E-2</v>
      </c>
      <c r="W35" s="29">
        <f t="shared" si="27"/>
        <v>473809.50613429502</v>
      </c>
      <c r="X35" s="29">
        <f t="shared" si="20"/>
        <v>4472981.733842968</v>
      </c>
      <c r="Y35" s="35">
        <f t="shared" si="28"/>
        <v>45.405271640118094</v>
      </c>
      <c r="Z35" s="36">
        <f t="shared" si="29"/>
        <v>7.4285240966885482</v>
      </c>
    </row>
    <row r="36" spans="1:26" s="2" customFormat="1" x14ac:dyDescent="0.25">
      <c r="A36" s="2">
        <v>8</v>
      </c>
      <c r="B36" s="1" t="s">
        <v>47</v>
      </c>
      <c r="C36" s="1">
        <v>5</v>
      </c>
      <c r="D36">
        <v>1541</v>
      </c>
      <c r="E36" s="51">
        <v>1</v>
      </c>
      <c r="F36" s="3">
        <f t="shared" si="21"/>
        <v>6.4892926670992858E-4</v>
      </c>
      <c r="G36" s="2">
        <v>0.5</v>
      </c>
      <c r="H36" s="3">
        <f t="shared" si="22"/>
        <v>3.2393909944930352E-3</v>
      </c>
      <c r="I36" s="3">
        <f t="shared" si="23"/>
        <v>0.996760609005507</v>
      </c>
      <c r="J36" s="5">
        <f t="shared" si="30"/>
        <v>98512.387929220946</v>
      </c>
      <c r="K36" s="5">
        <f t="shared" si="24"/>
        <v>319.12014230392271</v>
      </c>
      <c r="L36" s="5">
        <f t="shared" si="25"/>
        <v>491764.13929034496</v>
      </c>
      <c r="M36" s="5">
        <f t="shared" si="16"/>
        <v>4712221.4417514112</v>
      </c>
      <c r="N36" s="33">
        <f t="shared" si="26"/>
        <v>47.833795736806643</v>
      </c>
      <c r="O36" s="4"/>
      <c r="Q36" s="27" t="s">
        <v>48</v>
      </c>
      <c r="R36" s="29">
        <f t="shared" si="17"/>
        <v>98512.387929220946</v>
      </c>
      <c r="S36" s="29">
        <f t="shared" si="18"/>
        <v>491764.13929034496</v>
      </c>
      <c r="T36" s="35">
        <f t="shared" si="19"/>
        <v>47.833795736806643</v>
      </c>
      <c r="U36" s="42">
        <v>0.95558309086652893</v>
      </c>
      <c r="V36" s="43">
        <f t="shared" si="31"/>
        <v>4.4416909133471072E-2</v>
      </c>
      <c r="W36" s="29">
        <f t="shared" si="27"/>
        <v>469921.49620038609</v>
      </c>
      <c r="X36" s="29">
        <f t="shared" si="20"/>
        <v>3999172.2277086726</v>
      </c>
      <c r="Y36" s="35">
        <f t="shared" si="28"/>
        <v>40.595627735488378</v>
      </c>
      <c r="Z36" s="36">
        <f t="shared" si="29"/>
        <v>7.2381680013182645</v>
      </c>
    </row>
    <row r="37" spans="1:26" s="2" customFormat="1" x14ac:dyDescent="0.25">
      <c r="A37" s="2">
        <v>9</v>
      </c>
      <c r="B37" s="1" t="s">
        <v>49</v>
      </c>
      <c r="C37" s="1">
        <v>5</v>
      </c>
      <c r="D37">
        <v>1626</v>
      </c>
      <c r="E37" s="51">
        <v>0</v>
      </c>
      <c r="F37" s="3">
        <f t="shared" si="21"/>
        <v>0</v>
      </c>
      <c r="G37" s="2">
        <v>0.5</v>
      </c>
      <c r="H37" s="3">
        <f t="shared" si="22"/>
        <v>0</v>
      </c>
      <c r="I37" s="3">
        <f t="shared" si="23"/>
        <v>1</v>
      </c>
      <c r="J37" s="5">
        <f t="shared" si="30"/>
        <v>98193.267786917029</v>
      </c>
      <c r="K37" s="5">
        <f t="shared" si="24"/>
        <v>0</v>
      </c>
      <c r="L37" s="5">
        <f t="shared" si="25"/>
        <v>490966.33893458516</v>
      </c>
      <c r="M37" s="5">
        <f t="shared" si="16"/>
        <v>4220457.3024610663</v>
      </c>
      <c r="N37" s="33">
        <f t="shared" si="26"/>
        <v>42.981126889672439</v>
      </c>
      <c r="O37" s="4"/>
      <c r="Q37" s="27" t="s">
        <v>50</v>
      </c>
      <c r="R37" s="29">
        <f t="shared" si="17"/>
        <v>98193.267786917029</v>
      </c>
      <c r="S37" s="29">
        <f t="shared" si="18"/>
        <v>490966.33893458516</v>
      </c>
      <c r="T37" s="35">
        <f t="shared" si="19"/>
        <v>42.981126889672439</v>
      </c>
      <c r="U37" s="42">
        <v>0.95343645724036619</v>
      </c>
      <c r="V37" s="43">
        <f t="shared" si="31"/>
        <v>4.6563542759633814E-2</v>
      </c>
      <c r="W37" s="29">
        <f t="shared" si="27"/>
        <v>468105.20681806374</v>
      </c>
      <c r="X37" s="29">
        <f t="shared" si="20"/>
        <v>3529250.7315082867</v>
      </c>
      <c r="Y37" s="35">
        <f t="shared" si="28"/>
        <v>35.941880854468451</v>
      </c>
      <c r="Z37" s="36">
        <f t="shared" si="29"/>
        <v>7.0392460352039876</v>
      </c>
    </row>
    <row r="38" spans="1:26" s="2" customFormat="1" x14ac:dyDescent="0.25">
      <c r="A38" s="2">
        <v>10</v>
      </c>
      <c r="B38" s="1" t="s">
        <v>51</v>
      </c>
      <c r="C38" s="1">
        <v>5</v>
      </c>
      <c r="D38">
        <v>1750</v>
      </c>
      <c r="E38" s="51">
        <v>6</v>
      </c>
      <c r="F38" s="3">
        <f t="shared" si="21"/>
        <v>3.4285714285714284E-3</v>
      </c>
      <c r="G38" s="2">
        <v>0.5</v>
      </c>
      <c r="H38" s="3">
        <f t="shared" si="22"/>
        <v>1.6997167138810193E-2</v>
      </c>
      <c r="I38" s="3">
        <f t="shared" si="23"/>
        <v>0.98300283286118983</v>
      </c>
      <c r="J38" s="5">
        <f t="shared" si="30"/>
        <v>98193.267786917029</v>
      </c>
      <c r="K38" s="5">
        <f t="shared" si="24"/>
        <v>1669.0073844801757</v>
      </c>
      <c r="L38" s="5">
        <f t="shared" si="25"/>
        <v>486793.82047338475</v>
      </c>
      <c r="M38" s="5">
        <f t="shared" si="16"/>
        <v>3729490.9635264813</v>
      </c>
      <c r="N38" s="33">
        <f t="shared" si="26"/>
        <v>37.981126889672446</v>
      </c>
      <c r="O38" s="4"/>
      <c r="Q38" s="27" t="s">
        <v>52</v>
      </c>
      <c r="R38" s="29">
        <f t="shared" si="17"/>
        <v>98193.267786917029</v>
      </c>
      <c r="S38" s="29">
        <f t="shared" si="18"/>
        <v>486793.82047338475</v>
      </c>
      <c r="T38" s="35">
        <f t="shared" si="19"/>
        <v>37.981126889672446</v>
      </c>
      <c r="U38" s="42">
        <v>0.93748024841036759</v>
      </c>
      <c r="V38" s="43">
        <f t="shared" si="31"/>
        <v>6.2519751589632411E-2</v>
      </c>
      <c r="W38" s="29">
        <f t="shared" si="27"/>
        <v>456359.59174202062</v>
      </c>
      <c r="X38" s="29">
        <f t="shared" si="20"/>
        <v>3061145.5246902229</v>
      </c>
      <c r="Y38" s="35">
        <f t="shared" si="28"/>
        <v>31.174698568266617</v>
      </c>
      <c r="Z38" s="36">
        <f t="shared" si="29"/>
        <v>6.8064283214058285</v>
      </c>
    </row>
    <row r="39" spans="1:26" s="2" customFormat="1" x14ac:dyDescent="0.25">
      <c r="A39" s="2">
        <v>11</v>
      </c>
      <c r="B39" s="1" t="s">
        <v>53</v>
      </c>
      <c r="C39" s="1">
        <v>5</v>
      </c>
      <c r="D39">
        <v>1671</v>
      </c>
      <c r="E39" s="51">
        <v>1</v>
      </c>
      <c r="F39" s="3">
        <f t="shared" si="21"/>
        <v>5.9844404548174744E-4</v>
      </c>
      <c r="G39" s="2">
        <v>0.5</v>
      </c>
      <c r="H39" s="3">
        <f t="shared" si="22"/>
        <v>2.987750224081267E-3</v>
      </c>
      <c r="I39" s="3">
        <f t="shared" si="23"/>
        <v>0.99701224977591874</v>
      </c>
      <c r="J39" s="5">
        <f t="shared" si="30"/>
        <v>96524.260402436863</v>
      </c>
      <c r="K39" s="5">
        <f t="shared" si="24"/>
        <v>288.39038064665931</v>
      </c>
      <c r="L39" s="5">
        <f t="shared" si="25"/>
        <v>481900.32606056769</v>
      </c>
      <c r="M39" s="5">
        <f t="shared" si="16"/>
        <v>3242697.1430530967</v>
      </c>
      <c r="N39" s="33">
        <f t="shared" si="26"/>
        <v>33.594633406496747</v>
      </c>
      <c r="O39" s="4"/>
      <c r="Q39" s="27" t="s">
        <v>54</v>
      </c>
      <c r="R39" s="29">
        <f t="shared" si="17"/>
        <v>96524.260402436863</v>
      </c>
      <c r="S39" s="29">
        <f t="shared" si="18"/>
        <v>481900.32606056769</v>
      </c>
      <c r="T39" s="35">
        <f t="shared" si="19"/>
        <v>33.594633406496747</v>
      </c>
      <c r="U39" s="42">
        <v>0.91788799906018037</v>
      </c>
      <c r="V39" s="43">
        <f t="shared" si="31"/>
        <v>8.2112000939819629E-2</v>
      </c>
      <c r="W39" s="29">
        <f t="shared" si="27"/>
        <v>442330.52603418299</v>
      </c>
      <c r="X39" s="29">
        <f t="shared" si="20"/>
        <v>2604785.9329482024</v>
      </c>
      <c r="Y39" s="35">
        <f t="shared" si="28"/>
        <v>26.985816022708853</v>
      </c>
      <c r="Z39" s="36">
        <f t="shared" si="29"/>
        <v>6.6088173837878941</v>
      </c>
    </row>
    <row r="40" spans="1:26" s="2" customFormat="1" x14ac:dyDescent="0.25">
      <c r="A40" s="2">
        <v>12</v>
      </c>
      <c r="B40" s="1" t="s">
        <v>55</v>
      </c>
      <c r="C40" s="1">
        <v>5</v>
      </c>
      <c r="D40">
        <v>1452</v>
      </c>
      <c r="E40" s="51">
        <v>6</v>
      </c>
      <c r="F40" s="3">
        <f t="shared" si="21"/>
        <v>4.1322314049586778E-3</v>
      </c>
      <c r="G40" s="2">
        <v>0.5</v>
      </c>
      <c r="H40" s="3">
        <f t="shared" si="22"/>
        <v>2.0449897750511249E-2</v>
      </c>
      <c r="I40" s="3">
        <f t="shared" si="23"/>
        <v>0.9795501022494888</v>
      </c>
      <c r="J40" s="5">
        <f t="shared" si="30"/>
        <v>96235.870021790208</v>
      </c>
      <c r="K40" s="5">
        <f t="shared" si="24"/>
        <v>1968.0137018771004</v>
      </c>
      <c r="L40" s="5">
        <f t="shared" si="25"/>
        <v>476259.31585425831</v>
      </c>
      <c r="M40" s="5">
        <f t="shared" si="16"/>
        <v>2760796.8169925292</v>
      </c>
      <c r="N40" s="33">
        <f t="shared" si="26"/>
        <v>28.687814807175492</v>
      </c>
      <c r="O40" s="4"/>
      <c r="Q40" s="27" t="s">
        <v>56</v>
      </c>
      <c r="R40" s="29">
        <f t="shared" si="17"/>
        <v>96235.870021790208</v>
      </c>
      <c r="S40" s="29">
        <f t="shared" si="18"/>
        <v>476259.31585425831</v>
      </c>
      <c r="T40" s="35">
        <f t="shared" si="19"/>
        <v>28.687814807175492</v>
      </c>
      <c r="U40" s="42">
        <v>0.89571782863194893</v>
      </c>
      <c r="V40" s="43">
        <f t="shared" si="31"/>
        <v>0.10428217136805107</v>
      </c>
      <c r="W40" s="29">
        <f t="shared" si="27"/>
        <v>426593.96026271378</v>
      </c>
      <c r="X40" s="29">
        <f t="shared" si="20"/>
        <v>2162455.4069140195</v>
      </c>
      <c r="Y40" s="35">
        <f t="shared" si="28"/>
        <v>22.470367924396438</v>
      </c>
      <c r="Z40" s="36">
        <f t="shared" si="29"/>
        <v>6.2174468827790541</v>
      </c>
    </row>
    <row r="41" spans="1:26" s="2" customFormat="1" x14ac:dyDescent="0.25">
      <c r="A41" s="2">
        <v>13</v>
      </c>
      <c r="B41" s="1" t="s">
        <v>57</v>
      </c>
      <c r="C41" s="1">
        <v>5</v>
      </c>
      <c r="D41">
        <v>1127</v>
      </c>
      <c r="E41" s="51">
        <v>11</v>
      </c>
      <c r="F41" s="3">
        <f t="shared" si="21"/>
        <v>9.7604259094942331E-3</v>
      </c>
      <c r="G41" s="2">
        <v>0.5</v>
      </c>
      <c r="H41" s="3">
        <f t="shared" si="22"/>
        <v>4.76396708531832E-2</v>
      </c>
      <c r="I41" s="3">
        <f t="shared" si="23"/>
        <v>0.95236032914681679</v>
      </c>
      <c r="J41" s="5">
        <f t="shared" si="30"/>
        <v>94267.856319913117</v>
      </c>
      <c r="K41" s="5">
        <f t="shared" si="24"/>
        <v>4490.8896471158268</v>
      </c>
      <c r="L41" s="5">
        <f t="shared" si="25"/>
        <v>460112.05748177605</v>
      </c>
      <c r="M41" s="5">
        <f t="shared" si="16"/>
        <v>2284537.5011382708</v>
      </c>
      <c r="N41" s="33">
        <f t="shared" si="26"/>
        <v>24.234533279141573</v>
      </c>
      <c r="O41" s="4"/>
      <c r="Q41" s="27" t="s">
        <v>58</v>
      </c>
      <c r="R41" s="29">
        <f t="shared" si="17"/>
        <v>94267.856319913117</v>
      </c>
      <c r="S41" s="29">
        <f t="shared" si="18"/>
        <v>460112.05748177605</v>
      </c>
      <c r="T41" s="35">
        <f t="shared" si="19"/>
        <v>24.234533279141573</v>
      </c>
      <c r="U41" s="42">
        <v>0.86473435856680392</v>
      </c>
      <c r="V41" s="43">
        <f t="shared" si="31"/>
        <v>0.13526564143319608</v>
      </c>
      <c r="W41" s="29">
        <f t="shared" si="27"/>
        <v>397874.70489535603</v>
      </c>
      <c r="X41" s="29">
        <f t="shared" si="20"/>
        <v>1735861.4466513058</v>
      </c>
      <c r="Y41" s="35">
        <f t="shared" si="28"/>
        <v>18.414139394030357</v>
      </c>
      <c r="Z41" s="36">
        <f t="shared" si="29"/>
        <v>5.8203938851112156</v>
      </c>
    </row>
    <row r="42" spans="1:26" s="2" customFormat="1" x14ac:dyDescent="0.25">
      <c r="A42" s="2">
        <v>14</v>
      </c>
      <c r="B42" s="1" t="s">
        <v>59</v>
      </c>
      <c r="C42" s="1">
        <v>5</v>
      </c>
      <c r="D42">
        <v>925</v>
      </c>
      <c r="E42" s="51">
        <v>12</v>
      </c>
      <c r="F42" s="3">
        <f t="shared" si="21"/>
        <v>1.2972972972972972E-2</v>
      </c>
      <c r="G42" s="2">
        <v>0.5</v>
      </c>
      <c r="H42" s="3">
        <f t="shared" si="22"/>
        <v>6.2827225130890049E-2</v>
      </c>
      <c r="I42" s="3">
        <f t="shared" si="23"/>
        <v>0.93717277486910999</v>
      </c>
      <c r="J42" s="5">
        <f t="shared" si="30"/>
        <v>89776.966672797294</v>
      </c>
      <c r="K42" s="5">
        <f t="shared" si="24"/>
        <v>5640.4376967202488</v>
      </c>
      <c r="L42" s="5">
        <f t="shared" si="25"/>
        <v>434783.73912218586</v>
      </c>
      <c r="M42" s="5">
        <f t="shared" si="16"/>
        <v>1824425.4436564948</v>
      </c>
      <c r="N42" s="33">
        <f t="shared" si="26"/>
        <v>20.321754134396496</v>
      </c>
      <c r="O42" s="4"/>
      <c r="Q42" s="27" t="s">
        <v>60</v>
      </c>
      <c r="R42" s="29">
        <f t="shared" si="17"/>
        <v>89776.966672797294</v>
      </c>
      <c r="S42" s="29">
        <f t="shared" si="18"/>
        <v>434783.73912218586</v>
      </c>
      <c r="T42" s="35">
        <f t="shared" si="19"/>
        <v>20.321754134396496</v>
      </c>
      <c r="U42" s="42">
        <v>0.81758889711164551</v>
      </c>
      <c r="V42" s="43">
        <f t="shared" si="31"/>
        <v>0.18241110288835449</v>
      </c>
      <c r="W42" s="29">
        <f t="shared" si="27"/>
        <v>355474.35775098531</v>
      </c>
      <c r="X42" s="29">
        <f t="shared" si="20"/>
        <v>1337986.7417559498</v>
      </c>
      <c r="Y42" s="35">
        <f t="shared" si="28"/>
        <v>14.90345231458309</v>
      </c>
      <c r="Z42" s="36">
        <f t="shared" si="29"/>
        <v>5.4183018198134061</v>
      </c>
    </row>
    <row r="43" spans="1:26" s="2" customFormat="1" x14ac:dyDescent="0.25">
      <c r="A43" s="2">
        <v>15</v>
      </c>
      <c r="B43" s="1" t="s">
        <v>61</v>
      </c>
      <c r="C43" s="1">
        <v>5</v>
      </c>
      <c r="D43">
        <v>655</v>
      </c>
      <c r="E43" s="51">
        <v>15</v>
      </c>
      <c r="F43" s="3">
        <f t="shared" si="21"/>
        <v>2.2900763358778626E-2</v>
      </c>
      <c r="G43" s="2">
        <v>0.5</v>
      </c>
      <c r="H43" s="3">
        <f t="shared" si="22"/>
        <v>0.10830324909747292</v>
      </c>
      <c r="I43" s="3">
        <f t="shared" si="23"/>
        <v>0.89169675090252709</v>
      </c>
      <c r="J43" s="5">
        <f t="shared" si="30"/>
        <v>84136.528976077054</v>
      </c>
      <c r="K43" s="5">
        <f t="shared" si="24"/>
        <v>9112.2594558928213</v>
      </c>
      <c r="L43" s="5">
        <f t="shared" si="25"/>
        <v>397901.99624065316</v>
      </c>
      <c r="M43" s="5">
        <f t="shared" si="16"/>
        <v>1389641.704534309</v>
      </c>
      <c r="N43" s="33">
        <f t="shared" si="26"/>
        <v>16.516508601506874</v>
      </c>
      <c r="O43" s="4"/>
      <c r="Q43" s="27" t="s">
        <v>62</v>
      </c>
      <c r="R43" s="29">
        <f t="shared" si="17"/>
        <v>84136.528976077054</v>
      </c>
      <c r="S43" s="29">
        <f t="shared" si="18"/>
        <v>397901.99624065316</v>
      </c>
      <c r="T43" s="35">
        <f t="shared" si="19"/>
        <v>16.516508601506874</v>
      </c>
      <c r="U43" s="42">
        <v>0.77888026534586052</v>
      </c>
      <c r="V43" s="43">
        <f t="shared" si="31"/>
        <v>0.22111973465413948</v>
      </c>
      <c r="W43" s="29">
        <f t="shared" si="27"/>
        <v>309918.01241356751</v>
      </c>
      <c r="X43" s="29">
        <f t="shared" si="20"/>
        <v>982512.38400496438</v>
      </c>
      <c r="Y43" s="35">
        <f t="shared" si="28"/>
        <v>11.677595878531273</v>
      </c>
      <c r="Z43" s="36">
        <f t="shared" si="29"/>
        <v>4.8389127229756017</v>
      </c>
    </row>
    <row r="44" spans="1:26" s="2" customFormat="1" x14ac:dyDescent="0.25">
      <c r="A44" s="2">
        <v>16</v>
      </c>
      <c r="B44" s="1" t="s">
        <v>63</v>
      </c>
      <c r="C44" s="1">
        <v>5</v>
      </c>
      <c r="D44">
        <v>451</v>
      </c>
      <c r="E44" s="51">
        <v>15</v>
      </c>
      <c r="F44" s="3">
        <f t="shared" si="21"/>
        <v>3.325942350332594E-2</v>
      </c>
      <c r="G44" s="2">
        <v>0.5</v>
      </c>
      <c r="H44" s="3">
        <f t="shared" si="22"/>
        <v>0.15353121801432956</v>
      </c>
      <c r="I44" s="3">
        <f t="shared" si="23"/>
        <v>0.84646878198567044</v>
      </c>
      <c r="J44" s="5">
        <f t="shared" si="30"/>
        <v>75024.269520184229</v>
      </c>
      <c r="K44" s="5">
        <f t="shared" si="24"/>
        <v>11518.567480069225</v>
      </c>
      <c r="L44" s="5">
        <f t="shared" si="25"/>
        <v>346324.92890074803</v>
      </c>
      <c r="M44" s="5">
        <f t="shared" si="16"/>
        <v>991739.70829365577</v>
      </c>
      <c r="N44" s="33">
        <f t="shared" si="26"/>
        <v>13.218918553106899</v>
      </c>
      <c r="O44" s="4"/>
      <c r="Q44" s="27" t="s">
        <v>64</v>
      </c>
      <c r="R44" s="29">
        <f t="shared" si="17"/>
        <v>75024.269520184229</v>
      </c>
      <c r="S44" s="29">
        <f t="shared" si="18"/>
        <v>346324.92890074803</v>
      </c>
      <c r="T44" s="35">
        <f t="shared" si="19"/>
        <v>13.218918553106899</v>
      </c>
      <c r="U44" s="42">
        <v>0.71980976748499381</v>
      </c>
      <c r="V44" s="43">
        <f t="shared" si="31"/>
        <v>0.28019023251500619</v>
      </c>
      <c r="W44" s="29">
        <f t="shared" si="27"/>
        <v>249288.06654630444</v>
      </c>
      <c r="X44" s="29">
        <f t="shared" si="20"/>
        <v>672594.37159139686</v>
      </c>
      <c r="Y44" s="35">
        <f t="shared" si="28"/>
        <v>8.9650239301622889</v>
      </c>
      <c r="Z44" s="36">
        <f t="shared" si="29"/>
        <v>4.2538946229446104</v>
      </c>
    </row>
    <row r="45" spans="1:26" s="2" customFormat="1" x14ac:dyDescent="0.25">
      <c r="A45" s="2">
        <v>17</v>
      </c>
      <c r="B45" s="1" t="s">
        <v>65</v>
      </c>
      <c r="C45" s="1">
        <v>5</v>
      </c>
      <c r="D45">
        <v>270</v>
      </c>
      <c r="E45" s="51">
        <v>16</v>
      </c>
      <c r="F45" s="3">
        <f t="shared" si="21"/>
        <v>5.9259259259259262E-2</v>
      </c>
      <c r="G45" s="2">
        <v>0.5</v>
      </c>
      <c r="H45" s="3">
        <f t="shared" si="22"/>
        <v>0.25806451612903225</v>
      </c>
      <c r="I45" s="3">
        <f t="shared" si="23"/>
        <v>0.74193548387096775</v>
      </c>
      <c r="J45" s="5">
        <f t="shared" si="30"/>
        <v>63505.702040115</v>
      </c>
      <c r="K45" s="5">
        <f t="shared" si="24"/>
        <v>16388.568268416773</v>
      </c>
      <c r="L45" s="5">
        <f t="shared" si="25"/>
        <v>276557.08952953306</v>
      </c>
      <c r="M45" s="5">
        <f t="shared" si="16"/>
        <v>645414.77939290775</v>
      </c>
      <c r="N45" s="33">
        <f t="shared" si="26"/>
        <v>10.163099669148055</v>
      </c>
      <c r="O45" s="4"/>
      <c r="Q45" s="27" t="s">
        <v>66</v>
      </c>
      <c r="R45" s="29">
        <f t="shared" si="17"/>
        <v>63505.702040115</v>
      </c>
      <c r="S45" s="29">
        <f t="shared" si="18"/>
        <v>276557.08952953306</v>
      </c>
      <c r="T45" s="35">
        <f t="shared" si="19"/>
        <v>10.163099669148055</v>
      </c>
      <c r="U45" s="42">
        <v>0.68480776711742686</v>
      </c>
      <c r="V45" s="43">
        <f t="shared" si="31"/>
        <v>0.31519223288257314</v>
      </c>
      <c r="W45" s="29">
        <f t="shared" si="27"/>
        <v>189388.44296121385</v>
      </c>
      <c r="X45" s="29">
        <f t="shared" si="20"/>
        <v>423306.30504509248</v>
      </c>
      <c r="Y45" s="35">
        <f t="shared" si="28"/>
        <v>6.6656424769180607</v>
      </c>
      <c r="Z45" s="36">
        <f t="shared" si="29"/>
        <v>3.4974571922299944</v>
      </c>
    </row>
    <row r="46" spans="1:26" s="2" customFormat="1" x14ac:dyDescent="0.25">
      <c r="A46" s="2">
        <v>18</v>
      </c>
      <c r="B46" s="1" t="s">
        <v>67</v>
      </c>
      <c r="C46" s="1">
        <v>5</v>
      </c>
      <c r="D46">
        <v>160</v>
      </c>
      <c r="E46" s="51">
        <v>14</v>
      </c>
      <c r="F46" s="3">
        <f t="shared" si="21"/>
        <v>8.7499999999999994E-2</v>
      </c>
      <c r="G46" s="2">
        <v>0.5</v>
      </c>
      <c r="H46" s="3">
        <f t="shared" si="22"/>
        <v>0.35897435897435898</v>
      </c>
      <c r="I46" s="3">
        <f t="shared" si="23"/>
        <v>0.64102564102564097</v>
      </c>
      <c r="J46" s="5">
        <f t="shared" si="30"/>
        <v>47117.133771698223</v>
      </c>
      <c r="K46" s="5">
        <f t="shared" si="24"/>
        <v>16913.842892404489</v>
      </c>
      <c r="L46" s="5">
        <f t="shared" si="25"/>
        <v>193301.06162747985</v>
      </c>
      <c r="M46" s="5">
        <f>L46+M47</f>
        <v>368857.68986337469</v>
      </c>
      <c r="N46" s="33">
        <f t="shared" si="26"/>
        <v>7.8285256410256405</v>
      </c>
      <c r="O46" s="4"/>
      <c r="Q46" s="27" t="s">
        <v>68</v>
      </c>
      <c r="R46" s="29">
        <f t="shared" si="17"/>
        <v>47117.133771698223</v>
      </c>
      <c r="S46" s="29">
        <f t="shared" si="18"/>
        <v>193301.06162747985</v>
      </c>
      <c r="T46" s="35">
        <f t="shared" si="19"/>
        <v>7.8285256410256405</v>
      </c>
      <c r="U46" s="42">
        <v>0.65629805890441617</v>
      </c>
      <c r="V46" s="43">
        <f t="shared" si="31"/>
        <v>0.34370194109558383</v>
      </c>
      <c r="W46" s="29">
        <f t="shared" si="27"/>
        <v>126863.11153027795</v>
      </c>
      <c r="X46" s="29">
        <f>X47+W46</f>
        <v>233917.86208387866</v>
      </c>
      <c r="Y46" s="35">
        <f t="shared" si="28"/>
        <v>4.9646029662437945</v>
      </c>
      <c r="Z46" s="36">
        <f t="shared" si="29"/>
        <v>2.863922674781846</v>
      </c>
    </row>
    <row r="47" spans="1:26" s="2" customFormat="1" x14ac:dyDescent="0.25">
      <c r="A47" s="12">
        <v>19</v>
      </c>
      <c r="B47" s="13" t="s">
        <v>69</v>
      </c>
      <c r="C47" s="12"/>
      <c r="D47">
        <v>93</v>
      </c>
      <c r="E47" s="51">
        <v>16</v>
      </c>
      <c r="F47" s="17">
        <f t="shared" si="21"/>
        <v>0.17204301075268819</v>
      </c>
      <c r="G47" s="12"/>
      <c r="H47" s="17">
        <v>1</v>
      </c>
      <c r="I47" s="17">
        <f t="shared" si="23"/>
        <v>0</v>
      </c>
      <c r="J47" s="21">
        <f t="shared" si="30"/>
        <v>30203.290879293731</v>
      </c>
      <c r="K47" s="21">
        <f t="shared" si="24"/>
        <v>30203.290879293731</v>
      </c>
      <c r="L47" s="21">
        <f>K47/F47</f>
        <v>175556.62823589481</v>
      </c>
      <c r="M47" s="21">
        <f>L47</f>
        <v>175556.62823589481</v>
      </c>
      <c r="N47" s="34">
        <f t="shared" si="26"/>
        <v>5.8125</v>
      </c>
      <c r="O47" s="4"/>
      <c r="Q47" s="30" t="s">
        <v>69</v>
      </c>
      <c r="R47" s="31">
        <f t="shared" si="17"/>
        <v>30203.290879293731</v>
      </c>
      <c r="S47" s="31">
        <f t="shared" si="18"/>
        <v>175556.62823589481</v>
      </c>
      <c r="T47" s="38">
        <f t="shared" si="19"/>
        <v>5.8125</v>
      </c>
      <c r="U47" s="44">
        <v>0.6098018151143324</v>
      </c>
      <c r="V47" s="45">
        <f t="shared" si="31"/>
        <v>0.3901981848856676</v>
      </c>
      <c r="W47" s="31">
        <f t="shared" si="27"/>
        <v>107054.75055360071</v>
      </c>
      <c r="X47" s="31">
        <f>W47</f>
        <v>107054.75055360071</v>
      </c>
      <c r="Y47" s="38">
        <f t="shared" si="28"/>
        <v>3.5444730503520567</v>
      </c>
      <c r="Z47" s="37">
        <f t="shared" si="29"/>
        <v>2.2680269496479433</v>
      </c>
    </row>
    <row r="48" spans="1:26" s="2" customFormat="1" ht="13.2" x14ac:dyDescent="0.25">
      <c r="B48" s="2" t="s">
        <v>70</v>
      </c>
      <c r="D48" s="25">
        <f>SUM(D29:D47)</f>
        <v>19587</v>
      </c>
      <c r="E48" s="25">
        <f>SUM(E29:E47)</f>
        <v>117</v>
      </c>
    </row>
    <row r="51" spans="1:26" s="2" customFormat="1" ht="18" thickBot="1" x14ac:dyDescent="0.35">
      <c r="B51" s="69" t="s">
        <v>89</v>
      </c>
      <c r="C51" s="69"/>
      <c r="D51" s="69"/>
      <c r="E51" s="69"/>
      <c r="F51" s="69"/>
      <c r="G51" s="69"/>
      <c r="H51" s="69"/>
      <c r="I51" s="69"/>
      <c r="J51" s="69"/>
      <c r="K51" s="69"/>
      <c r="L51" s="69"/>
      <c r="M51" s="69"/>
      <c r="N51" s="69"/>
      <c r="Q51" s="70" t="s">
        <v>92</v>
      </c>
      <c r="R51" s="71"/>
      <c r="S51" s="71"/>
      <c r="T51" s="71"/>
      <c r="U51" s="71"/>
      <c r="V51" s="71"/>
      <c r="W51" s="71"/>
      <c r="X51" s="71"/>
      <c r="Y51" s="71"/>
      <c r="Z51" s="72"/>
    </row>
    <row r="52" spans="1:26" s="9" customFormat="1" ht="14.25" customHeight="1" x14ac:dyDescent="0.35">
      <c r="A52" s="7"/>
      <c r="B52" s="66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77" t="s">
        <v>14</v>
      </c>
      <c r="S52" s="77"/>
      <c r="T52" s="77"/>
      <c r="U52" s="74" t="s">
        <v>15</v>
      </c>
      <c r="V52" s="78" t="s">
        <v>16</v>
      </c>
      <c r="W52" s="79" t="s">
        <v>17</v>
      </c>
      <c r="X52" s="79" t="s">
        <v>18</v>
      </c>
      <c r="Y52" s="80" t="s">
        <v>19</v>
      </c>
      <c r="Z52" s="80" t="s">
        <v>20</v>
      </c>
    </row>
    <row r="53" spans="1:26" s="10" customFormat="1" ht="35.549999999999997" customHeight="1" thickBot="1" x14ac:dyDescent="0.35">
      <c r="B53" s="67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74"/>
      <c r="V53" s="78"/>
      <c r="W53" s="79"/>
      <c r="X53" s="79"/>
      <c r="Y53" s="80"/>
      <c r="Z53" s="80"/>
    </row>
    <row r="54" spans="1:26" s="2" customFormat="1" ht="13.2" x14ac:dyDescent="0.25">
      <c r="A54" s="2">
        <v>1</v>
      </c>
      <c r="B54" s="1">
        <v>0</v>
      </c>
      <c r="C54" s="1">
        <v>1</v>
      </c>
      <c r="D54" s="49">
        <f>D4+D29</f>
        <v>366</v>
      </c>
      <c r="E54" s="49">
        <f>E4+E29</f>
        <v>2</v>
      </c>
      <c r="F54" s="3">
        <f>E54/D54</f>
        <v>5.4644808743169399E-3</v>
      </c>
      <c r="G54" s="2">
        <v>0.3</v>
      </c>
      <c r="H54" s="18">
        <f>C54*F54/(1+(1-G54)*C54*F54)</f>
        <v>5.4436581382689168E-3</v>
      </c>
      <c r="I54" s="18">
        <f>1-H54</f>
        <v>0.99455634186173103</v>
      </c>
      <c r="J54" s="19">
        <v>100000</v>
      </c>
      <c r="K54" s="20">
        <f>J54*H54</f>
        <v>544.36581382689167</v>
      </c>
      <c r="L54" s="20">
        <f>C54*(J55+G54*K54)</f>
        <v>99618.943930321169</v>
      </c>
      <c r="M54" s="5">
        <f t="shared" ref="M54:M70" si="32">L54+M55</f>
        <v>7335536.9292962961</v>
      </c>
      <c r="N54" s="32">
        <f>M54/J54</f>
        <v>73.355369292962962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99618.943930321169</v>
      </c>
      <c r="T54" s="35">
        <f t="shared" ref="T54:T72" si="35">N54</f>
        <v>73.355369292962962</v>
      </c>
      <c r="U54" s="42">
        <v>0.96170886472285344</v>
      </c>
      <c r="V54" s="43">
        <f>1-U54</f>
        <v>3.829113527714656E-2</v>
      </c>
      <c r="W54" s="29">
        <f>S54*U54</f>
        <v>95804.42147211876</v>
      </c>
      <c r="X54" s="29">
        <f t="shared" ref="X54:X70" si="36">X55+W54</f>
        <v>6553270.9029103173</v>
      </c>
      <c r="Y54" s="40">
        <f>X54/R54</f>
        <v>65.532709029103174</v>
      </c>
      <c r="Z54" s="36">
        <f>T54-Y54</f>
        <v>7.8226602638597882</v>
      </c>
    </row>
    <row r="55" spans="1:26" s="2" customFormat="1" ht="13.2" x14ac:dyDescent="0.25">
      <c r="A55" s="2">
        <v>2</v>
      </c>
      <c r="B55" s="1" t="s">
        <v>35</v>
      </c>
      <c r="C55" s="1">
        <v>4</v>
      </c>
      <c r="D55" s="49">
        <f t="shared" ref="D55:E70" si="37">D5+D30</f>
        <v>1713</v>
      </c>
      <c r="E55" s="49">
        <f t="shared" si="37"/>
        <v>1</v>
      </c>
      <c r="F55" s="3">
        <f t="shared" ref="F55:F72" si="38">E55/D55</f>
        <v>5.837711617046118E-4</v>
      </c>
      <c r="G55" s="2">
        <v>0.4</v>
      </c>
      <c r="H55" s="3">
        <f t="shared" ref="H55:H71" si="39">C55*F55/(1+(1-G55)*C55*F55)</f>
        <v>2.3318176518596248E-3</v>
      </c>
      <c r="I55" s="3">
        <f t="shared" ref="I55:I72" si="40">1-H55</f>
        <v>0.99766818234814036</v>
      </c>
      <c r="J55" s="5">
        <f>I54*J54</f>
        <v>99455.634186173105</v>
      </c>
      <c r="K55" s="5">
        <f t="shared" ref="K55:K72" si="41">J55*H55</f>
        <v>231.912403372212</v>
      </c>
      <c r="L55" s="5">
        <f t="shared" ref="L55:L71" si="42">C55*(J56+G55*K55)</f>
        <v>397265.94697659911</v>
      </c>
      <c r="M55" s="5">
        <f t="shared" si="32"/>
        <v>7235917.9853659747</v>
      </c>
      <c r="N55" s="33">
        <f t="shared" ref="N55:N72" si="43">M55/J55</f>
        <v>72.755234477927175</v>
      </c>
      <c r="O55" s="4"/>
      <c r="Q55" s="27" t="s">
        <v>36</v>
      </c>
      <c r="R55" s="29">
        <f t="shared" si="33"/>
        <v>99455.634186173105</v>
      </c>
      <c r="S55" s="29">
        <f t="shared" si="34"/>
        <v>397265.94697659911</v>
      </c>
      <c r="T55" s="35">
        <f t="shared" si="35"/>
        <v>72.755234477927175</v>
      </c>
      <c r="U55" s="42">
        <v>0.96170886472285344</v>
      </c>
      <c r="V55" s="43">
        <f>1-U55</f>
        <v>3.829113527714656E-2</v>
      </c>
      <c r="W55" s="29">
        <f t="shared" ref="W55:W72" si="44">S55*U55</f>
        <v>382054.18285991444</v>
      </c>
      <c r="X55" s="29">
        <f t="shared" si="36"/>
        <v>6457466.4814381981</v>
      </c>
      <c r="Y55" s="35">
        <f t="shared" ref="Y55:Y72" si="45">X55/R55</f>
        <v>64.928111255621076</v>
      </c>
      <c r="Z55" s="36">
        <f t="shared" ref="Z55:Z72" si="46">T55-Y55</f>
        <v>7.8271232223060991</v>
      </c>
    </row>
    <row r="56" spans="1:26" s="2" customFormat="1" ht="13.2" x14ac:dyDescent="0.25">
      <c r="A56" s="2">
        <v>3</v>
      </c>
      <c r="B56" s="1" t="s">
        <v>37</v>
      </c>
      <c r="C56" s="1">
        <v>5</v>
      </c>
      <c r="D56" s="49">
        <f t="shared" si="37"/>
        <v>2368</v>
      </c>
      <c r="E56" s="49">
        <f t="shared" si="37"/>
        <v>4</v>
      </c>
      <c r="F56" s="3">
        <f t="shared" si="38"/>
        <v>1.6891891891891893E-3</v>
      </c>
      <c r="G56" s="2">
        <v>0.5</v>
      </c>
      <c r="H56" s="3">
        <f t="shared" si="39"/>
        <v>8.4104289318755257E-3</v>
      </c>
      <c r="I56" s="3">
        <f t="shared" si="40"/>
        <v>0.99158957106812451</v>
      </c>
      <c r="J56" s="5">
        <f t="shared" ref="J56:J72" si="47">I55*J55</f>
        <v>99223.721782800887</v>
      </c>
      <c r="K56" s="5">
        <f t="shared" si="41"/>
        <v>834.5140604104364</v>
      </c>
      <c r="L56" s="5">
        <f t="shared" si="42"/>
        <v>494032.32376297831</v>
      </c>
      <c r="M56" s="5">
        <f t="shared" si="32"/>
        <v>6838652.0383893754</v>
      </c>
      <c r="N56" s="33">
        <f t="shared" si="43"/>
        <v>68.921543311579001</v>
      </c>
      <c r="O56" s="4"/>
      <c r="Q56" s="27" t="s">
        <v>38</v>
      </c>
      <c r="R56" s="29">
        <f t="shared" si="33"/>
        <v>99223.721782800887</v>
      </c>
      <c r="S56" s="29">
        <f t="shared" si="34"/>
        <v>494032.32376297831</v>
      </c>
      <c r="T56" s="35">
        <f t="shared" si="35"/>
        <v>68.921543311579001</v>
      </c>
      <c r="U56" s="42">
        <v>0.96170886472285344</v>
      </c>
      <c r="V56" s="43">
        <f>1-U56</f>
        <v>3.829113527714656E-2</v>
      </c>
      <c r="W56" s="29">
        <f t="shared" si="44"/>
        <v>475115.26522248704</v>
      </c>
      <c r="X56" s="29">
        <f t="shared" si="36"/>
        <v>6075412.2985782837</v>
      </c>
      <c r="Y56" s="35">
        <f t="shared" si="45"/>
        <v>61.22943374243976</v>
      </c>
      <c r="Z56" s="36">
        <f t="shared" si="46"/>
        <v>7.6921095691392409</v>
      </c>
    </row>
    <row r="57" spans="1:26" s="2" customFormat="1" ht="13.2" x14ac:dyDescent="0.25">
      <c r="A57" s="2">
        <v>4</v>
      </c>
      <c r="B57" s="1" t="s">
        <v>39</v>
      </c>
      <c r="C57" s="1">
        <v>5</v>
      </c>
      <c r="D57" s="49">
        <f t="shared" si="37"/>
        <v>2686</v>
      </c>
      <c r="E57" s="49">
        <f t="shared" si="37"/>
        <v>3</v>
      </c>
      <c r="F57" s="3">
        <f t="shared" si="38"/>
        <v>1.1169024571854058E-3</v>
      </c>
      <c r="G57" s="2">
        <v>0.5</v>
      </c>
      <c r="H57" s="3">
        <f t="shared" si="39"/>
        <v>5.5689623166883234E-3</v>
      </c>
      <c r="I57" s="3">
        <f t="shared" si="40"/>
        <v>0.99443103768331165</v>
      </c>
      <c r="J57" s="5">
        <f t="shared" si="47"/>
        <v>98389.207722390449</v>
      </c>
      <c r="K57" s="5">
        <f t="shared" si="41"/>
        <v>547.92579017481216</v>
      </c>
      <c r="L57" s="5">
        <f t="shared" si="42"/>
        <v>490576.22413651517</v>
      </c>
      <c r="M57" s="5">
        <f t="shared" si="32"/>
        <v>6344619.714626397</v>
      </c>
      <c r="N57" s="33">
        <f t="shared" si="43"/>
        <v>64.484915180209853</v>
      </c>
      <c r="O57" s="4"/>
      <c r="Q57" s="27" t="s">
        <v>40</v>
      </c>
      <c r="R57" s="29">
        <f t="shared" si="33"/>
        <v>98389.207722390449</v>
      </c>
      <c r="S57" s="29">
        <f t="shared" si="34"/>
        <v>490576.22413651517</v>
      </c>
      <c r="T57" s="35">
        <f t="shared" si="35"/>
        <v>64.484915180209853</v>
      </c>
      <c r="U57" s="42">
        <v>0.96170886472285344</v>
      </c>
      <c r="V57" s="43">
        <f>1-U57</f>
        <v>3.829113527714656E-2</v>
      </c>
      <c r="W57" s="29">
        <f t="shared" si="44"/>
        <v>471791.50357435207</v>
      </c>
      <c r="X57" s="29">
        <f t="shared" si="36"/>
        <v>5600297.0333557967</v>
      </c>
      <c r="Y57" s="35">
        <f t="shared" si="45"/>
        <v>56.919830568788456</v>
      </c>
      <c r="Z57" s="36">
        <f t="shared" si="46"/>
        <v>7.5650846114213977</v>
      </c>
    </row>
    <row r="58" spans="1:26" s="2" customFormat="1" ht="13.2" x14ac:dyDescent="0.25">
      <c r="A58" s="2">
        <v>5</v>
      </c>
      <c r="B58" s="1" t="s">
        <v>41</v>
      </c>
      <c r="C58" s="1">
        <v>5</v>
      </c>
      <c r="D58" s="49">
        <f t="shared" si="37"/>
        <v>3187</v>
      </c>
      <c r="E58" s="49">
        <f t="shared" si="37"/>
        <v>1</v>
      </c>
      <c r="F58" s="3">
        <f t="shared" si="38"/>
        <v>3.1377470975839345E-4</v>
      </c>
      <c r="G58" s="2">
        <v>0.5</v>
      </c>
      <c r="H58" s="3">
        <f t="shared" si="39"/>
        <v>1.5676438313215238E-3</v>
      </c>
      <c r="I58" s="3">
        <f t="shared" si="40"/>
        <v>0.99843235616867843</v>
      </c>
      <c r="J58" s="5">
        <f t="shared" si="47"/>
        <v>97841.281932215628</v>
      </c>
      <c r="K58" s="5">
        <f t="shared" si="41"/>
        <v>153.3802820696279</v>
      </c>
      <c r="L58" s="5">
        <f t="shared" si="42"/>
        <v>488822.958955904</v>
      </c>
      <c r="M58" s="5">
        <f t="shared" si="32"/>
        <v>5854043.4904898815</v>
      </c>
      <c r="N58" s="33">
        <f t="shared" si="43"/>
        <v>59.832039961879879</v>
      </c>
      <c r="O58" s="4"/>
      <c r="Q58" s="27" t="s">
        <v>42</v>
      </c>
      <c r="R58" s="29">
        <f t="shared" si="33"/>
        <v>97841.281932215628</v>
      </c>
      <c r="S58" s="29">
        <f t="shared" si="34"/>
        <v>488822.958955904</v>
      </c>
      <c r="T58" s="35">
        <f t="shared" si="35"/>
        <v>59.832039961879879</v>
      </c>
      <c r="U58" s="42">
        <v>0.96170886472285344</v>
      </c>
      <c r="V58" s="43">
        <f>1-U58</f>
        <v>3.829113527714656E-2</v>
      </c>
      <c r="W58" s="29">
        <f t="shared" si="44"/>
        <v>470105.37290794845</v>
      </c>
      <c r="X58" s="29">
        <f t="shared" si="36"/>
        <v>5128505.5297814449</v>
      </c>
      <c r="Y58" s="35">
        <f t="shared" si="45"/>
        <v>52.416581513460443</v>
      </c>
      <c r="Z58" s="36">
        <f t="shared" si="46"/>
        <v>7.4154584484194359</v>
      </c>
    </row>
    <row r="59" spans="1:26" s="2" customFormat="1" ht="13.2" x14ac:dyDescent="0.25">
      <c r="A59" s="2">
        <v>6</v>
      </c>
      <c r="B59" s="1" t="s">
        <v>43</v>
      </c>
      <c r="C59" s="1">
        <v>5</v>
      </c>
      <c r="D59" s="49">
        <f t="shared" si="37"/>
        <v>2933</v>
      </c>
      <c r="E59" s="49">
        <f t="shared" si="37"/>
        <v>2</v>
      </c>
      <c r="F59" s="3">
        <f t="shared" si="38"/>
        <v>6.8189566996249571E-4</v>
      </c>
      <c r="G59" s="2">
        <v>0.5</v>
      </c>
      <c r="H59" s="3">
        <f t="shared" si="39"/>
        <v>3.4036759700476508E-3</v>
      </c>
      <c r="I59" s="3">
        <f t="shared" si="40"/>
        <v>0.99659632402995235</v>
      </c>
      <c r="J59" s="5">
        <f t="shared" si="47"/>
        <v>97687.901650145999</v>
      </c>
      <c r="K59" s="5">
        <f t="shared" si="41"/>
        <v>332.49796341098022</v>
      </c>
      <c r="L59" s="5">
        <f t="shared" si="42"/>
        <v>487608.26334220252</v>
      </c>
      <c r="M59" s="5">
        <f t="shared" si="32"/>
        <v>5365220.5315339779</v>
      </c>
      <c r="N59" s="33">
        <f t="shared" si="43"/>
        <v>54.922057295781407</v>
      </c>
      <c r="O59" s="4"/>
      <c r="Q59" s="27" t="s">
        <v>44</v>
      </c>
      <c r="R59" s="29">
        <f t="shared" si="33"/>
        <v>97687.901650145999</v>
      </c>
      <c r="S59" s="29">
        <f t="shared" si="34"/>
        <v>487608.26334220252</v>
      </c>
      <c r="T59" s="35">
        <f t="shared" si="35"/>
        <v>54.922057295781407</v>
      </c>
      <c r="U59" s="42">
        <v>0.963091689110254</v>
      </c>
      <c r="V59" s="43">
        <f t="shared" ref="V59:V72" si="48">1-U59</f>
        <v>3.6908310889745999E-2</v>
      </c>
      <c r="W59" s="29">
        <f t="shared" si="44"/>
        <v>469611.46596635936</v>
      </c>
      <c r="X59" s="29">
        <f t="shared" si="36"/>
        <v>4658400.1568734962</v>
      </c>
      <c r="Y59" s="35">
        <f t="shared" si="45"/>
        <v>47.686561776675589</v>
      </c>
      <c r="Z59" s="36">
        <f t="shared" si="46"/>
        <v>7.2354955191058181</v>
      </c>
    </row>
    <row r="60" spans="1:26" s="2" customFormat="1" ht="13.2" x14ac:dyDescent="0.25">
      <c r="A60" s="2">
        <v>7</v>
      </c>
      <c r="B60" s="1" t="s">
        <v>45</v>
      </c>
      <c r="C60" s="1">
        <v>5</v>
      </c>
      <c r="D60" s="49">
        <f t="shared" si="37"/>
        <v>2809</v>
      </c>
      <c r="E60" s="49">
        <f t="shared" si="37"/>
        <v>4</v>
      </c>
      <c r="F60" s="3">
        <f t="shared" si="38"/>
        <v>1.423994304022784E-3</v>
      </c>
      <c r="G60" s="2">
        <v>0.5</v>
      </c>
      <c r="H60" s="3">
        <f t="shared" si="39"/>
        <v>7.0947144377438813E-3</v>
      </c>
      <c r="I60" s="3">
        <f t="shared" si="40"/>
        <v>0.9929052855622561</v>
      </c>
      <c r="J60" s="5">
        <f t="shared" si="47"/>
        <v>97355.403686735022</v>
      </c>
      <c r="K60" s="5">
        <f t="shared" si="41"/>
        <v>690.70878812866283</v>
      </c>
      <c r="L60" s="5">
        <f t="shared" si="42"/>
        <v>485050.2464633534</v>
      </c>
      <c r="M60" s="5">
        <f t="shared" si="32"/>
        <v>4877612.2681917753</v>
      </c>
      <c r="N60" s="33">
        <f t="shared" si="43"/>
        <v>50.101094376709625</v>
      </c>
      <c r="O60" s="4"/>
      <c r="Q60" s="27" t="s">
        <v>46</v>
      </c>
      <c r="R60" s="29">
        <f t="shared" si="33"/>
        <v>97355.403686735022</v>
      </c>
      <c r="S60" s="29">
        <f t="shared" si="34"/>
        <v>485050.2464633534</v>
      </c>
      <c r="T60" s="35">
        <f t="shared" si="35"/>
        <v>50.101094376709625</v>
      </c>
      <c r="U60" s="42">
        <v>0.95736753435116873</v>
      </c>
      <c r="V60" s="43">
        <f t="shared" si="48"/>
        <v>4.2632465648831275E-2</v>
      </c>
      <c r="W60" s="29">
        <f t="shared" si="44"/>
        <v>464371.35849304736</v>
      </c>
      <c r="X60" s="29">
        <f t="shared" si="36"/>
        <v>4188788.690907137</v>
      </c>
      <c r="Y60" s="35">
        <f t="shared" si="45"/>
        <v>43.025744152688183</v>
      </c>
      <c r="Z60" s="36">
        <f t="shared" si="46"/>
        <v>7.0753502240214416</v>
      </c>
    </row>
    <row r="61" spans="1:26" s="2" customFormat="1" ht="13.2" x14ac:dyDescent="0.25">
      <c r="A61" s="2">
        <v>8</v>
      </c>
      <c r="B61" s="1" t="s">
        <v>47</v>
      </c>
      <c r="C61" s="1">
        <v>5</v>
      </c>
      <c r="D61" s="49">
        <f t="shared" si="37"/>
        <v>3104</v>
      </c>
      <c r="E61" s="49">
        <f t="shared" si="37"/>
        <v>7</v>
      </c>
      <c r="F61" s="3">
        <f t="shared" si="38"/>
        <v>2.2551546391752575E-3</v>
      </c>
      <c r="G61" s="2">
        <v>0.5</v>
      </c>
      <c r="H61" s="3">
        <f t="shared" si="39"/>
        <v>1.1212558065032836E-2</v>
      </c>
      <c r="I61" s="3">
        <f t="shared" si="40"/>
        <v>0.98878744193496715</v>
      </c>
      <c r="J61" s="5">
        <f t="shared" si="47"/>
        <v>96664.694898606351</v>
      </c>
      <c r="K61" s="5">
        <f t="shared" si="41"/>
        <v>1083.858504389307</v>
      </c>
      <c r="L61" s="5">
        <f t="shared" si="42"/>
        <v>480613.82823205844</v>
      </c>
      <c r="M61" s="5">
        <f t="shared" si="32"/>
        <v>4392562.0217284216</v>
      </c>
      <c r="N61" s="33">
        <f t="shared" si="43"/>
        <v>45.441223668433167</v>
      </c>
      <c r="O61" s="4"/>
      <c r="Q61" s="27" t="s">
        <v>48</v>
      </c>
      <c r="R61" s="29">
        <f t="shared" si="33"/>
        <v>96664.694898606351</v>
      </c>
      <c r="S61" s="29">
        <f t="shared" si="34"/>
        <v>480613.82823205844</v>
      </c>
      <c r="T61" s="35">
        <f t="shared" si="35"/>
        <v>45.441223668433167</v>
      </c>
      <c r="U61" s="42">
        <v>0.95681081085376496</v>
      </c>
      <c r="V61" s="43">
        <f t="shared" si="48"/>
        <v>4.3189189146235041E-2</v>
      </c>
      <c r="W61" s="29">
        <f t="shared" si="44"/>
        <v>459856.50669824798</v>
      </c>
      <c r="X61" s="29">
        <f t="shared" si="36"/>
        <v>3724417.3324140897</v>
      </c>
      <c r="Y61" s="35">
        <f t="shared" si="45"/>
        <v>38.529241066976006</v>
      </c>
      <c r="Z61" s="36">
        <f t="shared" si="46"/>
        <v>6.9119826014571615</v>
      </c>
    </row>
    <row r="62" spans="1:26" s="2" customFormat="1" ht="13.2" x14ac:dyDescent="0.25">
      <c r="A62" s="2">
        <v>9</v>
      </c>
      <c r="B62" s="1" t="s">
        <v>49</v>
      </c>
      <c r="C62" s="1">
        <v>5</v>
      </c>
      <c r="D62" s="49">
        <f t="shared" si="37"/>
        <v>3344</v>
      </c>
      <c r="E62" s="49">
        <f t="shared" si="37"/>
        <v>8</v>
      </c>
      <c r="F62" s="3">
        <f t="shared" si="38"/>
        <v>2.3923444976076554E-3</v>
      </c>
      <c r="G62" s="2">
        <v>0.5</v>
      </c>
      <c r="H62" s="3">
        <f t="shared" si="39"/>
        <v>1.1890606420927468E-2</v>
      </c>
      <c r="I62" s="3">
        <f t="shared" si="40"/>
        <v>0.98810939357907257</v>
      </c>
      <c r="J62" s="5">
        <f t="shared" si="47"/>
        <v>95580.83639421704</v>
      </c>
      <c r="K62" s="5">
        <f t="shared" si="41"/>
        <v>1136.5141069466949</v>
      </c>
      <c r="L62" s="5">
        <f t="shared" si="42"/>
        <v>475062.89670371852</v>
      </c>
      <c r="M62" s="5">
        <f t="shared" si="32"/>
        <v>3911948.1934963628</v>
      </c>
      <c r="N62" s="33">
        <f t="shared" si="43"/>
        <v>40.928164484371983</v>
      </c>
      <c r="O62" s="4"/>
      <c r="Q62" s="27" t="s">
        <v>50</v>
      </c>
      <c r="R62" s="29">
        <f t="shared" si="33"/>
        <v>95580.83639421704</v>
      </c>
      <c r="S62" s="29">
        <f t="shared" si="34"/>
        <v>475062.89670371852</v>
      </c>
      <c r="T62" s="35">
        <f t="shared" si="35"/>
        <v>40.928164484371983</v>
      </c>
      <c r="U62" s="42">
        <v>0.94800928093814252</v>
      </c>
      <c r="V62" s="43">
        <f t="shared" si="48"/>
        <v>5.1990719061857482E-2</v>
      </c>
      <c r="W62" s="29">
        <f t="shared" si="44"/>
        <v>450364.03510448325</v>
      </c>
      <c r="X62" s="29">
        <f t="shared" si="36"/>
        <v>3264560.8257158417</v>
      </c>
      <c r="Y62" s="35">
        <f t="shared" si="45"/>
        <v>34.154972365499809</v>
      </c>
      <c r="Z62" s="36">
        <f t="shared" si="46"/>
        <v>6.7731921188721742</v>
      </c>
    </row>
    <row r="63" spans="1:26" s="2" customFormat="1" ht="13.2" x14ac:dyDescent="0.25">
      <c r="A63" s="2">
        <v>10</v>
      </c>
      <c r="B63" s="1" t="s">
        <v>51</v>
      </c>
      <c r="C63" s="1">
        <v>5</v>
      </c>
      <c r="D63" s="49">
        <f t="shared" si="37"/>
        <v>3575</v>
      </c>
      <c r="E63" s="49">
        <f t="shared" si="37"/>
        <v>16</v>
      </c>
      <c r="F63" s="3">
        <f t="shared" si="38"/>
        <v>4.4755244755244755E-3</v>
      </c>
      <c r="G63" s="2">
        <v>0.5</v>
      </c>
      <c r="H63" s="3">
        <f t="shared" si="39"/>
        <v>2.2130013831258646E-2</v>
      </c>
      <c r="I63" s="3">
        <f t="shared" si="40"/>
        <v>0.97786998616874132</v>
      </c>
      <c r="J63" s="5">
        <f t="shared" si="47"/>
        <v>94444.322287270348</v>
      </c>
      <c r="K63" s="5">
        <f t="shared" si="41"/>
        <v>2090.054158501142</v>
      </c>
      <c r="L63" s="5">
        <f t="shared" si="42"/>
        <v>466996.47604009893</v>
      </c>
      <c r="M63" s="5">
        <f t="shared" si="32"/>
        <v>3436885.2967926441</v>
      </c>
      <c r="N63" s="33">
        <f t="shared" si="43"/>
        <v>36.390597269984156</v>
      </c>
      <c r="O63" s="4"/>
      <c r="Q63" s="27" t="s">
        <v>52</v>
      </c>
      <c r="R63" s="29">
        <f t="shared" si="33"/>
        <v>94444.322287270348</v>
      </c>
      <c r="S63" s="29">
        <f t="shared" si="34"/>
        <v>466996.47604009893</v>
      </c>
      <c r="T63" s="35">
        <f t="shared" si="35"/>
        <v>36.390597269984156</v>
      </c>
      <c r="U63" s="42">
        <v>0.94216194080535964</v>
      </c>
      <c r="V63" s="43">
        <f t="shared" si="48"/>
        <v>5.7838059194640357E-2</v>
      </c>
      <c r="W63" s="29">
        <f t="shared" si="44"/>
        <v>439986.30621520325</v>
      </c>
      <c r="X63" s="29">
        <f t="shared" si="36"/>
        <v>2814196.7906113584</v>
      </c>
      <c r="Y63" s="35">
        <f t="shared" si="45"/>
        <v>29.797416323783278</v>
      </c>
      <c r="Z63" s="36">
        <f t="shared" si="46"/>
        <v>6.5931809462008779</v>
      </c>
    </row>
    <row r="64" spans="1:26" s="2" customFormat="1" ht="13.2" x14ac:dyDescent="0.25">
      <c r="A64" s="2">
        <v>11</v>
      </c>
      <c r="B64" s="1" t="s">
        <v>53</v>
      </c>
      <c r="C64" s="1">
        <v>5</v>
      </c>
      <c r="D64" s="49">
        <f t="shared" si="37"/>
        <v>3477</v>
      </c>
      <c r="E64" s="49">
        <f t="shared" si="37"/>
        <v>13</v>
      </c>
      <c r="F64" s="3">
        <f t="shared" si="38"/>
        <v>3.738855335058959E-3</v>
      </c>
      <c r="G64" s="2">
        <v>0.5</v>
      </c>
      <c r="H64" s="3">
        <f t="shared" si="39"/>
        <v>1.8521156859951562E-2</v>
      </c>
      <c r="I64" s="3">
        <f t="shared" si="40"/>
        <v>0.98147884314004841</v>
      </c>
      <c r="J64" s="5">
        <f t="shared" si="47"/>
        <v>92354.26812876921</v>
      </c>
      <c r="K64" s="5">
        <f t="shared" si="41"/>
        <v>1710.5078866989597</v>
      </c>
      <c r="L64" s="5">
        <f t="shared" si="42"/>
        <v>457495.07092709863</v>
      </c>
      <c r="M64" s="5">
        <f t="shared" si="32"/>
        <v>2969888.8207525453</v>
      </c>
      <c r="N64" s="33">
        <f t="shared" si="43"/>
        <v>32.157569768314772</v>
      </c>
      <c r="O64" s="4"/>
      <c r="Q64" s="27" t="s">
        <v>54</v>
      </c>
      <c r="R64" s="29">
        <f t="shared" si="33"/>
        <v>92354.26812876921</v>
      </c>
      <c r="S64" s="29">
        <f t="shared" si="34"/>
        <v>457495.07092709863</v>
      </c>
      <c r="T64" s="35">
        <f t="shared" si="35"/>
        <v>32.157569768314772</v>
      </c>
      <c r="U64" s="42">
        <v>0.92489605986448908</v>
      </c>
      <c r="V64" s="43">
        <f t="shared" si="48"/>
        <v>7.5103940135510916E-2</v>
      </c>
      <c r="W64" s="29">
        <f t="shared" si="44"/>
        <v>423135.38850789849</v>
      </c>
      <c r="X64" s="29">
        <f t="shared" si="36"/>
        <v>2374210.484396155</v>
      </c>
      <c r="Y64" s="35">
        <f t="shared" si="45"/>
        <v>25.707642240051129</v>
      </c>
      <c r="Z64" s="36">
        <f t="shared" si="46"/>
        <v>6.4499275282636432</v>
      </c>
    </row>
    <row r="65" spans="1:26" s="2" customFormat="1" ht="13.2" x14ac:dyDescent="0.25">
      <c r="A65" s="2">
        <v>12</v>
      </c>
      <c r="B65" s="1" t="s">
        <v>55</v>
      </c>
      <c r="C65" s="1">
        <v>5</v>
      </c>
      <c r="D65" s="49">
        <f t="shared" si="37"/>
        <v>2882</v>
      </c>
      <c r="E65" s="49">
        <f t="shared" si="37"/>
        <v>19</v>
      </c>
      <c r="F65" s="3">
        <f t="shared" si="38"/>
        <v>6.5926439972241501E-3</v>
      </c>
      <c r="G65" s="2">
        <v>0.5</v>
      </c>
      <c r="H65" s="3">
        <f t="shared" si="39"/>
        <v>3.2428742106161458E-2</v>
      </c>
      <c r="I65" s="3">
        <f t="shared" si="40"/>
        <v>0.96757125789383858</v>
      </c>
      <c r="J65" s="5">
        <f t="shared" si="47"/>
        <v>90643.760242070246</v>
      </c>
      <c r="K65" s="5">
        <f t="shared" si="41"/>
        <v>2939.4631244228271</v>
      </c>
      <c r="L65" s="5">
        <f t="shared" si="42"/>
        <v>445870.14339929417</v>
      </c>
      <c r="M65" s="5">
        <f t="shared" si="32"/>
        <v>2512393.7498254469</v>
      </c>
      <c r="N65" s="33">
        <f t="shared" si="43"/>
        <v>27.717227783974657</v>
      </c>
      <c r="O65" s="4"/>
      <c r="Q65" s="27" t="s">
        <v>56</v>
      </c>
      <c r="R65" s="29">
        <f t="shared" si="33"/>
        <v>90643.760242070246</v>
      </c>
      <c r="S65" s="29">
        <f t="shared" si="34"/>
        <v>445870.14339929417</v>
      </c>
      <c r="T65" s="35">
        <f t="shared" si="35"/>
        <v>27.717227783974657</v>
      </c>
      <c r="U65" s="42">
        <v>0.89970667843387275</v>
      </c>
      <c r="V65" s="43">
        <f t="shared" si="48"/>
        <v>0.10029332156612725</v>
      </c>
      <c r="W65" s="29">
        <f t="shared" si="44"/>
        <v>401152.34573061351</v>
      </c>
      <c r="X65" s="29">
        <f t="shared" si="36"/>
        <v>1951075.0958882566</v>
      </c>
      <c r="Y65" s="35">
        <f t="shared" si="45"/>
        <v>21.524648698131891</v>
      </c>
      <c r="Z65" s="36">
        <f t="shared" si="46"/>
        <v>6.1925790858427661</v>
      </c>
    </row>
    <row r="66" spans="1:26" s="2" customFormat="1" ht="13.2" x14ac:dyDescent="0.25">
      <c r="A66" s="2">
        <v>13</v>
      </c>
      <c r="B66" s="1" t="s">
        <v>57</v>
      </c>
      <c r="C66" s="1">
        <v>5</v>
      </c>
      <c r="D66" s="49">
        <f t="shared" si="37"/>
        <v>2233</v>
      </c>
      <c r="E66" s="49">
        <f t="shared" si="37"/>
        <v>23</v>
      </c>
      <c r="F66" s="3">
        <f t="shared" si="38"/>
        <v>1.0300044782803403E-2</v>
      </c>
      <c r="G66" s="2">
        <v>0.5</v>
      </c>
      <c r="H66" s="3">
        <f t="shared" si="39"/>
        <v>5.0207378301680851E-2</v>
      </c>
      <c r="I66" s="3">
        <f t="shared" si="40"/>
        <v>0.94979262169831913</v>
      </c>
      <c r="J66" s="5">
        <f t="shared" si="47"/>
        <v>87704.297117647424</v>
      </c>
      <c r="K66" s="5">
        <f t="shared" si="41"/>
        <v>4403.4028240687412</v>
      </c>
      <c r="L66" s="5">
        <f t="shared" si="42"/>
        <v>427512.9785280652</v>
      </c>
      <c r="M66" s="5">
        <f t="shared" si="32"/>
        <v>2066523.6064261529</v>
      </c>
      <c r="N66" s="33">
        <f t="shared" si="43"/>
        <v>23.562398586401045</v>
      </c>
      <c r="O66" s="4"/>
      <c r="Q66" s="27" t="s">
        <v>58</v>
      </c>
      <c r="R66" s="29">
        <f t="shared" si="33"/>
        <v>87704.297117647424</v>
      </c>
      <c r="S66" s="29">
        <f t="shared" si="34"/>
        <v>427512.9785280652</v>
      </c>
      <c r="T66" s="35">
        <f t="shared" si="35"/>
        <v>23.562398586401045</v>
      </c>
      <c r="U66" s="42">
        <v>0.86438699185239576</v>
      </c>
      <c r="V66" s="43">
        <f t="shared" si="48"/>
        <v>0.13561300814760424</v>
      </c>
      <c r="W66" s="29">
        <f t="shared" si="44"/>
        <v>369536.65748773213</v>
      </c>
      <c r="X66" s="29">
        <f t="shared" si="36"/>
        <v>1549922.7501576431</v>
      </c>
      <c r="Y66" s="35">
        <f t="shared" si="45"/>
        <v>17.672141515239112</v>
      </c>
      <c r="Z66" s="36">
        <f t="shared" si="46"/>
        <v>5.8902570711619333</v>
      </c>
    </row>
    <row r="67" spans="1:26" s="2" customFormat="1" ht="13.2" x14ac:dyDescent="0.25">
      <c r="A67" s="2">
        <v>14</v>
      </c>
      <c r="B67" s="1" t="s">
        <v>59</v>
      </c>
      <c r="C67" s="1">
        <v>5</v>
      </c>
      <c r="D67" s="49">
        <f t="shared" si="37"/>
        <v>1787</v>
      </c>
      <c r="E67" s="49">
        <f t="shared" si="37"/>
        <v>22</v>
      </c>
      <c r="F67" s="3">
        <f t="shared" si="38"/>
        <v>1.2311135982092894E-2</v>
      </c>
      <c r="G67" s="2">
        <v>0.5</v>
      </c>
      <c r="H67" s="3">
        <f t="shared" si="39"/>
        <v>5.9717698154180238E-2</v>
      </c>
      <c r="I67" s="3">
        <f t="shared" si="40"/>
        <v>0.94028230184581973</v>
      </c>
      <c r="J67" s="5">
        <f t="shared" si="47"/>
        <v>83300.894293578676</v>
      </c>
      <c r="K67" s="5">
        <f t="shared" si="41"/>
        <v>4974.5376613972066</v>
      </c>
      <c r="L67" s="5">
        <f t="shared" si="42"/>
        <v>404068.12731440039</v>
      </c>
      <c r="M67" s="5">
        <f t="shared" si="32"/>
        <v>1639010.6278980877</v>
      </c>
      <c r="N67" s="33">
        <f t="shared" si="43"/>
        <v>19.675786698299977</v>
      </c>
      <c r="O67" s="4"/>
      <c r="Q67" s="27" t="s">
        <v>60</v>
      </c>
      <c r="R67" s="29">
        <f t="shared" si="33"/>
        <v>83300.894293578676</v>
      </c>
      <c r="S67" s="29">
        <f t="shared" si="34"/>
        <v>404068.12731440039</v>
      </c>
      <c r="T67" s="35">
        <f t="shared" si="35"/>
        <v>19.675786698299977</v>
      </c>
      <c r="U67" s="42">
        <v>0.82345390469096191</v>
      </c>
      <c r="V67" s="43">
        <f t="shared" si="48"/>
        <v>0.17654609530903809</v>
      </c>
      <c r="W67" s="29">
        <f t="shared" si="44"/>
        <v>332731.47719820775</v>
      </c>
      <c r="X67" s="29">
        <f t="shared" si="36"/>
        <v>1180386.092669911</v>
      </c>
      <c r="Y67" s="35">
        <f t="shared" si="45"/>
        <v>14.170149104400457</v>
      </c>
      <c r="Z67" s="36">
        <f t="shared" si="46"/>
        <v>5.5056375938995199</v>
      </c>
    </row>
    <row r="68" spans="1:26" s="2" customFormat="1" ht="13.2" x14ac:dyDescent="0.25">
      <c r="A68" s="2">
        <v>15</v>
      </c>
      <c r="B68" s="1" t="s">
        <v>61</v>
      </c>
      <c r="C68" s="1">
        <v>5</v>
      </c>
      <c r="D68" s="49">
        <f t="shared" si="37"/>
        <v>1261</v>
      </c>
      <c r="E68" s="49">
        <f t="shared" si="37"/>
        <v>36</v>
      </c>
      <c r="F68" s="3">
        <f t="shared" si="38"/>
        <v>2.8548770816812053E-2</v>
      </c>
      <c r="G68" s="2">
        <v>0.5</v>
      </c>
      <c r="H68" s="3">
        <f t="shared" si="39"/>
        <v>0.13323464100666174</v>
      </c>
      <c r="I68" s="3">
        <f t="shared" si="40"/>
        <v>0.86676535899333829</v>
      </c>
      <c r="J68" s="5">
        <f t="shared" si="47"/>
        <v>78326.356632181472</v>
      </c>
      <c r="K68" s="5">
        <f t="shared" si="41"/>
        <v>10435.784007248458</v>
      </c>
      <c r="L68" s="5">
        <f t="shared" si="42"/>
        <v>365542.32314278628</v>
      </c>
      <c r="M68" s="5">
        <f t="shared" si="32"/>
        <v>1234942.5005836873</v>
      </c>
      <c r="N68" s="33">
        <f t="shared" si="43"/>
        <v>15.766627654889465</v>
      </c>
      <c r="O68" s="4"/>
      <c r="Q68" s="27" t="s">
        <v>62</v>
      </c>
      <c r="R68" s="29">
        <f t="shared" si="33"/>
        <v>78326.356632181472</v>
      </c>
      <c r="S68" s="29">
        <f t="shared" si="34"/>
        <v>365542.32314278628</v>
      </c>
      <c r="T68" s="35">
        <f t="shared" si="35"/>
        <v>15.766627654889465</v>
      </c>
      <c r="U68" s="42">
        <v>0.7557222850963411</v>
      </c>
      <c r="V68" s="43">
        <f t="shared" si="48"/>
        <v>0.2442777149036589</v>
      </c>
      <c r="W68" s="29">
        <f t="shared" si="44"/>
        <v>276248.47974489158</v>
      </c>
      <c r="X68" s="29">
        <f t="shared" si="36"/>
        <v>847654.61547170323</v>
      </c>
      <c r="Y68" s="35">
        <f t="shared" si="45"/>
        <v>10.822086611946821</v>
      </c>
      <c r="Z68" s="36">
        <f t="shared" si="46"/>
        <v>4.9445410429426442</v>
      </c>
    </row>
    <row r="69" spans="1:26" s="2" customFormat="1" ht="13.2" x14ac:dyDescent="0.25">
      <c r="A69" s="2">
        <v>16</v>
      </c>
      <c r="B69" s="1" t="s">
        <v>63</v>
      </c>
      <c r="C69" s="1">
        <v>5</v>
      </c>
      <c r="D69" s="49">
        <f t="shared" si="37"/>
        <v>822</v>
      </c>
      <c r="E69" s="49">
        <f t="shared" si="37"/>
        <v>32</v>
      </c>
      <c r="F69" s="3">
        <f t="shared" si="38"/>
        <v>3.8929440389294405E-2</v>
      </c>
      <c r="G69" s="2">
        <v>0.5</v>
      </c>
      <c r="H69" s="3">
        <f t="shared" si="39"/>
        <v>0.17738359201773835</v>
      </c>
      <c r="I69" s="3">
        <f t="shared" si="40"/>
        <v>0.82261640798226165</v>
      </c>
      <c r="J69" s="5">
        <f t="shared" si="47"/>
        <v>67890.572624933018</v>
      </c>
      <c r="K69" s="5">
        <f t="shared" si="41"/>
        <v>12042.673636351754</v>
      </c>
      <c r="L69" s="5">
        <f t="shared" si="42"/>
        <v>309346.17903378571</v>
      </c>
      <c r="M69" s="5">
        <f t="shared" si="32"/>
        <v>869400.17744090094</v>
      </c>
      <c r="N69" s="33">
        <f t="shared" si="43"/>
        <v>12.805904322592369</v>
      </c>
      <c r="O69" s="4"/>
      <c r="Q69" s="27" t="s">
        <v>64</v>
      </c>
      <c r="R69" s="29">
        <f t="shared" si="33"/>
        <v>67890.572624933018</v>
      </c>
      <c r="S69" s="29">
        <f t="shared" si="34"/>
        <v>309346.17903378571</v>
      </c>
      <c r="T69" s="35">
        <f t="shared" si="35"/>
        <v>12.805904322592369</v>
      </c>
      <c r="U69" s="42">
        <v>0.69850988448397933</v>
      </c>
      <c r="V69" s="43">
        <f t="shared" si="48"/>
        <v>0.30149011551602067</v>
      </c>
      <c r="W69" s="29">
        <f t="shared" si="44"/>
        <v>216081.36378245003</v>
      </c>
      <c r="X69" s="29">
        <f t="shared" si="36"/>
        <v>571406.1357268116</v>
      </c>
      <c r="Y69" s="35">
        <f t="shared" si="45"/>
        <v>8.4165755808776463</v>
      </c>
      <c r="Z69" s="36">
        <f t="shared" si="46"/>
        <v>4.3893287417147224</v>
      </c>
    </row>
    <row r="70" spans="1:26" s="2" customFormat="1" ht="13.2" x14ac:dyDescent="0.25">
      <c r="A70" s="2">
        <v>17</v>
      </c>
      <c r="B70" s="1" t="s">
        <v>65</v>
      </c>
      <c r="C70" s="1">
        <v>5</v>
      </c>
      <c r="D70" s="49">
        <f t="shared" si="37"/>
        <v>469</v>
      </c>
      <c r="E70" s="49">
        <f t="shared" si="37"/>
        <v>29</v>
      </c>
      <c r="F70" s="3">
        <f t="shared" si="38"/>
        <v>6.1833688699360338E-2</v>
      </c>
      <c r="G70" s="2">
        <v>0.5</v>
      </c>
      <c r="H70" s="3">
        <f t="shared" si="39"/>
        <v>0.26777469990766389</v>
      </c>
      <c r="I70" s="3">
        <f t="shared" si="40"/>
        <v>0.73222530009233611</v>
      </c>
      <c r="J70" s="5">
        <f t="shared" si="47"/>
        <v>55847.898988581263</v>
      </c>
      <c r="K70" s="5">
        <f t="shared" si="41"/>
        <v>14954.654392140874</v>
      </c>
      <c r="L70" s="5">
        <f t="shared" si="42"/>
        <v>241852.85896255414</v>
      </c>
      <c r="M70" s="5">
        <f t="shared" si="32"/>
        <v>560053.99840711523</v>
      </c>
      <c r="N70" s="33">
        <f t="shared" si="43"/>
        <v>10.028201750644632</v>
      </c>
      <c r="O70" s="4"/>
      <c r="Q70" s="27" t="s">
        <v>66</v>
      </c>
      <c r="R70" s="29">
        <f t="shared" si="33"/>
        <v>55847.898988581263</v>
      </c>
      <c r="S70" s="29">
        <f t="shared" si="34"/>
        <v>241852.85896255414</v>
      </c>
      <c r="T70" s="35">
        <f t="shared" si="35"/>
        <v>10.028201750644632</v>
      </c>
      <c r="U70" s="42">
        <v>0.67065690345363116</v>
      </c>
      <c r="V70" s="43">
        <f t="shared" si="48"/>
        <v>0.32934309654636884</v>
      </c>
      <c r="W70" s="29">
        <f t="shared" si="44"/>
        <v>162200.28948323434</v>
      </c>
      <c r="X70" s="29">
        <f t="shared" si="36"/>
        <v>355324.77194436151</v>
      </c>
      <c r="Y70" s="35">
        <f t="shared" si="45"/>
        <v>6.36236596862868</v>
      </c>
      <c r="Z70" s="36">
        <f t="shared" si="46"/>
        <v>3.6658357820159519</v>
      </c>
    </row>
    <row r="71" spans="1:26" s="2" customFormat="1" ht="13.2" x14ac:dyDescent="0.25">
      <c r="A71" s="2">
        <v>18</v>
      </c>
      <c r="B71" s="1" t="s">
        <v>67</v>
      </c>
      <c r="C71" s="1">
        <v>5</v>
      </c>
      <c r="D71" s="49">
        <f t="shared" ref="D71:E72" si="49">D21+D46</f>
        <v>251</v>
      </c>
      <c r="E71" s="49">
        <f t="shared" si="49"/>
        <v>23</v>
      </c>
      <c r="F71" s="3">
        <f t="shared" si="38"/>
        <v>9.1633466135458169E-2</v>
      </c>
      <c r="G71" s="2">
        <v>0.5</v>
      </c>
      <c r="H71" s="3">
        <f t="shared" si="39"/>
        <v>0.37277147487844409</v>
      </c>
      <c r="I71" s="3">
        <f t="shared" si="40"/>
        <v>0.62722852512155591</v>
      </c>
      <c r="J71" s="5">
        <f t="shared" si="47"/>
        <v>40893.244596440389</v>
      </c>
      <c r="K71" s="5">
        <f t="shared" si="41"/>
        <v>15243.835100780048</v>
      </c>
      <c r="L71" s="5">
        <f t="shared" si="42"/>
        <v>166356.63523025182</v>
      </c>
      <c r="M71" s="5">
        <f>L71+M72</f>
        <v>318201.13944456103</v>
      </c>
      <c r="N71" s="33">
        <f t="shared" si="43"/>
        <v>7.7812641815235004</v>
      </c>
      <c r="O71" s="4"/>
      <c r="Q71" s="27" t="s">
        <v>68</v>
      </c>
      <c r="R71" s="29">
        <f t="shared" si="33"/>
        <v>40893.244596440389</v>
      </c>
      <c r="S71" s="29">
        <f t="shared" si="34"/>
        <v>166356.63523025182</v>
      </c>
      <c r="T71" s="35">
        <f t="shared" si="35"/>
        <v>7.7812641815235004</v>
      </c>
      <c r="U71" s="42">
        <v>0.63527807449444496</v>
      </c>
      <c r="V71" s="43">
        <f t="shared" si="48"/>
        <v>0.36472192550555504</v>
      </c>
      <c r="W71" s="29">
        <f t="shared" si="44"/>
        <v>105682.72290844913</v>
      </c>
      <c r="X71" s="29">
        <f>X72+W71</f>
        <v>193124.48246112716</v>
      </c>
      <c r="Y71" s="35">
        <f t="shared" si="45"/>
        <v>4.7226500212198363</v>
      </c>
      <c r="Z71" s="36">
        <f t="shared" si="46"/>
        <v>3.0586141603036641</v>
      </c>
    </row>
    <row r="72" spans="1:26" s="2" customFormat="1" ht="13.2" x14ac:dyDescent="0.25">
      <c r="A72" s="12">
        <v>19</v>
      </c>
      <c r="B72" s="13" t="s">
        <v>69</v>
      </c>
      <c r="C72" s="12"/>
      <c r="D72" s="50">
        <f t="shared" si="49"/>
        <v>148</v>
      </c>
      <c r="E72" s="50">
        <f t="shared" si="49"/>
        <v>25</v>
      </c>
      <c r="F72" s="17">
        <f t="shared" si="38"/>
        <v>0.16891891891891891</v>
      </c>
      <c r="G72" s="12"/>
      <c r="H72" s="17">
        <v>1</v>
      </c>
      <c r="I72" s="17">
        <f t="shared" si="40"/>
        <v>0</v>
      </c>
      <c r="J72" s="21">
        <f t="shared" si="47"/>
        <v>25649.40949566034</v>
      </c>
      <c r="K72" s="21">
        <f t="shared" si="41"/>
        <v>25649.40949566034</v>
      </c>
      <c r="L72" s="21">
        <f>K72/F72</f>
        <v>151844.50421430921</v>
      </c>
      <c r="M72" s="21">
        <f>L72</f>
        <v>151844.50421430921</v>
      </c>
      <c r="N72" s="34">
        <f t="shared" si="43"/>
        <v>5.92</v>
      </c>
      <c r="O72" s="4"/>
      <c r="Q72" s="30" t="s">
        <v>69</v>
      </c>
      <c r="R72" s="31">
        <f t="shared" si="33"/>
        <v>25649.40949566034</v>
      </c>
      <c r="S72" s="31">
        <f t="shared" si="34"/>
        <v>151844.50421430921</v>
      </c>
      <c r="T72" s="38">
        <f t="shared" si="35"/>
        <v>5.92</v>
      </c>
      <c r="U72" s="44">
        <v>0.57586384179742911</v>
      </c>
      <c r="V72" s="45">
        <f t="shared" si="48"/>
        <v>0.42413615820257089</v>
      </c>
      <c r="W72" s="31">
        <f t="shared" si="44"/>
        <v>87441.759552678021</v>
      </c>
      <c r="X72" s="31">
        <f>W72</f>
        <v>87441.759552678021</v>
      </c>
      <c r="Y72" s="38">
        <f t="shared" si="45"/>
        <v>3.4091139434407802</v>
      </c>
      <c r="Z72" s="37">
        <f t="shared" si="46"/>
        <v>2.5108860565592197</v>
      </c>
    </row>
    <row r="73" spans="1:26" s="2" customFormat="1" ht="13.2" x14ac:dyDescent="0.25">
      <c r="B73" s="2" t="s">
        <v>70</v>
      </c>
      <c r="D73" s="25">
        <f>SUM(D54:D72)</f>
        <v>39415</v>
      </c>
      <c r="E73" s="25">
        <f>SUM(E54:E72)</f>
        <v>270</v>
      </c>
    </row>
    <row r="77" spans="1:26" s="52" customFormat="1" ht="17.399999999999999" x14ac:dyDescent="0.3">
      <c r="C77" s="53" t="s">
        <v>81</v>
      </c>
      <c r="D77" s="53" t="s">
        <v>82</v>
      </c>
      <c r="E77" s="53" t="s">
        <v>83</v>
      </c>
      <c r="F77" s="53" t="s">
        <v>19</v>
      </c>
      <c r="G77" s="53" t="s">
        <v>20</v>
      </c>
    </row>
    <row r="78" spans="1:26" s="52" customFormat="1" ht="17.399999999999999" x14ac:dyDescent="0.3">
      <c r="C78" s="53" t="s">
        <v>84</v>
      </c>
      <c r="D78" s="54">
        <v>0</v>
      </c>
      <c r="E78" s="55">
        <f>$N$4</f>
        <v>70.13431400829738</v>
      </c>
      <c r="F78" s="55">
        <f>$Y$4</f>
        <v>63.880899070263915</v>
      </c>
      <c r="G78" s="55">
        <f>E78-F78</f>
        <v>6.2534149380334654</v>
      </c>
    </row>
    <row r="79" spans="1:26" s="52" customFormat="1" ht="17.399999999999999" x14ac:dyDescent="0.3">
      <c r="C79" s="53" t="s">
        <v>85</v>
      </c>
      <c r="D79" s="54">
        <v>0</v>
      </c>
      <c r="E79" s="55">
        <f>$N$29</f>
        <v>76.870310283178384</v>
      </c>
      <c r="F79" s="55">
        <f>$Y$29</f>
        <v>68.577774937857797</v>
      </c>
      <c r="G79" s="55">
        <f t="shared" ref="G79:G80" si="50">E79-F79</f>
        <v>8.2925353453205872</v>
      </c>
    </row>
    <row r="80" spans="1:26" s="52" customFormat="1" ht="17.399999999999999" x14ac:dyDescent="0.3">
      <c r="C80" s="53" t="s">
        <v>86</v>
      </c>
      <c r="D80" s="54">
        <v>0</v>
      </c>
      <c r="E80" s="55">
        <f>$N$54</f>
        <v>73.355369292962962</v>
      </c>
      <c r="F80" s="55">
        <f>$Y$54</f>
        <v>65.532709029103174</v>
      </c>
      <c r="G80" s="55">
        <f t="shared" si="50"/>
        <v>7.8226602638597882</v>
      </c>
    </row>
  </sheetData>
  <mergeCells count="30"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896168-CB50-4146-ADCE-6D5B789566AA}">
  <dimension ref="A1:Z80"/>
  <sheetViews>
    <sheetView topLeftCell="A55" workbookViewId="0">
      <selection activeCell="D44" sqref="D44"/>
    </sheetView>
  </sheetViews>
  <sheetFormatPr defaultColWidth="8.796875" defaultRowHeight="13.8" x14ac:dyDescent="0.25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 x14ac:dyDescent="0.3">
      <c r="B1" s="65" t="s">
        <v>87</v>
      </c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Q1" s="70" t="s">
        <v>90</v>
      </c>
      <c r="R1" s="71"/>
      <c r="S1" s="71"/>
      <c r="T1" s="71"/>
      <c r="U1" s="71"/>
      <c r="V1" s="71"/>
      <c r="W1" s="71"/>
      <c r="X1" s="71"/>
      <c r="Y1" s="71"/>
      <c r="Z1" s="72"/>
    </row>
    <row r="2" spans="1:26" s="9" customFormat="1" ht="35.549999999999997" customHeight="1" x14ac:dyDescent="0.25">
      <c r="A2" s="7"/>
      <c r="B2" s="66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73" t="s">
        <v>14</v>
      </c>
      <c r="S2" s="73"/>
      <c r="T2" s="73"/>
      <c r="U2" s="74" t="s">
        <v>15</v>
      </c>
      <c r="V2" s="74" t="s">
        <v>16</v>
      </c>
      <c r="W2" s="75" t="s">
        <v>17</v>
      </c>
      <c r="X2" s="75" t="s">
        <v>18</v>
      </c>
      <c r="Y2" s="76" t="s">
        <v>19</v>
      </c>
      <c r="Z2" s="76" t="s">
        <v>20</v>
      </c>
    </row>
    <row r="3" spans="1:26" s="10" customFormat="1" ht="23.25" customHeight="1" thickBot="1" x14ac:dyDescent="0.35">
      <c r="B3" s="67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74"/>
      <c r="V3" s="74"/>
      <c r="W3" s="75"/>
      <c r="X3" s="75"/>
      <c r="Y3" s="76"/>
      <c r="Z3" s="76"/>
    </row>
    <row r="4" spans="1:26" s="2" customFormat="1" x14ac:dyDescent="0.25">
      <c r="A4" s="2">
        <v>1</v>
      </c>
      <c r="B4" s="1">
        <v>0</v>
      </c>
      <c r="C4" s="1">
        <v>1</v>
      </c>
      <c r="D4">
        <v>181</v>
      </c>
      <c r="E4" s="51">
        <v>2</v>
      </c>
      <c r="F4" s="3">
        <f>E4/D4</f>
        <v>1.1049723756906077E-2</v>
      </c>
      <c r="G4" s="2">
        <v>0.3</v>
      </c>
      <c r="H4" s="18">
        <f>C4*F4/(1+(1-G4)*C4*F4)</f>
        <v>1.0964912280701756E-2</v>
      </c>
      <c r="I4" s="18">
        <f>1-H4</f>
        <v>0.98903508771929827</v>
      </c>
      <c r="J4" s="41">
        <v>100000</v>
      </c>
      <c r="K4" s="20">
        <f>J4*H4</f>
        <v>1096.4912280701756</v>
      </c>
      <c r="L4" s="20">
        <f>C4*(J5+G4*K4)</f>
        <v>99232.456140350885</v>
      </c>
      <c r="M4" s="5">
        <f t="shared" ref="M4:M20" si="0">L4+M5</f>
        <v>7035529.9807666261</v>
      </c>
      <c r="N4" s="32">
        <f>M4/J4</f>
        <v>70.355299807666256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99232.456140350885</v>
      </c>
      <c r="T4" s="35">
        <f t="shared" ref="T4:T22" si="3">N4</f>
        <v>70.355299807666256</v>
      </c>
      <c r="U4" s="42">
        <v>0.96680194174873568</v>
      </c>
      <c r="V4" s="43">
        <f>1-U4</f>
        <v>3.3198058251264317E-2</v>
      </c>
      <c r="W4" s="29">
        <f>S4*U4</f>
        <v>95938.13128098748</v>
      </c>
      <c r="X4" s="29">
        <f t="shared" ref="X4:X20" si="4">X5+W4</f>
        <v>6415928.7600962678</v>
      </c>
      <c r="Y4" s="40">
        <f>X4/R4</f>
        <v>64.159287600962685</v>
      </c>
      <c r="Z4" s="36">
        <f>T4-Y4</f>
        <v>6.1960122067035712</v>
      </c>
    </row>
    <row r="5" spans="1:26" s="2" customFormat="1" x14ac:dyDescent="0.25">
      <c r="A5" s="2">
        <v>2</v>
      </c>
      <c r="B5" s="1" t="s">
        <v>35</v>
      </c>
      <c r="C5" s="1">
        <v>4</v>
      </c>
      <c r="D5">
        <v>818</v>
      </c>
      <c r="E5" s="51">
        <v>0</v>
      </c>
      <c r="F5" s="3">
        <f t="shared" ref="F5:F22" si="5">E5/D5</f>
        <v>0</v>
      </c>
      <c r="G5" s="2">
        <v>0.4</v>
      </c>
      <c r="H5" s="3">
        <f t="shared" ref="H5:H21" si="6">C5*F5/(1+(1-G5)*C5*F5)</f>
        <v>0</v>
      </c>
      <c r="I5" s="3">
        <f t="shared" ref="I5:I22" si="7">1-H5</f>
        <v>1</v>
      </c>
      <c r="J5" s="5">
        <f>I4*J4</f>
        <v>98903.508771929832</v>
      </c>
      <c r="K5" s="5">
        <f t="shared" ref="K5:K22" si="8">J5*H5</f>
        <v>0</v>
      </c>
      <c r="L5" s="5">
        <f t="shared" ref="L5:L21" si="9">C5*(J6+G5*K5)</f>
        <v>395614.03508771933</v>
      </c>
      <c r="M5" s="5">
        <f t="shared" si="0"/>
        <v>6936297.5246262755</v>
      </c>
      <c r="N5" s="33">
        <f t="shared" ref="N5:N22" si="10">M5/J5</f>
        <v>70.131966102651475</v>
      </c>
      <c r="O5" s="4"/>
      <c r="Q5" s="27" t="s">
        <v>36</v>
      </c>
      <c r="R5" s="29">
        <f t="shared" si="1"/>
        <v>98903.508771929832</v>
      </c>
      <c r="S5" s="29">
        <f t="shared" si="2"/>
        <v>395614.03508771933</v>
      </c>
      <c r="T5" s="35">
        <f t="shared" si="3"/>
        <v>70.131966102651475</v>
      </c>
      <c r="U5" s="42">
        <v>0.96680194174873568</v>
      </c>
      <c r="V5" s="43">
        <f>1-U5</f>
        <v>3.3198058251264317E-2</v>
      </c>
      <c r="W5" s="29">
        <f t="shared" ref="W5:W22" si="11">S5*U5</f>
        <v>382480.4173058595</v>
      </c>
      <c r="X5" s="29">
        <f t="shared" si="4"/>
        <v>6319990.6288152803</v>
      </c>
      <c r="Y5" s="35">
        <f t="shared" ref="Y5:Y22" si="12">X5/R5</f>
        <v>63.900570437688863</v>
      </c>
      <c r="Z5" s="36">
        <f t="shared" ref="Z5:Z22" si="13">T5-Y5</f>
        <v>6.2313956649626121</v>
      </c>
    </row>
    <row r="6" spans="1:26" s="2" customFormat="1" x14ac:dyDescent="0.25">
      <c r="A6" s="2">
        <v>3</v>
      </c>
      <c r="B6" s="1" t="s">
        <v>37</v>
      </c>
      <c r="C6" s="1">
        <v>5</v>
      </c>
      <c r="D6">
        <v>1179</v>
      </c>
      <c r="E6" s="51">
        <v>0</v>
      </c>
      <c r="F6" s="3">
        <f t="shared" si="5"/>
        <v>0</v>
      </c>
      <c r="G6" s="2">
        <v>0.5</v>
      </c>
      <c r="H6" s="3">
        <f t="shared" si="6"/>
        <v>0</v>
      </c>
      <c r="I6" s="3">
        <f t="shared" si="7"/>
        <v>1</v>
      </c>
      <c r="J6" s="5">
        <f t="shared" ref="J6:J22" si="14">I5*J5</f>
        <v>98903.508771929832</v>
      </c>
      <c r="K6" s="5">
        <f t="shared" si="8"/>
        <v>0</v>
      </c>
      <c r="L6" s="5">
        <f t="shared" si="9"/>
        <v>494517.54385964916</v>
      </c>
      <c r="M6" s="5">
        <f t="shared" si="0"/>
        <v>6540683.489538556</v>
      </c>
      <c r="N6" s="33">
        <f t="shared" si="10"/>
        <v>66.131966102651475</v>
      </c>
      <c r="O6" s="4"/>
      <c r="Q6" s="27" t="s">
        <v>38</v>
      </c>
      <c r="R6" s="29">
        <f t="shared" si="1"/>
        <v>98903.508771929832</v>
      </c>
      <c r="S6" s="29">
        <f t="shared" si="2"/>
        <v>494517.54385964916</v>
      </c>
      <c r="T6" s="35">
        <f t="shared" si="3"/>
        <v>66.131966102651475</v>
      </c>
      <c r="U6" s="42">
        <v>0.96680194174873568</v>
      </c>
      <c r="V6" s="43">
        <f>1-U6</f>
        <v>3.3198058251264317E-2</v>
      </c>
      <c r="W6" s="29">
        <f t="shared" si="11"/>
        <v>478100.52163232438</v>
      </c>
      <c r="X6" s="29">
        <f t="shared" si="4"/>
        <v>5937510.2115094205</v>
      </c>
      <c r="Y6" s="35">
        <f t="shared" si="12"/>
        <v>60.033362670693919</v>
      </c>
      <c r="Z6" s="36">
        <f t="shared" si="13"/>
        <v>6.0986034319575566</v>
      </c>
    </row>
    <row r="7" spans="1:26" s="2" customFormat="1" x14ac:dyDescent="0.25">
      <c r="A7" s="2">
        <v>4</v>
      </c>
      <c r="B7" s="1" t="s">
        <v>39</v>
      </c>
      <c r="C7" s="1">
        <v>5</v>
      </c>
      <c r="D7">
        <v>1322</v>
      </c>
      <c r="E7" s="51">
        <v>3</v>
      </c>
      <c r="F7" s="3">
        <f t="shared" si="5"/>
        <v>2.2692889561270802E-3</v>
      </c>
      <c r="G7" s="2">
        <v>0.5</v>
      </c>
      <c r="H7" s="3">
        <f t="shared" si="6"/>
        <v>1.128243700639338E-2</v>
      </c>
      <c r="I7" s="3">
        <f t="shared" si="7"/>
        <v>0.98871756299360658</v>
      </c>
      <c r="J7" s="5">
        <f t="shared" si="14"/>
        <v>98903.508771929832</v>
      </c>
      <c r="K7" s="5">
        <f t="shared" si="8"/>
        <v>1115.8726074305735</v>
      </c>
      <c r="L7" s="5">
        <f t="shared" si="9"/>
        <v>491727.8623410727</v>
      </c>
      <c r="M7" s="5">
        <f t="shared" si="0"/>
        <v>6046165.9456789065</v>
      </c>
      <c r="N7" s="33">
        <f t="shared" si="10"/>
        <v>61.131966102651468</v>
      </c>
      <c r="O7" s="4"/>
      <c r="Q7" s="27" t="s">
        <v>40</v>
      </c>
      <c r="R7" s="29">
        <f t="shared" si="1"/>
        <v>98903.508771929832</v>
      </c>
      <c r="S7" s="29">
        <f t="shared" si="2"/>
        <v>491727.8623410727</v>
      </c>
      <c r="T7" s="35">
        <f t="shared" si="3"/>
        <v>61.131966102651468</v>
      </c>
      <c r="U7" s="42">
        <v>0.96680194174873568</v>
      </c>
      <c r="V7" s="43">
        <f>1-U7</f>
        <v>3.3198058251264317E-2</v>
      </c>
      <c r="W7" s="29">
        <f t="shared" si="11"/>
        <v>475403.45212330407</v>
      </c>
      <c r="X7" s="29">
        <f t="shared" si="4"/>
        <v>5459409.6898770966</v>
      </c>
      <c r="Y7" s="35">
        <f t="shared" si="12"/>
        <v>55.19935296195024</v>
      </c>
      <c r="Z7" s="36">
        <f t="shared" si="13"/>
        <v>5.9326131407012284</v>
      </c>
    </row>
    <row r="8" spans="1:26" s="2" customFormat="1" x14ac:dyDescent="0.25">
      <c r="A8" s="2">
        <v>5</v>
      </c>
      <c r="B8" s="1" t="s">
        <v>41</v>
      </c>
      <c r="C8" s="1">
        <v>5</v>
      </c>
      <c r="D8">
        <v>1582</v>
      </c>
      <c r="E8" s="51">
        <v>1</v>
      </c>
      <c r="F8" s="3">
        <f t="shared" si="5"/>
        <v>6.3211125158027818E-4</v>
      </c>
      <c r="G8" s="2">
        <v>0.5</v>
      </c>
      <c r="H8" s="3">
        <f t="shared" si="6"/>
        <v>3.155569580309246E-3</v>
      </c>
      <c r="I8" s="3">
        <f t="shared" si="7"/>
        <v>0.99684443041969073</v>
      </c>
      <c r="J8" s="5">
        <f t="shared" si="14"/>
        <v>97787.636164499258</v>
      </c>
      <c r="K8" s="5">
        <f t="shared" si="8"/>
        <v>308.57569001104218</v>
      </c>
      <c r="L8" s="5">
        <f t="shared" si="9"/>
        <v>488166.74159746862</v>
      </c>
      <c r="M8" s="5">
        <f t="shared" si="0"/>
        <v>5554438.0833378341</v>
      </c>
      <c r="N8" s="33">
        <f t="shared" si="10"/>
        <v>56.801026195112307</v>
      </c>
      <c r="O8" s="4"/>
      <c r="Q8" s="27" t="s">
        <v>42</v>
      </c>
      <c r="R8" s="29">
        <f t="shared" si="1"/>
        <v>97787.636164499258</v>
      </c>
      <c r="S8" s="29">
        <f t="shared" si="2"/>
        <v>488166.74159746862</v>
      </c>
      <c r="T8" s="35">
        <f t="shared" si="3"/>
        <v>56.801026195112307</v>
      </c>
      <c r="U8" s="42">
        <v>0.96680194174873568</v>
      </c>
      <c r="V8" s="43">
        <f>1-U8</f>
        <v>3.3198058251264317E-2</v>
      </c>
      <c r="W8" s="29">
        <f t="shared" si="11"/>
        <v>471960.55367358594</v>
      </c>
      <c r="X8" s="29">
        <f t="shared" si="4"/>
        <v>4984006.2377537927</v>
      </c>
      <c r="Y8" s="35">
        <f t="shared" si="12"/>
        <v>50.967652284483613</v>
      </c>
      <c r="Z8" s="36">
        <f t="shared" si="13"/>
        <v>5.8333739106286941</v>
      </c>
    </row>
    <row r="9" spans="1:26" s="2" customFormat="1" x14ac:dyDescent="0.25">
      <c r="A9" s="2">
        <v>6</v>
      </c>
      <c r="B9" s="1" t="s">
        <v>43</v>
      </c>
      <c r="C9" s="1">
        <v>5</v>
      </c>
      <c r="D9">
        <v>1539</v>
      </c>
      <c r="E9" s="51">
        <v>3</v>
      </c>
      <c r="F9" s="3">
        <f t="shared" si="5"/>
        <v>1.9493177387914229E-3</v>
      </c>
      <c r="G9" s="2">
        <v>0.5</v>
      </c>
      <c r="H9" s="3">
        <f t="shared" si="6"/>
        <v>9.6993210475266739E-3</v>
      </c>
      <c r="I9" s="3">
        <f t="shared" si="7"/>
        <v>0.99030067895247331</v>
      </c>
      <c r="J9" s="5">
        <f t="shared" si="14"/>
        <v>97479.060474488215</v>
      </c>
      <c r="K9" s="5">
        <f t="shared" si="8"/>
        <v>945.480702953329</v>
      </c>
      <c r="L9" s="5">
        <f t="shared" si="9"/>
        <v>485031.60061505775</v>
      </c>
      <c r="M9" s="5">
        <f t="shared" si="0"/>
        <v>5066271.3417403651</v>
      </c>
      <c r="N9" s="33">
        <f t="shared" si="10"/>
        <v>51.972919282149697</v>
      </c>
      <c r="O9" s="4"/>
      <c r="Q9" s="27" t="s">
        <v>44</v>
      </c>
      <c r="R9" s="29">
        <f t="shared" si="1"/>
        <v>97479.060474488215</v>
      </c>
      <c r="S9" s="29">
        <f t="shared" si="2"/>
        <v>485031.60061505775</v>
      </c>
      <c r="T9" s="35">
        <f t="shared" si="3"/>
        <v>51.972919282149697</v>
      </c>
      <c r="U9" s="42">
        <v>0.9555940589531835</v>
      </c>
      <c r="V9" s="43">
        <f t="shared" ref="V9:V22" si="15">1-U9</f>
        <v>4.4405941046816499E-2</v>
      </c>
      <c r="W9" s="29">
        <f t="shared" si="11"/>
        <v>463493.31595230242</v>
      </c>
      <c r="X9" s="29">
        <f t="shared" si="4"/>
        <v>4512045.6840802068</v>
      </c>
      <c r="Y9" s="35">
        <f t="shared" si="12"/>
        <v>46.28733250112807</v>
      </c>
      <c r="Z9" s="36">
        <f t="shared" si="13"/>
        <v>5.6855867810216267</v>
      </c>
    </row>
    <row r="10" spans="1:26" s="2" customFormat="1" x14ac:dyDescent="0.25">
      <c r="A10" s="2">
        <v>7</v>
      </c>
      <c r="B10" s="1" t="s">
        <v>45</v>
      </c>
      <c r="C10" s="1">
        <v>5</v>
      </c>
      <c r="D10">
        <v>1499</v>
      </c>
      <c r="E10" s="51">
        <v>2</v>
      </c>
      <c r="F10" s="3">
        <f t="shared" si="5"/>
        <v>1.33422281521014E-3</v>
      </c>
      <c r="G10" s="2">
        <v>0.5</v>
      </c>
      <c r="H10" s="3">
        <f t="shared" si="6"/>
        <v>6.648936170212766E-3</v>
      </c>
      <c r="I10" s="3">
        <f t="shared" si="7"/>
        <v>0.99335106382978722</v>
      </c>
      <c r="J10" s="5">
        <f t="shared" si="14"/>
        <v>96533.579771534889</v>
      </c>
      <c r="K10" s="5">
        <f t="shared" si="8"/>
        <v>641.84561018307772</v>
      </c>
      <c r="L10" s="5">
        <f t="shared" si="9"/>
        <v>481063.28483221674</v>
      </c>
      <c r="M10" s="5">
        <f t="shared" si="0"/>
        <v>4581239.741125307</v>
      </c>
      <c r="N10" s="33">
        <f t="shared" si="10"/>
        <v>47.457472850045384</v>
      </c>
      <c r="O10" s="4"/>
      <c r="Q10" s="27" t="s">
        <v>46</v>
      </c>
      <c r="R10" s="29">
        <f t="shared" si="1"/>
        <v>96533.579771534889</v>
      </c>
      <c r="S10" s="29">
        <f t="shared" si="2"/>
        <v>481063.28483221674</v>
      </c>
      <c r="T10" s="35">
        <f t="shared" si="3"/>
        <v>47.457472850045384</v>
      </c>
      <c r="U10" s="42">
        <v>0.96363095511775332</v>
      </c>
      <c r="V10" s="43">
        <f t="shared" si="15"/>
        <v>3.6369044882246682E-2</v>
      </c>
      <c r="W10" s="29">
        <f t="shared" si="11"/>
        <v>463567.47263495281</v>
      </c>
      <c r="X10" s="29">
        <f t="shared" si="4"/>
        <v>4048552.3681279044</v>
      </c>
      <c r="Y10" s="35">
        <f t="shared" si="12"/>
        <v>41.939316636859161</v>
      </c>
      <c r="Z10" s="36">
        <f t="shared" si="13"/>
        <v>5.5181562131862236</v>
      </c>
    </row>
    <row r="11" spans="1:26" s="2" customFormat="1" x14ac:dyDescent="0.25">
      <c r="A11" s="2">
        <v>8</v>
      </c>
      <c r="B11" s="1" t="s">
        <v>47</v>
      </c>
      <c r="C11" s="1">
        <v>5</v>
      </c>
      <c r="D11">
        <v>1491</v>
      </c>
      <c r="E11" s="51">
        <v>3</v>
      </c>
      <c r="F11" s="3">
        <f t="shared" si="5"/>
        <v>2.012072434607646E-3</v>
      </c>
      <c r="G11" s="2">
        <v>0.5</v>
      </c>
      <c r="H11" s="3">
        <f t="shared" si="6"/>
        <v>1.001001001001001E-2</v>
      </c>
      <c r="I11" s="3">
        <f t="shared" si="7"/>
        <v>0.98998998998998999</v>
      </c>
      <c r="J11" s="5">
        <f t="shared" si="14"/>
        <v>95891.734161351807</v>
      </c>
      <c r="K11" s="5">
        <f t="shared" si="8"/>
        <v>959.87721883235042</v>
      </c>
      <c r="L11" s="5">
        <f t="shared" si="9"/>
        <v>477058.97775967815</v>
      </c>
      <c r="M11" s="5">
        <f t="shared" si="0"/>
        <v>4100176.4562930902</v>
      </c>
      <c r="N11" s="33">
        <f t="shared" si="10"/>
        <v>42.758393016377681</v>
      </c>
      <c r="O11" s="4"/>
      <c r="Q11" s="27" t="s">
        <v>48</v>
      </c>
      <c r="R11" s="29">
        <f t="shared" si="1"/>
        <v>95891.734161351807</v>
      </c>
      <c r="S11" s="29">
        <f t="shared" si="2"/>
        <v>477058.97775967815</v>
      </c>
      <c r="T11" s="35">
        <f t="shared" si="3"/>
        <v>42.758393016377681</v>
      </c>
      <c r="U11" s="42">
        <v>0.96005435016735896</v>
      </c>
      <c r="V11" s="43">
        <f t="shared" si="15"/>
        <v>3.9945649832641039E-2</v>
      </c>
      <c r="W11" s="29">
        <f t="shared" si="11"/>
        <v>458002.54688457237</v>
      </c>
      <c r="X11" s="29">
        <f t="shared" si="4"/>
        <v>3584984.8954929514</v>
      </c>
      <c r="Y11" s="35">
        <f t="shared" si="12"/>
        <v>37.385755162803626</v>
      </c>
      <c r="Z11" s="36">
        <f t="shared" si="13"/>
        <v>5.3726378535740551</v>
      </c>
    </row>
    <row r="12" spans="1:26" s="2" customFormat="1" x14ac:dyDescent="0.25">
      <c r="A12" s="2">
        <v>9</v>
      </c>
      <c r="B12" s="1" t="s">
        <v>49</v>
      </c>
      <c r="C12" s="1">
        <v>5</v>
      </c>
      <c r="D12">
        <v>1659</v>
      </c>
      <c r="E12" s="51">
        <v>9</v>
      </c>
      <c r="F12" s="3">
        <f t="shared" si="5"/>
        <v>5.4249547920433997E-3</v>
      </c>
      <c r="G12" s="2">
        <v>0.5</v>
      </c>
      <c r="H12" s="3">
        <f t="shared" si="6"/>
        <v>2.6761819803746655E-2</v>
      </c>
      <c r="I12" s="3">
        <f t="shared" si="7"/>
        <v>0.9732381801962533</v>
      </c>
      <c r="J12" s="5">
        <f t="shared" si="14"/>
        <v>94931.856942519458</v>
      </c>
      <c r="K12" s="5">
        <f t="shared" si="8"/>
        <v>2540.5492491307618</v>
      </c>
      <c r="L12" s="5">
        <f t="shared" si="9"/>
        <v>468307.91158977035</v>
      </c>
      <c r="M12" s="5">
        <f t="shared" si="0"/>
        <v>3623117.4785334123</v>
      </c>
      <c r="N12" s="33">
        <f t="shared" si="10"/>
        <v>38.165454624227813</v>
      </c>
      <c r="O12" s="4"/>
      <c r="Q12" s="27" t="s">
        <v>50</v>
      </c>
      <c r="R12" s="29">
        <f t="shared" si="1"/>
        <v>94931.856942519458</v>
      </c>
      <c r="S12" s="29">
        <f t="shared" si="2"/>
        <v>468307.91158977035</v>
      </c>
      <c r="T12" s="35">
        <f t="shared" si="3"/>
        <v>38.165454624227813</v>
      </c>
      <c r="U12" s="42">
        <v>0.94127750867207383</v>
      </c>
      <c r="V12" s="43">
        <f t="shared" si="15"/>
        <v>5.8722491327926174E-2</v>
      </c>
      <c r="W12" s="29">
        <f t="shared" si="11"/>
        <v>440807.70431264082</v>
      </c>
      <c r="X12" s="29">
        <f t="shared" si="4"/>
        <v>3126982.3486083788</v>
      </c>
      <c r="Y12" s="35">
        <f t="shared" si="12"/>
        <v>32.939230826399445</v>
      </c>
      <c r="Z12" s="36">
        <f t="shared" si="13"/>
        <v>5.2262237978283679</v>
      </c>
    </row>
    <row r="13" spans="1:26" s="2" customFormat="1" x14ac:dyDescent="0.25">
      <c r="A13" s="2">
        <v>10</v>
      </c>
      <c r="B13" s="1" t="s">
        <v>51</v>
      </c>
      <c r="C13" s="1">
        <v>5</v>
      </c>
      <c r="D13">
        <v>1818</v>
      </c>
      <c r="E13" s="51">
        <v>16</v>
      </c>
      <c r="F13" s="3">
        <f t="shared" si="5"/>
        <v>8.8008800880088004E-3</v>
      </c>
      <c r="G13" s="2">
        <v>0.5</v>
      </c>
      <c r="H13" s="3">
        <f t="shared" si="6"/>
        <v>4.3057050592034442E-2</v>
      </c>
      <c r="I13" s="3">
        <f t="shared" si="7"/>
        <v>0.95694294940796554</v>
      </c>
      <c r="J13" s="5">
        <f t="shared" si="14"/>
        <v>92391.307693388691</v>
      </c>
      <c r="K13" s="5">
        <f t="shared" si="8"/>
        <v>3978.0972096184578</v>
      </c>
      <c r="L13" s="5">
        <f t="shared" si="9"/>
        <v>452011.2954428973</v>
      </c>
      <c r="M13" s="5">
        <f t="shared" si="0"/>
        <v>3154809.5669436422</v>
      </c>
      <c r="N13" s="33">
        <f t="shared" si="10"/>
        <v>34.146172899871111</v>
      </c>
      <c r="O13" s="4"/>
      <c r="Q13" s="27" t="s">
        <v>52</v>
      </c>
      <c r="R13" s="29">
        <f t="shared" si="1"/>
        <v>92391.307693388691</v>
      </c>
      <c r="S13" s="29">
        <f t="shared" si="2"/>
        <v>452011.2954428973</v>
      </c>
      <c r="T13" s="35">
        <f t="shared" si="3"/>
        <v>34.146172899871111</v>
      </c>
      <c r="U13" s="42">
        <v>0.95386474178345915</v>
      </c>
      <c r="V13" s="43">
        <f t="shared" si="15"/>
        <v>4.6135258216540853E-2</v>
      </c>
      <c r="W13" s="29">
        <f t="shared" si="11"/>
        <v>431157.63761084608</v>
      </c>
      <c r="X13" s="29">
        <f t="shared" si="4"/>
        <v>2686174.6442957381</v>
      </c>
      <c r="Y13" s="35">
        <f t="shared" si="12"/>
        <v>29.073889214882868</v>
      </c>
      <c r="Z13" s="36">
        <f t="shared" si="13"/>
        <v>5.0722836849882427</v>
      </c>
    </row>
    <row r="14" spans="1:26" s="2" customFormat="1" x14ac:dyDescent="0.25">
      <c r="A14" s="2">
        <v>11</v>
      </c>
      <c r="B14" s="1" t="s">
        <v>53</v>
      </c>
      <c r="C14" s="1">
        <v>5</v>
      </c>
      <c r="D14">
        <v>1868</v>
      </c>
      <c r="E14" s="51">
        <v>15</v>
      </c>
      <c r="F14" s="3">
        <f t="shared" si="5"/>
        <v>8.0299785867237686E-3</v>
      </c>
      <c r="G14" s="2">
        <v>0.5</v>
      </c>
      <c r="H14" s="3">
        <f t="shared" si="6"/>
        <v>3.9359748097612168E-2</v>
      </c>
      <c r="I14" s="3">
        <f t="shared" si="7"/>
        <v>0.96064025190238778</v>
      </c>
      <c r="J14" s="5">
        <f t="shared" si="14"/>
        <v>88413.210483770235</v>
      </c>
      <c r="K14" s="5">
        <f t="shared" si="8"/>
        <v>3479.9216931423598</v>
      </c>
      <c r="L14" s="5">
        <f t="shared" si="9"/>
        <v>433366.24818599527</v>
      </c>
      <c r="M14" s="5">
        <f t="shared" si="0"/>
        <v>2702798.2715007449</v>
      </c>
      <c r="N14" s="33">
        <f t="shared" si="10"/>
        <v>30.570072692891181</v>
      </c>
      <c r="O14" s="4"/>
      <c r="Q14" s="27" t="s">
        <v>54</v>
      </c>
      <c r="R14" s="29">
        <f t="shared" si="1"/>
        <v>88413.210483770235</v>
      </c>
      <c r="S14" s="29">
        <f t="shared" si="2"/>
        <v>433366.24818599527</v>
      </c>
      <c r="T14" s="35">
        <f t="shared" si="3"/>
        <v>30.570072692891181</v>
      </c>
      <c r="U14" s="42">
        <v>0.94210046609890041</v>
      </c>
      <c r="V14" s="43">
        <f t="shared" si="15"/>
        <v>5.7899533901099587E-2</v>
      </c>
      <c r="W14" s="29">
        <f t="shared" si="11"/>
        <v>408274.54440755787</v>
      </c>
      <c r="X14" s="29">
        <f t="shared" si="4"/>
        <v>2255017.0066848919</v>
      </c>
      <c r="Y14" s="35">
        <f t="shared" si="12"/>
        <v>25.505430629044277</v>
      </c>
      <c r="Z14" s="36">
        <f t="shared" si="13"/>
        <v>5.0646420638469039</v>
      </c>
    </row>
    <row r="15" spans="1:26" s="2" customFormat="1" x14ac:dyDescent="0.25">
      <c r="A15" s="2">
        <v>12</v>
      </c>
      <c r="B15" s="1" t="s">
        <v>55</v>
      </c>
      <c r="C15" s="1">
        <v>5</v>
      </c>
      <c r="D15">
        <v>1471</v>
      </c>
      <c r="E15" s="51">
        <v>8</v>
      </c>
      <c r="F15" s="3">
        <f t="shared" si="5"/>
        <v>5.4384772263766142E-3</v>
      </c>
      <c r="G15" s="2">
        <v>0.5</v>
      </c>
      <c r="H15" s="3">
        <f t="shared" si="6"/>
        <v>2.6827632461435276E-2</v>
      </c>
      <c r="I15" s="3">
        <f t="shared" si="7"/>
        <v>0.97317236753856473</v>
      </c>
      <c r="J15" s="5">
        <f t="shared" si="14"/>
        <v>84933.288790627877</v>
      </c>
      <c r="K15" s="5">
        <f t="shared" si="8"/>
        <v>2278.5590554159053</v>
      </c>
      <c r="L15" s="5">
        <f t="shared" si="9"/>
        <v>418970.04631459969</v>
      </c>
      <c r="M15" s="5">
        <f t="shared" si="0"/>
        <v>2269432.0233147494</v>
      </c>
      <c r="N15" s="33">
        <f t="shared" si="10"/>
        <v>26.720171273588715</v>
      </c>
      <c r="O15" s="4"/>
      <c r="Q15" s="27" t="s">
        <v>56</v>
      </c>
      <c r="R15" s="29">
        <f t="shared" si="1"/>
        <v>84933.288790627877</v>
      </c>
      <c r="S15" s="29">
        <f t="shared" si="2"/>
        <v>418970.04631459969</v>
      </c>
      <c r="T15" s="35">
        <f t="shared" si="3"/>
        <v>26.720171273588715</v>
      </c>
      <c r="U15" s="42">
        <v>0.91645683631107144</v>
      </c>
      <c r="V15" s="43">
        <f t="shared" si="15"/>
        <v>8.3543163688928557E-2</v>
      </c>
      <c r="W15" s="29">
        <f t="shared" si="11"/>
        <v>383967.96315458108</v>
      </c>
      <c r="X15" s="29">
        <f t="shared" si="4"/>
        <v>1846742.462277334</v>
      </c>
      <c r="Y15" s="35">
        <f t="shared" si="12"/>
        <v>21.743446987315018</v>
      </c>
      <c r="Z15" s="36">
        <f t="shared" si="13"/>
        <v>4.9767242862736971</v>
      </c>
    </row>
    <row r="16" spans="1:26" s="2" customFormat="1" x14ac:dyDescent="0.25">
      <c r="A16" s="2">
        <v>13</v>
      </c>
      <c r="B16" s="1" t="s">
        <v>57</v>
      </c>
      <c r="C16" s="1">
        <v>5</v>
      </c>
      <c r="D16">
        <v>1140</v>
      </c>
      <c r="E16" s="51">
        <v>8</v>
      </c>
      <c r="F16" s="3">
        <f t="shared" si="5"/>
        <v>7.0175438596491229E-3</v>
      </c>
      <c r="G16" s="2">
        <v>0.5</v>
      </c>
      <c r="H16" s="3">
        <f t="shared" si="6"/>
        <v>3.4482758620689655E-2</v>
      </c>
      <c r="I16" s="3">
        <f t="shared" si="7"/>
        <v>0.96551724137931039</v>
      </c>
      <c r="J16" s="5">
        <f t="shared" si="14"/>
        <v>82654.729735211979</v>
      </c>
      <c r="K16" s="5">
        <f t="shared" si="8"/>
        <v>2850.1630943176542</v>
      </c>
      <c r="L16" s="5">
        <f t="shared" si="9"/>
        <v>406148.24094026576</v>
      </c>
      <c r="M16" s="5">
        <f t="shared" si="0"/>
        <v>1850461.9770001497</v>
      </c>
      <c r="N16" s="33">
        <f t="shared" si="10"/>
        <v>22.387853458939194</v>
      </c>
      <c r="O16" s="4"/>
      <c r="Q16" s="27" t="s">
        <v>58</v>
      </c>
      <c r="R16" s="29">
        <f t="shared" si="1"/>
        <v>82654.729735211979</v>
      </c>
      <c r="S16" s="29">
        <f t="shared" si="2"/>
        <v>406148.24094026576</v>
      </c>
      <c r="T16" s="35">
        <f t="shared" si="3"/>
        <v>22.387853458939194</v>
      </c>
      <c r="U16" s="42">
        <v>0.8859396016463057</v>
      </c>
      <c r="V16" s="43">
        <f t="shared" si="15"/>
        <v>0.1140603983536943</v>
      </c>
      <c r="W16" s="29">
        <f t="shared" si="11"/>
        <v>359822.81078796682</v>
      </c>
      <c r="X16" s="29">
        <f t="shared" si="4"/>
        <v>1462774.4991227528</v>
      </c>
      <c r="Y16" s="35">
        <f t="shared" si="12"/>
        <v>17.697408288779293</v>
      </c>
      <c r="Z16" s="36">
        <f t="shared" si="13"/>
        <v>4.6904451701599008</v>
      </c>
    </row>
    <row r="17" spans="1:26" s="2" customFormat="1" x14ac:dyDescent="0.25">
      <c r="A17" s="2">
        <v>14</v>
      </c>
      <c r="B17" s="1" t="s">
        <v>59</v>
      </c>
      <c r="C17" s="1">
        <v>5</v>
      </c>
      <c r="D17">
        <v>891</v>
      </c>
      <c r="E17" s="51">
        <v>18</v>
      </c>
      <c r="F17" s="3">
        <f t="shared" si="5"/>
        <v>2.0202020202020204E-2</v>
      </c>
      <c r="G17" s="2">
        <v>0.5</v>
      </c>
      <c r="H17" s="3">
        <f t="shared" si="6"/>
        <v>9.6153846153846159E-2</v>
      </c>
      <c r="I17" s="3">
        <f t="shared" si="7"/>
        <v>0.90384615384615385</v>
      </c>
      <c r="J17" s="5">
        <f t="shared" si="14"/>
        <v>79804.566640894322</v>
      </c>
      <c r="K17" s="5">
        <f t="shared" si="8"/>
        <v>7673.5160231629161</v>
      </c>
      <c r="L17" s="5">
        <f t="shared" si="9"/>
        <v>379839.04314656439</v>
      </c>
      <c r="M17" s="5">
        <f t="shared" si="0"/>
        <v>1444313.7360598838</v>
      </c>
      <c r="N17" s="33">
        <f t="shared" si="10"/>
        <v>18.098133939615593</v>
      </c>
      <c r="O17" s="4"/>
      <c r="Q17" s="27" t="s">
        <v>60</v>
      </c>
      <c r="R17" s="29">
        <f t="shared" si="1"/>
        <v>79804.566640894322</v>
      </c>
      <c r="S17" s="29">
        <f t="shared" si="2"/>
        <v>379839.04314656439</v>
      </c>
      <c r="T17" s="35">
        <f t="shared" si="3"/>
        <v>18.098133939615593</v>
      </c>
      <c r="U17" s="42">
        <v>0.85631920960893304</v>
      </c>
      <c r="V17" s="43">
        <f t="shared" si="15"/>
        <v>0.14368079039106696</v>
      </c>
      <c r="W17" s="29">
        <f t="shared" si="11"/>
        <v>325263.46920587943</v>
      </c>
      <c r="X17" s="29">
        <f t="shared" si="4"/>
        <v>1102951.6883347859</v>
      </c>
      <c r="Y17" s="35">
        <f t="shared" si="12"/>
        <v>13.820658826428604</v>
      </c>
      <c r="Z17" s="36">
        <f t="shared" si="13"/>
        <v>4.2774751131869895</v>
      </c>
    </row>
    <row r="18" spans="1:26" s="2" customFormat="1" x14ac:dyDescent="0.25">
      <c r="A18" s="2">
        <v>15</v>
      </c>
      <c r="B18" s="1" t="s">
        <v>61</v>
      </c>
      <c r="C18" s="1">
        <v>5</v>
      </c>
      <c r="D18">
        <v>649</v>
      </c>
      <c r="E18" s="51">
        <v>21</v>
      </c>
      <c r="F18" s="3">
        <f t="shared" si="5"/>
        <v>3.2357473035439135E-2</v>
      </c>
      <c r="G18" s="2">
        <v>0.5</v>
      </c>
      <c r="H18" s="3">
        <f t="shared" si="6"/>
        <v>0.14967925873129009</v>
      </c>
      <c r="I18" s="3">
        <f t="shared" si="7"/>
        <v>0.85032074126870993</v>
      </c>
      <c r="J18" s="5">
        <f t="shared" si="14"/>
        <v>72131.050617731409</v>
      </c>
      <c r="K18" s="5">
        <f t="shared" si="8"/>
        <v>10796.522187971203</v>
      </c>
      <c r="L18" s="5">
        <f t="shared" si="9"/>
        <v>333663.94761872909</v>
      </c>
      <c r="M18" s="5">
        <f t="shared" si="0"/>
        <v>1064474.6929133194</v>
      </c>
      <c r="N18" s="33">
        <f t="shared" si="10"/>
        <v>14.757509890638527</v>
      </c>
      <c r="O18" s="4"/>
      <c r="Q18" s="27" t="s">
        <v>62</v>
      </c>
      <c r="R18" s="29">
        <f t="shared" si="1"/>
        <v>72131.050617731409</v>
      </c>
      <c r="S18" s="29">
        <f t="shared" si="2"/>
        <v>333663.94761872909</v>
      </c>
      <c r="T18" s="35">
        <f t="shared" si="3"/>
        <v>14.757509890638527</v>
      </c>
      <c r="U18" s="42">
        <v>0.77613843304153718</v>
      </c>
      <c r="V18" s="43">
        <f t="shared" si="15"/>
        <v>0.22386156695846282</v>
      </c>
      <c r="W18" s="29">
        <f t="shared" si="11"/>
        <v>258969.41346725394</v>
      </c>
      <c r="X18" s="29">
        <f t="shared" si="4"/>
        <v>777688.21912890638</v>
      </c>
      <c r="Y18" s="35">
        <f t="shared" si="12"/>
        <v>10.781601161618648</v>
      </c>
      <c r="Z18" s="36">
        <f t="shared" si="13"/>
        <v>3.9759087290198796</v>
      </c>
    </row>
    <row r="19" spans="1:26" s="2" customFormat="1" x14ac:dyDescent="0.25">
      <c r="A19" s="2">
        <v>16</v>
      </c>
      <c r="B19" s="1" t="s">
        <v>63</v>
      </c>
      <c r="C19" s="1">
        <v>5</v>
      </c>
      <c r="D19">
        <v>385</v>
      </c>
      <c r="E19" s="51">
        <v>19</v>
      </c>
      <c r="F19" s="3">
        <f t="shared" si="5"/>
        <v>4.9350649350649353E-2</v>
      </c>
      <c r="G19" s="2">
        <v>0.5</v>
      </c>
      <c r="H19" s="3">
        <f t="shared" si="6"/>
        <v>0.21965317919075147</v>
      </c>
      <c r="I19" s="3">
        <f t="shared" si="7"/>
        <v>0.78034682080924855</v>
      </c>
      <c r="J19" s="5">
        <f t="shared" si="14"/>
        <v>61334.528429760212</v>
      </c>
      <c r="K19" s="5">
        <f t="shared" si="8"/>
        <v>13472.32416376236</v>
      </c>
      <c r="L19" s="5">
        <f t="shared" si="9"/>
        <v>272991.83173939516</v>
      </c>
      <c r="M19" s="5">
        <f t="shared" si="0"/>
        <v>730810.74529459048</v>
      </c>
      <c r="N19" s="33">
        <f t="shared" si="10"/>
        <v>11.915160416232903</v>
      </c>
      <c r="O19" s="4"/>
      <c r="Q19" s="27" t="s">
        <v>64</v>
      </c>
      <c r="R19" s="29">
        <f t="shared" si="1"/>
        <v>61334.528429760212</v>
      </c>
      <c r="S19" s="29">
        <f t="shared" si="2"/>
        <v>272991.83173939516</v>
      </c>
      <c r="T19" s="35">
        <f t="shared" si="3"/>
        <v>11.915160416232903</v>
      </c>
      <c r="U19" s="42">
        <v>0.73716277889453141</v>
      </c>
      <c r="V19" s="43">
        <f t="shared" si="15"/>
        <v>0.26283722110546859</v>
      </c>
      <c r="W19" s="29">
        <f t="shared" si="11"/>
        <v>201239.41730052087</v>
      </c>
      <c r="X19" s="29">
        <f t="shared" si="4"/>
        <v>518718.80566165241</v>
      </c>
      <c r="Y19" s="35">
        <f t="shared" si="12"/>
        <v>8.4572070404957103</v>
      </c>
      <c r="Z19" s="36">
        <f t="shared" si="13"/>
        <v>3.4579533757371923</v>
      </c>
    </row>
    <row r="20" spans="1:26" s="2" customFormat="1" x14ac:dyDescent="0.25">
      <c r="A20" s="2">
        <v>17</v>
      </c>
      <c r="B20" s="1" t="s">
        <v>65</v>
      </c>
      <c r="C20" s="1">
        <v>5</v>
      </c>
      <c r="D20">
        <v>232</v>
      </c>
      <c r="E20" s="51">
        <v>16</v>
      </c>
      <c r="F20" s="3">
        <f t="shared" si="5"/>
        <v>6.8965517241379309E-2</v>
      </c>
      <c r="G20" s="2">
        <v>0.5</v>
      </c>
      <c r="H20" s="3">
        <f t="shared" si="6"/>
        <v>0.29411764705882354</v>
      </c>
      <c r="I20" s="3">
        <f t="shared" si="7"/>
        <v>0.70588235294117641</v>
      </c>
      <c r="J20" s="5">
        <f t="shared" si="14"/>
        <v>47862.204265997854</v>
      </c>
      <c r="K20" s="5">
        <f t="shared" si="8"/>
        <v>14077.118901764075</v>
      </c>
      <c r="L20" s="5">
        <f t="shared" si="9"/>
        <v>204118.22407557906</v>
      </c>
      <c r="M20" s="5">
        <f t="shared" si="0"/>
        <v>457818.91355519532</v>
      </c>
      <c r="N20" s="33">
        <f t="shared" si="10"/>
        <v>9.5653537185799422</v>
      </c>
      <c r="O20" s="4"/>
      <c r="Q20" s="27" t="s">
        <v>66</v>
      </c>
      <c r="R20" s="29">
        <f t="shared" si="1"/>
        <v>47862.204265997854</v>
      </c>
      <c r="S20" s="29">
        <f t="shared" si="2"/>
        <v>204118.22407557906</v>
      </c>
      <c r="T20" s="35">
        <f t="shared" si="3"/>
        <v>9.5653537185799422</v>
      </c>
      <c r="U20" s="42">
        <v>0.7271372759570951</v>
      </c>
      <c r="V20" s="43">
        <f t="shared" si="15"/>
        <v>0.2728627240429049</v>
      </c>
      <c r="W20" s="29">
        <f t="shared" si="11"/>
        <v>148421.96942751651</v>
      </c>
      <c r="X20" s="29">
        <f t="shared" si="4"/>
        <v>317479.38836113154</v>
      </c>
      <c r="Y20" s="35">
        <f t="shared" si="12"/>
        <v>6.6331961352368065</v>
      </c>
      <c r="Z20" s="36">
        <f t="shared" si="13"/>
        <v>2.9321575833431357</v>
      </c>
    </row>
    <row r="21" spans="1:26" s="2" customFormat="1" x14ac:dyDescent="0.25">
      <c r="A21" s="2">
        <v>18</v>
      </c>
      <c r="B21" s="1" t="s">
        <v>67</v>
      </c>
      <c r="C21" s="1">
        <v>5</v>
      </c>
      <c r="D21">
        <v>91</v>
      </c>
      <c r="E21" s="51">
        <v>9</v>
      </c>
      <c r="F21" s="3">
        <f t="shared" si="5"/>
        <v>9.8901098901098897E-2</v>
      </c>
      <c r="G21" s="2">
        <v>0.5</v>
      </c>
      <c r="H21" s="3">
        <f t="shared" si="6"/>
        <v>0.3964757709251101</v>
      </c>
      <c r="I21" s="3">
        <f t="shared" si="7"/>
        <v>0.6035242290748899</v>
      </c>
      <c r="J21" s="5">
        <f t="shared" si="14"/>
        <v>33785.085364233775</v>
      </c>
      <c r="K21" s="5">
        <f t="shared" si="8"/>
        <v>13394.96776555524</v>
      </c>
      <c r="L21" s="5">
        <f t="shared" si="9"/>
        <v>135438.00740728079</v>
      </c>
      <c r="M21" s="5">
        <f>L21+M22</f>
        <v>253700.6894796163</v>
      </c>
      <c r="N21" s="33">
        <f t="shared" si="10"/>
        <v>7.5092511013215866</v>
      </c>
      <c r="O21" s="4"/>
      <c r="Q21" s="27" t="s">
        <v>68</v>
      </c>
      <c r="R21" s="29">
        <f t="shared" si="1"/>
        <v>33785.085364233775</v>
      </c>
      <c r="S21" s="29">
        <f t="shared" si="2"/>
        <v>135438.00740728079</v>
      </c>
      <c r="T21" s="35">
        <f t="shared" si="3"/>
        <v>7.5092511013215866</v>
      </c>
      <c r="U21" s="42">
        <v>0.68635947845240242</v>
      </c>
      <c r="V21" s="43">
        <f t="shared" si="15"/>
        <v>0.31364052154759758</v>
      </c>
      <c r="W21" s="29">
        <f t="shared" si="11"/>
        <v>92959.160126693852</v>
      </c>
      <c r="X21" s="29">
        <f>X22+W21</f>
        <v>169057.41893361503</v>
      </c>
      <c r="Y21" s="35">
        <f t="shared" si="12"/>
        <v>5.0039068160113604</v>
      </c>
      <c r="Z21" s="36">
        <f t="shared" si="13"/>
        <v>2.5053442853102261</v>
      </c>
    </row>
    <row r="22" spans="1:26" s="2" customFormat="1" x14ac:dyDescent="0.25">
      <c r="A22" s="12">
        <v>19</v>
      </c>
      <c r="B22" s="13" t="s">
        <v>69</v>
      </c>
      <c r="C22" s="12"/>
      <c r="D22">
        <v>58</v>
      </c>
      <c r="E22" s="51">
        <v>10</v>
      </c>
      <c r="F22" s="17">
        <f t="shared" si="5"/>
        <v>0.17241379310344829</v>
      </c>
      <c r="G22" s="12"/>
      <c r="H22" s="17">
        <v>1</v>
      </c>
      <c r="I22" s="17">
        <f t="shared" si="7"/>
        <v>0</v>
      </c>
      <c r="J22" s="21">
        <f t="shared" si="14"/>
        <v>20390.117598678535</v>
      </c>
      <c r="K22" s="21">
        <f t="shared" si="8"/>
        <v>20390.117598678535</v>
      </c>
      <c r="L22" s="21">
        <f>K22/F22</f>
        <v>118262.68207233549</v>
      </c>
      <c r="M22" s="21">
        <f>L22</f>
        <v>118262.68207233549</v>
      </c>
      <c r="N22" s="34">
        <f t="shared" si="10"/>
        <v>5.8</v>
      </c>
      <c r="O22" s="4"/>
      <c r="Q22" s="30" t="s">
        <v>69</v>
      </c>
      <c r="R22" s="31">
        <f t="shared" si="1"/>
        <v>20390.117598678535</v>
      </c>
      <c r="S22" s="31">
        <f t="shared" si="2"/>
        <v>118262.68207233549</v>
      </c>
      <c r="T22" s="38">
        <f t="shared" si="3"/>
        <v>5.8</v>
      </c>
      <c r="U22" s="44">
        <v>0.64346806172022719</v>
      </c>
      <c r="V22" s="45">
        <f t="shared" si="15"/>
        <v>0.35653193827977281</v>
      </c>
      <c r="W22" s="31">
        <f t="shared" si="11"/>
        <v>76098.258806921178</v>
      </c>
      <c r="X22" s="31">
        <f>W22</f>
        <v>76098.258806921178</v>
      </c>
      <c r="Y22" s="38">
        <f t="shared" si="12"/>
        <v>3.7321147579773175</v>
      </c>
      <c r="Z22" s="37">
        <f t="shared" si="13"/>
        <v>2.0678852420226823</v>
      </c>
    </row>
    <row r="23" spans="1:26" s="2" customFormat="1" ht="13.2" x14ac:dyDescent="0.25">
      <c r="B23" s="2" t="s">
        <v>70</v>
      </c>
      <c r="D23" s="25">
        <f>SUM(D4:D22)</f>
        <v>19873</v>
      </c>
      <c r="E23" s="25">
        <f>SUM(E4:E22)</f>
        <v>163</v>
      </c>
    </row>
    <row r="24" spans="1:26" s="2" customFormat="1" ht="13.2" x14ac:dyDescent="0.25">
      <c r="D24" s="14"/>
      <c r="E24" s="14"/>
      <c r="F24" s="5"/>
    </row>
    <row r="25" spans="1:26" x14ac:dyDescent="0.25">
      <c r="D25" s="15"/>
      <c r="E25" s="15"/>
      <c r="K25" s="16"/>
    </row>
    <row r="26" spans="1:26" s="2" customFormat="1" ht="18" thickBot="1" x14ac:dyDescent="0.35">
      <c r="B26" s="68" t="s">
        <v>88</v>
      </c>
      <c r="C26" s="68"/>
      <c r="D26" s="68"/>
      <c r="E26" s="68"/>
      <c r="F26" s="68"/>
      <c r="G26" s="68"/>
      <c r="H26" s="68"/>
      <c r="I26" s="68"/>
      <c r="J26" s="68"/>
      <c r="K26" s="68"/>
      <c r="L26" s="68"/>
      <c r="M26" s="68"/>
      <c r="N26" s="68"/>
      <c r="Q26" s="70" t="s">
        <v>91</v>
      </c>
      <c r="R26" s="71"/>
      <c r="S26" s="71"/>
      <c r="T26" s="71"/>
      <c r="U26" s="71"/>
      <c r="V26" s="71"/>
      <c r="W26" s="71"/>
      <c r="X26" s="71"/>
      <c r="Y26" s="71"/>
      <c r="Z26" s="72"/>
    </row>
    <row r="27" spans="1:26" s="9" customFormat="1" ht="14.25" customHeight="1" x14ac:dyDescent="0.35">
      <c r="A27" s="7"/>
      <c r="B27" s="66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77" t="s">
        <v>14</v>
      </c>
      <c r="S27" s="77"/>
      <c r="T27" s="77"/>
      <c r="U27" s="74" t="s">
        <v>15</v>
      </c>
      <c r="V27" s="78" t="s">
        <v>16</v>
      </c>
      <c r="W27" s="79" t="s">
        <v>17</v>
      </c>
      <c r="X27" s="79" t="s">
        <v>18</v>
      </c>
      <c r="Y27" s="80" t="s">
        <v>19</v>
      </c>
      <c r="Z27" s="80" t="s">
        <v>20</v>
      </c>
    </row>
    <row r="28" spans="1:26" s="10" customFormat="1" ht="32.549999999999997" customHeight="1" thickBot="1" x14ac:dyDescent="0.35">
      <c r="B28" s="67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74"/>
      <c r="V28" s="78"/>
      <c r="W28" s="79"/>
      <c r="X28" s="79"/>
      <c r="Y28" s="80"/>
      <c r="Z28" s="80"/>
    </row>
    <row r="29" spans="1:26" s="2" customFormat="1" x14ac:dyDescent="0.25">
      <c r="A29" s="2">
        <v>1</v>
      </c>
      <c r="B29" s="1">
        <v>0</v>
      </c>
      <c r="C29" s="1">
        <v>1</v>
      </c>
      <c r="D29">
        <v>145</v>
      </c>
      <c r="E29" s="51">
        <v>2</v>
      </c>
      <c r="F29" s="3">
        <f>E29/D29</f>
        <v>1.3793103448275862E-2</v>
      </c>
      <c r="G29" s="2">
        <v>0.3</v>
      </c>
      <c r="H29" s="18">
        <f>C29*F29/(1+(1-G29)*C29*F29)</f>
        <v>1.3661202185792348E-2</v>
      </c>
      <c r="I29" s="18">
        <f>1-H29</f>
        <v>0.98633879781420764</v>
      </c>
      <c r="J29" s="19">
        <v>100000</v>
      </c>
      <c r="K29" s="20">
        <f>J29*H29</f>
        <v>1366.1202185792347</v>
      </c>
      <c r="L29" s="20">
        <f>C29*(J30+G29*K29)</f>
        <v>99043.715846994528</v>
      </c>
      <c r="M29" s="5">
        <f t="shared" ref="M29:M45" si="16">L29+M30</f>
        <v>7805589.8103315504</v>
      </c>
      <c r="N29" s="32">
        <f>M29/J29</f>
        <v>78.055898103315499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99043.715846994528</v>
      </c>
      <c r="T29" s="35">
        <f t="shared" ref="T29:T47" si="19">N29</f>
        <v>78.055898103315499</v>
      </c>
      <c r="U29" s="42">
        <v>0.95864674002964168</v>
      </c>
      <c r="V29" s="43">
        <f>1-U29</f>
        <v>4.1353259970358325E-2</v>
      </c>
      <c r="W29" s="29">
        <f>S29*U29</f>
        <v>94947.935317143463</v>
      </c>
      <c r="X29" s="29">
        <f t="shared" ref="X29:X45" si="20">X30+W29</f>
        <v>6907193.7168125343</v>
      </c>
      <c r="Y29" s="40">
        <f>X29/R29</f>
        <v>69.071937168125345</v>
      </c>
      <c r="Z29" s="36">
        <f>T29-Y29</f>
        <v>8.9839609351901544</v>
      </c>
    </row>
    <row r="30" spans="1:26" s="2" customFormat="1" x14ac:dyDescent="0.25">
      <c r="A30" s="2">
        <v>2</v>
      </c>
      <c r="B30" s="1" t="s">
        <v>35</v>
      </c>
      <c r="C30" s="1">
        <v>4</v>
      </c>
      <c r="D30">
        <v>794</v>
      </c>
      <c r="E30" s="51">
        <v>0</v>
      </c>
      <c r="F30" s="3">
        <f t="shared" ref="F30:F47" si="21">E30/D30</f>
        <v>0</v>
      </c>
      <c r="G30" s="2">
        <v>0.4</v>
      </c>
      <c r="H30" s="3">
        <f t="shared" ref="H30:H46" si="22">C30*F30/(1+(1-G30)*C30*F30)</f>
        <v>0</v>
      </c>
      <c r="I30" s="3">
        <f t="shared" ref="I30:I47" si="23">1-H30</f>
        <v>1</v>
      </c>
      <c r="J30" s="5">
        <f>I29*J29</f>
        <v>98633.879781420765</v>
      </c>
      <c r="K30" s="5">
        <f t="shared" ref="K30:K47" si="24">J30*H30</f>
        <v>0</v>
      </c>
      <c r="L30" s="5">
        <f t="shared" ref="L30:L46" si="25">C30*(J31+G30*K30)</f>
        <v>394535.51912568306</v>
      </c>
      <c r="M30" s="5">
        <f t="shared" si="16"/>
        <v>7706546.0944845555</v>
      </c>
      <c r="N30" s="33">
        <f t="shared" ref="N30:N47" si="26">M30/J30</f>
        <v>78.132849600591342</v>
      </c>
      <c r="O30" s="4"/>
      <c r="Q30" s="27" t="s">
        <v>36</v>
      </c>
      <c r="R30" s="29">
        <f t="shared" si="17"/>
        <v>98633.879781420765</v>
      </c>
      <c r="S30" s="29">
        <f t="shared" si="18"/>
        <v>394535.51912568306</v>
      </c>
      <c r="T30" s="35">
        <f t="shared" si="19"/>
        <v>78.132849600591342</v>
      </c>
      <c r="U30" s="42">
        <v>0.95864674002964168</v>
      </c>
      <c r="V30" s="43">
        <f>1-U30</f>
        <v>4.1353259970358325E-2</v>
      </c>
      <c r="W30" s="29">
        <f t="shared" ref="W30:W47" si="27">S30*U30</f>
        <v>378220.18923573842</v>
      </c>
      <c r="X30" s="29">
        <f t="shared" si="20"/>
        <v>6812245.7814953905</v>
      </c>
      <c r="Y30" s="35">
        <f t="shared" ref="Y30:Y47" si="28">X30/R30</f>
        <v>69.065982161421417</v>
      </c>
      <c r="Z30" s="36">
        <f t="shared" ref="Z30:Z47" si="29">T30-Y30</f>
        <v>9.0668674391699255</v>
      </c>
    </row>
    <row r="31" spans="1:26" s="2" customFormat="1" x14ac:dyDescent="0.25">
      <c r="A31" s="2">
        <v>3</v>
      </c>
      <c r="B31" s="1" t="s">
        <v>37</v>
      </c>
      <c r="C31" s="1">
        <v>5</v>
      </c>
      <c r="D31">
        <v>1206</v>
      </c>
      <c r="E31" s="51">
        <v>0</v>
      </c>
      <c r="F31" s="3">
        <f t="shared" si="21"/>
        <v>0</v>
      </c>
      <c r="G31" s="2">
        <v>0.5</v>
      </c>
      <c r="H31" s="3">
        <f t="shared" si="22"/>
        <v>0</v>
      </c>
      <c r="I31" s="3">
        <f t="shared" si="23"/>
        <v>1</v>
      </c>
      <c r="J31" s="5">
        <f t="shared" ref="J31:J47" si="30">I30*J30</f>
        <v>98633.879781420765</v>
      </c>
      <c r="K31" s="5">
        <f t="shared" si="24"/>
        <v>0</v>
      </c>
      <c r="L31" s="5">
        <f t="shared" si="25"/>
        <v>493169.39890710381</v>
      </c>
      <c r="M31" s="5">
        <f t="shared" si="16"/>
        <v>7312010.5753588723</v>
      </c>
      <c r="N31" s="33">
        <f t="shared" si="26"/>
        <v>74.132849600591342</v>
      </c>
      <c r="O31" s="4"/>
      <c r="Q31" s="27" t="s">
        <v>38</v>
      </c>
      <c r="R31" s="29">
        <f t="shared" si="17"/>
        <v>98633.879781420765</v>
      </c>
      <c r="S31" s="29">
        <f t="shared" si="18"/>
        <v>493169.39890710381</v>
      </c>
      <c r="T31" s="35">
        <f t="shared" si="19"/>
        <v>74.132849600591342</v>
      </c>
      <c r="U31" s="42">
        <v>0.95864674002964168</v>
      </c>
      <c r="V31" s="43">
        <f>1-U31</f>
        <v>4.1353259970358325E-2</v>
      </c>
      <c r="W31" s="29">
        <f t="shared" si="27"/>
        <v>472775.23654467298</v>
      </c>
      <c r="X31" s="29">
        <f t="shared" si="20"/>
        <v>6434025.592259652</v>
      </c>
      <c r="Y31" s="35">
        <f t="shared" si="28"/>
        <v>65.231395201302846</v>
      </c>
      <c r="Z31" s="36">
        <f t="shared" si="29"/>
        <v>8.9014543992884967</v>
      </c>
    </row>
    <row r="32" spans="1:26" s="2" customFormat="1" x14ac:dyDescent="0.25">
      <c r="A32" s="2">
        <v>4</v>
      </c>
      <c r="B32" s="1" t="s">
        <v>39</v>
      </c>
      <c r="C32" s="1">
        <v>5</v>
      </c>
      <c r="D32">
        <v>1262</v>
      </c>
      <c r="E32" s="51">
        <v>2</v>
      </c>
      <c r="F32" s="3">
        <f t="shared" si="21"/>
        <v>1.5847860538827259E-3</v>
      </c>
      <c r="G32" s="2">
        <v>0.5</v>
      </c>
      <c r="H32" s="3">
        <f t="shared" si="22"/>
        <v>7.8926598263614825E-3</v>
      </c>
      <c r="I32" s="3">
        <f t="shared" si="23"/>
        <v>0.99210734017363855</v>
      </c>
      <c r="J32" s="5">
        <f t="shared" si="30"/>
        <v>98633.879781420765</v>
      </c>
      <c r="K32" s="5">
        <f t="shared" si="24"/>
        <v>778.48366046898775</v>
      </c>
      <c r="L32" s="5">
        <f t="shared" si="25"/>
        <v>491223.18975593138</v>
      </c>
      <c r="M32" s="5">
        <f t="shared" si="16"/>
        <v>6818841.1764517687</v>
      </c>
      <c r="N32" s="33">
        <f t="shared" si="26"/>
        <v>69.132849600591342</v>
      </c>
      <c r="O32" s="4"/>
      <c r="Q32" s="27" t="s">
        <v>40</v>
      </c>
      <c r="R32" s="29">
        <f t="shared" si="17"/>
        <v>98633.879781420765</v>
      </c>
      <c r="S32" s="29">
        <f t="shared" si="18"/>
        <v>491223.18975593138</v>
      </c>
      <c r="T32" s="35">
        <f t="shared" si="19"/>
        <v>69.132849600591342</v>
      </c>
      <c r="U32" s="42">
        <v>0.95864674002964168</v>
      </c>
      <c r="V32" s="43">
        <f>1-U32</f>
        <v>4.1353259970358325E-2</v>
      </c>
      <c r="W32" s="29">
        <f t="shared" si="27"/>
        <v>470909.50948648568</v>
      </c>
      <c r="X32" s="29">
        <f t="shared" si="20"/>
        <v>5961250.3557149787</v>
      </c>
      <c r="Y32" s="35">
        <f t="shared" si="28"/>
        <v>60.438161501154632</v>
      </c>
      <c r="Z32" s="36">
        <f t="shared" si="29"/>
        <v>8.6946880994367106</v>
      </c>
    </row>
    <row r="33" spans="1:26" s="2" customFormat="1" x14ac:dyDescent="0.25">
      <c r="A33" s="2">
        <v>5</v>
      </c>
      <c r="B33" s="1" t="s">
        <v>41</v>
      </c>
      <c r="C33" s="1">
        <v>5</v>
      </c>
      <c r="D33">
        <v>1485</v>
      </c>
      <c r="E33" s="51">
        <v>2</v>
      </c>
      <c r="F33" s="3">
        <f t="shared" si="21"/>
        <v>1.3468013468013469E-3</v>
      </c>
      <c r="G33" s="2">
        <v>0.5</v>
      </c>
      <c r="H33" s="3">
        <f t="shared" si="22"/>
        <v>6.7114093959731542E-3</v>
      </c>
      <c r="I33" s="3">
        <f t="shared" si="23"/>
        <v>0.99328859060402686</v>
      </c>
      <c r="J33" s="5">
        <f t="shared" si="30"/>
        <v>97855.396120951787</v>
      </c>
      <c r="K33" s="5">
        <f t="shared" si="24"/>
        <v>656.74762497283075</v>
      </c>
      <c r="L33" s="5">
        <f t="shared" si="25"/>
        <v>487635.11154232686</v>
      </c>
      <c r="M33" s="5">
        <f t="shared" si="16"/>
        <v>6327617.9866958372</v>
      </c>
      <c r="N33" s="33">
        <f t="shared" si="26"/>
        <v>64.662943869490235</v>
      </c>
      <c r="O33" s="4"/>
      <c r="Q33" s="27" t="s">
        <v>42</v>
      </c>
      <c r="R33" s="29">
        <f t="shared" si="17"/>
        <v>97855.396120951787</v>
      </c>
      <c r="S33" s="29">
        <f t="shared" si="18"/>
        <v>487635.11154232686</v>
      </c>
      <c r="T33" s="35">
        <f t="shared" si="19"/>
        <v>64.662943869490235</v>
      </c>
      <c r="U33" s="42">
        <v>0.95864674002964168</v>
      </c>
      <c r="V33" s="43">
        <f>1-U33</f>
        <v>4.1353259970358325E-2</v>
      </c>
      <c r="W33" s="29">
        <f t="shared" si="27"/>
        <v>467469.81000404235</v>
      </c>
      <c r="X33" s="29">
        <f t="shared" si="20"/>
        <v>5490340.8462284934</v>
      </c>
      <c r="Y33" s="35">
        <f t="shared" si="28"/>
        <v>56.106674377387336</v>
      </c>
      <c r="Z33" s="36">
        <f t="shared" si="29"/>
        <v>8.5562694921028992</v>
      </c>
    </row>
    <row r="34" spans="1:26" s="2" customFormat="1" x14ac:dyDescent="0.25">
      <c r="A34" s="2">
        <v>6</v>
      </c>
      <c r="B34" s="1" t="s">
        <v>43</v>
      </c>
      <c r="C34" s="1">
        <v>5</v>
      </c>
      <c r="D34">
        <v>1514</v>
      </c>
      <c r="E34" s="51">
        <v>3</v>
      </c>
      <c r="F34" s="3">
        <f t="shared" si="21"/>
        <v>1.9815059445178335E-3</v>
      </c>
      <c r="G34" s="2">
        <v>0.5</v>
      </c>
      <c r="H34" s="3">
        <f t="shared" si="22"/>
        <v>9.8586920801840301E-3</v>
      </c>
      <c r="I34" s="3">
        <f t="shared" si="23"/>
        <v>0.99014130791981592</v>
      </c>
      <c r="J34" s="5">
        <f t="shared" si="30"/>
        <v>97198.648495978952</v>
      </c>
      <c r="K34" s="5">
        <f t="shared" si="24"/>
        <v>958.25154613189909</v>
      </c>
      <c r="L34" s="5">
        <f t="shared" si="25"/>
        <v>483597.61361456505</v>
      </c>
      <c r="M34" s="5">
        <f t="shared" si="16"/>
        <v>5839982.8751535108</v>
      </c>
      <c r="N34" s="33">
        <f t="shared" si="26"/>
        <v>60.082963760500306</v>
      </c>
      <c r="O34" s="4"/>
      <c r="Q34" s="27" t="s">
        <v>44</v>
      </c>
      <c r="R34" s="29">
        <f t="shared" si="17"/>
        <v>97198.648495978952</v>
      </c>
      <c r="S34" s="29">
        <f t="shared" si="18"/>
        <v>483597.61361456505</v>
      </c>
      <c r="T34" s="35">
        <f t="shared" si="19"/>
        <v>60.082963760500306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468693.24023129011</v>
      </c>
      <c r="X34" s="29">
        <f t="shared" si="20"/>
        <v>5022871.0362244509</v>
      </c>
      <c r="Y34" s="35">
        <f t="shared" si="28"/>
        <v>51.67634647134259</v>
      </c>
      <c r="Z34" s="36">
        <f t="shared" si="29"/>
        <v>8.4066172891577153</v>
      </c>
    </row>
    <row r="35" spans="1:26" s="2" customFormat="1" x14ac:dyDescent="0.25">
      <c r="A35" s="2">
        <v>7</v>
      </c>
      <c r="B35" s="1" t="s">
        <v>45</v>
      </c>
      <c r="C35" s="1">
        <v>5</v>
      </c>
      <c r="D35">
        <v>1325</v>
      </c>
      <c r="E35" s="51">
        <v>1</v>
      </c>
      <c r="F35" s="3">
        <f t="shared" si="21"/>
        <v>7.5471698113207543E-4</v>
      </c>
      <c r="G35" s="2">
        <v>0.5</v>
      </c>
      <c r="H35" s="3">
        <f t="shared" si="22"/>
        <v>3.7664783427495286E-3</v>
      </c>
      <c r="I35" s="3">
        <f t="shared" si="23"/>
        <v>0.99623352165725043</v>
      </c>
      <c r="J35" s="5">
        <f t="shared" si="30"/>
        <v>96240.396949847054</v>
      </c>
      <c r="K35" s="5">
        <f t="shared" si="24"/>
        <v>362.48737080921671</v>
      </c>
      <c r="L35" s="5">
        <f t="shared" si="25"/>
        <v>480295.76632221224</v>
      </c>
      <c r="M35" s="5">
        <f t="shared" si="16"/>
        <v>5356385.2615389461</v>
      </c>
      <c r="N35" s="33">
        <f t="shared" si="26"/>
        <v>55.656308902490018</v>
      </c>
      <c r="O35" s="4"/>
      <c r="Q35" s="27" t="s">
        <v>46</v>
      </c>
      <c r="R35" s="29">
        <f t="shared" si="17"/>
        <v>96240.396949847054</v>
      </c>
      <c r="S35" s="29">
        <f t="shared" si="18"/>
        <v>480295.76632221224</v>
      </c>
      <c r="T35" s="35">
        <f t="shared" si="19"/>
        <v>55.656308902490018</v>
      </c>
      <c r="U35" s="42">
        <v>0.96192878092594225</v>
      </c>
      <c r="V35" s="43">
        <f t="shared" si="31"/>
        <v>3.8071219074057749E-2</v>
      </c>
      <c r="W35" s="29">
        <f t="shared" si="27"/>
        <v>462010.32098221686</v>
      </c>
      <c r="X35" s="29">
        <f t="shared" si="20"/>
        <v>4554177.7959931605</v>
      </c>
      <c r="Y35" s="35">
        <f t="shared" si="28"/>
        <v>47.320854239269615</v>
      </c>
      <c r="Z35" s="36">
        <f t="shared" si="29"/>
        <v>8.3354546632204034</v>
      </c>
    </row>
    <row r="36" spans="1:26" s="2" customFormat="1" x14ac:dyDescent="0.25">
      <c r="A36" s="2">
        <v>8</v>
      </c>
      <c r="B36" s="1" t="s">
        <v>47</v>
      </c>
      <c r="C36" s="1">
        <v>5</v>
      </c>
      <c r="D36">
        <v>1430</v>
      </c>
      <c r="E36" s="51">
        <v>1</v>
      </c>
      <c r="F36" s="3">
        <f t="shared" si="21"/>
        <v>6.993006993006993E-4</v>
      </c>
      <c r="G36" s="2">
        <v>0.5</v>
      </c>
      <c r="H36" s="3">
        <f t="shared" si="22"/>
        <v>3.490401396160559E-3</v>
      </c>
      <c r="I36" s="3">
        <f t="shared" si="23"/>
        <v>0.99650959860383947</v>
      </c>
      <c r="J36" s="5">
        <f t="shared" si="30"/>
        <v>95877.909579037834</v>
      </c>
      <c r="K36" s="5">
        <f t="shared" si="24"/>
        <v>334.65238945562947</v>
      </c>
      <c r="L36" s="5">
        <f t="shared" si="25"/>
        <v>478552.91692155006</v>
      </c>
      <c r="M36" s="5">
        <f t="shared" si="16"/>
        <v>4876089.4952167338</v>
      </c>
      <c r="N36" s="33">
        <f t="shared" si="26"/>
        <v>50.857277934257468</v>
      </c>
      <c r="O36" s="4"/>
      <c r="Q36" s="27" t="s">
        <v>48</v>
      </c>
      <c r="R36" s="29">
        <f t="shared" si="17"/>
        <v>95877.909579037834</v>
      </c>
      <c r="S36" s="29">
        <f t="shared" si="18"/>
        <v>478552.91692155006</v>
      </c>
      <c r="T36" s="35">
        <f t="shared" si="19"/>
        <v>50.857277934257468</v>
      </c>
      <c r="U36" s="42">
        <v>0.95558309086652893</v>
      </c>
      <c r="V36" s="43">
        <f t="shared" si="31"/>
        <v>4.4416909133471072E-2</v>
      </c>
      <c r="W36" s="29">
        <f t="shared" si="27"/>
        <v>457297.07549508807</v>
      </c>
      <c r="X36" s="29">
        <f t="shared" si="20"/>
        <v>4092167.4750109431</v>
      </c>
      <c r="Y36" s="35">
        <f t="shared" si="28"/>
        <v>42.681025201509293</v>
      </c>
      <c r="Z36" s="36">
        <f t="shared" si="29"/>
        <v>8.1762527327481749</v>
      </c>
    </row>
    <row r="37" spans="1:26" s="2" customFormat="1" x14ac:dyDescent="0.25">
      <c r="A37" s="2">
        <v>9</v>
      </c>
      <c r="B37" s="1" t="s">
        <v>49</v>
      </c>
      <c r="C37" s="1">
        <v>5</v>
      </c>
      <c r="D37">
        <v>1626</v>
      </c>
      <c r="E37" s="51">
        <v>2</v>
      </c>
      <c r="F37" s="3">
        <f t="shared" si="21"/>
        <v>1.2300123001230013E-3</v>
      </c>
      <c r="G37" s="2">
        <v>0.5</v>
      </c>
      <c r="H37" s="3">
        <f t="shared" si="22"/>
        <v>6.1312078479460446E-3</v>
      </c>
      <c r="I37" s="3">
        <f t="shared" si="23"/>
        <v>0.99386879215205393</v>
      </c>
      <c r="J37" s="5">
        <f t="shared" si="30"/>
        <v>95543.257189582204</v>
      </c>
      <c r="K37" s="5">
        <f t="shared" si="24"/>
        <v>585.7955682990937</v>
      </c>
      <c r="L37" s="5">
        <f t="shared" si="25"/>
        <v>476251.79702716327</v>
      </c>
      <c r="M37" s="5">
        <f t="shared" si="16"/>
        <v>4397536.5782951834</v>
      </c>
      <c r="N37" s="33">
        <f t="shared" si="26"/>
        <v>46.026655440156794</v>
      </c>
      <c r="O37" s="4"/>
      <c r="Q37" s="27" t="s">
        <v>50</v>
      </c>
      <c r="R37" s="29">
        <f t="shared" si="17"/>
        <v>95543.257189582204</v>
      </c>
      <c r="S37" s="29">
        <f t="shared" si="18"/>
        <v>476251.79702716327</v>
      </c>
      <c r="T37" s="35">
        <f t="shared" si="19"/>
        <v>46.026655440156794</v>
      </c>
      <c r="U37" s="42">
        <v>0.95343645724036619</v>
      </c>
      <c r="V37" s="43">
        <f t="shared" si="31"/>
        <v>4.6563542759633814E-2</v>
      </c>
      <c r="W37" s="29">
        <f t="shared" si="27"/>
        <v>454075.82611193648</v>
      </c>
      <c r="X37" s="29">
        <f t="shared" si="20"/>
        <v>3634870.3995158551</v>
      </c>
      <c r="Y37" s="35">
        <f t="shared" si="28"/>
        <v>38.044237829398519</v>
      </c>
      <c r="Z37" s="36">
        <f t="shared" si="29"/>
        <v>7.9824176107582758</v>
      </c>
    </row>
    <row r="38" spans="1:26" s="2" customFormat="1" x14ac:dyDescent="0.25">
      <c r="A38" s="2">
        <v>10</v>
      </c>
      <c r="B38" s="1" t="s">
        <v>51</v>
      </c>
      <c r="C38" s="1">
        <v>5</v>
      </c>
      <c r="D38">
        <v>1753</v>
      </c>
      <c r="E38" s="51">
        <v>2</v>
      </c>
      <c r="F38" s="3">
        <f t="shared" si="21"/>
        <v>1.1409013120365088E-3</v>
      </c>
      <c r="G38" s="2">
        <v>0.5</v>
      </c>
      <c r="H38" s="3">
        <f t="shared" si="22"/>
        <v>5.688282138794085E-3</v>
      </c>
      <c r="I38" s="3">
        <f t="shared" si="23"/>
        <v>0.99431171786120587</v>
      </c>
      <c r="J38" s="5">
        <f t="shared" si="30"/>
        <v>94957.461621283102</v>
      </c>
      <c r="K38" s="5">
        <f t="shared" si="24"/>
        <v>540.14483288556949</v>
      </c>
      <c r="L38" s="5">
        <f t="shared" si="25"/>
        <v>473436.94602420152</v>
      </c>
      <c r="M38" s="5">
        <f t="shared" si="16"/>
        <v>3921284.7812680197</v>
      </c>
      <c r="N38" s="33">
        <f t="shared" si="26"/>
        <v>41.295172747005381</v>
      </c>
      <c r="O38" s="4"/>
      <c r="Q38" s="27" t="s">
        <v>52</v>
      </c>
      <c r="R38" s="29">
        <f t="shared" si="17"/>
        <v>94957.461621283102</v>
      </c>
      <c r="S38" s="29">
        <f t="shared" si="18"/>
        <v>473436.94602420152</v>
      </c>
      <c r="T38" s="35">
        <f t="shared" si="19"/>
        <v>41.295172747005381</v>
      </c>
      <c r="U38" s="42">
        <v>0.93748024841036759</v>
      </c>
      <c r="V38" s="43">
        <f t="shared" si="31"/>
        <v>6.2519751589632411E-2</v>
      </c>
      <c r="W38" s="29">
        <f t="shared" si="27"/>
        <v>443837.78576541424</v>
      </c>
      <c r="X38" s="29">
        <f t="shared" si="20"/>
        <v>3180794.5734039187</v>
      </c>
      <c r="Y38" s="35">
        <f t="shared" si="28"/>
        <v>33.49704719456188</v>
      </c>
      <c r="Z38" s="36">
        <f t="shared" si="29"/>
        <v>7.7981255524435014</v>
      </c>
    </row>
    <row r="39" spans="1:26" s="2" customFormat="1" x14ac:dyDescent="0.25">
      <c r="A39" s="2">
        <v>11</v>
      </c>
      <c r="B39" s="1" t="s">
        <v>53</v>
      </c>
      <c r="C39" s="1">
        <v>5</v>
      </c>
      <c r="D39">
        <v>1707</v>
      </c>
      <c r="E39" s="51">
        <v>2</v>
      </c>
      <c r="F39" s="3">
        <f t="shared" si="21"/>
        <v>1.1716461628588166E-3</v>
      </c>
      <c r="G39" s="2">
        <v>0.5</v>
      </c>
      <c r="H39" s="3">
        <f t="shared" si="22"/>
        <v>5.8411214953271026E-3</v>
      </c>
      <c r="I39" s="3">
        <f t="shared" si="23"/>
        <v>0.99415887850467288</v>
      </c>
      <c r="J39" s="5">
        <f t="shared" si="30"/>
        <v>94417.316788397526</v>
      </c>
      <c r="K39" s="5">
        <f t="shared" si="24"/>
        <v>551.5030186238173</v>
      </c>
      <c r="L39" s="5">
        <f t="shared" si="25"/>
        <v>470707.82639542816</v>
      </c>
      <c r="M39" s="5">
        <f t="shared" si="16"/>
        <v>3447847.8352438184</v>
      </c>
      <c r="N39" s="33">
        <f t="shared" si="26"/>
        <v>36.517113094528305</v>
      </c>
      <c r="O39" s="4"/>
      <c r="Q39" s="27" t="s">
        <v>54</v>
      </c>
      <c r="R39" s="29">
        <f t="shared" si="17"/>
        <v>94417.316788397526</v>
      </c>
      <c r="S39" s="29">
        <f t="shared" si="18"/>
        <v>470707.82639542816</v>
      </c>
      <c r="T39" s="35">
        <f t="shared" si="19"/>
        <v>36.517113094528305</v>
      </c>
      <c r="U39" s="42">
        <v>0.91788799906018037</v>
      </c>
      <c r="V39" s="43">
        <f t="shared" si="31"/>
        <v>8.2112000939819629E-2</v>
      </c>
      <c r="W39" s="29">
        <f t="shared" si="27"/>
        <v>432057.06491206633</v>
      </c>
      <c r="X39" s="29">
        <f t="shared" si="20"/>
        <v>2736956.7876385045</v>
      </c>
      <c r="Y39" s="35">
        <f t="shared" si="28"/>
        <v>28.987868758994807</v>
      </c>
      <c r="Z39" s="36">
        <f t="shared" si="29"/>
        <v>7.5292443355334981</v>
      </c>
    </row>
    <row r="40" spans="1:26" s="2" customFormat="1" x14ac:dyDescent="0.25">
      <c r="A40" s="2">
        <v>12</v>
      </c>
      <c r="B40" s="1" t="s">
        <v>55</v>
      </c>
      <c r="C40" s="1">
        <v>5</v>
      </c>
      <c r="D40">
        <v>1516</v>
      </c>
      <c r="E40" s="51">
        <v>3</v>
      </c>
      <c r="F40" s="3">
        <f t="shared" si="21"/>
        <v>1.9788918205804751E-3</v>
      </c>
      <c r="G40" s="2">
        <v>0.5</v>
      </c>
      <c r="H40" s="3">
        <f t="shared" si="22"/>
        <v>9.845749917952085E-3</v>
      </c>
      <c r="I40" s="3">
        <f t="shared" si="23"/>
        <v>0.99015425008204794</v>
      </c>
      <c r="J40" s="5">
        <f t="shared" si="30"/>
        <v>93865.813769773711</v>
      </c>
      <c r="K40" s="5">
        <f t="shared" si="24"/>
        <v>924.17932822225521</v>
      </c>
      <c r="L40" s="5">
        <f t="shared" si="25"/>
        <v>467018.62052831298</v>
      </c>
      <c r="M40" s="5">
        <f t="shared" si="16"/>
        <v>2977140.0088483901</v>
      </c>
      <c r="N40" s="33">
        <f t="shared" si="26"/>
        <v>31.716978623873356</v>
      </c>
      <c r="O40" s="4"/>
      <c r="Q40" s="27" t="s">
        <v>56</v>
      </c>
      <c r="R40" s="29">
        <f t="shared" si="17"/>
        <v>93865.813769773711</v>
      </c>
      <c r="S40" s="29">
        <f t="shared" si="18"/>
        <v>467018.62052831298</v>
      </c>
      <c r="T40" s="35">
        <f t="shared" si="19"/>
        <v>31.716978623873356</v>
      </c>
      <c r="U40" s="42">
        <v>0.89571782863194893</v>
      </c>
      <c r="V40" s="43">
        <f t="shared" si="31"/>
        <v>0.10428217136805107</v>
      </c>
      <c r="W40" s="29">
        <f t="shared" si="27"/>
        <v>418316.90471030865</v>
      </c>
      <c r="X40" s="29">
        <f t="shared" si="20"/>
        <v>2304899.7227264382</v>
      </c>
      <c r="Y40" s="35">
        <f t="shared" si="28"/>
        <v>24.555262775217667</v>
      </c>
      <c r="Z40" s="36">
        <f t="shared" si="29"/>
        <v>7.1617158486556889</v>
      </c>
    </row>
    <row r="41" spans="1:26" s="2" customFormat="1" x14ac:dyDescent="0.25">
      <c r="A41" s="2">
        <v>13</v>
      </c>
      <c r="B41" s="1" t="s">
        <v>57</v>
      </c>
      <c r="C41" s="1">
        <v>5</v>
      </c>
      <c r="D41">
        <v>1176</v>
      </c>
      <c r="E41" s="51">
        <v>4</v>
      </c>
      <c r="F41" s="3">
        <f t="shared" si="21"/>
        <v>3.4013605442176869E-3</v>
      </c>
      <c r="G41" s="2">
        <v>0.5</v>
      </c>
      <c r="H41" s="3">
        <f t="shared" si="22"/>
        <v>1.6863406408094431E-2</v>
      </c>
      <c r="I41" s="3">
        <f t="shared" si="23"/>
        <v>0.98313659359190553</v>
      </c>
      <c r="J41" s="5">
        <f t="shared" si="30"/>
        <v>92941.634441551461</v>
      </c>
      <c r="K41" s="5">
        <f t="shared" si="24"/>
        <v>1567.312553820429</v>
      </c>
      <c r="L41" s="5">
        <f t="shared" si="25"/>
        <v>460789.89082320622</v>
      </c>
      <c r="M41" s="5">
        <f t="shared" si="16"/>
        <v>2510121.3883200772</v>
      </c>
      <c r="N41" s="33">
        <f t="shared" si="26"/>
        <v>27.007502110355357</v>
      </c>
      <c r="O41" s="4"/>
      <c r="Q41" s="27" t="s">
        <v>58</v>
      </c>
      <c r="R41" s="29">
        <f t="shared" si="17"/>
        <v>92941.634441551461</v>
      </c>
      <c r="S41" s="29">
        <f t="shared" si="18"/>
        <v>460789.89082320622</v>
      </c>
      <c r="T41" s="35">
        <f t="shared" si="19"/>
        <v>27.007502110355357</v>
      </c>
      <c r="U41" s="42">
        <v>0.86473435856680392</v>
      </c>
      <c r="V41" s="43">
        <f t="shared" si="31"/>
        <v>0.13526564143319608</v>
      </c>
      <c r="W41" s="29">
        <f t="shared" si="27"/>
        <v>398460.85067507281</v>
      </c>
      <c r="X41" s="29">
        <f t="shared" si="20"/>
        <v>1886582.8180161293</v>
      </c>
      <c r="Y41" s="35">
        <f t="shared" si="28"/>
        <v>20.298575868090111</v>
      </c>
      <c r="Z41" s="36">
        <f t="shared" si="29"/>
        <v>6.708926242265246</v>
      </c>
    </row>
    <row r="42" spans="1:26" s="2" customFormat="1" x14ac:dyDescent="0.25">
      <c r="A42" s="2">
        <v>14</v>
      </c>
      <c r="B42" s="1" t="s">
        <v>59</v>
      </c>
      <c r="C42" s="1">
        <v>5</v>
      </c>
      <c r="D42">
        <v>965</v>
      </c>
      <c r="E42" s="51">
        <v>9</v>
      </c>
      <c r="F42" s="3">
        <f t="shared" si="21"/>
        <v>9.3264248704663204E-3</v>
      </c>
      <c r="G42" s="2">
        <v>0.5</v>
      </c>
      <c r="H42" s="3">
        <f t="shared" si="22"/>
        <v>4.556962025316455E-2</v>
      </c>
      <c r="I42" s="3">
        <f t="shared" si="23"/>
        <v>0.95443037974683542</v>
      </c>
      <c r="J42" s="5">
        <f t="shared" si="30"/>
        <v>91374.321887731028</v>
      </c>
      <c r="K42" s="5">
        <f t="shared" si="24"/>
        <v>4163.8931493143245</v>
      </c>
      <c r="L42" s="5">
        <f t="shared" si="25"/>
        <v>446461.87656536931</v>
      </c>
      <c r="M42" s="5">
        <f t="shared" si="16"/>
        <v>2049331.4974968708</v>
      </c>
      <c r="N42" s="33">
        <f t="shared" si="26"/>
        <v>22.427870928714796</v>
      </c>
      <c r="O42" s="4"/>
      <c r="Q42" s="27" t="s">
        <v>60</v>
      </c>
      <c r="R42" s="29">
        <f t="shared" si="17"/>
        <v>91374.321887731028</v>
      </c>
      <c r="S42" s="29">
        <f t="shared" si="18"/>
        <v>446461.87656536931</v>
      </c>
      <c r="T42" s="35">
        <f t="shared" si="19"/>
        <v>22.427870928714796</v>
      </c>
      <c r="U42" s="42">
        <v>0.81758889711164551</v>
      </c>
      <c r="V42" s="43">
        <f t="shared" si="31"/>
        <v>0.18241110288835449</v>
      </c>
      <c r="W42" s="29">
        <f t="shared" si="27"/>
        <v>365022.27326347592</v>
      </c>
      <c r="X42" s="29">
        <f t="shared" si="20"/>
        <v>1488121.9673410566</v>
      </c>
      <c r="Y42" s="35">
        <f t="shared" si="28"/>
        <v>16.285997385233333</v>
      </c>
      <c r="Z42" s="36">
        <f t="shared" si="29"/>
        <v>6.1418735434814629</v>
      </c>
    </row>
    <row r="43" spans="1:26" s="2" customFormat="1" x14ac:dyDescent="0.25">
      <c r="A43" s="2">
        <v>15</v>
      </c>
      <c r="B43" s="1" t="s">
        <v>61</v>
      </c>
      <c r="C43" s="1">
        <v>5</v>
      </c>
      <c r="D43">
        <v>688</v>
      </c>
      <c r="E43" s="51">
        <v>11</v>
      </c>
      <c r="F43" s="3">
        <f t="shared" si="21"/>
        <v>1.5988372093023256E-2</v>
      </c>
      <c r="G43" s="2">
        <v>0.5</v>
      </c>
      <c r="H43" s="3">
        <f t="shared" si="22"/>
        <v>7.6869322152341019E-2</v>
      </c>
      <c r="I43" s="3">
        <f t="shared" si="23"/>
        <v>0.92313067784765901</v>
      </c>
      <c r="J43" s="5">
        <f t="shared" si="30"/>
        <v>87210.428738416696</v>
      </c>
      <c r="K43" s="5">
        <f t="shared" si="24"/>
        <v>6703.8065417371326</v>
      </c>
      <c r="L43" s="5">
        <f t="shared" si="25"/>
        <v>419292.62733774073</v>
      </c>
      <c r="M43" s="5">
        <f t="shared" si="16"/>
        <v>1602869.6209315015</v>
      </c>
      <c r="N43" s="33">
        <f t="shared" si="26"/>
        <v>18.379334262181288</v>
      </c>
      <c r="O43" s="4"/>
      <c r="Q43" s="27" t="s">
        <v>62</v>
      </c>
      <c r="R43" s="29">
        <f t="shared" si="17"/>
        <v>87210.428738416696</v>
      </c>
      <c r="S43" s="29">
        <f t="shared" si="18"/>
        <v>419292.62733774073</v>
      </c>
      <c r="T43" s="35">
        <f t="shared" si="19"/>
        <v>18.379334262181288</v>
      </c>
      <c r="U43" s="42">
        <v>0.77888026534586052</v>
      </c>
      <c r="V43" s="43">
        <f t="shared" si="31"/>
        <v>0.22111973465413948</v>
      </c>
      <c r="W43" s="29">
        <f t="shared" si="27"/>
        <v>326578.7528383825</v>
      </c>
      <c r="X43" s="29">
        <f t="shared" si="20"/>
        <v>1123099.6940775807</v>
      </c>
      <c r="Y43" s="35">
        <f t="shared" si="28"/>
        <v>12.878043490031013</v>
      </c>
      <c r="Z43" s="36">
        <f t="shared" si="29"/>
        <v>5.5012907721502753</v>
      </c>
    </row>
    <row r="44" spans="1:26" s="2" customFormat="1" x14ac:dyDescent="0.25">
      <c r="A44" s="2">
        <v>16</v>
      </c>
      <c r="B44" s="1" t="s">
        <v>63</v>
      </c>
      <c r="C44" s="1">
        <v>5</v>
      </c>
      <c r="D44">
        <v>475</v>
      </c>
      <c r="E44" s="51">
        <v>19</v>
      </c>
      <c r="F44" s="3">
        <f t="shared" si="21"/>
        <v>0.04</v>
      </c>
      <c r="G44" s="2">
        <v>0.5</v>
      </c>
      <c r="H44" s="3">
        <f t="shared" si="22"/>
        <v>0.18181818181818182</v>
      </c>
      <c r="I44" s="3">
        <f t="shared" si="23"/>
        <v>0.81818181818181812</v>
      </c>
      <c r="J44" s="5">
        <f t="shared" si="30"/>
        <v>80506.622196679571</v>
      </c>
      <c r="K44" s="5">
        <f t="shared" si="24"/>
        <v>14637.56767212356</v>
      </c>
      <c r="L44" s="5">
        <f t="shared" si="25"/>
        <v>365939.19180308888</v>
      </c>
      <c r="M44" s="5">
        <f t="shared" si="16"/>
        <v>1183576.9935937608</v>
      </c>
      <c r="N44" s="33">
        <f t="shared" si="26"/>
        <v>14.701610393021513</v>
      </c>
      <c r="O44" s="4"/>
      <c r="Q44" s="27" t="s">
        <v>64</v>
      </c>
      <c r="R44" s="29">
        <f t="shared" si="17"/>
        <v>80506.622196679571</v>
      </c>
      <c r="S44" s="29">
        <f t="shared" si="18"/>
        <v>365939.19180308888</v>
      </c>
      <c r="T44" s="35">
        <f t="shared" si="19"/>
        <v>14.701610393021513</v>
      </c>
      <c r="U44" s="42">
        <v>0.71980976748499381</v>
      </c>
      <c r="V44" s="43">
        <f t="shared" si="31"/>
        <v>0.28019023251500619</v>
      </c>
      <c r="W44" s="29">
        <f t="shared" si="27"/>
        <v>263406.60456542793</v>
      </c>
      <c r="X44" s="29">
        <f t="shared" si="20"/>
        <v>796520.9412391982</v>
      </c>
      <c r="Y44" s="35">
        <f t="shared" si="28"/>
        <v>9.8938561761202557</v>
      </c>
      <c r="Z44" s="36">
        <f t="shared" si="29"/>
        <v>4.807754216901257</v>
      </c>
    </row>
    <row r="45" spans="1:26" s="2" customFormat="1" x14ac:dyDescent="0.25">
      <c r="A45" s="2">
        <v>17</v>
      </c>
      <c r="B45" s="1" t="s">
        <v>65</v>
      </c>
      <c r="C45" s="1">
        <v>5</v>
      </c>
      <c r="D45">
        <v>299</v>
      </c>
      <c r="E45" s="51">
        <v>6</v>
      </c>
      <c r="F45" s="3">
        <f t="shared" si="21"/>
        <v>2.0066889632107024E-2</v>
      </c>
      <c r="G45" s="2">
        <v>0.5</v>
      </c>
      <c r="H45" s="3">
        <f t="shared" si="22"/>
        <v>9.5541401273885357E-2</v>
      </c>
      <c r="I45" s="3">
        <f t="shared" si="23"/>
        <v>0.90445859872611467</v>
      </c>
      <c r="J45" s="5">
        <f t="shared" si="30"/>
        <v>65869.054524556006</v>
      </c>
      <c r="K45" s="5">
        <f t="shared" si="24"/>
        <v>6293.2217698620389</v>
      </c>
      <c r="L45" s="5">
        <f t="shared" si="25"/>
        <v>313612.21819812496</v>
      </c>
      <c r="M45" s="5">
        <f t="shared" si="16"/>
        <v>817637.80179067201</v>
      </c>
      <c r="N45" s="33">
        <f t="shared" si="26"/>
        <v>12.41307936924852</v>
      </c>
      <c r="O45" s="4"/>
      <c r="Q45" s="27" t="s">
        <v>66</v>
      </c>
      <c r="R45" s="29">
        <f t="shared" si="17"/>
        <v>65869.054524556006</v>
      </c>
      <c r="S45" s="29">
        <f t="shared" si="18"/>
        <v>313612.21819812496</v>
      </c>
      <c r="T45" s="35">
        <f t="shared" si="19"/>
        <v>12.41307936924852</v>
      </c>
      <c r="U45" s="42">
        <v>0.68480776711742686</v>
      </c>
      <c r="V45" s="43">
        <f t="shared" si="31"/>
        <v>0.31519223288257314</v>
      </c>
      <c r="W45" s="29">
        <f t="shared" si="27"/>
        <v>214764.0828850012</v>
      </c>
      <c r="X45" s="29">
        <f t="shared" si="20"/>
        <v>533114.33667377033</v>
      </c>
      <c r="Y45" s="35">
        <f t="shared" si="28"/>
        <v>8.0935477292303499</v>
      </c>
      <c r="Z45" s="36">
        <f t="shared" si="29"/>
        <v>4.3195316400181696</v>
      </c>
    </row>
    <row r="46" spans="1:26" s="2" customFormat="1" x14ac:dyDescent="0.25">
      <c r="A46" s="2">
        <v>18</v>
      </c>
      <c r="B46" s="1" t="s">
        <v>67</v>
      </c>
      <c r="C46" s="1">
        <v>5</v>
      </c>
      <c r="D46">
        <v>154</v>
      </c>
      <c r="E46" s="51">
        <v>16</v>
      </c>
      <c r="F46" s="3">
        <f t="shared" si="21"/>
        <v>0.1038961038961039</v>
      </c>
      <c r="G46" s="2">
        <v>0.5</v>
      </c>
      <c r="H46" s="3">
        <f t="shared" si="22"/>
        <v>0.41237113402061859</v>
      </c>
      <c r="I46" s="3">
        <f t="shared" si="23"/>
        <v>0.58762886597938135</v>
      </c>
      <c r="J46" s="5">
        <f t="shared" si="30"/>
        <v>59575.832754693969</v>
      </c>
      <c r="K46" s="5">
        <f t="shared" si="24"/>
        <v>24567.353713275865</v>
      </c>
      <c r="L46" s="5">
        <f t="shared" si="25"/>
        <v>236460.77949028014</v>
      </c>
      <c r="M46" s="5">
        <f>L46+M47</f>
        <v>504025.58359254705</v>
      </c>
      <c r="N46" s="33">
        <f t="shared" si="26"/>
        <v>8.4602356406480101</v>
      </c>
      <c r="O46" s="4"/>
      <c r="Q46" s="27" t="s">
        <v>68</v>
      </c>
      <c r="R46" s="29">
        <f t="shared" si="17"/>
        <v>59575.832754693969</v>
      </c>
      <c r="S46" s="29">
        <f t="shared" si="18"/>
        <v>236460.77949028014</v>
      </c>
      <c r="T46" s="35">
        <f t="shared" si="19"/>
        <v>8.4602356406480101</v>
      </c>
      <c r="U46" s="42">
        <v>0.65629805890441617</v>
      </c>
      <c r="V46" s="43">
        <f t="shared" si="31"/>
        <v>0.34370194109558383</v>
      </c>
      <c r="W46" s="29">
        <f t="shared" si="27"/>
        <v>155188.75058649603</v>
      </c>
      <c r="X46" s="29">
        <f>X47+W46</f>
        <v>318350.25378876913</v>
      </c>
      <c r="Y46" s="35">
        <f t="shared" si="28"/>
        <v>5.3436139969640015</v>
      </c>
      <c r="Z46" s="36">
        <f t="shared" si="29"/>
        <v>3.1166216436840086</v>
      </c>
    </row>
    <row r="47" spans="1:26" s="2" customFormat="1" x14ac:dyDescent="0.25">
      <c r="A47" s="12">
        <v>19</v>
      </c>
      <c r="B47" s="13" t="s">
        <v>69</v>
      </c>
      <c r="C47" s="12"/>
      <c r="D47">
        <v>107</v>
      </c>
      <c r="E47" s="51">
        <v>14</v>
      </c>
      <c r="F47" s="17">
        <f t="shared" si="21"/>
        <v>0.13084112149532709</v>
      </c>
      <c r="G47" s="12"/>
      <c r="H47" s="17">
        <v>1</v>
      </c>
      <c r="I47" s="17">
        <f t="shared" si="23"/>
        <v>0</v>
      </c>
      <c r="J47" s="21">
        <f t="shared" si="30"/>
        <v>35008.479041418097</v>
      </c>
      <c r="K47" s="21">
        <f t="shared" si="24"/>
        <v>35008.479041418097</v>
      </c>
      <c r="L47" s="21">
        <f>K47/F47</f>
        <v>267564.80410226691</v>
      </c>
      <c r="M47" s="21">
        <f>L47</f>
        <v>267564.80410226691</v>
      </c>
      <c r="N47" s="34">
        <f t="shared" si="26"/>
        <v>7.6428571428571432</v>
      </c>
      <c r="O47" s="4"/>
      <c r="Q47" s="30" t="s">
        <v>69</v>
      </c>
      <c r="R47" s="31">
        <f t="shared" si="17"/>
        <v>35008.479041418097</v>
      </c>
      <c r="S47" s="31">
        <f t="shared" si="18"/>
        <v>267564.80410226691</v>
      </c>
      <c r="T47" s="38">
        <f t="shared" si="19"/>
        <v>7.6428571428571432</v>
      </c>
      <c r="U47" s="44">
        <v>0.6098018151143324</v>
      </c>
      <c r="V47" s="45">
        <f t="shared" si="31"/>
        <v>0.3901981848856676</v>
      </c>
      <c r="W47" s="31">
        <f t="shared" si="27"/>
        <v>163161.50320227313</v>
      </c>
      <c r="X47" s="31">
        <f>W47</f>
        <v>163161.50320227313</v>
      </c>
      <c r="Y47" s="38">
        <f t="shared" si="28"/>
        <v>4.6606281583738269</v>
      </c>
      <c r="Z47" s="37">
        <f t="shared" si="29"/>
        <v>2.9822289844833163</v>
      </c>
    </row>
    <row r="48" spans="1:26" s="2" customFormat="1" ht="13.2" x14ac:dyDescent="0.25">
      <c r="B48" s="2" t="s">
        <v>70</v>
      </c>
      <c r="D48" s="25">
        <f>SUM(D29:D47)</f>
        <v>19627</v>
      </c>
      <c r="E48" s="25">
        <f>SUM(E29:E47)</f>
        <v>99</v>
      </c>
    </row>
    <row r="51" spans="1:26" s="2" customFormat="1" ht="18" thickBot="1" x14ac:dyDescent="0.35">
      <c r="B51" s="69" t="s">
        <v>89</v>
      </c>
      <c r="C51" s="69"/>
      <c r="D51" s="69"/>
      <c r="E51" s="69"/>
      <c r="F51" s="69"/>
      <c r="G51" s="69"/>
      <c r="H51" s="69"/>
      <c r="I51" s="69"/>
      <c r="J51" s="69"/>
      <c r="K51" s="69"/>
      <c r="L51" s="69"/>
      <c r="M51" s="69"/>
      <c r="N51" s="69"/>
      <c r="Q51" s="70" t="s">
        <v>92</v>
      </c>
      <c r="R51" s="71"/>
      <c r="S51" s="71"/>
      <c r="T51" s="71"/>
      <c r="U51" s="71"/>
      <c r="V51" s="71"/>
      <c r="W51" s="71"/>
      <c r="X51" s="71"/>
      <c r="Y51" s="71"/>
      <c r="Z51" s="72"/>
    </row>
    <row r="52" spans="1:26" s="9" customFormat="1" ht="14.25" customHeight="1" x14ac:dyDescent="0.35">
      <c r="A52" s="7"/>
      <c r="B52" s="66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77" t="s">
        <v>14</v>
      </c>
      <c r="S52" s="77"/>
      <c r="T52" s="77"/>
      <c r="U52" s="74" t="s">
        <v>15</v>
      </c>
      <c r="V52" s="78" t="s">
        <v>16</v>
      </c>
      <c r="W52" s="79" t="s">
        <v>17</v>
      </c>
      <c r="X52" s="79" t="s">
        <v>18</v>
      </c>
      <c r="Y52" s="80" t="s">
        <v>19</v>
      </c>
      <c r="Z52" s="80" t="s">
        <v>20</v>
      </c>
    </row>
    <row r="53" spans="1:26" s="10" customFormat="1" ht="35.549999999999997" customHeight="1" thickBot="1" x14ac:dyDescent="0.35">
      <c r="B53" s="67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74"/>
      <c r="V53" s="78"/>
      <c r="W53" s="79"/>
      <c r="X53" s="79"/>
      <c r="Y53" s="80"/>
      <c r="Z53" s="80"/>
    </row>
    <row r="54" spans="1:26" s="2" customFormat="1" ht="13.2" x14ac:dyDescent="0.25">
      <c r="A54" s="2">
        <v>1</v>
      </c>
      <c r="B54" s="1">
        <v>0</v>
      </c>
      <c r="C54" s="1">
        <v>1</v>
      </c>
      <c r="D54" s="49">
        <f>D4+D29</f>
        <v>326</v>
      </c>
      <c r="E54" s="49">
        <f>E4+E29</f>
        <v>4</v>
      </c>
      <c r="F54" s="3">
        <f>E54/D54</f>
        <v>1.2269938650306749E-2</v>
      </c>
      <c r="G54" s="2">
        <v>0.3</v>
      </c>
      <c r="H54" s="18">
        <f>C54*F54/(1+(1-G54)*C54*F54)</f>
        <v>1.2165450121654502E-2</v>
      </c>
      <c r="I54" s="18">
        <f>1-H54</f>
        <v>0.98783454987834551</v>
      </c>
      <c r="J54" s="19">
        <v>100000</v>
      </c>
      <c r="K54" s="20">
        <f>J54*H54</f>
        <v>1216.5450121654501</v>
      </c>
      <c r="L54" s="20">
        <f>C54*(J55+G54*K54)</f>
        <v>99148.41849148419</v>
      </c>
      <c r="M54" s="5">
        <f t="shared" ref="M54:M70" si="32">L54+M55</f>
        <v>7397920.5592832267</v>
      </c>
      <c r="N54" s="32">
        <f>M54/J54</f>
        <v>73.979205592832272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99148.41849148419</v>
      </c>
      <c r="T54" s="35">
        <f t="shared" ref="T54:T72" si="35">N54</f>
        <v>73.979205592832272</v>
      </c>
      <c r="U54" s="42">
        <v>0.96170886472285344</v>
      </c>
      <c r="V54" s="43">
        <f>1-U54</f>
        <v>3.829113527714656E-2</v>
      </c>
      <c r="W54" s="29">
        <f>S54*U54</f>
        <v>95351.912986511627</v>
      </c>
      <c r="X54" s="29">
        <f t="shared" ref="X54:X70" si="36">X55+W54</f>
        <v>6585966.4159274809</v>
      </c>
      <c r="Y54" s="40">
        <f>X54/R54</f>
        <v>65.859664159274814</v>
      </c>
      <c r="Z54" s="36">
        <f>T54-Y54</f>
        <v>8.1195414335574583</v>
      </c>
    </row>
    <row r="55" spans="1:26" s="2" customFormat="1" ht="13.2" x14ac:dyDescent="0.25">
      <c r="A55" s="2">
        <v>2</v>
      </c>
      <c r="B55" s="1" t="s">
        <v>35</v>
      </c>
      <c r="C55" s="1">
        <v>4</v>
      </c>
      <c r="D55" s="49">
        <f t="shared" ref="D55:E70" si="37">D5+D30</f>
        <v>1612</v>
      </c>
      <c r="E55" s="49">
        <f t="shared" si="37"/>
        <v>0</v>
      </c>
      <c r="F55" s="3">
        <f t="shared" ref="F55:F72" si="38">E55/D55</f>
        <v>0</v>
      </c>
      <c r="G55" s="2">
        <v>0.4</v>
      </c>
      <c r="H55" s="3">
        <f t="shared" ref="H55:H71" si="39">C55*F55/(1+(1-G55)*C55*F55)</f>
        <v>0</v>
      </c>
      <c r="I55" s="3">
        <f t="shared" ref="I55:I72" si="40">1-H55</f>
        <v>1</v>
      </c>
      <c r="J55" s="5">
        <f>I54*J54</f>
        <v>98783.454987834557</v>
      </c>
      <c r="K55" s="5">
        <f t="shared" ref="K55:K72" si="41">J55*H55</f>
        <v>0</v>
      </c>
      <c r="L55" s="5">
        <f t="shared" ref="L55:L71" si="42">C55*(J56+G55*K55)</f>
        <v>395133.81995133823</v>
      </c>
      <c r="M55" s="5">
        <f t="shared" si="32"/>
        <v>7298772.1407917421</v>
      </c>
      <c r="N55" s="33">
        <f t="shared" ref="N55:N72" si="43">M55/J55</f>
        <v>73.886584972054337</v>
      </c>
      <c r="O55" s="4"/>
      <c r="Q55" s="27" t="s">
        <v>36</v>
      </c>
      <c r="R55" s="29">
        <f t="shared" si="33"/>
        <v>98783.454987834557</v>
      </c>
      <c r="S55" s="29">
        <f t="shared" si="34"/>
        <v>395133.81995133823</v>
      </c>
      <c r="T55" s="35">
        <f t="shared" si="35"/>
        <v>73.886584972054337</v>
      </c>
      <c r="U55" s="42">
        <v>0.96170886472285344</v>
      </c>
      <c r="V55" s="43">
        <f>1-U55</f>
        <v>3.829113527714656E-2</v>
      </c>
      <c r="W55" s="29">
        <f t="shared" ref="W55:W72" si="44">S55*U55</f>
        <v>380003.69739900588</v>
      </c>
      <c r="X55" s="29">
        <f t="shared" si="36"/>
        <v>6490614.5029409695</v>
      </c>
      <c r="Y55" s="35">
        <f t="shared" ref="Y55:Y72" si="45">X55/R55</f>
        <v>65.705481790855629</v>
      </c>
      <c r="Z55" s="36">
        <f t="shared" ref="Z55:Z72" si="46">T55-Y55</f>
        <v>8.1811031811987078</v>
      </c>
    </row>
    <row r="56" spans="1:26" s="2" customFormat="1" ht="13.2" x14ac:dyDescent="0.25">
      <c r="A56" s="2">
        <v>3</v>
      </c>
      <c r="B56" s="1" t="s">
        <v>37</v>
      </c>
      <c r="C56" s="1">
        <v>5</v>
      </c>
      <c r="D56" s="49">
        <f t="shared" si="37"/>
        <v>2385</v>
      </c>
      <c r="E56" s="49">
        <f t="shared" si="37"/>
        <v>0</v>
      </c>
      <c r="F56" s="3">
        <f t="shared" si="38"/>
        <v>0</v>
      </c>
      <c r="G56" s="2">
        <v>0.5</v>
      </c>
      <c r="H56" s="3">
        <f t="shared" si="39"/>
        <v>0</v>
      </c>
      <c r="I56" s="3">
        <f t="shared" si="40"/>
        <v>1</v>
      </c>
      <c r="J56" s="5">
        <f t="shared" ref="J56:J72" si="47">I55*J55</f>
        <v>98783.454987834557</v>
      </c>
      <c r="K56" s="5">
        <f t="shared" si="41"/>
        <v>0</v>
      </c>
      <c r="L56" s="5">
        <f t="shared" si="42"/>
        <v>493917.27493917278</v>
      </c>
      <c r="M56" s="5">
        <f t="shared" si="32"/>
        <v>6903638.3208404044</v>
      </c>
      <c r="N56" s="33">
        <f t="shared" si="43"/>
        <v>69.886584972054337</v>
      </c>
      <c r="O56" s="4"/>
      <c r="Q56" s="27" t="s">
        <v>38</v>
      </c>
      <c r="R56" s="29">
        <f t="shared" si="33"/>
        <v>98783.454987834557</v>
      </c>
      <c r="S56" s="29">
        <f t="shared" si="34"/>
        <v>493917.27493917278</v>
      </c>
      <c r="T56" s="35">
        <f t="shared" si="35"/>
        <v>69.886584972054337</v>
      </c>
      <c r="U56" s="42">
        <v>0.96170886472285344</v>
      </c>
      <c r="V56" s="43">
        <f>1-U56</f>
        <v>3.829113527714656E-2</v>
      </c>
      <c r="W56" s="29">
        <f t="shared" si="44"/>
        <v>475004.62174875732</v>
      </c>
      <c r="X56" s="29">
        <f t="shared" si="36"/>
        <v>6110610.8055419633</v>
      </c>
      <c r="Y56" s="35">
        <f t="shared" si="45"/>
        <v>61.858646331964202</v>
      </c>
      <c r="Z56" s="36">
        <f t="shared" si="46"/>
        <v>8.0279386400901345</v>
      </c>
    </row>
    <row r="57" spans="1:26" s="2" customFormat="1" ht="13.2" x14ac:dyDescent="0.25">
      <c r="A57" s="2">
        <v>4</v>
      </c>
      <c r="B57" s="1" t="s">
        <v>39</v>
      </c>
      <c r="C57" s="1">
        <v>5</v>
      </c>
      <c r="D57" s="49">
        <f t="shared" si="37"/>
        <v>2584</v>
      </c>
      <c r="E57" s="49">
        <f t="shared" si="37"/>
        <v>5</v>
      </c>
      <c r="F57" s="3">
        <f t="shared" si="38"/>
        <v>1.934984520123839E-3</v>
      </c>
      <c r="G57" s="2">
        <v>0.5</v>
      </c>
      <c r="H57" s="3">
        <f t="shared" si="39"/>
        <v>9.6283458501829379E-3</v>
      </c>
      <c r="I57" s="3">
        <f t="shared" si="40"/>
        <v>0.99037165414981709</v>
      </c>
      <c r="J57" s="5">
        <f t="shared" si="47"/>
        <v>98783.454987834557</v>
      </c>
      <c r="K57" s="5">
        <f t="shared" si="41"/>
        <v>951.12126889884985</v>
      </c>
      <c r="L57" s="5">
        <f t="shared" si="42"/>
        <v>491539.47176692571</v>
      </c>
      <c r="M57" s="5">
        <f t="shared" si="32"/>
        <v>6409721.0459012315</v>
      </c>
      <c r="N57" s="33">
        <f t="shared" si="43"/>
        <v>64.886584972054337</v>
      </c>
      <c r="O57" s="4"/>
      <c r="Q57" s="27" t="s">
        <v>40</v>
      </c>
      <c r="R57" s="29">
        <f t="shared" si="33"/>
        <v>98783.454987834557</v>
      </c>
      <c r="S57" s="29">
        <f t="shared" si="34"/>
        <v>491539.47176692571</v>
      </c>
      <c r="T57" s="35">
        <f t="shared" si="35"/>
        <v>64.886584972054337</v>
      </c>
      <c r="U57" s="42">
        <v>0.96170886472285344</v>
      </c>
      <c r="V57" s="43">
        <f>1-U57</f>
        <v>3.829113527714656E-2</v>
      </c>
      <c r="W57" s="29">
        <f t="shared" si="44"/>
        <v>472717.86735944118</v>
      </c>
      <c r="X57" s="29">
        <f t="shared" si="36"/>
        <v>5635606.1837932058</v>
      </c>
      <c r="Y57" s="35">
        <f t="shared" si="45"/>
        <v>57.050102008349938</v>
      </c>
      <c r="Z57" s="36">
        <f t="shared" si="46"/>
        <v>7.8364829637043982</v>
      </c>
    </row>
    <row r="58" spans="1:26" s="2" customFormat="1" ht="13.2" x14ac:dyDescent="0.25">
      <c r="A58" s="2">
        <v>5</v>
      </c>
      <c r="B58" s="1" t="s">
        <v>41</v>
      </c>
      <c r="C58" s="1">
        <v>5</v>
      </c>
      <c r="D58" s="49">
        <f t="shared" si="37"/>
        <v>3067</v>
      </c>
      <c r="E58" s="49">
        <f t="shared" si="37"/>
        <v>3</v>
      </c>
      <c r="F58" s="3">
        <f t="shared" si="38"/>
        <v>9.7815454841865008E-4</v>
      </c>
      <c r="G58" s="2">
        <v>0.5</v>
      </c>
      <c r="H58" s="3">
        <f t="shared" si="39"/>
        <v>4.8788420881444141E-3</v>
      </c>
      <c r="I58" s="3">
        <f t="shared" si="40"/>
        <v>0.99512115791185562</v>
      </c>
      <c r="J58" s="5">
        <f t="shared" si="47"/>
        <v>97832.333718935712</v>
      </c>
      <c r="K58" s="5">
        <f t="shared" si="41"/>
        <v>477.30850732933345</v>
      </c>
      <c r="L58" s="5">
        <f t="shared" si="42"/>
        <v>487968.39732635528</v>
      </c>
      <c r="M58" s="5">
        <f t="shared" si="32"/>
        <v>5918181.5741343061</v>
      </c>
      <c r="N58" s="33">
        <f t="shared" si="43"/>
        <v>60.493104367077223</v>
      </c>
      <c r="O58" s="4"/>
      <c r="Q58" s="27" t="s">
        <v>42</v>
      </c>
      <c r="R58" s="29">
        <f t="shared" si="33"/>
        <v>97832.333718935712</v>
      </c>
      <c r="S58" s="29">
        <f t="shared" si="34"/>
        <v>487968.39732635528</v>
      </c>
      <c r="T58" s="35">
        <f t="shared" si="35"/>
        <v>60.493104367077223</v>
      </c>
      <c r="U58" s="42">
        <v>0.96170886472285344</v>
      </c>
      <c r="V58" s="43">
        <f>1-U58</f>
        <v>3.829113527714656E-2</v>
      </c>
      <c r="W58" s="29">
        <f t="shared" si="44"/>
        <v>469283.53341335943</v>
      </c>
      <c r="X58" s="29">
        <f t="shared" si="36"/>
        <v>5162888.316433765</v>
      </c>
      <c r="Y58" s="35">
        <f t="shared" si="45"/>
        <v>52.772821828684172</v>
      </c>
      <c r="Z58" s="36">
        <f t="shared" si="46"/>
        <v>7.7202825383930502</v>
      </c>
    </row>
    <row r="59" spans="1:26" s="2" customFormat="1" ht="13.2" x14ac:dyDescent="0.25">
      <c r="A59" s="2">
        <v>6</v>
      </c>
      <c r="B59" s="1" t="s">
        <v>43</v>
      </c>
      <c r="C59" s="1">
        <v>5</v>
      </c>
      <c r="D59" s="49">
        <f t="shared" si="37"/>
        <v>3053</v>
      </c>
      <c r="E59" s="49">
        <f t="shared" si="37"/>
        <v>6</v>
      </c>
      <c r="F59" s="3">
        <f t="shared" si="38"/>
        <v>1.9652800524074679E-3</v>
      </c>
      <c r="G59" s="2">
        <v>0.5</v>
      </c>
      <c r="H59" s="3">
        <f t="shared" si="39"/>
        <v>9.7783572359843533E-3</v>
      </c>
      <c r="I59" s="3">
        <f t="shared" si="40"/>
        <v>0.9902216427640157</v>
      </c>
      <c r="J59" s="5">
        <f t="shared" si="47"/>
        <v>97355.025211606378</v>
      </c>
      <c r="K59" s="5">
        <f t="shared" si="41"/>
        <v>951.97221523735038</v>
      </c>
      <c r="L59" s="5">
        <f t="shared" si="42"/>
        <v>484395.1955199386</v>
      </c>
      <c r="M59" s="5">
        <f t="shared" si="32"/>
        <v>5430213.1768079512</v>
      </c>
      <c r="N59" s="33">
        <f t="shared" si="43"/>
        <v>55.777430749004388</v>
      </c>
      <c r="O59" s="4"/>
      <c r="Q59" s="27" t="s">
        <v>44</v>
      </c>
      <c r="R59" s="29">
        <f t="shared" si="33"/>
        <v>97355.025211606378</v>
      </c>
      <c r="S59" s="29">
        <f t="shared" si="34"/>
        <v>484395.1955199386</v>
      </c>
      <c r="T59" s="35">
        <f t="shared" si="35"/>
        <v>55.777430749004388</v>
      </c>
      <c r="U59" s="42">
        <v>0.963091689110254</v>
      </c>
      <c r="V59" s="43">
        <f t="shared" ref="V59:V72" si="48">1-U59</f>
        <v>3.6908310889745999E-2</v>
      </c>
      <c r="W59" s="29">
        <f t="shared" si="44"/>
        <v>466516.9870501894</v>
      </c>
      <c r="X59" s="29">
        <f t="shared" si="36"/>
        <v>4693604.783020406</v>
      </c>
      <c r="Y59" s="35">
        <f t="shared" si="45"/>
        <v>48.211222510790826</v>
      </c>
      <c r="Z59" s="36">
        <f t="shared" si="46"/>
        <v>7.5662082382135623</v>
      </c>
    </row>
    <row r="60" spans="1:26" s="2" customFormat="1" ht="13.2" x14ac:dyDescent="0.25">
      <c r="A60" s="2">
        <v>7</v>
      </c>
      <c r="B60" s="1" t="s">
        <v>45</v>
      </c>
      <c r="C60" s="1">
        <v>5</v>
      </c>
      <c r="D60" s="49">
        <f t="shared" si="37"/>
        <v>2824</v>
      </c>
      <c r="E60" s="49">
        <f t="shared" si="37"/>
        <v>3</v>
      </c>
      <c r="F60" s="3">
        <f t="shared" si="38"/>
        <v>1.0623229461756375E-3</v>
      </c>
      <c r="G60" s="2">
        <v>0.5</v>
      </c>
      <c r="H60" s="3">
        <f t="shared" si="39"/>
        <v>5.2975454705986233E-3</v>
      </c>
      <c r="I60" s="3">
        <f t="shared" si="40"/>
        <v>0.99470245452940143</v>
      </c>
      <c r="J60" s="5">
        <f t="shared" si="47"/>
        <v>96403.052996369035</v>
      </c>
      <c r="K60" s="5">
        <f t="shared" si="41"/>
        <v>510.6995567527938</v>
      </c>
      <c r="L60" s="5">
        <f t="shared" si="42"/>
        <v>480738.51608996326</v>
      </c>
      <c r="M60" s="5">
        <f t="shared" si="32"/>
        <v>4945817.9812880121</v>
      </c>
      <c r="N60" s="33">
        <f t="shared" si="43"/>
        <v>51.303540993398762</v>
      </c>
      <c r="O60" s="4"/>
      <c r="Q60" s="27" t="s">
        <v>46</v>
      </c>
      <c r="R60" s="29">
        <f t="shared" si="33"/>
        <v>96403.052996369035</v>
      </c>
      <c r="S60" s="29">
        <f t="shared" si="34"/>
        <v>480738.51608996326</v>
      </c>
      <c r="T60" s="35">
        <f t="shared" si="35"/>
        <v>51.303540993398762</v>
      </c>
      <c r="U60" s="42">
        <v>0.95736753435116873</v>
      </c>
      <c r="V60" s="43">
        <f t="shared" si="48"/>
        <v>4.2632465648831275E-2</v>
      </c>
      <c r="W60" s="29">
        <f t="shared" si="44"/>
        <v>460243.44781668775</v>
      </c>
      <c r="X60" s="29">
        <f t="shared" si="36"/>
        <v>4227087.7959702164</v>
      </c>
      <c r="Y60" s="35">
        <f t="shared" si="45"/>
        <v>43.84806979224431</v>
      </c>
      <c r="Z60" s="36">
        <f t="shared" si="46"/>
        <v>7.4554712011544524</v>
      </c>
    </row>
    <row r="61" spans="1:26" s="2" customFormat="1" ht="13.2" x14ac:dyDescent="0.25">
      <c r="A61" s="2">
        <v>8</v>
      </c>
      <c r="B61" s="1" t="s">
        <v>47</v>
      </c>
      <c r="C61" s="1">
        <v>5</v>
      </c>
      <c r="D61" s="49">
        <f t="shared" si="37"/>
        <v>2921</v>
      </c>
      <c r="E61" s="49">
        <f t="shared" si="37"/>
        <v>4</v>
      </c>
      <c r="F61" s="3">
        <f t="shared" si="38"/>
        <v>1.3693940431359123E-3</v>
      </c>
      <c r="G61" s="2">
        <v>0.5</v>
      </c>
      <c r="H61" s="3">
        <f t="shared" si="39"/>
        <v>6.823609689525759E-3</v>
      </c>
      <c r="I61" s="3">
        <f t="shared" si="40"/>
        <v>0.99317639031047422</v>
      </c>
      <c r="J61" s="5">
        <f t="shared" si="47"/>
        <v>95892.353439616243</v>
      </c>
      <c r="K61" s="5">
        <f t="shared" si="41"/>
        <v>654.33199208199414</v>
      </c>
      <c r="L61" s="5">
        <f t="shared" si="42"/>
        <v>477825.93721787626</v>
      </c>
      <c r="M61" s="5">
        <f t="shared" si="32"/>
        <v>4465079.4651980484</v>
      </c>
      <c r="N61" s="33">
        <f t="shared" si="43"/>
        <v>46.563456887203472</v>
      </c>
      <c r="O61" s="4"/>
      <c r="Q61" s="27" t="s">
        <v>48</v>
      </c>
      <c r="R61" s="29">
        <f t="shared" si="33"/>
        <v>95892.353439616243</v>
      </c>
      <c r="S61" s="29">
        <f t="shared" si="34"/>
        <v>477825.93721787626</v>
      </c>
      <c r="T61" s="35">
        <f t="shared" si="35"/>
        <v>46.563456887203472</v>
      </c>
      <c r="U61" s="42">
        <v>0.95681081085376496</v>
      </c>
      <c r="V61" s="43">
        <f t="shared" si="48"/>
        <v>4.3189189146235041E-2</v>
      </c>
      <c r="W61" s="29">
        <f t="shared" si="44"/>
        <v>457189.02243639639</v>
      </c>
      <c r="X61" s="29">
        <f t="shared" si="36"/>
        <v>3766844.3481535283</v>
      </c>
      <c r="Y61" s="35">
        <f t="shared" si="45"/>
        <v>39.282009597621602</v>
      </c>
      <c r="Z61" s="36">
        <f t="shared" si="46"/>
        <v>7.2814472895818696</v>
      </c>
    </row>
    <row r="62" spans="1:26" s="2" customFormat="1" ht="13.2" x14ac:dyDescent="0.25">
      <c r="A62" s="2">
        <v>9</v>
      </c>
      <c r="B62" s="1" t="s">
        <v>49</v>
      </c>
      <c r="C62" s="1">
        <v>5</v>
      </c>
      <c r="D62" s="49">
        <f t="shared" si="37"/>
        <v>3285</v>
      </c>
      <c r="E62" s="49">
        <f t="shared" si="37"/>
        <v>11</v>
      </c>
      <c r="F62" s="3">
        <f t="shared" si="38"/>
        <v>3.3485540334855404E-3</v>
      </c>
      <c r="G62" s="2">
        <v>0.5</v>
      </c>
      <c r="H62" s="3">
        <f t="shared" si="39"/>
        <v>1.6603773584905657E-2</v>
      </c>
      <c r="I62" s="3">
        <f t="shared" si="40"/>
        <v>0.98339622641509439</v>
      </c>
      <c r="J62" s="5">
        <f t="shared" si="47"/>
        <v>95238.021447534251</v>
      </c>
      <c r="K62" s="5">
        <f t="shared" si="41"/>
        <v>1581.3105447892476</v>
      </c>
      <c r="L62" s="5">
        <f t="shared" si="42"/>
        <v>472236.83087569813</v>
      </c>
      <c r="M62" s="5">
        <f t="shared" si="32"/>
        <v>3987253.5279801725</v>
      </c>
      <c r="N62" s="33">
        <f t="shared" si="43"/>
        <v>41.866194481756573</v>
      </c>
      <c r="O62" s="4"/>
      <c r="Q62" s="27" t="s">
        <v>50</v>
      </c>
      <c r="R62" s="29">
        <f t="shared" si="33"/>
        <v>95238.021447534251</v>
      </c>
      <c r="S62" s="29">
        <f t="shared" si="34"/>
        <v>472236.83087569813</v>
      </c>
      <c r="T62" s="35">
        <f t="shared" si="35"/>
        <v>41.866194481756573</v>
      </c>
      <c r="U62" s="42">
        <v>0.94800928093814252</v>
      </c>
      <c r="V62" s="43">
        <f t="shared" si="48"/>
        <v>5.1990719061857482E-2</v>
      </c>
      <c r="W62" s="29">
        <f t="shared" si="44"/>
        <v>447684.89847097779</v>
      </c>
      <c r="X62" s="29">
        <f t="shared" si="36"/>
        <v>3309655.3257171321</v>
      </c>
      <c r="Y62" s="35">
        <f t="shared" si="45"/>
        <v>34.751407845451624</v>
      </c>
      <c r="Z62" s="36">
        <f t="shared" si="46"/>
        <v>7.1147866363049488</v>
      </c>
    </row>
    <row r="63" spans="1:26" s="2" customFormat="1" ht="13.2" x14ac:dyDescent="0.25">
      <c r="A63" s="2">
        <v>10</v>
      </c>
      <c r="B63" s="1" t="s">
        <v>51</v>
      </c>
      <c r="C63" s="1">
        <v>5</v>
      </c>
      <c r="D63" s="49">
        <f t="shared" si="37"/>
        <v>3571</v>
      </c>
      <c r="E63" s="49">
        <f t="shared" si="37"/>
        <v>18</v>
      </c>
      <c r="F63" s="3">
        <f t="shared" si="38"/>
        <v>5.04060487258471E-3</v>
      </c>
      <c r="G63" s="2">
        <v>0.5</v>
      </c>
      <c r="H63" s="3">
        <f t="shared" si="39"/>
        <v>2.4889380530973452E-2</v>
      </c>
      <c r="I63" s="3">
        <f t="shared" si="40"/>
        <v>0.97511061946902655</v>
      </c>
      <c r="J63" s="5">
        <f t="shared" si="47"/>
        <v>93656.710902745006</v>
      </c>
      <c r="K63" s="5">
        <f t="shared" si="41"/>
        <v>2331.0575169377908</v>
      </c>
      <c r="L63" s="5">
        <f t="shared" si="42"/>
        <v>462455.91072138055</v>
      </c>
      <c r="M63" s="5">
        <f t="shared" si="32"/>
        <v>3515016.6971044745</v>
      </c>
      <c r="N63" s="33">
        <f t="shared" si="43"/>
        <v>37.530857780757835</v>
      </c>
      <c r="O63" s="4"/>
      <c r="Q63" s="27" t="s">
        <v>52</v>
      </c>
      <c r="R63" s="29">
        <f t="shared" si="33"/>
        <v>93656.710902745006</v>
      </c>
      <c r="S63" s="29">
        <f t="shared" si="34"/>
        <v>462455.91072138055</v>
      </c>
      <c r="T63" s="35">
        <f t="shared" si="35"/>
        <v>37.530857780757835</v>
      </c>
      <c r="U63" s="42">
        <v>0.94216194080535964</v>
      </c>
      <c r="V63" s="43">
        <f t="shared" si="48"/>
        <v>5.7838059194640357E-2</v>
      </c>
      <c r="W63" s="29">
        <f t="shared" si="44"/>
        <v>435708.35838216601</v>
      </c>
      <c r="X63" s="29">
        <f t="shared" si="36"/>
        <v>2861970.4272461543</v>
      </c>
      <c r="Y63" s="35">
        <f t="shared" si="45"/>
        <v>30.558092417083508</v>
      </c>
      <c r="Z63" s="36">
        <f t="shared" si="46"/>
        <v>6.972765363674327</v>
      </c>
    </row>
    <row r="64" spans="1:26" s="2" customFormat="1" ht="13.2" x14ac:dyDescent="0.25">
      <c r="A64" s="2">
        <v>11</v>
      </c>
      <c r="B64" s="1" t="s">
        <v>53</v>
      </c>
      <c r="C64" s="1">
        <v>5</v>
      </c>
      <c r="D64" s="49">
        <f t="shared" si="37"/>
        <v>3575</v>
      </c>
      <c r="E64" s="49">
        <f t="shared" si="37"/>
        <v>17</v>
      </c>
      <c r="F64" s="3">
        <f t="shared" si="38"/>
        <v>4.7552447552447552E-3</v>
      </c>
      <c r="G64" s="2">
        <v>0.5</v>
      </c>
      <c r="H64" s="3">
        <f t="shared" si="39"/>
        <v>2.3496890117484452E-2</v>
      </c>
      <c r="I64" s="3">
        <f t="shared" si="40"/>
        <v>0.97650310988251554</v>
      </c>
      <c r="J64" s="5">
        <f t="shared" si="47"/>
        <v>91325.653385807222</v>
      </c>
      <c r="K64" s="5">
        <f t="shared" si="41"/>
        <v>2145.8688425137843</v>
      </c>
      <c r="L64" s="5">
        <f t="shared" si="42"/>
        <v>451263.59482275171</v>
      </c>
      <c r="M64" s="5">
        <f t="shared" si="32"/>
        <v>3052560.7863830938</v>
      </c>
      <c r="N64" s="33">
        <f t="shared" si="43"/>
        <v>33.425009000346094</v>
      </c>
      <c r="O64" s="4"/>
      <c r="Q64" s="27" t="s">
        <v>54</v>
      </c>
      <c r="R64" s="29">
        <f t="shared" si="33"/>
        <v>91325.653385807222</v>
      </c>
      <c r="S64" s="29">
        <f t="shared" si="34"/>
        <v>451263.59482275171</v>
      </c>
      <c r="T64" s="35">
        <f t="shared" si="35"/>
        <v>33.425009000346094</v>
      </c>
      <c r="U64" s="42">
        <v>0.92489605986448908</v>
      </c>
      <c r="V64" s="43">
        <f t="shared" si="48"/>
        <v>7.5103940135510916E-2</v>
      </c>
      <c r="W64" s="29">
        <f t="shared" si="44"/>
        <v>417371.92081184831</v>
      </c>
      <c r="X64" s="29">
        <f t="shared" si="36"/>
        <v>2426262.0688639884</v>
      </c>
      <c r="Y64" s="35">
        <f t="shared" si="45"/>
        <v>26.567147114887764</v>
      </c>
      <c r="Z64" s="36">
        <f t="shared" si="46"/>
        <v>6.8578618854583304</v>
      </c>
    </row>
    <row r="65" spans="1:26" s="2" customFormat="1" ht="13.2" x14ac:dyDescent="0.25">
      <c r="A65" s="2">
        <v>12</v>
      </c>
      <c r="B65" s="1" t="s">
        <v>55</v>
      </c>
      <c r="C65" s="1">
        <v>5</v>
      </c>
      <c r="D65" s="49">
        <f t="shared" si="37"/>
        <v>2987</v>
      </c>
      <c r="E65" s="49">
        <f t="shared" si="37"/>
        <v>11</v>
      </c>
      <c r="F65" s="3">
        <f t="shared" si="38"/>
        <v>3.6826247070639436E-3</v>
      </c>
      <c r="G65" s="2">
        <v>0.5</v>
      </c>
      <c r="H65" s="3">
        <f t="shared" si="39"/>
        <v>1.8245148449162384E-2</v>
      </c>
      <c r="I65" s="3">
        <f t="shared" si="40"/>
        <v>0.98175485155083764</v>
      </c>
      <c r="J65" s="5">
        <f t="shared" si="47"/>
        <v>89179.784543293441</v>
      </c>
      <c r="K65" s="5">
        <f t="shared" si="41"/>
        <v>1627.0984076567058</v>
      </c>
      <c r="L65" s="5">
        <f t="shared" si="42"/>
        <v>441831.17669732543</v>
      </c>
      <c r="M65" s="5">
        <f t="shared" si="32"/>
        <v>2601297.191560342</v>
      </c>
      <c r="N65" s="33">
        <f t="shared" si="43"/>
        <v>29.169135190021791</v>
      </c>
      <c r="O65" s="4"/>
      <c r="Q65" s="27" t="s">
        <v>56</v>
      </c>
      <c r="R65" s="29">
        <f t="shared" si="33"/>
        <v>89179.784543293441</v>
      </c>
      <c r="S65" s="29">
        <f t="shared" si="34"/>
        <v>441831.17669732543</v>
      </c>
      <c r="T65" s="35">
        <f t="shared" si="35"/>
        <v>29.169135190021791</v>
      </c>
      <c r="U65" s="42">
        <v>0.89970667843387275</v>
      </c>
      <c r="V65" s="43">
        <f t="shared" si="48"/>
        <v>0.10029332156612725</v>
      </c>
      <c r="W65" s="29">
        <f t="shared" si="44"/>
        <v>397518.46041488019</v>
      </c>
      <c r="X65" s="29">
        <f t="shared" si="36"/>
        <v>2008890.1480521399</v>
      </c>
      <c r="Y65" s="35">
        <f t="shared" si="45"/>
        <v>22.526295150185064</v>
      </c>
      <c r="Z65" s="36">
        <f t="shared" si="46"/>
        <v>6.6428400398367273</v>
      </c>
    </row>
    <row r="66" spans="1:26" s="2" customFormat="1" ht="13.2" x14ac:dyDescent="0.25">
      <c r="A66" s="2">
        <v>13</v>
      </c>
      <c r="B66" s="1" t="s">
        <v>57</v>
      </c>
      <c r="C66" s="1">
        <v>5</v>
      </c>
      <c r="D66" s="49">
        <f t="shared" si="37"/>
        <v>2316</v>
      </c>
      <c r="E66" s="49">
        <f t="shared" si="37"/>
        <v>12</v>
      </c>
      <c r="F66" s="3">
        <f t="shared" si="38"/>
        <v>5.1813471502590676E-3</v>
      </c>
      <c r="G66" s="2">
        <v>0.5</v>
      </c>
      <c r="H66" s="3">
        <f t="shared" si="39"/>
        <v>2.557544757033248E-2</v>
      </c>
      <c r="I66" s="3">
        <f t="shared" si="40"/>
        <v>0.97442455242966752</v>
      </c>
      <c r="J66" s="5">
        <f t="shared" si="47"/>
        <v>87552.68613563673</v>
      </c>
      <c r="K66" s="5">
        <f t="shared" si="41"/>
        <v>2239.1991339037527</v>
      </c>
      <c r="L66" s="5">
        <f t="shared" si="42"/>
        <v>432165.43284342426</v>
      </c>
      <c r="M66" s="5">
        <f t="shared" si="32"/>
        <v>2159466.0148630165</v>
      </c>
      <c r="N66" s="33">
        <f t="shared" si="43"/>
        <v>24.664760273803239</v>
      </c>
      <c r="O66" s="4"/>
      <c r="Q66" s="27" t="s">
        <v>58</v>
      </c>
      <c r="R66" s="29">
        <f t="shared" si="33"/>
        <v>87552.68613563673</v>
      </c>
      <c r="S66" s="29">
        <f t="shared" si="34"/>
        <v>432165.43284342426</v>
      </c>
      <c r="T66" s="35">
        <f t="shared" si="35"/>
        <v>24.664760273803239</v>
      </c>
      <c r="U66" s="42">
        <v>0.86438699185239576</v>
      </c>
      <c r="V66" s="43">
        <f t="shared" si="48"/>
        <v>0.13561300814760424</v>
      </c>
      <c r="W66" s="29">
        <f t="shared" si="44"/>
        <v>373558.17847811605</v>
      </c>
      <c r="X66" s="29">
        <f t="shared" si="36"/>
        <v>1611371.6876372597</v>
      </c>
      <c r="Y66" s="35">
        <f t="shared" si="45"/>
        <v>18.404594521987832</v>
      </c>
      <c r="Z66" s="36">
        <f t="shared" si="46"/>
        <v>6.260165751815407</v>
      </c>
    </row>
    <row r="67" spans="1:26" s="2" customFormat="1" ht="13.2" x14ac:dyDescent="0.25">
      <c r="A67" s="2">
        <v>14</v>
      </c>
      <c r="B67" s="1" t="s">
        <v>59</v>
      </c>
      <c r="C67" s="1">
        <v>5</v>
      </c>
      <c r="D67" s="49">
        <f t="shared" si="37"/>
        <v>1856</v>
      </c>
      <c r="E67" s="49">
        <f t="shared" si="37"/>
        <v>27</v>
      </c>
      <c r="F67" s="3">
        <f t="shared" si="38"/>
        <v>1.4547413793103448E-2</v>
      </c>
      <c r="G67" s="2">
        <v>0.5</v>
      </c>
      <c r="H67" s="3">
        <f t="shared" si="39"/>
        <v>7.0184559396932661E-2</v>
      </c>
      <c r="I67" s="3">
        <f t="shared" si="40"/>
        <v>0.92981544060306731</v>
      </c>
      <c r="J67" s="5">
        <f t="shared" si="47"/>
        <v>85313.487001732981</v>
      </c>
      <c r="K67" s="5">
        <f t="shared" si="41"/>
        <v>5987.6894958325711</v>
      </c>
      <c r="L67" s="5">
        <f t="shared" si="42"/>
        <v>411598.21126908349</v>
      </c>
      <c r="M67" s="5">
        <f t="shared" si="32"/>
        <v>1727300.5820195922</v>
      </c>
      <c r="N67" s="33">
        <f t="shared" si="43"/>
        <v>20.246512511960802</v>
      </c>
      <c r="O67" s="4"/>
      <c r="Q67" s="27" t="s">
        <v>60</v>
      </c>
      <c r="R67" s="29">
        <f t="shared" si="33"/>
        <v>85313.487001732981</v>
      </c>
      <c r="S67" s="29">
        <f t="shared" si="34"/>
        <v>411598.21126908349</v>
      </c>
      <c r="T67" s="35">
        <f t="shared" si="35"/>
        <v>20.246512511960802</v>
      </c>
      <c r="U67" s="42">
        <v>0.82345390469096191</v>
      </c>
      <c r="V67" s="43">
        <f t="shared" si="48"/>
        <v>0.17654609530903809</v>
      </c>
      <c r="W67" s="29">
        <f t="shared" si="44"/>
        <v>338932.15423334227</v>
      </c>
      <c r="X67" s="29">
        <f t="shared" si="36"/>
        <v>1237813.5091591435</v>
      </c>
      <c r="Y67" s="35">
        <f t="shared" si="45"/>
        <v>14.509001479848077</v>
      </c>
      <c r="Z67" s="36">
        <f t="shared" si="46"/>
        <v>5.7375110321127245</v>
      </c>
    </row>
    <row r="68" spans="1:26" s="2" customFormat="1" ht="13.2" x14ac:dyDescent="0.25">
      <c r="A68" s="2">
        <v>15</v>
      </c>
      <c r="B68" s="1" t="s">
        <v>61</v>
      </c>
      <c r="C68" s="1">
        <v>5</v>
      </c>
      <c r="D68" s="49">
        <f t="shared" si="37"/>
        <v>1337</v>
      </c>
      <c r="E68" s="49">
        <f t="shared" si="37"/>
        <v>32</v>
      </c>
      <c r="F68" s="3">
        <f t="shared" si="38"/>
        <v>2.3934181002243829E-2</v>
      </c>
      <c r="G68" s="2">
        <v>0.5</v>
      </c>
      <c r="H68" s="3">
        <f t="shared" si="39"/>
        <v>0.11291460832745237</v>
      </c>
      <c r="I68" s="3">
        <f t="shared" si="40"/>
        <v>0.88708539167254763</v>
      </c>
      <c r="J68" s="5">
        <f t="shared" si="47"/>
        <v>79325.797505900409</v>
      </c>
      <c r="K68" s="5">
        <f t="shared" si="41"/>
        <v>8957.0413556415424</v>
      </c>
      <c r="L68" s="5">
        <f t="shared" si="42"/>
        <v>374236.38414039812</v>
      </c>
      <c r="M68" s="5">
        <f t="shared" si="32"/>
        <v>1315702.3707505087</v>
      </c>
      <c r="N68" s="33">
        <f t="shared" si="43"/>
        <v>16.586059165086166</v>
      </c>
      <c r="O68" s="4"/>
      <c r="Q68" s="27" t="s">
        <v>62</v>
      </c>
      <c r="R68" s="29">
        <f t="shared" si="33"/>
        <v>79325.797505900409</v>
      </c>
      <c r="S68" s="29">
        <f t="shared" si="34"/>
        <v>374236.38414039812</v>
      </c>
      <c r="T68" s="35">
        <f t="shared" si="35"/>
        <v>16.586059165086166</v>
      </c>
      <c r="U68" s="42">
        <v>0.7557222850963411</v>
      </c>
      <c r="V68" s="43">
        <f t="shared" si="48"/>
        <v>0.2442777149036589</v>
      </c>
      <c r="W68" s="29">
        <f t="shared" si="44"/>
        <v>282818.77538877376</v>
      </c>
      <c r="X68" s="29">
        <f t="shared" si="36"/>
        <v>898881.3549258014</v>
      </c>
      <c r="Y68" s="35">
        <f t="shared" si="45"/>
        <v>11.331513620886582</v>
      </c>
      <c r="Z68" s="36">
        <f t="shared" si="46"/>
        <v>5.2545455441995834</v>
      </c>
    </row>
    <row r="69" spans="1:26" s="2" customFormat="1" ht="13.2" x14ac:dyDescent="0.25">
      <c r="A69" s="2">
        <v>16</v>
      </c>
      <c r="B69" s="1" t="s">
        <v>63</v>
      </c>
      <c r="C69" s="1">
        <v>5</v>
      </c>
      <c r="D69" s="49">
        <f t="shared" si="37"/>
        <v>860</v>
      </c>
      <c r="E69" s="49">
        <f t="shared" si="37"/>
        <v>38</v>
      </c>
      <c r="F69" s="3">
        <f t="shared" si="38"/>
        <v>4.4186046511627906E-2</v>
      </c>
      <c r="G69" s="2">
        <v>0.5</v>
      </c>
      <c r="H69" s="3">
        <f t="shared" si="39"/>
        <v>0.19895287958115185</v>
      </c>
      <c r="I69" s="3">
        <f t="shared" si="40"/>
        <v>0.80104712041884818</v>
      </c>
      <c r="J69" s="5">
        <f t="shared" si="47"/>
        <v>70368.756150258865</v>
      </c>
      <c r="K69" s="5">
        <f t="shared" si="41"/>
        <v>14000.06666863789</v>
      </c>
      <c r="L69" s="5">
        <f t="shared" si="42"/>
        <v>316843.61407969962</v>
      </c>
      <c r="M69" s="5">
        <f t="shared" si="32"/>
        <v>941465.98661011073</v>
      </c>
      <c r="N69" s="33">
        <f t="shared" si="43"/>
        <v>13.379034078700954</v>
      </c>
      <c r="O69" s="4"/>
      <c r="Q69" s="27" t="s">
        <v>64</v>
      </c>
      <c r="R69" s="29">
        <f t="shared" si="33"/>
        <v>70368.756150258865</v>
      </c>
      <c r="S69" s="29">
        <f t="shared" si="34"/>
        <v>316843.61407969962</v>
      </c>
      <c r="T69" s="35">
        <f t="shared" si="35"/>
        <v>13.379034078700954</v>
      </c>
      <c r="U69" s="42">
        <v>0.69850988448397933</v>
      </c>
      <c r="V69" s="43">
        <f t="shared" si="48"/>
        <v>0.30149011551602067</v>
      </c>
      <c r="W69" s="29">
        <f t="shared" si="44"/>
        <v>221318.3962702975</v>
      </c>
      <c r="X69" s="29">
        <f t="shared" si="36"/>
        <v>616062.57953702763</v>
      </c>
      <c r="Y69" s="35">
        <f t="shared" si="45"/>
        <v>8.7547743237289168</v>
      </c>
      <c r="Z69" s="36">
        <f t="shared" si="46"/>
        <v>4.6242597549720372</v>
      </c>
    </row>
    <row r="70" spans="1:26" s="2" customFormat="1" ht="13.2" x14ac:dyDescent="0.25">
      <c r="A70" s="2">
        <v>17</v>
      </c>
      <c r="B70" s="1" t="s">
        <v>65</v>
      </c>
      <c r="C70" s="1">
        <v>5</v>
      </c>
      <c r="D70" s="49">
        <f t="shared" si="37"/>
        <v>531</v>
      </c>
      <c r="E70" s="49">
        <f t="shared" si="37"/>
        <v>22</v>
      </c>
      <c r="F70" s="3">
        <f t="shared" si="38"/>
        <v>4.1431261770244823E-2</v>
      </c>
      <c r="G70" s="2">
        <v>0.5</v>
      </c>
      <c r="H70" s="3">
        <f t="shared" si="39"/>
        <v>0.18771331058020477</v>
      </c>
      <c r="I70" s="3">
        <f t="shared" si="40"/>
        <v>0.8122866894197952</v>
      </c>
      <c r="J70" s="5">
        <f t="shared" si="47"/>
        <v>56368.689481620975</v>
      </c>
      <c r="K70" s="5">
        <f t="shared" si="41"/>
        <v>10581.153315662639</v>
      </c>
      <c r="L70" s="5">
        <f t="shared" si="42"/>
        <v>255390.56411894827</v>
      </c>
      <c r="M70" s="5">
        <f t="shared" si="32"/>
        <v>624622.37253041111</v>
      </c>
      <c r="N70" s="33">
        <f t="shared" si="43"/>
        <v>11.081016398901191</v>
      </c>
      <c r="O70" s="4"/>
      <c r="Q70" s="27" t="s">
        <v>66</v>
      </c>
      <c r="R70" s="29">
        <f t="shared" si="33"/>
        <v>56368.689481620975</v>
      </c>
      <c r="S70" s="29">
        <f t="shared" si="34"/>
        <v>255390.56411894827</v>
      </c>
      <c r="T70" s="35">
        <f t="shared" si="35"/>
        <v>11.081016398901191</v>
      </c>
      <c r="U70" s="42">
        <v>0.67065690345363116</v>
      </c>
      <c r="V70" s="43">
        <f t="shared" si="48"/>
        <v>0.32934309654636884</v>
      </c>
      <c r="W70" s="29">
        <f t="shared" si="44"/>
        <v>171279.4449032899</v>
      </c>
      <c r="X70" s="29">
        <f t="shared" si="36"/>
        <v>394744.18326673016</v>
      </c>
      <c r="Y70" s="35">
        <f t="shared" si="45"/>
        <v>7.002898007686281</v>
      </c>
      <c r="Z70" s="36">
        <f t="shared" si="46"/>
        <v>4.0781183912149102</v>
      </c>
    </row>
    <row r="71" spans="1:26" s="2" customFormat="1" ht="13.2" x14ac:dyDescent="0.25">
      <c r="A71" s="2">
        <v>18</v>
      </c>
      <c r="B71" s="1" t="s">
        <v>67</v>
      </c>
      <c r="C71" s="1">
        <v>5</v>
      </c>
      <c r="D71" s="49">
        <f t="shared" ref="D71:E72" si="49">D21+D46</f>
        <v>245</v>
      </c>
      <c r="E71" s="49">
        <f t="shared" si="49"/>
        <v>25</v>
      </c>
      <c r="F71" s="3">
        <f t="shared" si="38"/>
        <v>0.10204081632653061</v>
      </c>
      <c r="G71" s="2">
        <v>0.5</v>
      </c>
      <c r="H71" s="3">
        <f t="shared" si="39"/>
        <v>0.40650406504065045</v>
      </c>
      <c r="I71" s="3">
        <f t="shared" si="40"/>
        <v>0.5934959349593496</v>
      </c>
      <c r="J71" s="5">
        <f t="shared" si="47"/>
        <v>45787.536165958336</v>
      </c>
      <c r="K71" s="5">
        <f t="shared" si="41"/>
        <v>18612.819579657862</v>
      </c>
      <c r="L71" s="5">
        <f t="shared" si="42"/>
        <v>182405.63188064704</v>
      </c>
      <c r="M71" s="5">
        <f>L71+M72</f>
        <v>369231.80841146281</v>
      </c>
      <c r="N71" s="33">
        <f t="shared" si="43"/>
        <v>8.0640243902439028</v>
      </c>
      <c r="O71" s="4"/>
      <c r="Q71" s="27" t="s">
        <v>68</v>
      </c>
      <c r="R71" s="29">
        <f t="shared" si="33"/>
        <v>45787.536165958336</v>
      </c>
      <c r="S71" s="29">
        <f t="shared" si="34"/>
        <v>182405.63188064704</v>
      </c>
      <c r="T71" s="35">
        <f t="shared" si="35"/>
        <v>8.0640243902439028</v>
      </c>
      <c r="U71" s="42">
        <v>0.63527807449444496</v>
      </c>
      <c r="V71" s="43">
        <f t="shared" si="48"/>
        <v>0.36472192550555504</v>
      </c>
      <c r="W71" s="29">
        <f t="shared" si="44"/>
        <v>115878.29859807999</v>
      </c>
      <c r="X71" s="29">
        <f>X72+W71</f>
        <v>223464.73836344026</v>
      </c>
      <c r="Y71" s="35">
        <f t="shared" si="45"/>
        <v>4.8804709114175839</v>
      </c>
      <c r="Z71" s="36">
        <f t="shared" si="46"/>
        <v>3.1835534788263189</v>
      </c>
    </row>
    <row r="72" spans="1:26" s="2" customFormat="1" ht="13.2" x14ac:dyDescent="0.25">
      <c r="A72" s="12">
        <v>19</v>
      </c>
      <c r="B72" s="13" t="s">
        <v>69</v>
      </c>
      <c r="C72" s="12"/>
      <c r="D72" s="50">
        <f t="shared" si="49"/>
        <v>165</v>
      </c>
      <c r="E72" s="50">
        <f t="shared" si="49"/>
        <v>24</v>
      </c>
      <c r="F72" s="17">
        <f t="shared" si="38"/>
        <v>0.14545454545454545</v>
      </c>
      <c r="G72" s="12"/>
      <c r="H72" s="17">
        <v>1</v>
      </c>
      <c r="I72" s="17">
        <f t="shared" si="40"/>
        <v>0</v>
      </c>
      <c r="J72" s="21">
        <f t="shared" si="47"/>
        <v>27174.716586300478</v>
      </c>
      <c r="K72" s="21">
        <f t="shared" si="41"/>
        <v>27174.716586300478</v>
      </c>
      <c r="L72" s="21">
        <f>K72/F72</f>
        <v>186826.17653081578</v>
      </c>
      <c r="M72" s="21">
        <f>L72</f>
        <v>186826.17653081578</v>
      </c>
      <c r="N72" s="34">
        <f t="shared" si="43"/>
        <v>6.875</v>
      </c>
      <c r="O72" s="4"/>
      <c r="Q72" s="30" t="s">
        <v>69</v>
      </c>
      <c r="R72" s="31">
        <f t="shared" si="33"/>
        <v>27174.716586300478</v>
      </c>
      <c r="S72" s="31">
        <f t="shared" si="34"/>
        <v>186826.17653081578</v>
      </c>
      <c r="T72" s="38">
        <f t="shared" si="35"/>
        <v>6.875</v>
      </c>
      <c r="U72" s="44">
        <v>0.57586384179742911</v>
      </c>
      <c r="V72" s="45">
        <f t="shared" si="48"/>
        <v>0.42413615820257089</v>
      </c>
      <c r="W72" s="31">
        <f t="shared" si="44"/>
        <v>107586.43976536026</v>
      </c>
      <c r="X72" s="31">
        <f>W72</f>
        <v>107586.43976536026</v>
      </c>
      <c r="Y72" s="38">
        <f t="shared" si="45"/>
        <v>3.9590639123573252</v>
      </c>
      <c r="Z72" s="37">
        <f t="shared" si="46"/>
        <v>2.9159360876426748</v>
      </c>
    </row>
    <row r="73" spans="1:26" s="2" customFormat="1" ht="13.2" x14ac:dyDescent="0.25">
      <c r="B73" s="2" t="s">
        <v>70</v>
      </c>
      <c r="D73" s="25">
        <f>SUM(D54:D72)</f>
        <v>39500</v>
      </c>
      <c r="E73" s="25">
        <f>SUM(E54:E72)</f>
        <v>262</v>
      </c>
    </row>
    <row r="77" spans="1:26" s="52" customFormat="1" ht="17.399999999999999" x14ac:dyDescent="0.3">
      <c r="C77" s="53" t="s">
        <v>81</v>
      </c>
      <c r="D77" s="53" t="s">
        <v>82</v>
      </c>
      <c r="E77" s="53" t="s">
        <v>83</v>
      </c>
      <c r="F77" s="53" t="s">
        <v>19</v>
      </c>
      <c r="G77" s="53" t="s">
        <v>20</v>
      </c>
    </row>
    <row r="78" spans="1:26" s="52" customFormat="1" ht="17.399999999999999" x14ac:dyDescent="0.3">
      <c r="C78" s="53" t="s">
        <v>84</v>
      </c>
      <c r="D78" s="54">
        <v>0</v>
      </c>
      <c r="E78" s="55">
        <f>$N$4</f>
        <v>70.355299807666256</v>
      </c>
      <c r="F78" s="55">
        <f>$Y$4</f>
        <v>64.159287600962685</v>
      </c>
      <c r="G78" s="55">
        <f>E78-F78</f>
        <v>6.1960122067035712</v>
      </c>
    </row>
    <row r="79" spans="1:26" s="52" customFormat="1" ht="17.399999999999999" x14ac:dyDescent="0.3">
      <c r="C79" s="53" t="s">
        <v>85</v>
      </c>
      <c r="D79" s="54">
        <v>0</v>
      </c>
      <c r="E79" s="55">
        <f>$N$29</f>
        <v>78.055898103315499</v>
      </c>
      <c r="F79" s="55">
        <f>$Y$29</f>
        <v>69.071937168125345</v>
      </c>
      <c r="G79" s="55">
        <f t="shared" ref="G79:G80" si="50">E79-F79</f>
        <v>8.9839609351901544</v>
      </c>
    </row>
    <row r="80" spans="1:26" s="52" customFormat="1" ht="17.399999999999999" x14ac:dyDescent="0.3">
      <c r="C80" s="53" t="s">
        <v>86</v>
      </c>
      <c r="D80" s="54">
        <v>0</v>
      </c>
      <c r="E80" s="55">
        <f>$N$54</f>
        <v>73.979205592832272</v>
      </c>
      <c r="F80" s="55">
        <f>$Y$54</f>
        <v>65.859664159274814</v>
      </c>
      <c r="G80" s="55">
        <f t="shared" si="50"/>
        <v>8.1195414335574583</v>
      </c>
    </row>
  </sheetData>
  <mergeCells count="30"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F8B377-CBD6-DC40-9E8D-16491646C2AD}">
  <dimension ref="A1:Z80"/>
  <sheetViews>
    <sheetView topLeftCell="A50" workbookViewId="0">
      <selection activeCell="E40" sqref="E40"/>
    </sheetView>
  </sheetViews>
  <sheetFormatPr defaultColWidth="8.796875" defaultRowHeight="13.8" x14ac:dyDescent="0.25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 x14ac:dyDescent="0.3">
      <c r="B1" s="65" t="s">
        <v>87</v>
      </c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Q1" s="70" t="s">
        <v>90</v>
      </c>
      <c r="R1" s="71"/>
      <c r="S1" s="71"/>
      <c r="T1" s="71"/>
      <c r="U1" s="71"/>
      <c r="V1" s="71"/>
      <c r="W1" s="71"/>
      <c r="X1" s="71"/>
      <c r="Y1" s="71"/>
      <c r="Z1" s="72"/>
    </row>
    <row r="2" spans="1:26" s="9" customFormat="1" ht="35.549999999999997" customHeight="1" x14ac:dyDescent="0.25">
      <c r="A2" s="7"/>
      <c r="B2" s="66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73" t="s">
        <v>14</v>
      </c>
      <c r="S2" s="73"/>
      <c r="T2" s="73"/>
      <c r="U2" s="74" t="s">
        <v>15</v>
      </c>
      <c r="V2" s="74" t="s">
        <v>16</v>
      </c>
      <c r="W2" s="75" t="s">
        <v>17</v>
      </c>
      <c r="X2" s="75" t="s">
        <v>18</v>
      </c>
      <c r="Y2" s="76" t="s">
        <v>19</v>
      </c>
      <c r="Z2" s="76" t="s">
        <v>20</v>
      </c>
    </row>
    <row r="3" spans="1:26" s="10" customFormat="1" ht="23.25" customHeight="1" thickBot="1" x14ac:dyDescent="0.35">
      <c r="B3" s="67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74"/>
      <c r="V3" s="74"/>
      <c r="W3" s="75"/>
      <c r="X3" s="75"/>
      <c r="Y3" s="76"/>
      <c r="Z3" s="76"/>
    </row>
    <row r="4" spans="1:26" s="2" customFormat="1" x14ac:dyDescent="0.25">
      <c r="A4" s="2">
        <v>1</v>
      </c>
      <c r="B4" s="1">
        <v>0</v>
      </c>
      <c r="C4" s="1">
        <v>1</v>
      </c>
      <c r="D4">
        <v>205</v>
      </c>
      <c r="E4" s="51">
        <v>0</v>
      </c>
      <c r="F4" s="3">
        <f>E4/D4</f>
        <v>0</v>
      </c>
      <c r="G4" s="2">
        <v>0.3</v>
      </c>
      <c r="H4" s="18">
        <f>C4*F4/(1+(1-G4)*C4*F4)</f>
        <v>0</v>
      </c>
      <c r="I4" s="18">
        <f>1-H4</f>
        <v>1</v>
      </c>
      <c r="J4" s="41">
        <v>100000</v>
      </c>
      <c r="K4" s="20">
        <f>J4*H4</f>
        <v>0</v>
      </c>
      <c r="L4" s="20">
        <f>C4*(J5+G4*K4)</f>
        <v>100000</v>
      </c>
      <c r="M4" s="5">
        <f t="shared" ref="M4:M20" si="0">L4+M5</f>
        <v>7219712.0594956949</v>
      </c>
      <c r="N4" s="32">
        <f>M4/J4</f>
        <v>72.197120594956942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100000</v>
      </c>
      <c r="T4" s="35">
        <f t="shared" ref="T4:T22" si="3">N4</f>
        <v>72.197120594956942</v>
      </c>
      <c r="U4" s="42">
        <v>0.96680194174873568</v>
      </c>
      <c r="V4" s="43">
        <f>1-U4</f>
        <v>3.3198058251264317E-2</v>
      </c>
      <c r="W4" s="29">
        <f>S4*U4</f>
        <v>96680.19417487357</v>
      </c>
      <c r="X4" s="29">
        <f t="shared" ref="X4:X20" si="4">X5+W4</f>
        <v>6560888.2777963346</v>
      </c>
      <c r="Y4" s="40">
        <f>X4/R4</f>
        <v>65.608882777963345</v>
      </c>
      <c r="Z4" s="36">
        <f>T4-Y4</f>
        <v>6.5882378169935976</v>
      </c>
    </row>
    <row r="5" spans="1:26" s="2" customFormat="1" x14ac:dyDescent="0.25">
      <c r="A5" s="2">
        <v>2</v>
      </c>
      <c r="B5" s="1" t="s">
        <v>35</v>
      </c>
      <c r="C5" s="1">
        <v>4</v>
      </c>
      <c r="D5">
        <v>800</v>
      </c>
      <c r="E5" s="51">
        <v>1</v>
      </c>
      <c r="F5" s="3">
        <f t="shared" ref="F5:F22" si="5">E5/D5</f>
        <v>1.25E-3</v>
      </c>
      <c r="G5" s="2">
        <v>0.4</v>
      </c>
      <c r="H5" s="3">
        <f t="shared" ref="H5:H21" si="6">C5*F5/(1+(1-G5)*C5*F5)</f>
        <v>4.9850448654037895E-3</v>
      </c>
      <c r="I5" s="3">
        <f t="shared" ref="I5:I22" si="7">1-H5</f>
        <v>0.99501495513459626</v>
      </c>
      <c r="J5" s="5">
        <f>I4*J4</f>
        <v>100000</v>
      </c>
      <c r="K5" s="5">
        <f t="shared" ref="K5:K22" si="8">J5*H5</f>
        <v>498.50448654037893</v>
      </c>
      <c r="L5" s="5">
        <f t="shared" ref="L5:L21" si="9">C5*(J6+G5*K5)</f>
        <v>398803.58923230309</v>
      </c>
      <c r="M5" s="5">
        <f t="shared" si="0"/>
        <v>7119712.0594956949</v>
      </c>
      <c r="N5" s="33">
        <f t="shared" ref="N5:N22" si="10">M5/J5</f>
        <v>71.197120594956942</v>
      </c>
      <c r="O5" s="4"/>
      <c r="Q5" s="27" t="s">
        <v>36</v>
      </c>
      <c r="R5" s="29">
        <f t="shared" si="1"/>
        <v>100000</v>
      </c>
      <c r="S5" s="29">
        <f t="shared" si="2"/>
        <v>398803.58923230309</v>
      </c>
      <c r="T5" s="35">
        <f t="shared" si="3"/>
        <v>71.197120594956942</v>
      </c>
      <c r="U5" s="42">
        <v>0.96680194174873568</v>
      </c>
      <c r="V5" s="43">
        <f>1-U5</f>
        <v>3.3198058251264317E-2</v>
      </c>
      <c r="W5" s="29">
        <f t="shared" ref="W5:W22" si="11">S5*U5</f>
        <v>385564.08444615582</v>
      </c>
      <c r="X5" s="29">
        <f t="shared" si="4"/>
        <v>6464208.0836214609</v>
      </c>
      <c r="Y5" s="35">
        <f t="shared" ref="Y5:Y22" si="12">X5/R5</f>
        <v>64.642080836214603</v>
      </c>
      <c r="Z5" s="36">
        <f t="shared" ref="Z5:Z22" si="13">T5-Y5</f>
        <v>6.555039758742339</v>
      </c>
    </row>
    <row r="6" spans="1:26" s="2" customFormat="1" x14ac:dyDescent="0.25">
      <c r="A6" s="2">
        <v>3</v>
      </c>
      <c r="B6" s="1" t="s">
        <v>37</v>
      </c>
      <c r="C6" s="1">
        <v>5</v>
      </c>
      <c r="D6">
        <v>1150</v>
      </c>
      <c r="E6" s="51">
        <v>0</v>
      </c>
      <c r="F6" s="3">
        <f t="shared" si="5"/>
        <v>0</v>
      </c>
      <c r="G6" s="2">
        <v>0.5</v>
      </c>
      <c r="H6" s="3">
        <f t="shared" si="6"/>
        <v>0</v>
      </c>
      <c r="I6" s="3">
        <f t="shared" si="7"/>
        <v>1</v>
      </c>
      <c r="J6" s="5">
        <f t="shared" ref="J6:J22" si="14">I5*J5</f>
        <v>99501.495513459624</v>
      </c>
      <c r="K6" s="5">
        <f t="shared" si="8"/>
        <v>0</v>
      </c>
      <c r="L6" s="5">
        <f t="shared" si="9"/>
        <v>497507.4775672981</v>
      </c>
      <c r="M6" s="5">
        <f t="shared" si="0"/>
        <v>6720908.4702633917</v>
      </c>
      <c r="N6" s="33">
        <f t="shared" si="10"/>
        <v>67.545803563869555</v>
      </c>
      <c r="O6" s="4"/>
      <c r="Q6" s="27" t="s">
        <v>38</v>
      </c>
      <c r="R6" s="29">
        <f t="shared" si="1"/>
        <v>99501.495513459624</v>
      </c>
      <c r="S6" s="29">
        <f t="shared" si="2"/>
        <v>497507.4775672981</v>
      </c>
      <c r="T6" s="35">
        <f t="shared" si="3"/>
        <v>67.545803563869555</v>
      </c>
      <c r="U6" s="42">
        <v>0.96680194174873568</v>
      </c>
      <c r="V6" s="43">
        <f>1-U6</f>
        <v>3.3198058251264317E-2</v>
      </c>
      <c r="W6" s="29">
        <f t="shared" si="11"/>
        <v>480991.19534657936</v>
      </c>
      <c r="X6" s="29">
        <f t="shared" si="4"/>
        <v>6078643.9991753055</v>
      </c>
      <c r="Y6" s="35">
        <f t="shared" si="12"/>
        <v>61.090981274276864</v>
      </c>
      <c r="Z6" s="36">
        <f t="shared" si="13"/>
        <v>6.4548222895926912</v>
      </c>
    </row>
    <row r="7" spans="1:26" s="2" customFormat="1" x14ac:dyDescent="0.25">
      <c r="A7" s="2">
        <v>4</v>
      </c>
      <c r="B7" s="1" t="s">
        <v>39</v>
      </c>
      <c r="C7" s="1">
        <v>5</v>
      </c>
      <c r="D7">
        <v>1267</v>
      </c>
      <c r="E7" s="51">
        <v>0</v>
      </c>
      <c r="F7" s="3">
        <f t="shared" si="5"/>
        <v>0</v>
      </c>
      <c r="G7" s="2">
        <v>0.5</v>
      </c>
      <c r="H7" s="3">
        <f t="shared" si="6"/>
        <v>0</v>
      </c>
      <c r="I7" s="3">
        <f t="shared" si="7"/>
        <v>1</v>
      </c>
      <c r="J7" s="5">
        <f t="shared" si="14"/>
        <v>99501.495513459624</v>
      </c>
      <c r="K7" s="5">
        <f t="shared" si="8"/>
        <v>0</v>
      </c>
      <c r="L7" s="5">
        <f t="shared" si="9"/>
        <v>497507.4775672981</v>
      </c>
      <c r="M7" s="5">
        <f t="shared" si="0"/>
        <v>6223400.9926960934</v>
      </c>
      <c r="N7" s="33">
        <f t="shared" si="10"/>
        <v>62.545803563869555</v>
      </c>
      <c r="O7" s="4"/>
      <c r="Q7" s="27" t="s">
        <v>40</v>
      </c>
      <c r="R7" s="29">
        <f t="shared" si="1"/>
        <v>99501.495513459624</v>
      </c>
      <c r="S7" s="29">
        <f t="shared" si="2"/>
        <v>497507.4775672981</v>
      </c>
      <c r="T7" s="35">
        <f t="shared" si="3"/>
        <v>62.545803563869555</v>
      </c>
      <c r="U7" s="42">
        <v>0.96680194174873568</v>
      </c>
      <c r="V7" s="43">
        <f>1-U7</f>
        <v>3.3198058251264317E-2</v>
      </c>
      <c r="W7" s="29">
        <f t="shared" si="11"/>
        <v>480991.19534657936</v>
      </c>
      <c r="X7" s="29">
        <f t="shared" si="4"/>
        <v>5597652.8038287265</v>
      </c>
      <c r="Y7" s="35">
        <f t="shared" si="12"/>
        <v>56.256971565533192</v>
      </c>
      <c r="Z7" s="36">
        <f t="shared" si="13"/>
        <v>6.288831998336363</v>
      </c>
    </row>
    <row r="8" spans="1:26" s="2" customFormat="1" x14ac:dyDescent="0.25">
      <c r="A8" s="2">
        <v>5</v>
      </c>
      <c r="B8" s="1" t="s">
        <v>41</v>
      </c>
      <c r="C8" s="1">
        <v>5</v>
      </c>
      <c r="D8">
        <v>1528</v>
      </c>
      <c r="E8" s="51">
        <v>4</v>
      </c>
      <c r="F8" s="3">
        <f t="shared" si="5"/>
        <v>2.617801047120419E-3</v>
      </c>
      <c r="G8" s="2">
        <v>0.5</v>
      </c>
      <c r="H8" s="3">
        <f t="shared" si="6"/>
        <v>1.3003901170351105E-2</v>
      </c>
      <c r="I8" s="3">
        <f t="shared" si="7"/>
        <v>0.98699609882964889</v>
      </c>
      <c r="J8" s="5">
        <f t="shared" si="14"/>
        <v>99501.495513459624</v>
      </c>
      <c r="K8" s="5">
        <f t="shared" si="8"/>
        <v>1293.9076139591627</v>
      </c>
      <c r="L8" s="5">
        <f t="shared" si="9"/>
        <v>494272.7085324002</v>
      </c>
      <c r="M8" s="5">
        <f t="shared" si="0"/>
        <v>5725893.5151287951</v>
      </c>
      <c r="N8" s="33">
        <f t="shared" si="10"/>
        <v>57.545803563869555</v>
      </c>
      <c r="O8" s="4"/>
      <c r="Q8" s="27" t="s">
        <v>42</v>
      </c>
      <c r="R8" s="29">
        <f t="shared" si="1"/>
        <v>99501.495513459624</v>
      </c>
      <c r="S8" s="29">
        <f t="shared" si="2"/>
        <v>494272.7085324002</v>
      </c>
      <c r="T8" s="35">
        <f t="shared" si="3"/>
        <v>57.545803563869555</v>
      </c>
      <c r="U8" s="42">
        <v>0.96680194174873568</v>
      </c>
      <c r="V8" s="43">
        <f>1-U8</f>
        <v>3.3198058251264317E-2</v>
      </c>
      <c r="W8" s="29">
        <f t="shared" si="11"/>
        <v>477863.81436253141</v>
      </c>
      <c r="X8" s="29">
        <f t="shared" si="4"/>
        <v>5116661.6084821476</v>
      </c>
      <c r="Y8" s="35">
        <f t="shared" si="12"/>
        <v>51.42296185678952</v>
      </c>
      <c r="Z8" s="36">
        <f t="shared" si="13"/>
        <v>6.1228417070800347</v>
      </c>
    </row>
    <row r="9" spans="1:26" s="2" customFormat="1" x14ac:dyDescent="0.25">
      <c r="A9" s="2">
        <v>6</v>
      </c>
      <c r="B9" s="1" t="s">
        <v>43</v>
      </c>
      <c r="C9" s="1">
        <v>5</v>
      </c>
      <c r="D9">
        <v>1522</v>
      </c>
      <c r="E9" s="51">
        <v>1</v>
      </c>
      <c r="F9" s="3">
        <f t="shared" si="5"/>
        <v>6.5703022339027597E-4</v>
      </c>
      <c r="G9" s="2">
        <v>0.5</v>
      </c>
      <c r="H9" s="3">
        <f t="shared" si="6"/>
        <v>3.2797638570022962E-3</v>
      </c>
      <c r="I9" s="3">
        <f t="shared" si="7"/>
        <v>0.99672023614299765</v>
      </c>
      <c r="J9" s="5">
        <f t="shared" si="14"/>
        <v>98207.58789950046</v>
      </c>
      <c r="K9" s="5">
        <f t="shared" si="8"/>
        <v>322.09769727615765</v>
      </c>
      <c r="L9" s="5">
        <f t="shared" si="9"/>
        <v>490232.6952543119</v>
      </c>
      <c r="M9" s="5">
        <f t="shared" si="0"/>
        <v>5231620.8065963946</v>
      </c>
      <c r="N9" s="33">
        <f t="shared" si="10"/>
        <v>53.271044717543724</v>
      </c>
      <c r="O9" s="4"/>
      <c r="Q9" s="27" t="s">
        <v>44</v>
      </c>
      <c r="R9" s="29">
        <f t="shared" si="1"/>
        <v>98207.58789950046</v>
      </c>
      <c r="S9" s="29">
        <f t="shared" si="2"/>
        <v>490232.6952543119</v>
      </c>
      <c r="T9" s="35">
        <f t="shared" si="3"/>
        <v>53.271044717543724</v>
      </c>
      <c r="U9" s="42">
        <v>0.9555940589531835</v>
      </c>
      <c r="V9" s="43">
        <f t="shared" ref="V9:V22" si="15">1-U9</f>
        <v>4.4405941046816499E-2</v>
      </c>
      <c r="W9" s="29">
        <f t="shared" si="11"/>
        <v>468463.45108962699</v>
      </c>
      <c r="X9" s="29">
        <f t="shared" si="4"/>
        <v>4638797.794119616</v>
      </c>
      <c r="Y9" s="35">
        <f t="shared" si="12"/>
        <v>47.234616930686386</v>
      </c>
      <c r="Z9" s="36">
        <f t="shared" si="13"/>
        <v>6.0364277868573382</v>
      </c>
    </row>
    <row r="10" spans="1:26" s="2" customFormat="1" x14ac:dyDescent="0.25">
      <c r="A10" s="2">
        <v>7</v>
      </c>
      <c r="B10" s="1" t="s">
        <v>45</v>
      </c>
      <c r="C10" s="1">
        <v>5</v>
      </c>
      <c r="D10">
        <v>1511</v>
      </c>
      <c r="E10" s="51">
        <v>7</v>
      </c>
      <c r="F10" s="3">
        <f t="shared" si="5"/>
        <v>4.6326935804103242E-3</v>
      </c>
      <c r="G10" s="2">
        <v>0.5</v>
      </c>
      <c r="H10" s="3">
        <f t="shared" si="6"/>
        <v>2.2898266274124959E-2</v>
      </c>
      <c r="I10" s="3">
        <f t="shared" si="7"/>
        <v>0.97710173372587505</v>
      </c>
      <c r="J10" s="5">
        <f t="shared" si="14"/>
        <v>97885.490202224304</v>
      </c>
      <c r="K10" s="5">
        <f t="shared" si="8"/>
        <v>2241.4080190237819</v>
      </c>
      <c r="L10" s="5">
        <f t="shared" si="9"/>
        <v>483823.93096356199</v>
      </c>
      <c r="M10" s="5">
        <f t="shared" si="0"/>
        <v>4741388.1113420827</v>
      </c>
      <c r="N10" s="33">
        <f t="shared" si="10"/>
        <v>48.438109688644552</v>
      </c>
      <c r="O10" s="4"/>
      <c r="Q10" s="27" t="s">
        <v>46</v>
      </c>
      <c r="R10" s="29">
        <f t="shared" si="1"/>
        <v>97885.490202224304</v>
      </c>
      <c r="S10" s="29">
        <f t="shared" si="2"/>
        <v>483823.93096356199</v>
      </c>
      <c r="T10" s="35">
        <f t="shared" si="3"/>
        <v>48.438109688644552</v>
      </c>
      <c r="U10" s="42">
        <v>0.96363095511775332</v>
      </c>
      <c r="V10" s="43">
        <f t="shared" si="15"/>
        <v>3.6369044882246682E-2</v>
      </c>
      <c r="W10" s="29">
        <f t="shared" si="11"/>
        <v>466227.7167032432</v>
      </c>
      <c r="X10" s="29">
        <f t="shared" si="4"/>
        <v>4170334.3430299889</v>
      </c>
      <c r="Y10" s="35">
        <f t="shared" si="12"/>
        <v>42.604213703321925</v>
      </c>
      <c r="Z10" s="36">
        <f t="shared" si="13"/>
        <v>5.8338959853226271</v>
      </c>
    </row>
    <row r="11" spans="1:26" s="2" customFormat="1" x14ac:dyDescent="0.25">
      <c r="A11" s="2">
        <v>8</v>
      </c>
      <c r="B11" s="1" t="s">
        <v>47</v>
      </c>
      <c r="C11" s="1">
        <v>5</v>
      </c>
      <c r="D11">
        <v>1470</v>
      </c>
      <c r="E11" s="51">
        <v>7</v>
      </c>
      <c r="F11" s="3">
        <f t="shared" si="5"/>
        <v>4.7619047619047623E-3</v>
      </c>
      <c r="G11" s="2">
        <v>0.5</v>
      </c>
      <c r="H11" s="3">
        <f t="shared" si="6"/>
        <v>2.3529411764705885E-2</v>
      </c>
      <c r="I11" s="3">
        <f t="shared" si="7"/>
        <v>0.97647058823529409</v>
      </c>
      <c r="J11" s="5">
        <f t="shared" si="14"/>
        <v>95644.082183200517</v>
      </c>
      <c r="K11" s="5">
        <f t="shared" si="8"/>
        <v>2250.4489925458947</v>
      </c>
      <c r="L11" s="5">
        <f t="shared" si="9"/>
        <v>472594.28843463783</v>
      </c>
      <c r="M11" s="5">
        <f t="shared" si="0"/>
        <v>4257564.1803785209</v>
      </c>
      <c r="N11" s="33">
        <f t="shared" si="10"/>
        <v>44.51466398332321</v>
      </c>
      <c r="O11" s="4"/>
      <c r="Q11" s="27" t="s">
        <v>48</v>
      </c>
      <c r="R11" s="29">
        <f t="shared" si="1"/>
        <v>95644.082183200517</v>
      </c>
      <c r="S11" s="29">
        <f t="shared" si="2"/>
        <v>472594.28843463783</v>
      </c>
      <c r="T11" s="35">
        <f t="shared" si="3"/>
        <v>44.51466398332321</v>
      </c>
      <c r="U11" s="42">
        <v>0.96005435016735896</v>
      </c>
      <c r="V11" s="43">
        <f t="shared" si="15"/>
        <v>3.9945649832641039E-2</v>
      </c>
      <c r="W11" s="29">
        <f t="shared" si="11"/>
        <v>453716.2024759216</v>
      </c>
      <c r="X11" s="29">
        <f t="shared" si="4"/>
        <v>3704106.6263267458</v>
      </c>
      <c r="Y11" s="35">
        <f t="shared" si="12"/>
        <v>38.728027304729125</v>
      </c>
      <c r="Z11" s="36">
        <f t="shared" si="13"/>
        <v>5.7866366785940855</v>
      </c>
    </row>
    <row r="12" spans="1:26" s="2" customFormat="1" x14ac:dyDescent="0.25">
      <c r="A12" s="2">
        <v>9</v>
      </c>
      <c r="B12" s="1" t="s">
        <v>49</v>
      </c>
      <c r="C12" s="1">
        <v>5</v>
      </c>
      <c r="D12">
        <v>1653</v>
      </c>
      <c r="E12" s="51">
        <v>5</v>
      </c>
      <c r="F12" s="3">
        <f t="shared" si="5"/>
        <v>3.0248033877797943E-3</v>
      </c>
      <c r="G12" s="2">
        <v>0.5</v>
      </c>
      <c r="H12" s="3">
        <f t="shared" si="6"/>
        <v>1.5010507355148604E-2</v>
      </c>
      <c r="I12" s="3">
        <f t="shared" si="7"/>
        <v>0.98498949264485136</v>
      </c>
      <c r="J12" s="5">
        <f t="shared" si="14"/>
        <v>93393.633190654626</v>
      </c>
      <c r="K12" s="5">
        <f t="shared" si="8"/>
        <v>1401.885817932372</v>
      </c>
      <c r="L12" s="5">
        <f t="shared" si="9"/>
        <v>463463.45140844223</v>
      </c>
      <c r="M12" s="5">
        <f t="shared" si="0"/>
        <v>3784969.8919438827</v>
      </c>
      <c r="N12" s="33">
        <f t="shared" si="10"/>
        <v>40.527065525090023</v>
      </c>
      <c r="O12" s="4"/>
      <c r="Q12" s="27" t="s">
        <v>50</v>
      </c>
      <c r="R12" s="29">
        <f t="shared" si="1"/>
        <v>93393.633190654626</v>
      </c>
      <c r="S12" s="29">
        <f t="shared" si="2"/>
        <v>463463.45140844223</v>
      </c>
      <c r="T12" s="35">
        <f t="shared" si="3"/>
        <v>40.527065525090023</v>
      </c>
      <c r="U12" s="42">
        <v>0.94127750867207383</v>
      </c>
      <c r="V12" s="43">
        <f t="shared" si="15"/>
        <v>5.8722491327926174E-2</v>
      </c>
      <c r="W12" s="29">
        <f t="shared" si="11"/>
        <v>436247.72290229925</v>
      </c>
      <c r="X12" s="29">
        <f t="shared" si="4"/>
        <v>3250390.4238508241</v>
      </c>
      <c r="Y12" s="35">
        <f t="shared" si="12"/>
        <v>34.803126431707042</v>
      </c>
      <c r="Z12" s="36">
        <f t="shared" si="13"/>
        <v>5.723939093382981</v>
      </c>
    </row>
    <row r="13" spans="1:26" s="2" customFormat="1" x14ac:dyDescent="0.25">
      <c r="A13" s="2">
        <v>10</v>
      </c>
      <c r="B13" s="1" t="s">
        <v>51</v>
      </c>
      <c r="C13" s="1">
        <v>5</v>
      </c>
      <c r="D13">
        <v>1771</v>
      </c>
      <c r="E13" s="51">
        <v>7</v>
      </c>
      <c r="F13" s="3">
        <f t="shared" si="5"/>
        <v>3.952569169960474E-3</v>
      </c>
      <c r="G13" s="2">
        <v>0.5</v>
      </c>
      <c r="H13" s="3">
        <f t="shared" si="6"/>
        <v>1.9569471624266144E-2</v>
      </c>
      <c r="I13" s="3">
        <f t="shared" si="7"/>
        <v>0.98043052837573386</v>
      </c>
      <c r="J13" s="5">
        <f t="shared" si="14"/>
        <v>91991.747372722253</v>
      </c>
      <c r="K13" s="5">
        <f t="shared" si="8"/>
        <v>1800.2298898771478</v>
      </c>
      <c r="L13" s="5">
        <f t="shared" si="9"/>
        <v>455458.16213891841</v>
      </c>
      <c r="M13" s="5">
        <f t="shared" si="0"/>
        <v>3321506.4405354406</v>
      </c>
      <c r="N13" s="33">
        <f t="shared" si="10"/>
        <v>36.106569723887496</v>
      </c>
      <c r="O13" s="4"/>
      <c r="Q13" s="27" t="s">
        <v>52</v>
      </c>
      <c r="R13" s="29">
        <f t="shared" si="1"/>
        <v>91991.747372722253</v>
      </c>
      <c r="S13" s="29">
        <f t="shared" si="2"/>
        <v>455458.16213891841</v>
      </c>
      <c r="T13" s="35">
        <f t="shared" si="3"/>
        <v>36.106569723887496</v>
      </c>
      <c r="U13" s="42">
        <v>0.95386474178345915</v>
      </c>
      <c r="V13" s="43">
        <f t="shared" si="15"/>
        <v>4.6135258216540853E-2</v>
      </c>
      <c r="W13" s="29">
        <f t="shared" si="11"/>
        <v>434445.48222180828</v>
      </c>
      <c r="X13" s="29">
        <f t="shared" si="4"/>
        <v>2814142.7009485248</v>
      </c>
      <c r="Y13" s="35">
        <f t="shared" si="12"/>
        <v>30.591251729858815</v>
      </c>
      <c r="Z13" s="36">
        <f t="shared" si="13"/>
        <v>5.5153179940286812</v>
      </c>
    </row>
    <row r="14" spans="1:26" s="2" customFormat="1" x14ac:dyDescent="0.25">
      <c r="A14" s="2">
        <v>11</v>
      </c>
      <c r="B14" s="1" t="s">
        <v>53</v>
      </c>
      <c r="C14" s="1">
        <v>5</v>
      </c>
      <c r="D14">
        <v>1828</v>
      </c>
      <c r="E14" s="51">
        <v>10</v>
      </c>
      <c r="F14" s="3">
        <f t="shared" si="5"/>
        <v>5.4704595185995622E-3</v>
      </c>
      <c r="G14" s="2">
        <v>0.5</v>
      </c>
      <c r="H14" s="3">
        <f t="shared" si="6"/>
        <v>2.6983270372369132E-2</v>
      </c>
      <c r="I14" s="3">
        <f t="shared" si="7"/>
        <v>0.97301672962763086</v>
      </c>
      <c r="J14" s="5">
        <f t="shared" si="14"/>
        <v>90191.517482845113</v>
      </c>
      <c r="K14" s="5">
        <f t="shared" si="8"/>
        <v>2433.6621015338669</v>
      </c>
      <c r="L14" s="5">
        <f t="shared" si="9"/>
        <v>444873.43216039095</v>
      </c>
      <c r="M14" s="5">
        <f t="shared" si="0"/>
        <v>2866048.2783965222</v>
      </c>
      <c r="N14" s="33">
        <f t="shared" si="10"/>
        <v>31.777359538735549</v>
      </c>
      <c r="O14" s="4"/>
      <c r="Q14" s="27" t="s">
        <v>54</v>
      </c>
      <c r="R14" s="29">
        <f t="shared" si="1"/>
        <v>90191.517482845113</v>
      </c>
      <c r="S14" s="29">
        <f t="shared" si="2"/>
        <v>444873.43216039095</v>
      </c>
      <c r="T14" s="35">
        <f t="shared" si="3"/>
        <v>31.777359538735549</v>
      </c>
      <c r="U14" s="42">
        <v>0.94210046609890041</v>
      </c>
      <c r="V14" s="43">
        <f t="shared" si="15"/>
        <v>5.7899533901099587E-2</v>
      </c>
      <c r="W14" s="29">
        <f t="shared" si="11"/>
        <v>419115.46779332188</v>
      </c>
      <c r="X14" s="29">
        <f t="shared" si="4"/>
        <v>2379697.2187267165</v>
      </c>
      <c r="Y14" s="35">
        <f t="shared" si="12"/>
        <v>26.384933806877648</v>
      </c>
      <c r="Z14" s="36">
        <f t="shared" si="13"/>
        <v>5.3924257318579016</v>
      </c>
    </row>
    <row r="15" spans="1:26" s="2" customFormat="1" x14ac:dyDescent="0.25">
      <c r="A15" s="2">
        <v>12</v>
      </c>
      <c r="B15" s="1" t="s">
        <v>55</v>
      </c>
      <c r="C15" s="1">
        <v>5</v>
      </c>
      <c r="D15">
        <v>1573</v>
      </c>
      <c r="E15" s="51">
        <v>11</v>
      </c>
      <c r="F15" s="3">
        <f t="shared" si="5"/>
        <v>6.993006993006993E-3</v>
      </c>
      <c r="G15" s="2">
        <v>0.5</v>
      </c>
      <c r="H15" s="3">
        <f t="shared" si="6"/>
        <v>3.4364261168384883E-2</v>
      </c>
      <c r="I15" s="3">
        <f t="shared" si="7"/>
        <v>0.96563573883161513</v>
      </c>
      <c r="J15" s="5">
        <f t="shared" si="14"/>
        <v>87757.855381311252</v>
      </c>
      <c r="K15" s="5">
        <f t="shared" si="8"/>
        <v>3015.7338619007305</v>
      </c>
      <c r="L15" s="5">
        <f t="shared" si="9"/>
        <v>431249.9422518044</v>
      </c>
      <c r="M15" s="5">
        <f t="shared" si="0"/>
        <v>2421174.8462361312</v>
      </c>
      <c r="N15" s="33">
        <f t="shared" si="10"/>
        <v>27.589266347907358</v>
      </c>
      <c r="O15" s="4"/>
      <c r="Q15" s="27" t="s">
        <v>56</v>
      </c>
      <c r="R15" s="29">
        <f t="shared" si="1"/>
        <v>87757.855381311252</v>
      </c>
      <c r="S15" s="29">
        <f t="shared" si="2"/>
        <v>431249.9422518044</v>
      </c>
      <c r="T15" s="35">
        <f t="shared" si="3"/>
        <v>27.589266347907358</v>
      </c>
      <c r="U15" s="42">
        <v>0.91645683631107144</v>
      </c>
      <c r="V15" s="43">
        <f t="shared" si="15"/>
        <v>8.3543163688928557E-2</v>
      </c>
      <c r="W15" s="29">
        <f t="shared" si="11"/>
        <v>395221.9577354209</v>
      </c>
      <c r="X15" s="29">
        <f t="shared" si="4"/>
        <v>1960581.7509333948</v>
      </c>
      <c r="Y15" s="35">
        <f t="shared" si="12"/>
        <v>22.34081202662248</v>
      </c>
      <c r="Z15" s="36">
        <f t="shared" si="13"/>
        <v>5.2484543212848784</v>
      </c>
    </row>
    <row r="16" spans="1:26" s="2" customFormat="1" x14ac:dyDescent="0.25">
      <c r="A16" s="2">
        <v>13</v>
      </c>
      <c r="B16" s="1" t="s">
        <v>57</v>
      </c>
      <c r="C16" s="1">
        <v>5</v>
      </c>
      <c r="D16">
        <v>1216</v>
      </c>
      <c r="E16" s="51">
        <v>15</v>
      </c>
      <c r="F16" s="3">
        <f t="shared" si="5"/>
        <v>1.2335526315789474E-2</v>
      </c>
      <c r="G16" s="2">
        <v>0.5</v>
      </c>
      <c r="H16" s="3">
        <f t="shared" si="6"/>
        <v>5.9832469086557642E-2</v>
      </c>
      <c r="I16" s="3">
        <f t="shared" si="7"/>
        <v>0.94016753091344241</v>
      </c>
      <c r="J16" s="5">
        <f t="shared" si="14"/>
        <v>84742.121519410517</v>
      </c>
      <c r="K16" s="5">
        <f t="shared" si="8"/>
        <v>5070.3303661394411</v>
      </c>
      <c r="L16" s="5">
        <f t="shared" si="9"/>
        <v>411034.78168170404</v>
      </c>
      <c r="M16" s="5">
        <f t="shared" si="0"/>
        <v>1989924.9039843266</v>
      </c>
      <c r="N16" s="33">
        <f t="shared" si="10"/>
        <v>23.482122801569542</v>
      </c>
      <c r="O16" s="4"/>
      <c r="Q16" s="27" t="s">
        <v>58</v>
      </c>
      <c r="R16" s="29">
        <f t="shared" si="1"/>
        <v>84742.121519410517</v>
      </c>
      <c r="S16" s="29">
        <f t="shared" si="2"/>
        <v>411034.78168170404</v>
      </c>
      <c r="T16" s="35">
        <f t="shared" si="3"/>
        <v>23.482122801569542</v>
      </c>
      <c r="U16" s="42">
        <v>0.8859396016463057</v>
      </c>
      <c r="V16" s="43">
        <f t="shared" si="15"/>
        <v>0.1140603983536943</v>
      </c>
      <c r="W16" s="29">
        <f t="shared" si="11"/>
        <v>364151.9907458651</v>
      </c>
      <c r="X16" s="29">
        <f t="shared" si="4"/>
        <v>1565359.7931979739</v>
      </c>
      <c r="Y16" s="35">
        <f t="shared" si="12"/>
        <v>18.472039230684377</v>
      </c>
      <c r="Z16" s="36">
        <f t="shared" si="13"/>
        <v>5.0100835708851648</v>
      </c>
    </row>
    <row r="17" spans="1:26" s="2" customFormat="1" x14ac:dyDescent="0.25">
      <c r="A17" s="2">
        <v>14</v>
      </c>
      <c r="B17" s="1" t="s">
        <v>59</v>
      </c>
      <c r="C17" s="1">
        <v>5</v>
      </c>
      <c r="D17">
        <v>878</v>
      </c>
      <c r="E17" s="51">
        <v>16</v>
      </c>
      <c r="F17" s="3">
        <f t="shared" si="5"/>
        <v>1.8223234624145785E-2</v>
      </c>
      <c r="G17" s="2">
        <v>0.5</v>
      </c>
      <c r="H17" s="3">
        <f t="shared" si="6"/>
        <v>8.7145969498910666E-2</v>
      </c>
      <c r="I17" s="3">
        <f t="shared" si="7"/>
        <v>0.91285403050108938</v>
      </c>
      <c r="J17" s="5">
        <f t="shared" si="14"/>
        <v>79671.791153271086</v>
      </c>
      <c r="K17" s="5">
        <f t="shared" si="8"/>
        <v>6943.0754817665429</v>
      </c>
      <c r="L17" s="5">
        <f t="shared" si="9"/>
        <v>381001.26706193906</v>
      </c>
      <c r="M17" s="5">
        <f t="shared" si="0"/>
        <v>1578890.1223026225</v>
      </c>
      <c r="N17" s="33">
        <f t="shared" si="10"/>
        <v>19.817429725725429</v>
      </c>
      <c r="O17" s="4"/>
      <c r="Q17" s="27" t="s">
        <v>60</v>
      </c>
      <c r="R17" s="29">
        <f t="shared" si="1"/>
        <v>79671.791153271086</v>
      </c>
      <c r="S17" s="29">
        <f t="shared" si="2"/>
        <v>381001.26706193906</v>
      </c>
      <c r="T17" s="35">
        <f t="shared" si="3"/>
        <v>19.817429725725429</v>
      </c>
      <c r="U17" s="42">
        <v>0.85631920960893304</v>
      </c>
      <c r="V17" s="43">
        <f t="shared" si="15"/>
        <v>0.14368079039106696</v>
      </c>
      <c r="W17" s="29">
        <f t="shared" si="11"/>
        <v>326258.7038704817</v>
      </c>
      <c r="X17" s="29">
        <f t="shared" si="4"/>
        <v>1201207.8024521088</v>
      </c>
      <c r="Y17" s="35">
        <f t="shared" si="12"/>
        <v>15.076952395123739</v>
      </c>
      <c r="Z17" s="36">
        <f t="shared" si="13"/>
        <v>4.7404773306016903</v>
      </c>
    </row>
    <row r="18" spans="1:26" s="2" customFormat="1" x14ac:dyDescent="0.25">
      <c r="A18" s="2">
        <v>15</v>
      </c>
      <c r="B18" s="1" t="s">
        <v>61</v>
      </c>
      <c r="C18" s="1">
        <v>5</v>
      </c>
      <c r="D18">
        <v>701</v>
      </c>
      <c r="E18" s="51">
        <v>9</v>
      </c>
      <c r="F18" s="3">
        <f t="shared" si="5"/>
        <v>1.2838801711840228E-2</v>
      </c>
      <c r="G18" s="2">
        <v>0.5</v>
      </c>
      <c r="H18" s="3">
        <f t="shared" si="6"/>
        <v>6.2197650310988256E-2</v>
      </c>
      <c r="I18" s="3">
        <f t="shared" si="7"/>
        <v>0.93780234968901177</v>
      </c>
      <c r="J18" s="5">
        <f t="shared" si="14"/>
        <v>72728.715671504542</v>
      </c>
      <c r="K18" s="5">
        <f t="shared" si="8"/>
        <v>4523.5552249035309</v>
      </c>
      <c r="L18" s="5">
        <f t="shared" si="9"/>
        <v>352334.69029526395</v>
      </c>
      <c r="M18" s="5">
        <f t="shared" si="0"/>
        <v>1197888.8552406835</v>
      </c>
      <c r="N18" s="33">
        <f t="shared" si="10"/>
        <v>16.470644974004706</v>
      </c>
      <c r="O18" s="4"/>
      <c r="Q18" s="27" t="s">
        <v>62</v>
      </c>
      <c r="R18" s="29">
        <f t="shared" si="1"/>
        <v>72728.715671504542</v>
      </c>
      <c r="S18" s="29">
        <f t="shared" si="2"/>
        <v>352334.69029526395</v>
      </c>
      <c r="T18" s="35">
        <f t="shared" si="3"/>
        <v>16.470644974004706</v>
      </c>
      <c r="U18" s="42">
        <v>0.77613843304153718</v>
      </c>
      <c r="V18" s="43">
        <f t="shared" si="15"/>
        <v>0.22386156695846282</v>
      </c>
      <c r="W18" s="29">
        <f t="shared" si="11"/>
        <v>273460.49443194148</v>
      </c>
      <c r="X18" s="29">
        <f t="shared" si="4"/>
        <v>874949.09858162724</v>
      </c>
      <c r="Y18" s="35">
        <f t="shared" si="12"/>
        <v>12.03031141830594</v>
      </c>
      <c r="Z18" s="36">
        <f t="shared" si="13"/>
        <v>4.440333555698766</v>
      </c>
    </row>
    <row r="19" spans="1:26" s="2" customFormat="1" x14ac:dyDescent="0.25">
      <c r="A19" s="2">
        <v>16</v>
      </c>
      <c r="B19" s="1" t="s">
        <v>63</v>
      </c>
      <c r="C19" s="1">
        <v>5</v>
      </c>
      <c r="D19">
        <v>440</v>
      </c>
      <c r="E19" s="51">
        <v>13</v>
      </c>
      <c r="F19" s="3">
        <f t="shared" si="5"/>
        <v>2.9545454545454545E-2</v>
      </c>
      <c r="G19" s="2">
        <v>0.5</v>
      </c>
      <c r="H19" s="3">
        <f t="shared" si="6"/>
        <v>0.13756613756613756</v>
      </c>
      <c r="I19" s="3">
        <f t="shared" si="7"/>
        <v>0.86243386243386244</v>
      </c>
      <c r="J19" s="5">
        <f t="shared" si="14"/>
        <v>68205.160446601018</v>
      </c>
      <c r="K19" s="5">
        <f t="shared" si="8"/>
        <v>9382.7204847175999</v>
      </c>
      <c r="L19" s="5">
        <f t="shared" si="9"/>
        <v>317569.00102121109</v>
      </c>
      <c r="M19" s="5">
        <f t="shared" si="0"/>
        <v>845554.16494541964</v>
      </c>
      <c r="N19" s="33">
        <f t="shared" si="10"/>
        <v>12.397216858794994</v>
      </c>
      <c r="O19" s="4"/>
      <c r="Q19" s="27" t="s">
        <v>64</v>
      </c>
      <c r="R19" s="29">
        <f t="shared" si="1"/>
        <v>68205.160446601018</v>
      </c>
      <c r="S19" s="29">
        <f t="shared" si="2"/>
        <v>317569.00102121109</v>
      </c>
      <c r="T19" s="35">
        <f t="shared" si="3"/>
        <v>12.397216858794994</v>
      </c>
      <c r="U19" s="42">
        <v>0.73716277889453141</v>
      </c>
      <c r="V19" s="43">
        <f t="shared" si="15"/>
        <v>0.26283722110546859</v>
      </c>
      <c r="W19" s="29">
        <f t="shared" si="11"/>
        <v>234100.04728355625</v>
      </c>
      <c r="X19" s="29">
        <f t="shared" si="4"/>
        <v>601488.60414968582</v>
      </c>
      <c r="Y19" s="35">
        <f t="shared" si="12"/>
        <v>8.818813711619395</v>
      </c>
      <c r="Z19" s="36">
        <f t="shared" si="13"/>
        <v>3.5784031471755995</v>
      </c>
    </row>
    <row r="20" spans="1:26" s="2" customFormat="1" x14ac:dyDescent="0.25">
      <c r="A20" s="2">
        <v>17</v>
      </c>
      <c r="B20" s="1" t="s">
        <v>65</v>
      </c>
      <c r="C20" s="1">
        <v>5</v>
      </c>
      <c r="D20">
        <v>232</v>
      </c>
      <c r="E20" s="51">
        <v>18</v>
      </c>
      <c r="F20" s="3">
        <f t="shared" si="5"/>
        <v>7.7586206896551727E-2</v>
      </c>
      <c r="G20" s="2">
        <v>0.5</v>
      </c>
      <c r="H20" s="3">
        <f t="shared" si="6"/>
        <v>0.32490974729241878</v>
      </c>
      <c r="I20" s="3">
        <f t="shared" si="7"/>
        <v>0.67509025270758127</v>
      </c>
      <c r="J20" s="5">
        <f t="shared" si="14"/>
        <v>58822.439961883421</v>
      </c>
      <c r="K20" s="5">
        <f t="shared" si="8"/>
        <v>19111.984103139017</v>
      </c>
      <c r="L20" s="5">
        <f t="shared" si="9"/>
        <v>246332.23955156957</v>
      </c>
      <c r="M20" s="5">
        <f t="shared" si="0"/>
        <v>527985.16392420849</v>
      </c>
      <c r="N20" s="33">
        <f t="shared" si="10"/>
        <v>8.975914026455543</v>
      </c>
      <c r="O20" s="4"/>
      <c r="Q20" s="27" t="s">
        <v>66</v>
      </c>
      <c r="R20" s="29">
        <f t="shared" si="1"/>
        <v>58822.439961883421</v>
      </c>
      <c r="S20" s="29">
        <f t="shared" si="2"/>
        <v>246332.23955156957</v>
      </c>
      <c r="T20" s="35">
        <f t="shared" si="3"/>
        <v>8.975914026455543</v>
      </c>
      <c r="U20" s="42">
        <v>0.7271372759570951</v>
      </c>
      <c r="V20" s="43">
        <f t="shared" si="15"/>
        <v>0.2728627240429049</v>
      </c>
      <c r="W20" s="29">
        <f t="shared" si="11"/>
        <v>179117.3536479389</v>
      </c>
      <c r="X20" s="29">
        <f t="shared" si="4"/>
        <v>367388.55686612957</v>
      </c>
      <c r="Y20" s="35">
        <f t="shared" si="12"/>
        <v>6.2457211415268574</v>
      </c>
      <c r="Z20" s="36">
        <f t="shared" si="13"/>
        <v>2.7301928849286856</v>
      </c>
    </row>
    <row r="21" spans="1:26" s="2" customFormat="1" x14ac:dyDescent="0.25">
      <c r="A21" s="2">
        <v>18</v>
      </c>
      <c r="B21" s="1" t="s">
        <v>67</v>
      </c>
      <c r="C21" s="1">
        <v>5</v>
      </c>
      <c r="D21">
        <v>107</v>
      </c>
      <c r="E21" s="51">
        <v>9</v>
      </c>
      <c r="F21" s="3">
        <f t="shared" si="5"/>
        <v>8.4112149532710276E-2</v>
      </c>
      <c r="G21" s="2">
        <v>0.5</v>
      </c>
      <c r="H21" s="3">
        <f t="shared" si="6"/>
        <v>0.34749034749034746</v>
      </c>
      <c r="I21" s="3">
        <f t="shared" si="7"/>
        <v>0.65250965250965254</v>
      </c>
      <c r="J21" s="5">
        <f t="shared" si="14"/>
        <v>39710.455858744404</v>
      </c>
      <c r="K21" s="5">
        <f t="shared" si="8"/>
        <v>13799.000105355197</v>
      </c>
      <c r="L21" s="5">
        <f t="shared" si="9"/>
        <v>164054.77903033403</v>
      </c>
      <c r="M21" s="5">
        <f>L21+M22</f>
        <v>281652.92437263892</v>
      </c>
      <c r="N21" s="33">
        <f t="shared" si="10"/>
        <v>7.0926640926640934</v>
      </c>
      <c r="O21" s="4"/>
      <c r="Q21" s="27" t="s">
        <v>68</v>
      </c>
      <c r="R21" s="29">
        <f t="shared" si="1"/>
        <v>39710.455858744404</v>
      </c>
      <c r="S21" s="29">
        <f t="shared" si="2"/>
        <v>164054.77903033403</v>
      </c>
      <c r="T21" s="35">
        <f t="shared" si="3"/>
        <v>7.0926640926640934</v>
      </c>
      <c r="U21" s="42">
        <v>0.68635947845240242</v>
      </c>
      <c r="V21" s="43">
        <f t="shared" si="15"/>
        <v>0.31364052154759758</v>
      </c>
      <c r="W21" s="29">
        <f t="shared" si="11"/>
        <v>112600.55257288419</v>
      </c>
      <c r="X21" s="29">
        <f>X22+W21</f>
        <v>188271.20321819067</v>
      </c>
      <c r="Y21" s="35">
        <f t="shared" si="12"/>
        <v>4.741099016538552</v>
      </c>
      <c r="Z21" s="36">
        <f t="shared" si="13"/>
        <v>2.3515650761255413</v>
      </c>
    </row>
    <row r="22" spans="1:26" s="2" customFormat="1" x14ac:dyDescent="0.25">
      <c r="A22" s="12">
        <v>19</v>
      </c>
      <c r="B22" s="13" t="s">
        <v>69</v>
      </c>
      <c r="C22" s="12"/>
      <c r="D22">
        <v>59</v>
      </c>
      <c r="E22" s="51">
        <v>13</v>
      </c>
      <c r="F22" s="17">
        <f t="shared" si="5"/>
        <v>0.22033898305084745</v>
      </c>
      <c r="G22" s="12"/>
      <c r="H22" s="17">
        <v>1</v>
      </c>
      <c r="I22" s="17">
        <f t="shared" si="7"/>
        <v>0</v>
      </c>
      <c r="J22" s="21">
        <f t="shared" si="14"/>
        <v>25911.455753389208</v>
      </c>
      <c r="K22" s="21">
        <f t="shared" si="8"/>
        <v>25911.455753389208</v>
      </c>
      <c r="L22" s="21">
        <f>K22/F22</f>
        <v>117598.14534230487</v>
      </c>
      <c r="M22" s="21">
        <f>L22</f>
        <v>117598.14534230487</v>
      </c>
      <c r="N22" s="34">
        <f t="shared" si="10"/>
        <v>4.5384615384615383</v>
      </c>
      <c r="O22" s="4"/>
      <c r="Q22" s="30" t="s">
        <v>69</v>
      </c>
      <c r="R22" s="31">
        <f t="shared" si="1"/>
        <v>25911.455753389208</v>
      </c>
      <c r="S22" s="31">
        <f t="shared" si="2"/>
        <v>117598.14534230487</v>
      </c>
      <c r="T22" s="38">
        <f t="shared" si="3"/>
        <v>4.5384615384615383</v>
      </c>
      <c r="U22" s="44">
        <v>0.64346806172022719</v>
      </c>
      <c r="V22" s="45">
        <f t="shared" si="15"/>
        <v>0.35653193827977281</v>
      </c>
      <c r="W22" s="31">
        <f t="shared" si="11"/>
        <v>75670.650645306479</v>
      </c>
      <c r="X22" s="31">
        <f>W22</f>
        <v>75670.650645306479</v>
      </c>
      <c r="Y22" s="38">
        <f t="shared" si="12"/>
        <v>2.9203550493456465</v>
      </c>
      <c r="Z22" s="37">
        <f t="shared" si="13"/>
        <v>1.6181064891158918</v>
      </c>
    </row>
    <row r="23" spans="1:26" s="2" customFormat="1" ht="13.2" x14ac:dyDescent="0.25">
      <c r="B23" s="2" t="s">
        <v>70</v>
      </c>
      <c r="D23" s="25">
        <f>SUM(D4:D22)</f>
        <v>19911</v>
      </c>
      <c r="E23" s="25">
        <f>SUM(E4:E22)</f>
        <v>146</v>
      </c>
    </row>
    <row r="24" spans="1:26" s="2" customFormat="1" ht="13.2" x14ac:dyDescent="0.25">
      <c r="D24" s="14"/>
      <c r="E24" s="14"/>
      <c r="F24" s="5"/>
    </row>
    <row r="25" spans="1:26" x14ac:dyDescent="0.25">
      <c r="D25" s="15"/>
      <c r="E25" s="15"/>
      <c r="K25" s="16"/>
    </row>
    <row r="26" spans="1:26" s="2" customFormat="1" ht="18" thickBot="1" x14ac:dyDescent="0.35">
      <c r="B26" s="68" t="s">
        <v>88</v>
      </c>
      <c r="C26" s="68"/>
      <c r="D26" s="68"/>
      <c r="E26" s="68"/>
      <c r="F26" s="68"/>
      <c r="G26" s="68"/>
      <c r="H26" s="68"/>
      <c r="I26" s="68"/>
      <c r="J26" s="68"/>
      <c r="K26" s="68"/>
      <c r="L26" s="68"/>
      <c r="M26" s="68"/>
      <c r="N26" s="68"/>
      <c r="Q26" s="70" t="s">
        <v>91</v>
      </c>
      <c r="R26" s="71"/>
      <c r="S26" s="71"/>
      <c r="T26" s="71"/>
      <c r="U26" s="71"/>
      <c r="V26" s="71"/>
      <c r="W26" s="71"/>
      <c r="X26" s="71"/>
      <c r="Y26" s="71"/>
      <c r="Z26" s="72"/>
    </row>
    <row r="27" spans="1:26" s="9" customFormat="1" ht="14.25" customHeight="1" x14ac:dyDescent="0.35">
      <c r="A27" s="7"/>
      <c r="B27" s="66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77" t="s">
        <v>14</v>
      </c>
      <c r="S27" s="77"/>
      <c r="T27" s="77"/>
      <c r="U27" s="74" t="s">
        <v>15</v>
      </c>
      <c r="V27" s="78" t="s">
        <v>16</v>
      </c>
      <c r="W27" s="79" t="s">
        <v>17</v>
      </c>
      <c r="X27" s="79" t="s">
        <v>18</v>
      </c>
      <c r="Y27" s="80" t="s">
        <v>19</v>
      </c>
      <c r="Z27" s="80" t="s">
        <v>20</v>
      </c>
    </row>
    <row r="28" spans="1:26" s="10" customFormat="1" ht="32.549999999999997" customHeight="1" thickBot="1" x14ac:dyDescent="0.35">
      <c r="B28" s="67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74"/>
      <c r="V28" s="78"/>
      <c r="W28" s="79"/>
      <c r="X28" s="79"/>
      <c r="Y28" s="80"/>
      <c r="Z28" s="80"/>
    </row>
    <row r="29" spans="1:26" s="2" customFormat="1" x14ac:dyDescent="0.25">
      <c r="A29" s="2">
        <v>1</v>
      </c>
      <c r="B29" s="1">
        <v>0</v>
      </c>
      <c r="C29" s="1">
        <v>1</v>
      </c>
      <c r="D29">
        <v>173</v>
      </c>
      <c r="E29" s="51">
        <v>1</v>
      </c>
      <c r="F29" s="3">
        <f>E29/D29</f>
        <v>5.7803468208092483E-3</v>
      </c>
      <c r="G29" s="2">
        <v>0.3</v>
      </c>
      <c r="H29" s="18">
        <f>C29*F29/(1+(1-G29)*C29*F29)</f>
        <v>5.7570523891767415E-3</v>
      </c>
      <c r="I29" s="18">
        <f>1-H29</f>
        <v>0.99424294761082321</v>
      </c>
      <c r="J29" s="19">
        <v>100000</v>
      </c>
      <c r="K29" s="20">
        <f>J29*H29</f>
        <v>575.70523891767414</v>
      </c>
      <c r="L29" s="20">
        <f>C29*(J30+G29*K29)</f>
        <v>99597.006332757621</v>
      </c>
      <c r="M29" s="5">
        <f t="shared" ref="M29:M45" si="16">L29+M30</f>
        <v>7869899.2826765776</v>
      </c>
      <c r="N29" s="32">
        <f>M29/J29</f>
        <v>78.698992826765775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99597.006332757621</v>
      </c>
      <c r="T29" s="35">
        <f t="shared" ref="T29:T47" si="19">N29</f>
        <v>78.698992826765775</v>
      </c>
      <c r="U29" s="42">
        <v>0.95864674002964168</v>
      </c>
      <c r="V29" s="43">
        <f>1-U29</f>
        <v>4.1353259970358325E-2</v>
      </c>
      <c r="W29" s="29">
        <f>S29*U29</f>
        <v>95478.345437609663</v>
      </c>
      <c r="X29" s="29">
        <f t="shared" ref="X29:X45" si="20">X30+W29</f>
        <v>6955849.8344252948</v>
      </c>
      <c r="Y29" s="40">
        <f>X29/R29</f>
        <v>69.558498344252953</v>
      </c>
      <c r="Z29" s="36">
        <f>T29-Y29</f>
        <v>9.1404944825128212</v>
      </c>
    </row>
    <row r="30" spans="1:26" s="2" customFormat="1" x14ac:dyDescent="0.25">
      <c r="A30" s="2">
        <v>2</v>
      </c>
      <c r="B30" s="1" t="s">
        <v>35</v>
      </c>
      <c r="C30" s="1">
        <v>4</v>
      </c>
      <c r="D30">
        <v>734</v>
      </c>
      <c r="E30" s="51">
        <v>1</v>
      </c>
      <c r="F30" s="3">
        <f t="shared" ref="F30:F47" si="21">E30/D30</f>
        <v>1.3623978201634877E-3</v>
      </c>
      <c r="G30" s="2">
        <v>0.4</v>
      </c>
      <c r="H30" s="3">
        <f t="shared" ref="H30:H46" si="22">C30*F30/(1+(1-G30)*C30*F30)</f>
        <v>5.4318305268875608E-3</v>
      </c>
      <c r="I30" s="3">
        <f t="shared" ref="I30:I47" si="23">1-H30</f>
        <v>0.99456816947311244</v>
      </c>
      <c r="J30" s="5">
        <f>I29*J29</f>
        <v>99424.294761082318</v>
      </c>
      <c r="K30" s="5">
        <f t="shared" ref="K30:K47" si="24">J30*H30</f>
        <v>540.05591939751389</v>
      </c>
      <c r="L30" s="5">
        <f t="shared" ref="L30:L46" si="25">C30*(J31+G30*K30)</f>
        <v>396401.04483777523</v>
      </c>
      <c r="M30" s="5">
        <f t="shared" si="16"/>
        <v>7770302.2763438197</v>
      </c>
      <c r="N30" s="33">
        <f t="shared" ref="N30:N47" si="26">M30/J30</f>
        <v>78.152953410591863</v>
      </c>
      <c r="O30" s="4"/>
      <c r="Q30" s="27" t="s">
        <v>36</v>
      </c>
      <c r="R30" s="29">
        <f t="shared" si="17"/>
        <v>99424.294761082318</v>
      </c>
      <c r="S30" s="29">
        <f t="shared" si="18"/>
        <v>396401.04483777523</v>
      </c>
      <c r="T30" s="35">
        <f t="shared" si="19"/>
        <v>78.152953410591863</v>
      </c>
      <c r="U30" s="42">
        <v>0.95864674002964168</v>
      </c>
      <c r="V30" s="43">
        <f>1-U30</f>
        <v>4.1353259970358325E-2</v>
      </c>
      <c r="W30" s="29">
        <f t="shared" ref="W30:W47" si="27">S30*U30</f>
        <v>380008.56937807705</v>
      </c>
      <c r="X30" s="29">
        <f t="shared" si="20"/>
        <v>6860371.4889876852</v>
      </c>
      <c r="Y30" s="35">
        <f t="shared" ref="Y30:Y47" si="28">X30/R30</f>
        <v>69.000957014311581</v>
      </c>
      <c r="Z30" s="36">
        <f t="shared" ref="Z30:Z47" si="29">T30-Y30</f>
        <v>9.1519963962802819</v>
      </c>
    </row>
    <row r="31" spans="1:26" s="2" customFormat="1" x14ac:dyDescent="0.25">
      <c r="A31" s="2">
        <v>3</v>
      </c>
      <c r="B31" s="1" t="s">
        <v>37</v>
      </c>
      <c r="C31" s="1">
        <v>5</v>
      </c>
      <c r="D31">
        <v>1152</v>
      </c>
      <c r="E31" s="51">
        <v>0</v>
      </c>
      <c r="F31" s="3">
        <f t="shared" si="21"/>
        <v>0</v>
      </c>
      <c r="G31" s="2">
        <v>0.5</v>
      </c>
      <c r="H31" s="3">
        <f t="shared" si="22"/>
        <v>0</v>
      </c>
      <c r="I31" s="3">
        <f t="shared" si="23"/>
        <v>1</v>
      </c>
      <c r="J31" s="5">
        <f t="shared" ref="J31:J47" si="30">I30*J30</f>
        <v>98884.238841684797</v>
      </c>
      <c r="K31" s="5">
        <f t="shared" si="24"/>
        <v>0</v>
      </c>
      <c r="L31" s="5">
        <f t="shared" si="25"/>
        <v>494421.19420842396</v>
      </c>
      <c r="M31" s="5">
        <f t="shared" si="16"/>
        <v>7373901.231506044</v>
      </c>
      <c r="N31" s="33">
        <f t="shared" si="26"/>
        <v>74.571047093882925</v>
      </c>
      <c r="O31" s="4"/>
      <c r="Q31" s="27" t="s">
        <v>38</v>
      </c>
      <c r="R31" s="29">
        <f t="shared" si="17"/>
        <v>98884.238841684797</v>
      </c>
      <c r="S31" s="29">
        <f t="shared" si="18"/>
        <v>494421.19420842396</v>
      </c>
      <c r="T31" s="35">
        <f t="shared" si="19"/>
        <v>74.571047093882925</v>
      </c>
      <c r="U31" s="42">
        <v>0.95864674002964168</v>
      </c>
      <c r="V31" s="43">
        <f>1-U31</f>
        <v>4.1353259970358325E-2</v>
      </c>
      <c r="W31" s="29">
        <f t="shared" si="27"/>
        <v>473975.26602946798</v>
      </c>
      <c r="X31" s="29">
        <f t="shared" si="20"/>
        <v>6480362.9196096081</v>
      </c>
      <c r="Y31" s="35">
        <f t="shared" si="28"/>
        <v>65.53484150274717</v>
      </c>
      <c r="Z31" s="36">
        <f t="shared" si="29"/>
        <v>9.0362055911357544</v>
      </c>
    </row>
    <row r="32" spans="1:26" s="2" customFormat="1" x14ac:dyDescent="0.25">
      <c r="A32" s="2">
        <v>4</v>
      </c>
      <c r="B32" s="1" t="s">
        <v>39</v>
      </c>
      <c r="C32" s="1">
        <v>5</v>
      </c>
      <c r="D32">
        <v>1223</v>
      </c>
      <c r="E32" s="51">
        <v>0</v>
      </c>
      <c r="F32" s="3">
        <f t="shared" si="21"/>
        <v>0</v>
      </c>
      <c r="G32" s="2">
        <v>0.5</v>
      </c>
      <c r="H32" s="3">
        <f t="shared" si="22"/>
        <v>0</v>
      </c>
      <c r="I32" s="3">
        <f t="shared" si="23"/>
        <v>1</v>
      </c>
      <c r="J32" s="5">
        <f t="shared" si="30"/>
        <v>98884.238841684797</v>
      </c>
      <c r="K32" s="5">
        <f t="shared" si="24"/>
        <v>0</v>
      </c>
      <c r="L32" s="5">
        <f t="shared" si="25"/>
        <v>494421.19420842396</v>
      </c>
      <c r="M32" s="5">
        <f t="shared" si="16"/>
        <v>6879480.0372976204</v>
      </c>
      <c r="N32" s="33">
        <f t="shared" si="26"/>
        <v>69.571047093882925</v>
      </c>
      <c r="O32" s="4"/>
      <c r="Q32" s="27" t="s">
        <v>40</v>
      </c>
      <c r="R32" s="29">
        <f t="shared" si="17"/>
        <v>98884.238841684797</v>
      </c>
      <c r="S32" s="29">
        <f t="shared" si="18"/>
        <v>494421.19420842396</v>
      </c>
      <c r="T32" s="35">
        <f t="shared" si="19"/>
        <v>69.571047093882925</v>
      </c>
      <c r="U32" s="42">
        <v>0.95864674002964168</v>
      </c>
      <c r="V32" s="43">
        <f>1-U32</f>
        <v>4.1353259970358325E-2</v>
      </c>
      <c r="W32" s="29">
        <f t="shared" si="27"/>
        <v>473975.26602946798</v>
      </c>
      <c r="X32" s="29">
        <f t="shared" si="20"/>
        <v>6006387.6535801403</v>
      </c>
      <c r="Y32" s="35">
        <f t="shared" si="28"/>
        <v>60.741607802598956</v>
      </c>
      <c r="Z32" s="36">
        <f t="shared" si="29"/>
        <v>8.8294392912839683</v>
      </c>
    </row>
    <row r="33" spans="1:26" s="2" customFormat="1" x14ac:dyDescent="0.25">
      <c r="A33" s="2">
        <v>5</v>
      </c>
      <c r="B33" s="1" t="s">
        <v>41</v>
      </c>
      <c r="C33" s="1">
        <v>5</v>
      </c>
      <c r="D33">
        <v>1462</v>
      </c>
      <c r="E33" s="51">
        <v>1</v>
      </c>
      <c r="F33" s="3">
        <f t="shared" si="21"/>
        <v>6.8399452804377564E-4</v>
      </c>
      <c r="G33" s="2">
        <v>0.5</v>
      </c>
      <c r="H33" s="3">
        <f t="shared" si="22"/>
        <v>3.4141345168999656E-3</v>
      </c>
      <c r="I33" s="3">
        <f t="shared" si="23"/>
        <v>0.99658586548310002</v>
      </c>
      <c r="J33" s="5">
        <f t="shared" si="30"/>
        <v>98884.238841684797</v>
      </c>
      <c r="K33" s="5">
        <f t="shared" si="24"/>
        <v>337.60409300677634</v>
      </c>
      <c r="L33" s="5">
        <f t="shared" si="25"/>
        <v>493577.18397590704</v>
      </c>
      <c r="M33" s="5">
        <f t="shared" si="16"/>
        <v>6385058.8430891968</v>
      </c>
      <c r="N33" s="33">
        <f t="shared" si="26"/>
        <v>64.571047093882925</v>
      </c>
      <c r="O33" s="4"/>
      <c r="Q33" s="27" t="s">
        <v>42</v>
      </c>
      <c r="R33" s="29">
        <f t="shared" si="17"/>
        <v>98884.238841684797</v>
      </c>
      <c r="S33" s="29">
        <f t="shared" si="18"/>
        <v>493577.18397590704</v>
      </c>
      <c r="T33" s="35">
        <f t="shared" si="19"/>
        <v>64.571047093882925</v>
      </c>
      <c r="U33" s="42">
        <v>0.95864674002964168</v>
      </c>
      <c r="V33" s="43">
        <f>1-U33</f>
        <v>4.1353259970358325E-2</v>
      </c>
      <c r="W33" s="29">
        <f t="shared" si="27"/>
        <v>473166.158371514</v>
      </c>
      <c r="X33" s="29">
        <f t="shared" si="20"/>
        <v>5532412.3875506725</v>
      </c>
      <c r="Y33" s="35">
        <f t="shared" si="28"/>
        <v>55.948374102450749</v>
      </c>
      <c r="Z33" s="36">
        <f t="shared" si="29"/>
        <v>8.6226729914321751</v>
      </c>
    </row>
    <row r="34" spans="1:26" s="2" customFormat="1" x14ac:dyDescent="0.25">
      <c r="A34" s="2">
        <v>6</v>
      </c>
      <c r="B34" s="1" t="s">
        <v>43</v>
      </c>
      <c r="C34" s="1">
        <v>5</v>
      </c>
      <c r="D34">
        <v>1507</v>
      </c>
      <c r="E34" s="51">
        <v>1</v>
      </c>
      <c r="F34" s="3">
        <f t="shared" si="21"/>
        <v>6.6357000663570006E-4</v>
      </c>
      <c r="G34" s="2">
        <v>0.5</v>
      </c>
      <c r="H34" s="3">
        <f t="shared" si="22"/>
        <v>3.3123550844650546E-3</v>
      </c>
      <c r="I34" s="3">
        <f t="shared" si="23"/>
        <v>0.99668764491553496</v>
      </c>
      <c r="J34" s="5">
        <f t="shared" si="30"/>
        <v>98546.634748678014</v>
      </c>
      <c r="K34" s="5">
        <f t="shared" si="24"/>
        <v>326.42144666670424</v>
      </c>
      <c r="L34" s="5">
        <f t="shared" si="25"/>
        <v>491917.12012672331</v>
      </c>
      <c r="M34" s="5">
        <f t="shared" si="16"/>
        <v>5891481.6591132898</v>
      </c>
      <c r="N34" s="33">
        <f t="shared" si="26"/>
        <v>59.783691996568386</v>
      </c>
      <c r="O34" s="4"/>
      <c r="Q34" s="27" t="s">
        <v>44</v>
      </c>
      <c r="R34" s="29">
        <f t="shared" si="17"/>
        <v>98546.634748678014</v>
      </c>
      <c r="S34" s="29">
        <f t="shared" si="18"/>
        <v>491917.12012672331</v>
      </c>
      <c r="T34" s="35">
        <f t="shared" si="19"/>
        <v>59.783691996568386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476756.34136027249</v>
      </c>
      <c r="X34" s="29">
        <f t="shared" si="20"/>
        <v>5059246.2291791588</v>
      </c>
      <c r="Y34" s="35">
        <f t="shared" si="28"/>
        <v>51.338599659761876</v>
      </c>
      <c r="Z34" s="36">
        <f t="shared" si="29"/>
        <v>8.4450923368065105</v>
      </c>
    </row>
    <row r="35" spans="1:26" s="2" customFormat="1" x14ac:dyDescent="0.25">
      <c r="A35" s="2">
        <v>7</v>
      </c>
      <c r="B35" s="1" t="s">
        <v>45</v>
      </c>
      <c r="C35" s="1">
        <v>5</v>
      </c>
      <c r="D35">
        <v>1344</v>
      </c>
      <c r="E35" s="51">
        <v>1</v>
      </c>
      <c r="F35" s="3">
        <f t="shared" si="21"/>
        <v>7.4404761904761901E-4</v>
      </c>
      <c r="G35" s="2">
        <v>0.5</v>
      </c>
      <c r="H35" s="3">
        <f t="shared" si="22"/>
        <v>3.7133308577794277E-3</v>
      </c>
      <c r="I35" s="3">
        <f t="shared" si="23"/>
        <v>0.99628666914222053</v>
      </c>
      <c r="J35" s="5">
        <f t="shared" si="30"/>
        <v>98220.213302011311</v>
      </c>
      <c r="K35" s="5">
        <f t="shared" si="24"/>
        <v>364.72414891203601</v>
      </c>
      <c r="L35" s="5">
        <f t="shared" si="25"/>
        <v>490189.25613777648</v>
      </c>
      <c r="M35" s="5">
        <f t="shared" si="16"/>
        <v>5399564.5389865665</v>
      </c>
      <c r="N35" s="33">
        <f t="shared" si="26"/>
        <v>54.974066513007628</v>
      </c>
      <c r="O35" s="4"/>
      <c r="Q35" s="27" t="s">
        <v>46</v>
      </c>
      <c r="R35" s="29">
        <f t="shared" si="17"/>
        <v>98220.213302011311</v>
      </c>
      <c r="S35" s="29">
        <f t="shared" si="18"/>
        <v>490189.25613777648</v>
      </c>
      <c r="T35" s="35">
        <f t="shared" si="19"/>
        <v>54.974066513007628</v>
      </c>
      <c r="U35" s="42">
        <v>0.96192878092594225</v>
      </c>
      <c r="V35" s="43">
        <f t="shared" si="31"/>
        <v>3.8071219074057749E-2</v>
      </c>
      <c r="W35" s="29">
        <f t="shared" si="27"/>
        <v>471527.1535796058</v>
      </c>
      <c r="X35" s="29">
        <f t="shared" si="20"/>
        <v>4582489.887818886</v>
      </c>
      <c r="Y35" s="35">
        <f t="shared" si="28"/>
        <v>46.655263043753209</v>
      </c>
      <c r="Z35" s="36">
        <f t="shared" si="29"/>
        <v>8.3188034692544193</v>
      </c>
    </row>
    <row r="36" spans="1:26" s="2" customFormat="1" x14ac:dyDescent="0.25">
      <c r="A36" s="2">
        <v>8</v>
      </c>
      <c r="B36" s="1" t="s">
        <v>47</v>
      </c>
      <c r="C36" s="1">
        <v>5</v>
      </c>
      <c r="D36">
        <v>1411</v>
      </c>
      <c r="E36" s="51">
        <v>1</v>
      </c>
      <c r="F36" s="3">
        <f t="shared" si="21"/>
        <v>7.0871722182849046E-4</v>
      </c>
      <c r="G36" s="2">
        <v>0.5</v>
      </c>
      <c r="H36" s="3">
        <f t="shared" si="22"/>
        <v>3.5373187124159888E-3</v>
      </c>
      <c r="I36" s="3">
        <f t="shared" si="23"/>
        <v>0.99646268128758397</v>
      </c>
      <c r="J36" s="5">
        <f t="shared" si="30"/>
        <v>97855.489153099275</v>
      </c>
      <c r="K36" s="5">
        <f t="shared" si="24"/>
        <v>346.14605289387788</v>
      </c>
      <c r="L36" s="5">
        <f t="shared" si="25"/>
        <v>488412.08063326171</v>
      </c>
      <c r="M36" s="5">
        <f t="shared" si="16"/>
        <v>4909375.2828487903</v>
      </c>
      <c r="N36" s="33">
        <f t="shared" si="26"/>
        <v>50.169646336015489</v>
      </c>
      <c r="O36" s="4"/>
      <c r="Q36" s="27" t="s">
        <v>48</v>
      </c>
      <c r="R36" s="29">
        <f t="shared" si="17"/>
        <v>97855.489153099275</v>
      </c>
      <c r="S36" s="29">
        <f t="shared" si="18"/>
        <v>488412.08063326171</v>
      </c>
      <c r="T36" s="35">
        <f t="shared" si="19"/>
        <v>50.169646336015489</v>
      </c>
      <c r="U36" s="42">
        <v>0.95558309086652893</v>
      </c>
      <c r="V36" s="43">
        <f t="shared" si="31"/>
        <v>4.4416909133471072E-2</v>
      </c>
      <c r="W36" s="29">
        <f t="shared" si="27"/>
        <v>466718.3256280846</v>
      </c>
      <c r="X36" s="29">
        <f t="shared" si="20"/>
        <v>4110962.7342392798</v>
      </c>
      <c r="Y36" s="35">
        <f t="shared" si="28"/>
        <v>42.010548103310747</v>
      </c>
      <c r="Z36" s="36">
        <f t="shared" si="29"/>
        <v>8.1590982327047428</v>
      </c>
    </row>
    <row r="37" spans="1:26" s="2" customFormat="1" x14ac:dyDescent="0.25">
      <c r="A37" s="2">
        <v>9</v>
      </c>
      <c r="B37" s="1" t="s">
        <v>49</v>
      </c>
      <c r="C37" s="1">
        <v>5</v>
      </c>
      <c r="D37">
        <v>1601</v>
      </c>
      <c r="E37" s="51">
        <v>3</v>
      </c>
      <c r="F37" s="3">
        <f t="shared" si="21"/>
        <v>1.8738288569643974E-3</v>
      </c>
      <c r="G37" s="2">
        <v>0.5</v>
      </c>
      <c r="H37" s="3">
        <f t="shared" si="22"/>
        <v>9.3254585017096686E-3</v>
      </c>
      <c r="I37" s="3">
        <f t="shared" si="23"/>
        <v>0.99067454149829037</v>
      </c>
      <c r="J37" s="5">
        <f t="shared" si="30"/>
        <v>97509.343100205399</v>
      </c>
      <c r="K37" s="5">
        <f t="shared" si="24"/>
        <v>909.31933260993549</v>
      </c>
      <c r="L37" s="5">
        <f t="shared" si="25"/>
        <v>485273.41716950224</v>
      </c>
      <c r="M37" s="5">
        <f t="shared" si="16"/>
        <v>4420963.2022155281</v>
      </c>
      <c r="N37" s="33">
        <f t="shared" si="26"/>
        <v>45.338867657762073</v>
      </c>
      <c r="O37" s="4"/>
      <c r="Q37" s="27" t="s">
        <v>50</v>
      </c>
      <c r="R37" s="29">
        <f t="shared" si="17"/>
        <v>97509.343100205399</v>
      </c>
      <c r="S37" s="29">
        <f t="shared" si="18"/>
        <v>485273.41716950224</v>
      </c>
      <c r="T37" s="35">
        <f t="shared" si="19"/>
        <v>45.338867657762073</v>
      </c>
      <c r="U37" s="42">
        <v>0.95343645724036619</v>
      </c>
      <c r="V37" s="43">
        <f t="shared" si="31"/>
        <v>4.6563542759633814E-2</v>
      </c>
      <c r="W37" s="29">
        <f t="shared" si="27"/>
        <v>462677.36765901651</v>
      </c>
      <c r="X37" s="29">
        <f t="shared" si="20"/>
        <v>3644244.4086111952</v>
      </c>
      <c r="Y37" s="35">
        <f t="shared" si="28"/>
        <v>37.373284372003106</v>
      </c>
      <c r="Z37" s="36">
        <f t="shared" si="29"/>
        <v>7.9655832857589672</v>
      </c>
    </row>
    <row r="38" spans="1:26" s="2" customFormat="1" x14ac:dyDescent="0.25">
      <c r="A38" s="2">
        <v>10</v>
      </c>
      <c r="B38" s="1" t="s">
        <v>51</v>
      </c>
      <c r="C38" s="1">
        <v>5</v>
      </c>
      <c r="D38">
        <v>1725</v>
      </c>
      <c r="E38" s="51">
        <v>2</v>
      </c>
      <c r="F38" s="3">
        <f t="shared" si="21"/>
        <v>1.1594202898550724E-3</v>
      </c>
      <c r="G38" s="2">
        <v>0.5</v>
      </c>
      <c r="H38" s="3">
        <f t="shared" si="22"/>
        <v>5.7803468208092483E-3</v>
      </c>
      <c r="I38" s="3">
        <f t="shared" si="23"/>
        <v>0.9942196531791907</v>
      </c>
      <c r="J38" s="5">
        <f t="shared" si="30"/>
        <v>96600.02376759547</v>
      </c>
      <c r="K38" s="5">
        <f t="shared" si="24"/>
        <v>558.38164027511834</v>
      </c>
      <c r="L38" s="5">
        <f t="shared" si="25"/>
        <v>481604.16473728954</v>
      </c>
      <c r="M38" s="5">
        <f t="shared" si="16"/>
        <v>3935689.7850460261</v>
      </c>
      <c r="N38" s="33">
        <f t="shared" si="26"/>
        <v>40.74212025573285</v>
      </c>
      <c r="O38" s="4"/>
      <c r="Q38" s="27" t="s">
        <v>52</v>
      </c>
      <c r="R38" s="29">
        <f t="shared" si="17"/>
        <v>96600.02376759547</v>
      </c>
      <c r="S38" s="29">
        <f t="shared" si="18"/>
        <v>481604.16473728954</v>
      </c>
      <c r="T38" s="35">
        <f t="shared" si="19"/>
        <v>40.74212025573285</v>
      </c>
      <c r="U38" s="42">
        <v>0.93748024841036759</v>
      </c>
      <c r="V38" s="43">
        <f t="shared" si="31"/>
        <v>6.2519751589632411E-2</v>
      </c>
      <c r="W38" s="29">
        <f t="shared" si="27"/>
        <v>451494.39199338178</v>
      </c>
      <c r="X38" s="29">
        <f t="shared" si="20"/>
        <v>3181567.0409521786</v>
      </c>
      <c r="Y38" s="35">
        <f t="shared" si="28"/>
        <v>32.935468510924288</v>
      </c>
      <c r="Z38" s="36">
        <f t="shared" si="29"/>
        <v>7.8066517448085619</v>
      </c>
    </row>
    <row r="39" spans="1:26" s="2" customFormat="1" x14ac:dyDescent="0.25">
      <c r="A39" s="2">
        <v>11</v>
      </c>
      <c r="B39" s="1" t="s">
        <v>53</v>
      </c>
      <c r="C39" s="1">
        <v>5</v>
      </c>
      <c r="D39">
        <v>1679</v>
      </c>
      <c r="E39" s="51">
        <v>3</v>
      </c>
      <c r="F39" s="3">
        <f t="shared" si="21"/>
        <v>1.7867778439547349E-3</v>
      </c>
      <c r="G39" s="2">
        <v>0.5</v>
      </c>
      <c r="H39" s="3">
        <f t="shared" si="22"/>
        <v>8.8941595019270681E-3</v>
      </c>
      <c r="I39" s="3">
        <f t="shared" si="23"/>
        <v>0.99110584049807293</v>
      </c>
      <c r="J39" s="5">
        <f t="shared" si="30"/>
        <v>96041.642127320345</v>
      </c>
      <c r="K39" s="5">
        <f t="shared" si="24"/>
        <v>854.20968390738528</v>
      </c>
      <c r="L39" s="5">
        <f t="shared" si="25"/>
        <v>478072.68642683333</v>
      </c>
      <c r="M39" s="5">
        <f t="shared" si="16"/>
        <v>3454085.6203087363</v>
      </c>
      <c r="N39" s="33">
        <f t="shared" si="26"/>
        <v>35.964458164196415</v>
      </c>
      <c r="O39" s="4"/>
      <c r="Q39" s="27" t="s">
        <v>54</v>
      </c>
      <c r="R39" s="29">
        <f t="shared" si="17"/>
        <v>96041.642127320345</v>
      </c>
      <c r="S39" s="29">
        <f t="shared" si="18"/>
        <v>478072.68642683333</v>
      </c>
      <c r="T39" s="35">
        <f t="shared" si="19"/>
        <v>35.964458164196415</v>
      </c>
      <c r="U39" s="42">
        <v>0.91788799906018037</v>
      </c>
      <c r="V39" s="43">
        <f t="shared" si="31"/>
        <v>8.2112000939819629E-2</v>
      </c>
      <c r="W39" s="29">
        <f t="shared" si="27"/>
        <v>438817.18154965108</v>
      </c>
      <c r="X39" s="29">
        <f t="shared" si="20"/>
        <v>2730072.6489587971</v>
      </c>
      <c r="Y39" s="35">
        <f t="shared" si="28"/>
        <v>28.425926384511403</v>
      </c>
      <c r="Z39" s="36">
        <f t="shared" si="29"/>
        <v>7.5385317796850124</v>
      </c>
    </row>
    <row r="40" spans="1:26" s="2" customFormat="1" x14ac:dyDescent="0.25">
      <c r="A40" s="2">
        <v>12</v>
      </c>
      <c r="B40" s="1" t="s">
        <v>55</v>
      </c>
      <c r="C40" s="1">
        <v>5</v>
      </c>
      <c r="D40">
        <v>1609</v>
      </c>
      <c r="E40" s="51">
        <v>6</v>
      </c>
      <c r="F40" s="3">
        <f t="shared" si="21"/>
        <v>3.7290242386575512E-3</v>
      </c>
      <c r="G40" s="2">
        <v>0.5</v>
      </c>
      <c r="H40" s="3">
        <f t="shared" si="22"/>
        <v>1.8472906403940885E-2</v>
      </c>
      <c r="I40" s="3">
        <f t="shared" si="23"/>
        <v>0.98152709359605916</v>
      </c>
      <c r="J40" s="5">
        <f t="shared" si="30"/>
        <v>95187.432443412967</v>
      </c>
      <c r="K40" s="5">
        <f t="shared" si="24"/>
        <v>1758.3885303586137</v>
      </c>
      <c r="L40" s="5">
        <f t="shared" si="25"/>
        <v>471541.19089116831</v>
      </c>
      <c r="M40" s="5">
        <f t="shared" si="16"/>
        <v>2976012.9338819031</v>
      </c>
      <c r="N40" s="33">
        <f t="shared" si="26"/>
        <v>31.264767390916688</v>
      </c>
      <c r="O40" s="4"/>
      <c r="Q40" s="27" t="s">
        <v>56</v>
      </c>
      <c r="R40" s="29">
        <f t="shared" si="17"/>
        <v>95187.432443412967</v>
      </c>
      <c r="S40" s="29">
        <f t="shared" si="18"/>
        <v>471541.19089116831</v>
      </c>
      <c r="T40" s="35">
        <f t="shared" si="19"/>
        <v>31.264767390916688</v>
      </c>
      <c r="U40" s="42">
        <v>0.89571782863194893</v>
      </c>
      <c r="V40" s="43">
        <f t="shared" si="31"/>
        <v>0.10428217136805107</v>
      </c>
      <c r="W40" s="29">
        <f t="shared" si="27"/>
        <v>422367.85161556059</v>
      </c>
      <c r="X40" s="29">
        <f t="shared" si="20"/>
        <v>2291255.467409146</v>
      </c>
      <c r="Y40" s="35">
        <f t="shared" si="28"/>
        <v>24.070987194357318</v>
      </c>
      <c r="Z40" s="36">
        <f t="shared" si="29"/>
        <v>7.19378019655937</v>
      </c>
    </row>
    <row r="41" spans="1:26" s="2" customFormat="1" x14ac:dyDescent="0.25">
      <c r="A41" s="2">
        <v>13</v>
      </c>
      <c r="B41" s="1" t="s">
        <v>57</v>
      </c>
      <c r="C41" s="1">
        <v>5</v>
      </c>
      <c r="D41">
        <v>1175</v>
      </c>
      <c r="E41" s="51">
        <v>11</v>
      </c>
      <c r="F41" s="3">
        <f t="shared" si="21"/>
        <v>9.3617021276595751E-3</v>
      </c>
      <c r="G41" s="2">
        <v>0.5</v>
      </c>
      <c r="H41" s="3">
        <f t="shared" si="22"/>
        <v>4.5738045738045741E-2</v>
      </c>
      <c r="I41" s="3">
        <f t="shared" si="23"/>
        <v>0.95426195426195426</v>
      </c>
      <c r="J41" s="5">
        <f t="shared" si="30"/>
        <v>93429.043913054353</v>
      </c>
      <c r="K41" s="5">
        <f t="shared" si="24"/>
        <v>4273.2618837571636</v>
      </c>
      <c r="L41" s="5">
        <f t="shared" si="25"/>
        <v>456462.06485587882</v>
      </c>
      <c r="M41" s="5">
        <f t="shared" si="16"/>
        <v>2504471.742990735</v>
      </c>
      <c r="N41" s="33">
        <f t="shared" si="26"/>
        <v>26.806136915212488</v>
      </c>
      <c r="O41" s="4"/>
      <c r="Q41" s="27" t="s">
        <v>58</v>
      </c>
      <c r="R41" s="29">
        <f t="shared" si="17"/>
        <v>93429.043913054353</v>
      </c>
      <c r="S41" s="29">
        <f t="shared" si="18"/>
        <v>456462.06485587882</v>
      </c>
      <c r="T41" s="35">
        <f t="shared" si="19"/>
        <v>26.806136915212488</v>
      </c>
      <c r="U41" s="42">
        <v>0.86473435856680392</v>
      </c>
      <c r="V41" s="43">
        <f t="shared" si="31"/>
        <v>0.13526564143319608</v>
      </c>
      <c r="W41" s="29">
        <f t="shared" si="27"/>
        <v>394718.43086322723</v>
      </c>
      <c r="X41" s="29">
        <f t="shared" si="20"/>
        <v>1868887.6157935853</v>
      </c>
      <c r="Y41" s="35">
        <f t="shared" si="28"/>
        <v>20.003283106833287</v>
      </c>
      <c r="Z41" s="36">
        <f t="shared" si="29"/>
        <v>6.8028538083792007</v>
      </c>
    </row>
    <row r="42" spans="1:26" s="2" customFormat="1" x14ac:dyDescent="0.25">
      <c r="A42" s="2">
        <v>14</v>
      </c>
      <c r="B42" s="1" t="s">
        <v>59</v>
      </c>
      <c r="C42" s="1">
        <v>5</v>
      </c>
      <c r="D42">
        <v>1004</v>
      </c>
      <c r="E42" s="51">
        <v>15</v>
      </c>
      <c r="F42" s="3">
        <f t="shared" si="21"/>
        <v>1.4940239043824702E-2</v>
      </c>
      <c r="G42" s="2">
        <v>0.5</v>
      </c>
      <c r="H42" s="3">
        <f t="shared" si="22"/>
        <v>7.2011521843494963E-2</v>
      </c>
      <c r="I42" s="3">
        <f t="shared" si="23"/>
        <v>0.92798847815650509</v>
      </c>
      <c r="J42" s="5">
        <f t="shared" si="30"/>
        <v>89155.782029297188</v>
      </c>
      <c r="K42" s="5">
        <f t="shared" si="24"/>
        <v>6420.2435450766097</v>
      </c>
      <c r="L42" s="5">
        <f t="shared" si="25"/>
        <v>429728.30128379446</v>
      </c>
      <c r="M42" s="5">
        <f t="shared" si="16"/>
        <v>2048009.6781348563</v>
      </c>
      <c r="N42" s="33">
        <f t="shared" si="26"/>
        <v>22.971136941649689</v>
      </c>
      <c r="O42" s="4"/>
      <c r="Q42" s="27" t="s">
        <v>60</v>
      </c>
      <c r="R42" s="29">
        <f t="shared" si="17"/>
        <v>89155.782029297188</v>
      </c>
      <c r="S42" s="29">
        <f t="shared" si="18"/>
        <v>429728.30128379446</v>
      </c>
      <c r="T42" s="35">
        <f t="shared" si="19"/>
        <v>22.971136941649689</v>
      </c>
      <c r="U42" s="42">
        <v>0.81758889711164551</v>
      </c>
      <c r="V42" s="43">
        <f t="shared" si="31"/>
        <v>0.18241110288835449</v>
      </c>
      <c r="W42" s="29">
        <f t="shared" si="27"/>
        <v>351341.08790427842</v>
      </c>
      <c r="X42" s="29">
        <f t="shared" si="20"/>
        <v>1474169.1849303581</v>
      </c>
      <c r="Y42" s="35">
        <f t="shared" si="28"/>
        <v>16.534756931927713</v>
      </c>
      <c r="Z42" s="36">
        <f t="shared" si="29"/>
        <v>6.4363800097219759</v>
      </c>
    </row>
    <row r="43" spans="1:26" s="2" customFormat="1" x14ac:dyDescent="0.25">
      <c r="A43" s="2">
        <v>15</v>
      </c>
      <c r="B43" s="1" t="s">
        <v>61</v>
      </c>
      <c r="C43" s="1">
        <v>5</v>
      </c>
      <c r="D43">
        <v>725</v>
      </c>
      <c r="E43" s="51">
        <v>16</v>
      </c>
      <c r="F43" s="3">
        <f t="shared" si="21"/>
        <v>2.2068965517241378E-2</v>
      </c>
      <c r="G43" s="2">
        <v>0.5</v>
      </c>
      <c r="H43" s="3">
        <f t="shared" si="22"/>
        <v>0.1045751633986928</v>
      </c>
      <c r="I43" s="3">
        <f t="shared" si="23"/>
        <v>0.89542483660130723</v>
      </c>
      <c r="J43" s="5">
        <f t="shared" si="30"/>
        <v>82735.538484220582</v>
      </c>
      <c r="K43" s="5">
        <f t="shared" si="24"/>
        <v>8652.0824558662043</v>
      </c>
      <c r="L43" s="5">
        <f t="shared" si="25"/>
        <v>392047.48628143745</v>
      </c>
      <c r="M43" s="5">
        <f t="shared" si="16"/>
        <v>1618281.3768510618</v>
      </c>
      <c r="N43" s="33">
        <f t="shared" si="26"/>
        <v>19.559688696045683</v>
      </c>
      <c r="O43" s="4"/>
      <c r="Q43" s="27" t="s">
        <v>62</v>
      </c>
      <c r="R43" s="29">
        <f t="shared" si="17"/>
        <v>82735.538484220582</v>
      </c>
      <c r="S43" s="29">
        <f t="shared" si="18"/>
        <v>392047.48628143745</v>
      </c>
      <c r="T43" s="35">
        <f t="shared" si="19"/>
        <v>19.559688696045683</v>
      </c>
      <c r="U43" s="42">
        <v>0.77888026534586052</v>
      </c>
      <c r="V43" s="43">
        <f t="shared" si="31"/>
        <v>0.22111973465413948</v>
      </c>
      <c r="W43" s="29">
        <f t="shared" si="27"/>
        <v>305358.05014306359</v>
      </c>
      <c r="X43" s="29">
        <f t="shared" si="20"/>
        <v>1122828.0970260797</v>
      </c>
      <c r="Y43" s="35">
        <f t="shared" si="28"/>
        <v>13.571291341026646</v>
      </c>
      <c r="Z43" s="36">
        <f t="shared" si="29"/>
        <v>5.9883973550190372</v>
      </c>
    </row>
    <row r="44" spans="1:26" s="2" customFormat="1" x14ac:dyDescent="0.25">
      <c r="A44" s="2">
        <v>16</v>
      </c>
      <c r="B44" s="1" t="s">
        <v>63</v>
      </c>
      <c r="C44" s="1">
        <v>5</v>
      </c>
      <c r="D44">
        <v>509</v>
      </c>
      <c r="E44" s="51">
        <v>14</v>
      </c>
      <c r="F44" s="3">
        <f t="shared" si="21"/>
        <v>2.75049115913556E-2</v>
      </c>
      <c r="G44" s="2">
        <v>0.5</v>
      </c>
      <c r="H44" s="3">
        <f t="shared" si="22"/>
        <v>0.12867647058823531</v>
      </c>
      <c r="I44" s="3">
        <f t="shared" si="23"/>
        <v>0.87132352941176472</v>
      </c>
      <c r="J44" s="5">
        <f t="shared" si="30"/>
        <v>74083.456028354383</v>
      </c>
      <c r="K44" s="5">
        <f t="shared" si="24"/>
        <v>9532.7976507073672</v>
      </c>
      <c r="L44" s="5">
        <f t="shared" si="25"/>
        <v>346585.28601500351</v>
      </c>
      <c r="M44" s="5">
        <f t="shared" si="16"/>
        <v>1226233.8905696245</v>
      </c>
      <c r="N44" s="33">
        <f t="shared" si="26"/>
        <v>16.552061098503572</v>
      </c>
      <c r="O44" s="4"/>
      <c r="Q44" s="27" t="s">
        <v>64</v>
      </c>
      <c r="R44" s="29">
        <f t="shared" si="17"/>
        <v>74083.456028354383</v>
      </c>
      <c r="S44" s="29">
        <f t="shared" si="18"/>
        <v>346585.28601500351</v>
      </c>
      <c r="T44" s="35">
        <f t="shared" si="19"/>
        <v>16.552061098503572</v>
      </c>
      <c r="U44" s="42">
        <v>0.71980976748499381</v>
      </c>
      <c r="V44" s="43">
        <f t="shared" si="31"/>
        <v>0.28019023251500619</v>
      </c>
      <c r="W44" s="29">
        <f t="shared" si="27"/>
        <v>249475.47414017975</v>
      </c>
      <c r="X44" s="29">
        <f t="shared" si="20"/>
        <v>817470.04688301613</v>
      </c>
      <c r="Y44" s="35">
        <f t="shared" si="28"/>
        <v>11.03444804964473</v>
      </c>
      <c r="Z44" s="36">
        <f t="shared" si="29"/>
        <v>5.5176130488588413</v>
      </c>
    </row>
    <row r="45" spans="1:26" s="2" customFormat="1" x14ac:dyDescent="0.25">
      <c r="A45" s="2">
        <v>17</v>
      </c>
      <c r="B45" s="1" t="s">
        <v>65</v>
      </c>
      <c r="C45" s="1">
        <v>5</v>
      </c>
      <c r="D45">
        <v>317</v>
      </c>
      <c r="E45" s="51">
        <v>16</v>
      </c>
      <c r="F45" s="3">
        <f t="shared" si="21"/>
        <v>5.0473186119873815E-2</v>
      </c>
      <c r="G45" s="2">
        <v>0.5</v>
      </c>
      <c r="H45" s="3">
        <f t="shared" si="22"/>
        <v>0.22408963585434169</v>
      </c>
      <c r="I45" s="3">
        <f t="shared" si="23"/>
        <v>0.77591036414565828</v>
      </c>
      <c r="J45" s="5">
        <f t="shared" si="30"/>
        <v>64550.658377647022</v>
      </c>
      <c r="K45" s="5">
        <f t="shared" si="24"/>
        <v>14465.133530004932</v>
      </c>
      <c r="L45" s="5">
        <f t="shared" si="25"/>
        <v>286590.45806322276</v>
      </c>
      <c r="M45" s="5">
        <f t="shared" si="16"/>
        <v>879648.60455462104</v>
      </c>
      <c r="N45" s="33">
        <f t="shared" si="26"/>
        <v>13.627259994907053</v>
      </c>
      <c r="O45" s="4"/>
      <c r="Q45" s="27" t="s">
        <v>66</v>
      </c>
      <c r="R45" s="29">
        <f t="shared" si="17"/>
        <v>64550.658377647022</v>
      </c>
      <c r="S45" s="29">
        <f t="shared" si="18"/>
        <v>286590.45806322276</v>
      </c>
      <c r="T45" s="35">
        <f t="shared" si="19"/>
        <v>13.627259994907053</v>
      </c>
      <c r="U45" s="42">
        <v>0.68480776711742686</v>
      </c>
      <c r="V45" s="43">
        <f t="shared" si="31"/>
        <v>0.31519223288257314</v>
      </c>
      <c r="W45" s="29">
        <f t="shared" si="27"/>
        <v>196259.37166343615</v>
      </c>
      <c r="X45" s="29">
        <f t="shared" si="20"/>
        <v>567994.57274283632</v>
      </c>
      <c r="Y45" s="35">
        <f t="shared" si="28"/>
        <v>8.7992064994882337</v>
      </c>
      <c r="Z45" s="36">
        <f t="shared" si="29"/>
        <v>4.8280534954188195</v>
      </c>
    </row>
    <row r="46" spans="1:26" s="2" customFormat="1" x14ac:dyDescent="0.25">
      <c r="A46" s="2">
        <v>18</v>
      </c>
      <c r="B46" s="1" t="s">
        <v>67</v>
      </c>
      <c r="C46" s="1">
        <v>5</v>
      </c>
      <c r="D46">
        <v>162</v>
      </c>
      <c r="E46" s="51">
        <v>10</v>
      </c>
      <c r="F46" s="3">
        <f t="shared" si="21"/>
        <v>6.1728395061728392E-2</v>
      </c>
      <c r="G46" s="2">
        <v>0.5</v>
      </c>
      <c r="H46" s="3">
        <f t="shared" si="22"/>
        <v>0.26737967914438499</v>
      </c>
      <c r="I46" s="3">
        <f t="shared" si="23"/>
        <v>0.73262032085561501</v>
      </c>
      <c r="J46" s="5">
        <f t="shared" si="30"/>
        <v>50085.524847642089</v>
      </c>
      <c r="K46" s="5">
        <f t="shared" si="24"/>
        <v>13391.851563540664</v>
      </c>
      <c r="L46" s="5">
        <f t="shared" si="25"/>
        <v>216947.99532935879</v>
      </c>
      <c r="M46" s="5">
        <f>L46+M47</f>
        <v>593058.14649139834</v>
      </c>
      <c r="N46" s="33">
        <f t="shared" si="26"/>
        <v>11.84090909090909</v>
      </c>
      <c r="O46" s="4"/>
      <c r="Q46" s="27" t="s">
        <v>68</v>
      </c>
      <c r="R46" s="29">
        <f t="shared" si="17"/>
        <v>50085.524847642089</v>
      </c>
      <c r="S46" s="29">
        <f t="shared" si="18"/>
        <v>216947.99532935879</v>
      </c>
      <c r="T46" s="35">
        <f t="shared" si="19"/>
        <v>11.84090909090909</v>
      </c>
      <c r="U46" s="42">
        <v>0.65629805890441617</v>
      </c>
      <c r="V46" s="43">
        <f t="shared" si="31"/>
        <v>0.34370194109558383</v>
      </c>
      <c r="W46" s="29">
        <f t="shared" si="27"/>
        <v>142382.54821786252</v>
      </c>
      <c r="X46" s="29">
        <f>X47+W46</f>
        <v>371735.2010794002</v>
      </c>
      <c r="Y46" s="35">
        <f t="shared" si="28"/>
        <v>7.4220086983255529</v>
      </c>
      <c r="Z46" s="36">
        <f t="shared" si="29"/>
        <v>4.4189003925835371</v>
      </c>
    </row>
    <row r="47" spans="1:26" s="2" customFormat="1" x14ac:dyDescent="0.25">
      <c r="A47" s="12">
        <v>19</v>
      </c>
      <c r="B47" s="13" t="s">
        <v>69</v>
      </c>
      <c r="C47" s="12"/>
      <c r="D47">
        <v>123</v>
      </c>
      <c r="E47" s="51">
        <v>12</v>
      </c>
      <c r="F47" s="17">
        <f t="shared" si="21"/>
        <v>9.7560975609756101E-2</v>
      </c>
      <c r="G47" s="12"/>
      <c r="H47" s="17">
        <v>1</v>
      </c>
      <c r="I47" s="17">
        <f t="shared" si="23"/>
        <v>0</v>
      </c>
      <c r="J47" s="21">
        <f t="shared" si="30"/>
        <v>36693.673284101424</v>
      </c>
      <c r="K47" s="21">
        <f t="shared" si="24"/>
        <v>36693.673284101424</v>
      </c>
      <c r="L47" s="21">
        <f>K47/F47</f>
        <v>376110.1511620396</v>
      </c>
      <c r="M47" s="21">
        <f>L47</f>
        <v>376110.1511620396</v>
      </c>
      <c r="N47" s="34">
        <f t="shared" si="26"/>
        <v>10.25</v>
      </c>
      <c r="O47" s="4"/>
      <c r="Q47" s="30" t="s">
        <v>69</v>
      </c>
      <c r="R47" s="31">
        <f t="shared" si="17"/>
        <v>36693.673284101424</v>
      </c>
      <c r="S47" s="31">
        <f t="shared" si="18"/>
        <v>376110.1511620396</v>
      </c>
      <c r="T47" s="38">
        <f t="shared" si="19"/>
        <v>10.25</v>
      </c>
      <c r="U47" s="44">
        <v>0.6098018151143324</v>
      </c>
      <c r="V47" s="45">
        <f t="shared" si="31"/>
        <v>0.3901981848856676</v>
      </c>
      <c r="W47" s="31">
        <f t="shared" si="27"/>
        <v>229352.65286153767</v>
      </c>
      <c r="X47" s="31">
        <f>W47</f>
        <v>229352.65286153767</v>
      </c>
      <c r="Y47" s="38">
        <f t="shared" si="28"/>
        <v>6.2504686049219069</v>
      </c>
      <c r="Z47" s="37">
        <f t="shared" si="29"/>
        <v>3.9995313950780931</v>
      </c>
    </row>
    <row r="48" spans="1:26" s="2" customFormat="1" ht="13.2" x14ac:dyDescent="0.25">
      <c r="B48" s="2" t="s">
        <v>70</v>
      </c>
      <c r="D48" s="25">
        <f>SUM(D29:D47)</f>
        <v>19635</v>
      </c>
      <c r="E48" s="25">
        <f>SUM(E29:E47)</f>
        <v>114</v>
      </c>
    </row>
    <row r="51" spans="1:26" s="2" customFormat="1" ht="18" thickBot="1" x14ac:dyDescent="0.35">
      <c r="B51" s="69" t="s">
        <v>89</v>
      </c>
      <c r="C51" s="69"/>
      <c r="D51" s="69"/>
      <c r="E51" s="69"/>
      <c r="F51" s="69"/>
      <c r="G51" s="69"/>
      <c r="H51" s="69"/>
      <c r="I51" s="69"/>
      <c r="J51" s="69"/>
      <c r="K51" s="69"/>
      <c r="L51" s="69"/>
      <c r="M51" s="69"/>
      <c r="N51" s="69"/>
      <c r="Q51" s="70" t="s">
        <v>92</v>
      </c>
      <c r="R51" s="71"/>
      <c r="S51" s="71"/>
      <c r="T51" s="71"/>
      <c r="U51" s="71"/>
      <c r="V51" s="71"/>
      <c r="W51" s="71"/>
      <c r="X51" s="71"/>
      <c r="Y51" s="71"/>
      <c r="Z51" s="72"/>
    </row>
    <row r="52" spans="1:26" s="9" customFormat="1" ht="14.25" customHeight="1" x14ac:dyDescent="0.35">
      <c r="A52" s="7"/>
      <c r="B52" s="66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77" t="s">
        <v>14</v>
      </c>
      <c r="S52" s="77"/>
      <c r="T52" s="77"/>
      <c r="U52" s="74" t="s">
        <v>15</v>
      </c>
      <c r="V52" s="78" t="s">
        <v>16</v>
      </c>
      <c r="W52" s="79" t="s">
        <v>17</v>
      </c>
      <c r="X52" s="79" t="s">
        <v>18</v>
      </c>
      <c r="Y52" s="80" t="s">
        <v>19</v>
      </c>
      <c r="Z52" s="80" t="s">
        <v>20</v>
      </c>
    </row>
    <row r="53" spans="1:26" s="10" customFormat="1" ht="35.549999999999997" customHeight="1" thickBot="1" x14ac:dyDescent="0.35">
      <c r="B53" s="67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74"/>
      <c r="V53" s="78"/>
      <c r="W53" s="79"/>
      <c r="X53" s="79"/>
      <c r="Y53" s="80"/>
      <c r="Z53" s="80"/>
    </row>
    <row r="54" spans="1:26" s="2" customFormat="1" ht="13.2" x14ac:dyDescent="0.25">
      <c r="A54" s="2">
        <v>1</v>
      </c>
      <c r="B54" s="1">
        <v>0</v>
      </c>
      <c r="C54" s="1">
        <v>1</v>
      </c>
      <c r="D54" s="49">
        <f>D4+D29</f>
        <v>378</v>
      </c>
      <c r="E54" s="49">
        <f>E4+E29</f>
        <v>1</v>
      </c>
      <c r="F54" s="3">
        <f>E54/D54</f>
        <v>2.6455026455026454E-3</v>
      </c>
      <c r="G54" s="2">
        <v>0.3</v>
      </c>
      <c r="H54" s="18">
        <f>C54*F54/(1+(1-G54)*C54*F54)</f>
        <v>2.6406126221283337E-3</v>
      </c>
      <c r="I54" s="18">
        <f>1-H54</f>
        <v>0.99735938737787166</v>
      </c>
      <c r="J54" s="19">
        <v>100000</v>
      </c>
      <c r="K54" s="20">
        <f>J54*H54</f>
        <v>264.06126221283336</v>
      </c>
      <c r="L54" s="20">
        <f>C54*(J55+G54*K54)</f>
        <v>99815.15711645101</v>
      </c>
      <c r="M54" s="5">
        <f t="shared" ref="M54:M70" si="32">L54+M55</f>
        <v>7522554.0953957886</v>
      </c>
      <c r="N54" s="32">
        <f>M54/J54</f>
        <v>75.225540953957889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99815.15711645101</v>
      </c>
      <c r="T54" s="35">
        <f t="shared" ref="T54:T72" si="35">N54</f>
        <v>75.225540953957889</v>
      </c>
      <c r="U54" s="42">
        <v>0.96170886472285344</v>
      </c>
      <c r="V54" s="43">
        <f>1-U54</f>
        <v>3.829113527714656E-2</v>
      </c>
      <c r="W54" s="29">
        <f>S54*U54</f>
        <v>95993.121432595348</v>
      </c>
      <c r="X54" s="29">
        <f t="shared" ref="X54:X70" si="36">X55+W54</f>
        <v>6679743.1463159528</v>
      </c>
      <c r="Y54" s="40">
        <f>X54/R54</f>
        <v>66.797431463159526</v>
      </c>
      <c r="Z54" s="36">
        <f>T54-Y54</f>
        <v>8.4281094907983629</v>
      </c>
    </row>
    <row r="55" spans="1:26" s="2" customFormat="1" ht="13.2" x14ac:dyDescent="0.25">
      <c r="A55" s="2">
        <v>2</v>
      </c>
      <c r="B55" s="1" t="s">
        <v>35</v>
      </c>
      <c r="C55" s="1">
        <v>4</v>
      </c>
      <c r="D55" s="49">
        <f t="shared" ref="D55:E70" si="37">D5+D30</f>
        <v>1534</v>
      </c>
      <c r="E55" s="49">
        <f t="shared" si="37"/>
        <v>2</v>
      </c>
      <c r="F55" s="3">
        <f t="shared" ref="F55:F72" si="38">E55/D55</f>
        <v>1.3037809647979139E-3</v>
      </c>
      <c r="G55" s="2">
        <v>0.4</v>
      </c>
      <c r="H55" s="3">
        <f t="shared" ref="H55:H71" si="39">C55*F55/(1+(1-G55)*C55*F55)</f>
        <v>5.1988562516246421E-3</v>
      </c>
      <c r="I55" s="3">
        <f t="shared" ref="I55:I72" si="40">1-H55</f>
        <v>0.99480114374837536</v>
      </c>
      <c r="J55" s="5">
        <f>I54*J54</f>
        <v>99735.938737787161</v>
      </c>
      <c r="K55" s="5">
        <f t="shared" ref="K55:K72" si="41">J55*H55</f>
        <v>518.51280861859709</v>
      </c>
      <c r="L55" s="5">
        <f t="shared" ref="L55:L71" si="42">C55*(J56+G55*K55)</f>
        <v>397699.32421046396</v>
      </c>
      <c r="M55" s="5">
        <f t="shared" si="32"/>
        <v>7422738.9382793372</v>
      </c>
      <c r="N55" s="33">
        <f t="shared" ref="N55:N72" si="43">M55/J55</f>
        <v>74.423914109779858</v>
      </c>
      <c r="O55" s="4"/>
      <c r="Q55" s="27" t="s">
        <v>36</v>
      </c>
      <c r="R55" s="29">
        <f t="shared" si="33"/>
        <v>99735.938737787161</v>
      </c>
      <c r="S55" s="29">
        <f t="shared" si="34"/>
        <v>397699.32421046396</v>
      </c>
      <c r="T55" s="35">
        <f t="shared" si="35"/>
        <v>74.423914109779858</v>
      </c>
      <c r="U55" s="42">
        <v>0.96170886472285344</v>
      </c>
      <c r="V55" s="43">
        <f>1-U55</f>
        <v>3.829113527714656E-2</v>
      </c>
      <c r="W55" s="29">
        <f t="shared" ref="W55:W72" si="44">S55*U55</f>
        <v>382470.96558749134</v>
      </c>
      <c r="X55" s="29">
        <f t="shared" si="36"/>
        <v>6583750.0248833578</v>
      </c>
      <c r="Y55" s="35">
        <f t="shared" ref="Y55:Y72" si="45">X55/R55</f>
        <v>66.011811872473601</v>
      </c>
      <c r="Z55" s="36">
        <f t="shared" ref="Z55:Z72" si="46">T55-Y55</f>
        <v>8.4121022373062573</v>
      </c>
    </row>
    <row r="56" spans="1:26" s="2" customFormat="1" ht="13.2" x14ac:dyDescent="0.25">
      <c r="A56" s="2">
        <v>3</v>
      </c>
      <c r="B56" s="1" t="s">
        <v>37</v>
      </c>
      <c r="C56" s="1">
        <v>5</v>
      </c>
      <c r="D56" s="49">
        <f t="shared" si="37"/>
        <v>2302</v>
      </c>
      <c r="E56" s="49">
        <f t="shared" si="37"/>
        <v>0</v>
      </c>
      <c r="F56" s="3">
        <f t="shared" si="38"/>
        <v>0</v>
      </c>
      <c r="G56" s="2">
        <v>0.5</v>
      </c>
      <c r="H56" s="3">
        <f t="shared" si="39"/>
        <v>0</v>
      </c>
      <c r="I56" s="3">
        <f t="shared" si="40"/>
        <v>1</v>
      </c>
      <c r="J56" s="5">
        <f t="shared" ref="J56:J72" si="47">I55*J55</f>
        <v>99217.425929168559</v>
      </c>
      <c r="K56" s="5">
        <f t="shared" si="41"/>
        <v>0</v>
      </c>
      <c r="L56" s="5">
        <f t="shared" si="42"/>
        <v>496087.12964584283</v>
      </c>
      <c r="M56" s="5">
        <f t="shared" si="32"/>
        <v>7025039.6140688732</v>
      </c>
      <c r="N56" s="33">
        <f t="shared" si="43"/>
        <v>70.80449374975781</v>
      </c>
      <c r="O56" s="4"/>
      <c r="Q56" s="27" t="s">
        <v>38</v>
      </c>
      <c r="R56" s="29">
        <f t="shared" si="33"/>
        <v>99217.425929168559</v>
      </c>
      <c r="S56" s="29">
        <f t="shared" si="34"/>
        <v>496087.12964584283</v>
      </c>
      <c r="T56" s="35">
        <f t="shared" si="35"/>
        <v>70.80449374975781</v>
      </c>
      <c r="U56" s="42">
        <v>0.96170886472285344</v>
      </c>
      <c r="V56" s="43">
        <f>1-U56</f>
        <v>3.829113527714656E-2</v>
      </c>
      <c r="W56" s="29">
        <f t="shared" si="44"/>
        <v>477091.39025532251</v>
      </c>
      <c r="X56" s="29">
        <f t="shared" si="36"/>
        <v>6201279.0592958666</v>
      </c>
      <c r="Y56" s="35">
        <f t="shared" si="45"/>
        <v>62.501914368580451</v>
      </c>
      <c r="Z56" s="36">
        <f t="shared" si="46"/>
        <v>8.3025793811773596</v>
      </c>
    </row>
    <row r="57" spans="1:26" s="2" customFormat="1" ht="13.2" x14ac:dyDescent="0.25">
      <c r="A57" s="2">
        <v>4</v>
      </c>
      <c r="B57" s="1" t="s">
        <v>39</v>
      </c>
      <c r="C57" s="1">
        <v>5</v>
      </c>
      <c r="D57" s="49">
        <f t="shared" si="37"/>
        <v>2490</v>
      </c>
      <c r="E57" s="49">
        <f t="shared" si="37"/>
        <v>0</v>
      </c>
      <c r="F57" s="3">
        <f t="shared" si="38"/>
        <v>0</v>
      </c>
      <c r="G57" s="2">
        <v>0.5</v>
      </c>
      <c r="H57" s="3">
        <f t="shared" si="39"/>
        <v>0</v>
      </c>
      <c r="I57" s="3">
        <f t="shared" si="40"/>
        <v>1</v>
      </c>
      <c r="J57" s="5">
        <f t="shared" si="47"/>
        <v>99217.425929168559</v>
      </c>
      <c r="K57" s="5">
        <f t="shared" si="41"/>
        <v>0</v>
      </c>
      <c r="L57" s="5">
        <f t="shared" si="42"/>
        <v>496087.12964584283</v>
      </c>
      <c r="M57" s="5">
        <f t="shared" si="32"/>
        <v>6528952.4844230302</v>
      </c>
      <c r="N57" s="33">
        <f t="shared" si="43"/>
        <v>65.804493749757796</v>
      </c>
      <c r="O57" s="4"/>
      <c r="Q57" s="27" t="s">
        <v>40</v>
      </c>
      <c r="R57" s="29">
        <f t="shared" si="33"/>
        <v>99217.425929168559</v>
      </c>
      <c r="S57" s="29">
        <f t="shared" si="34"/>
        <v>496087.12964584283</v>
      </c>
      <c r="T57" s="35">
        <f t="shared" si="35"/>
        <v>65.804493749757796</v>
      </c>
      <c r="U57" s="42">
        <v>0.96170886472285344</v>
      </c>
      <c r="V57" s="43">
        <f>1-U57</f>
        <v>3.829113527714656E-2</v>
      </c>
      <c r="W57" s="29">
        <f t="shared" si="44"/>
        <v>477091.39025532251</v>
      </c>
      <c r="X57" s="29">
        <f t="shared" si="36"/>
        <v>5724187.669040544</v>
      </c>
      <c r="Y57" s="35">
        <f t="shared" si="45"/>
        <v>57.69337004496618</v>
      </c>
      <c r="Z57" s="36">
        <f t="shared" si="46"/>
        <v>8.1111237047916163</v>
      </c>
    </row>
    <row r="58" spans="1:26" s="2" customFormat="1" ht="13.2" x14ac:dyDescent="0.25">
      <c r="A58" s="2">
        <v>5</v>
      </c>
      <c r="B58" s="1" t="s">
        <v>41</v>
      </c>
      <c r="C58" s="1">
        <v>5</v>
      </c>
      <c r="D58" s="49">
        <f t="shared" si="37"/>
        <v>2990</v>
      </c>
      <c r="E58" s="49">
        <f t="shared" si="37"/>
        <v>5</v>
      </c>
      <c r="F58" s="3">
        <f t="shared" si="38"/>
        <v>1.6722408026755853E-3</v>
      </c>
      <c r="G58" s="2">
        <v>0.5</v>
      </c>
      <c r="H58" s="3">
        <f t="shared" si="39"/>
        <v>8.3263946711074101E-3</v>
      </c>
      <c r="I58" s="3">
        <f t="shared" si="40"/>
        <v>0.99167360532889259</v>
      </c>
      <c r="J58" s="5">
        <f t="shared" si="47"/>
        <v>99217.425929168559</v>
      </c>
      <c r="K58" s="5">
        <f t="shared" si="41"/>
        <v>826.12344653762329</v>
      </c>
      <c r="L58" s="5">
        <f t="shared" si="42"/>
        <v>494021.82102949877</v>
      </c>
      <c r="M58" s="5">
        <f t="shared" si="32"/>
        <v>6032865.3547771871</v>
      </c>
      <c r="N58" s="33">
        <f t="shared" si="43"/>
        <v>60.804493749757796</v>
      </c>
      <c r="O58" s="4"/>
      <c r="Q58" s="27" t="s">
        <v>42</v>
      </c>
      <c r="R58" s="29">
        <f t="shared" si="33"/>
        <v>99217.425929168559</v>
      </c>
      <c r="S58" s="29">
        <f t="shared" si="34"/>
        <v>494021.82102949877</v>
      </c>
      <c r="T58" s="35">
        <f t="shared" si="35"/>
        <v>60.804493749757796</v>
      </c>
      <c r="U58" s="42">
        <v>0.96170886472285344</v>
      </c>
      <c r="V58" s="43">
        <f>1-U58</f>
        <v>3.829113527714656E-2</v>
      </c>
      <c r="W58" s="29">
        <f t="shared" si="44"/>
        <v>475105.16465059592</v>
      </c>
      <c r="X58" s="29">
        <f t="shared" si="36"/>
        <v>5247096.2787852213</v>
      </c>
      <c r="Y58" s="35">
        <f t="shared" si="45"/>
        <v>52.884825721351909</v>
      </c>
      <c r="Z58" s="36">
        <f t="shared" si="46"/>
        <v>7.9196680284058871</v>
      </c>
    </row>
    <row r="59" spans="1:26" s="2" customFormat="1" ht="13.2" x14ac:dyDescent="0.25">
      <c r="A59" s="2">
        <v>6</v>
      </c>
      <c r="B59" s="1" t="s">
        <v>43</v>
      </c>
      <c r="C59" s="1">
        <v>5</v>
      </c>
      <c r="D59" s="49">
        <f t="shared" si="37"/>
        <v>3029</v>
      </c>
      <c r="E59" s="49">
        <f t="shared" si="37"/>
        <v>2</v>
      </c>
      <c r="F59" s="3">
        <f t="shared" si="38"/>
        <v>6.6028392208649722E-4</v>
      </c>
      <c r="G59" s="2">
        <v>0.5</v>
      </c>
      <c r="H59" s="3">
        <f t="shared" si="39"/>
        <v>3.2959789057350032E-3</v>
      </c>
      <c r="I59" s="3">
        <f t="shared" si="40"/>
        <v>0.99670402109426504</v>
      </c>
      <c r="J59" s="5">
        <f t="shared" si="47"/>
        <v>98391.302482630941</v>
      </c>
      <c r="K59" s="5">
        <f t="shared" si="41"/>
        <v>324.29565749054365</v>
      </c>
      <c r="L59" s="5">
        <f t="shared" si="42"/>
        <v>491145.77326942841</v>
      </c>
      <c r="M59" s="5">
        <f t="shared" si="32"/>
        <v>5538843.5337476879</v>
      </c>
      <c r="N59" s="33">
        <f t="shared" si="43"/>
        <v>56.294036098622257</v>
      </c>
      <c r="O59" s="4"/>
      <c r="Q59" s="27" t="s">
        <v>44</v>
      </c>
      <c r="R59" s="29">
        <f t="shared" si="33"/>
        <v>98391.302482630941</v>
      </c>
      <c r="S59" s="29">
        <f t="shared" si="34"/>
        <v>491145.77326942841</v>
      </c>
      <c r="T59" s="35">
        <f t="shared" si="35"/>
        <v>56.294036098622257</v>
      </c>
      <c r="U59" s="42">
        <v>0.963091689110254</v>
      </c>
      <c r="V59" s="43">
        <f t="shared" ref="V59:V72" si="48">1-U59</f>
        <v>3.6908310889745999E-2</v>
      </c>
      <c r="W59" s="29">
        <f t="shared" si="44"/>
        <v>473018.41237741563</v>
      </c>
      <c r="X59" s="29">
        <f t="shared" si="36"/>
        <v>4771991.1141346255</v>
      </c>
      <c r="Y59" s="35">
        <f t="shared" si="45"/>
        <v>48.500131553569254</v>
      </c>
      <c r="Z59" s="36">
        <f t="shared" si="46"/>
        <v>7.7939045450530031</v>
      </c>
    </row>
    <row r="60" spans="1:26" s="2" customFormat="1" ht="13.2" x14ac:dyDescent="0.25">
      <c r="A60" s="2">
        <v>7</v>
      </c>
      <c r="B60" s="1" t="s">
        <v>45</v>
      </c>
      <c r="C60" s="1">
        <v>5</v>
      </c>
      <c r="D60" s="49">
        <f t="shared" si="37"/>
        <v>2855</v>
      </c>
      <c r="E60" s="49">
        <f t="shared" si="37"/>
        <v>8</v>
      </c>
      <c r="F60" s="3">
        <f t="shared" si="38"/>
        <v>2.8021015761821367E-3</v>
      </c>
      <c r="G60" s="2">
        <v>0.5</v>
      </c>
      <c r="H60" s="3">
        <f t="shared" si="39"/>
        <v>1.391304347826087E-2</v>
      </c>
      <c r="I60" s="3">
        <f t="shared" si="40"/>
        <v>0.98608695652173917</v>
      </c>
      <c r="J60" s="5">
        <f t="shared" si="47"/>
        <v>98067.006825140401</v>
      </c>
      <c r="K60" s="5">
        <f t="shared" si="41"/>
        <v>1364.4105297410838</v>
      </c>
      <c r="L60" s="5">
        <f t="shared" si="42"/>
        <v>486924.00780134927</v>
      </c>
      <c r="M60" s="5">
        <f t="shared" si="32"/>
        <v>5047697.76047826</v>
      </c>
      <c r="N60" s="33">
        <f t="shared" si="43"/>
        <v>51.47192642963622</v>
      </c>
      <c r="O60" s="4"/>
      <c r="Q60" s="27" t="s">
        <v>46</v>
      </c>
      <c r="R60" s="29">
        <f t="shared" si="33"/>
        <v>98067.006825140401</v>
      </c>
      <c r="S60" s="29">
        <f t="shared" si="34"/>
        <v>486924.00780134927</v>
      </c>
      <c r="T60" s="35">
        <f t="shared" si="35"/>
        <v>51.47192642963622</v>
      </c>
      <c r="U60" s="42">
        <v>0.95736753435116873</v>
      </c>
      <c r="V60" s="43">
        <f t="shared" si="48"/>
        <v>4.2632465648831275E-2</v>
      </c>
      <c r="W60" s="29">
        <f t="shared" si="44"/>
        <v>466165.23676516698</v>
      </c>
      <c r="X60" s="29">
        <f t="shared" si="36"/>
        <v>4298972.7017572103</v>
      </c>
      <c r="Y60" s="35">
        <f t="shared" si="45"/>
        <v>43.837095073397592</v>
      </c>
      <c r="Z60" s="36">
        <f t="shared" si="46"/>
        <v>7.6348313562386281</v>
      </c>
    </row>
    <row r="61" spans="1:26" s="2" customFormat="1" ht="13.2" x14ac:dyDescent="0.25">
      <c r="A61" s="2">
        <v>8</v>
      </c>
      <c r="B61" s="1" t="s">
        <v>47</v>
      </c>
      <c r="C61" s="1">
        <v>5</v>
      </c>
      <c r="D61" s="49">
        <f t="shared" si="37"/>
        <v>2881</v>
      </c>
      <c r="E61" s="49">
        <f t="shared" si="37"/>
        <v>8</v>
      </c>
      <c r="F61" s="3">
        <f t="shared" si="38"/>
        <v>2.7768136063866713E-3</v>
      </c>
      <c r="G61" s="2">
        <v>0.5</v>
      </c>
      <c r="H61" s="3">
        <f t="shared" si="39"/>
        <v>1.3788348845225784E-2</v>
      </c>
      <c r="I61" s="3">
        <f t="shared" si="40"/>
        <v>0.98621165115477427</v>
      </c>
      <c r="J61" s="5">
        <f t="shared" si="47"/>
        <v>96702.596295399315</v>
      </c>
      <c r="K61" s="5">
        <f t="shared" si="41"/>
        <v>1333.3691319600043</v>
      </c>
      <c r="L61" s="5">
        <f t="shared" si="42"/>
        <v>480179.55864709656</v>
      </c>
      <c r="M61" s="5">
        <f t="shared" si="32"/>
        <v>4560773.7526769107</v>
      </c>
      <c r="N61" s="33">
        <f t="shared" si="43"/>
        <v>47.162888354569361</v>
      </c>
      <c r="O61" s="4"/>
      <c r="Q61" s="27" t="s">
        <v>48</v>
      </c>
      <c r="R61" s="29">
        <f t="shared" si="33"/>
        <v>96702.596295399315</v>
      </c>
      <c r="S61" s="29">
        <f t="shared" si="34"/>
        <v>480179.55864709656</v>
      </c>
      <c r="T61" s="35">
        <f t="shared" si="35"/>
        <v>47.162888354569361</v>
      </c>
      <c r="U61" s="42">
        <v>0.95681081085376496</v>
      </c>
      <c r="V61" s="43">
        <f t="shared" si="48"/>
        <v>4.3189189146235041E-2</v>
      </c>
      <c r="W61" s="29">
        <f t="shared" si="44"/>
        <v>459440.99286453146</v>
      </c>
      <c r="X61" s="29">
        <f t="shared" si="36"/>
        <v>3832807.4649920436</v>
      </c>
      <c r="Y61" s="35">
        <f t="shared" si="45"/>
        <v>39.635000628978894</v>
      </c>
      <c r="Z61" s="36">
        <f t="shared" si="46"/>
        <v>7.5278877255904675</v>
      </c>
    </row>
    <row r="62" spans="1:26" s="2" customFormat="1" ht="13.2" x14ac:dyDescent="0.25">
      <c r="A62" s="2">
        <v>9</v>
      </c>
      <c r="B62" s="1" t="s">
        <v>49</v>
      </c>
      <c r="C62" s="1">
        <v>5</v>
      </c>
      <c r="D62" s="49">
        <f t="shared" si="37"/>
        <v>3254</v>
      </c>
      <c r="E62" s="49">
        <f t="shared" si="37"/>
        <v>8</v>
      </c>
      <c r="F62" s="3">
        <f t="shared" si="38"/>
        <v>2.4585125998770742E-3</v>
      </c>
      <c r="G62" s="2">
        <v>0.5</v>
      </c>
      <c r="H62" s="3">
        <f t="shared" si="39"/>
        <v>1.2217470983506415E-2</v>
      </c>
      <c r="I62" s="3">
        <f t="shared" si="40"/>
        <v>0.98778252901649355</v>
      </c>
      <c r="J62" s="5">
        <f t="shared" si="47"/>
        <v>95369.227163439311</v>
      </c>
      <c r="K62" s="5">
        <f t="shared" si="41"/>
        <v>1165.1707655887515</v>
      </c>
      <c r="L62" s="5">
        <f t="shared" si="42"/>
        <v>473933.20890322467</v>
      </c>
      <c r="M62" s="5">
        <f t="shared" si="32"/>
        <v>4080594.1940298146</v>
      </c>
      <c r="N62" s="33">
        <f t="shared" si="43"/>
        <v>42.787325800980682</v>
      </c>
      <c r="O62" s="4"/>
      <c r="Q62" s="27" t="s">
        <v>50</v>
      </c>
      <c r="R62" s="29">
        <f t="shared" si="33"/>
        <v>95369.227163439311</v>
      </c>
      <c r="S62" s="29">
        <f t="shared" si="34"/>
        <v>473933.20890322467</v>
      </c>
      <c r="T62" s="35">
        <f t="shared" si="35"/>
        <v>42.787325800980682</v>
      </c>
      <c r="U62" s="42">
        <v>0.94800928093814252</v>
      </c>
      <c r="V62" s="43">
        <f t="shared" si="48"/>
        <v>5.1990719061857482E-2</v>
      </c>
      <c r="W62" s="29">
        <f t="shared" si="44"/>
        <v>449293.08058505249</v>
      </c>
      <c r="X62" s="29">
        <f t="shared" si="36"/>
        <v>3373366.4721275121</v>
      </c>
      <c r="Y62" s="35">
        <f t="shared" si="45"/>
        <v>35.371645261908171</v>
      </c>
      <c r="Z62" s="36">
        <f t="shared" si="46"/>
        <v>7.4156805390725111</v>
      </c>
    </row>
    <row r="63" spans="1:26" s="2" customFormat="1" ht="13.2" x14ac:dyDescent="0.25">
      <c r="A63" s="2">
        <v>10</v>
      </c>
      <c r="B63" s="1" t="s">
        <v>51</v>
      </c>
      <c r="C63" s="1">
        <v>5</v>
      </c>
      <c r="D63" s="49">
        <f t="shared" si="37"/>
        <v>3496</v>
      </c>
      <c r="E63" s="49">
        <f t="shared" si="37"/>
        <v>9</v>
      </c>
      <c r="F63" s="3">
        <f t="shared" si="38"/>
        <v>2.574370709382151E-3</v>
      </c>
      <c r="G63" s="2">
        <v>0.5</v>
      </c>
      <c r="H63" s="3">
        <f t="shared" si="39"/>
        <v>1.27895409975842E-2</v>
      </c>
      <c r="I63" s="3">
        <f t="shared" si="40"/>
        <v>0.98721045900241577</v>
      </c>
      <c r="J63" s="5">
        <f t="shared" si="47"/>
        <v>94204.056397850552</v>
      </c>
      <c r="K63" s="5">
        <f t="shared" si="41"/>
        <v>1204.8266414390437</v>
      </c>
      <c r="L63" s="5">
        <f t="shared" si="42"/>
        <v>468008.21538565512</v>
      </c>
      <c r="M63" s="5">
        <f t="shared" si="32"/>
        <v>3606660.9851265899</v>
      </c>
      <c r="N63" s="33">
        <f t="shared" si="43"/>
        <v>38.285622966113408</v>
      </c>
      <c r="O63" s="4"/>
      <c r="Q63" s="27" t="s">
        <v>52</v>
      </c>
      <c r="R63" s="29">
        <f t="shared" si="33"/>
        <v>94204.056397850552</v>
      </c>
      <c r="S63" s="29">
        <f t="shared" si="34"/>
        <v>468008.21538565512</v>
      </c>
      <c r="T63" s="35">
        <f t="shared" si="35"/>
        <v>38.285622966113408</v>
      </c>
      <c r="U63" s="42">
        <v>0.94216194080535964</v>
      </c>
      <c r="V63" s="43">
        <f t="shared" si="48"/>
        <v>5.7838059194640357E-2</v>
      </c>
      <c r="W63" s="29">
        <f t="shared" si="44"/>
        <v>440939.52852060163</v>
      </c>
      <c r="X63" s="29">
        <f t="shared" si="36"/>
        <v>2924073.3915424598</v>
      </c>
      <c r="Y63" s="35">
        <f t="shared" si="45"/>
        <v>31.039782185103213</v>
      </c>
      <c r="Z63" s="36">
        <f t="shared" si="46"/>
        <v>7.2458407810101946</v>
      </c>
    </row>
    <row r="64" spans="1:26" s="2" customFormat="1" ht="13.2" x14ac:dyDescent="0.25">
      <c r="A64" s="2">
        <v>11</v>
      </c>
      <c r="B64" s="1" t="s">
        <v>53</v>
      </c>
      <c r="C64" s="1">
        <v>5</v>
      </c>
      <c r="D64" s="49">
        <f t="shared" si="37"/>
        <v>3507</v>
      </c>
      <c r="E64" s="49">
        <f t="shared" si="37"/>
        <v>13</v>
      </c>
      <c r="F64" s="3">
        <f t="shared" si="38"/>
        <v>3.7068719703450244E-3</v>
      </c>
      <c r="G64" s="2">
        <v>0.5</v>
      </c>
      <c r="H64" s="3">
        <f t="shared" si="39"/>
        <v>1.8364175731035458E-2</v>
      </c>
      <c r="I64" s="3">
        <f t="shared" si="40"/>
        <v>0.98163582426896456</v>
      </c>
      <c r="J64" s="5">
        <f t="shared" si="47"/>
        <v>92999.2297564115</v>
      </c>
      <c r="K64" s="5">
        <f t="shared" si="41"/>
        <v>1707.8541980976827</v>
      </c>
      <c r="L64" s="5">
        <f t="shared" si="42"/>
        <v>460726.51328681328</v>
      </c>
      <c r="M64" s="5">
        <f t="shared" si="32"/>
        <v>3138652.7697409349</v>
      </c>
      <c r="N64" s="33">
        <f t="shared" si="43"/>
        <v>33.749234030882405</v>
      </c>
      <c r="O64" s="4"/>
      <c r="Q64" s="27" t="s">
        <v>54</v>
      </c>
      <c r="R64" s="29">
        <f t="shared" si="33"/>
        <v>92999.2297564115</v>
      </c>
      <c r="S64" s="29">
        <f t="shared" si="34"/>
        <v>460726.51328681328</v>
      </c>
      <c r="T64" s="35">
        <f t="shared" si="35"/>
        <v>33.749234030882405</v>
      </c>
      <c r="U64" s="42">
        <v>0.92489605986448908</v>
      </c>
      <c r="V64" s="43">
        <f t="shared" si="48"/>
        <v>7.5103940135510916E-2</v>
      </c>
      <c r="W64" s="29">
        <f t="shared" si="44"/>
        <v>426124.13681407779</v>
      </c>
      <c r="X64" s="29">
        <f t="shared" si="36"/>
        <v>2483133.863021858</v>
      </c>
      <c r="Y64" s="35">
        <f t="shared" si="45"/>
        <v>26.700585257811419</v>
      </c>
      <c r="Z64" s="36">
        <f t="shared" si="46"/>
        <v>7.0486487730709868</v>
      </c>
    </row>
    <row r="65" spans="1:26" s="2" customFormat="1" ht="13.2" x14ac:dyDescent="0.25">
      <c r="A65" s="2">
        <v>12</v>
      </c>
      <c r="B65" s="1" t="s">
        <v>55</v>
      </c>
      <c r="C65" s="1">
        <v>5</v>
      </c>
      <c r="D65" s="49">
        <f t="shared" si="37"/>
        <v>3182</v>
      </c>
      <c r="E65" s="49">
        <f t="shared" si="37"/>
        <v>17</v>
      </c>
      <c r="F65" s="3">
        <f t="shared" si="38"/>
        <v>5.3425518541797608E-3</v>
      </c>
      <c r="G65" s="2">
        <v>0.5</v>
      </c>
      <c r="H65" s="3">
        <f t="shared" si="39"/>
        <v>2.6360676073809892E-2</v>
      </c>
      <c r="I65" s="3">
        <f t="shared" si="40"/>
        <v>0.97363932392619013</v>
      </c>
      <c r="J65" s="5">
        <f t="shared" si="47"/>
        <v>91291.375558313812</v>
      </c>
      <c r="K65" s="5">
        <f t="shared" si="41"/>
        <v>2406.5023794252361</v>
      </c>
      <c r="L65" s="5">
        <f t="shared" si="42"/>
        <v>450440.621843006</v>
      </c>
      <c r="M65" s="5">
        <f t="shared" si="32"/>
        <v>2677926.2564541218</v>
      </c>
      <c r="N65" s="33">
        <f t="shared" si="43"/>
        <v>29.333836192922234</v>
      </c>
      <c r="O65" s="4"/>
      <c r="Q65" s="27" t="s">
        <v>56</v>
      </c>
      <c r="R65" s="29">
        <f t="shared" si="33"/>
        <v>91291.375558313812</v>
      </c>
      <c r="S65" s="29">
        <f t="shared" si="34"/>
        <v>450440.621843006</v>
      </c>
      <c r="T65" s="35">
        <f t="shared" si="35"/>
        <v>29.333836192922234</v>
      </c>
      <c r="U65" s="42">
        <v>0.89970667843387275</v>
      </c>
      <c r="V65" s="43">
        <f t="shared" si="48"/>
        <v>0.10029332156612725</v>
      </c>
      <c r="W65" s="29">
        <f t="shared" si="44"/>
        <v>405264.43571005907</v>
      </c>
      <c r="X65" s="29">
        <f t="shared" si="36"/>
        <v>2057009.7262077804</v>
      </c>
      <c r="Y65" s="35">
        <f t="shared" si="45"/>
        <v>22.532355478572374</v>
      </c>
      <c r="Z65" s="36">
        <f t="shared" si="46"/>
        <v>6.8014807143498608</v>
      </c>
    </row>
    <row r="66" spans="1:26" s="2" customFormat="1" ht="13.2" x14ac:dyDescent="0.25">
      <c r="A66" s="2">
        <v>13</v>
      </c>
      <c r="B66" s="1" t="s">
        <v>57</v>
      </c>
      <c r="C66" s="1">
        <v>5</v>
      </c>
      <c r="D66" s="49">
        <f t="shared" si="37"/>
        <v>2391</v>
      </c>
      <c r="E66" s="49">
        <f t="shared" si="37"/>
        <v>26</v>
      </c>
      <c r="F66" s="3">
        <f t="shared" si="38"/>
        <v>1.0874111250522794E-2</v>
      </c>
      <c r="G66" s="2">
        <v>0.5</v>
      </c>
      <c r="H66" s="3">
        <f t="shared" si="39"/>
        <v>5.2931596091205221E-2</v>
      </c>
      <c r="I66" s="3">
        <f t="shared" si="40"/>
        <v>0.94706840390879476</v>
      </c>
      <c r="J66" s="5">
        <f t="shared" si="47"/>
        <v>88884.873178888578</v>
      </c>
      <c r="K66" s="5">
        <f t="shared" si="41"/>
        <v>4704.8182057229305</v>
      </c>
      <c r="L66" s="5">
        <f t="shared" si="42"/>
        <v>432662.32038013556</v>
      </c>
      <c r="M66" s="5">
        <f t="shared" si="32"/>
        <v>2227485.6346111158</v>
      </c>
      <c r="N66" s="33">
        <f t="shared" si="43"/>
        <v>25.06034553402699</v>
      </c>
      <c r="O66" s="4"/>
      <c r="Q66" s="27" t="s">
        <v>58</v>
      </c>
      <c r="R66" s="29">
        <f t="shared" si="33"/>
        <v>88884.873178888578</v>
      </c>
      <c r="S66" s="29">
        <f t="shared" si="34"/>
        <v>432662.32038013556</v>
      </c>
      <c r="T66" s="35">
        <f t="shared" si="35"/>
        <v>25.06034553402699</v>
      </c>
      <c r="U66" s="42">
        <v>0.86438699185239576</v>
      </c>
      <c r="V66" s="43">
        <f t="shared" si="48"/>
        <v>0.13561300814760424</v>
      </c>
      <c r="W66" s="29">
        <f t="shared" si="44"/>
        <v>373987.68160126288</v>
      </c>
      <c r="X66" s="29">
        <f t="shared" si="36"/>
        <v>1651745.2904977214</v>
      </c>
      <c r="Y66" s="35">
        <f t="shared" si="45"/>
        <v>18.582974036239435</v>
      </c>
      <c r="Z66" s="36">
        <f t="shared" si="46"/>
        <v>6.4773714977875549</v>
      </c>
    </row>
    <row r="67" spans="1:26" s="2" customFormat="1" ht="13.2" x14ac:dyDescent="0.25">
      <c r="A67" s="2">
        <v>14</v>
      </c>
      <c r="B67" s="1" t="s">
        <v>59</v>
      </c>
      <c r="C67" s="1">
        <v>5</v>
      </c>
      <c r="D67" s="49">
        <f t="shared" si="37"/>
        <v>1882</v>
      </c>
      <c r="E67" s="49">
        <f t="shared" si="37"/>
        <v>31</v>
      </c>
      <c r="F67" s="3">
        <f t="shared" si="38"/>
        <v>1.647183846971307E-2</v>
      </c>
      <c r="G67" s="2">
        <v>0.5</v>
      </c>
      <c r="H67" s="3">
        <f t="shared" si="39"/>
        <v>7.9101811686654741E-2</v>
      </c>
      <c r="I67" s="3">
        <f t="shared" si="40"/>
        <v>0.92089818831334525</v>
      </c>
      <c r="J67" s="5">
        <f t="shared" si="47"/>
        <v>84180.05497316565</v>
      </c>
      <c r="K67" s="5">
        <f t="shared" si="41"/>
        <v>6658.794856259593</v>
      </c>
      <c r="L67" s="5">
        <f t="shared" si="42"/>
        <v>404253.28772517922</v>
      </c>
      <c r="M67" s="5">
        <f t="shared" si="32"/>
        <v>1794823.3142309801</v>
      </c>
      <c r="N67" s="33">
        <f t="shared" si="43"/>
        <v>21.321241888035377</v>
      </c>
      <c r="O67" s="4"/>
      <c r="Q67" s="27" t="s">
        <v>60</v>
      </c>
      <c r="R67" s="29">
        <f t="shared" si="33"/>
        <v>84180.05497316565</v>
      </c>
      <c r="S67" s="29">
        <f t="shared" si="34"/>
        <v>404253.28772517922</v>
      </c>
      <c r="T67" s="35">
        <f t="shared" si="35"/>
        <v>21.321241888035377</v>
      </c>
      <c r="U67" s="42">
        <v>0.82345390469096191</v>
      </c>
      <c r="V67" s="43">
        <f t="shared" si="48"/>
        <v>0.17654609530903809</v>
      </c>
      <c r="W67" s="29">
        <f t="shared" si="44"/>
        <v>332883.94826145773</v>
      </c>
      <c r="X67" s="29">
        <f t="shared" si="36"/>
        <v>1277757.6088964585</v>
      </c>
      <c r="Y67" s="35">
        <f t="shared" si="45"/>
        <v>15.178864034999425</v>
      </c>
      <c r="Z67" s="36">
        <f t="shared" si="46"/>
        <v>6.1423778530359527</v>
      </c>
    </row>
    <row r="68" spans="1:26" s="2" customFormat="1" ht="13.2" x14ac:dyDescent="0.25">
      <c r="A68" s="2">
        <v>15</v>
      </c>
      <c r="B68" s="1" t="s">
        <v>61</v>
      </c>
      <c r="C68" s="1">
        <v>5</v>
      </c>
      <c r="D68" s="49">
        <f t="shared" si="37"/>
        <v>1426</v>
      </c>
      <c r="E68" s="49">
        <f t="shared" si="37"/>
        <v>25</v>
      </c>
      <c r="F68" s="3">
        <f t="shared" si="38"/>
        <v>1.7531556802244039E-2</v>
      </c>
      <c r="G68" s="2">
        <v>0.5</v>
      </c>
      <c r="H68" s="3">
        <f t="shared" si="39"/>
        <v>8.3977158212966072E-2</v>
      </c>
      <c r="I68" s="3">
        <f t="shared" si="40"/>
        <v>0.91602284178703397</v>
      </c>
      <c r="J68" s="5">
        <f t="shared" si="47"/>
        <v>77521.260116906051</v>
      </c>
      <c r="K68" s="5">
        <f t="shared" si="41"/>
        <v>6510.015125705916</v>
      </c>
      <c r="L68" s="5">
        <f t="shared" si="42"/>
        <v>371331.26277026546</v>
      </c>
      <c r="M68" s="5">
        <f t="shared" si="32"/>
        <v>1390570.0265058009</v>
      </c>
      <c r="N68" s="33">
        <f t="shared" si="43"/>
        <v>17.937918248603669</v>
      </c>
      <c r="O68" s="4"/>
      <c r="Q68" s="27" t="s">
        <v>62</v>
      </c>
      <c r="R68" s="29">
        <f t="shared" si="33"/>
        <v>77521.260116906051</v>
      </c>
      <c r="S68" s="29">
        <f t="shared" si="34"/>
        <v>371331.26277026546</v>
      </c>
      <c r="T68" s="35">
        <f t="shared" si="35"/>
        <v>17.937918248603669</v>
      </c>
      <c r="U68" s="42">
        <v>0.7557222850963411</v>
      </c>
      <c r="V68" s="43">
        <f t="shared" si="48"/>
        <v>0.2442777149036589</v>
      </c>
      <c r="W68" s="29">
        <f t="shared" si="44"/>
        <v>280623.31042845489</v>
      </c>
      <c r="X68" s="29">
        <f t="shared" si="36"/>
        <v>944873.66063500068</v>
      </c>
      <c r="Y68" s="35">
        <f t="shared" si="45"/>
        <v>12.188574582122151</v>
      </c>
      <c r="Z68" s="36">
        <f t="shared" si="46"/>
        <v>5.7493436664815185</v>
      </c>
    </row>
    <row r="69" spans="1:26" s="2" customFormat="1" ht="13.2" x14ac:dyDescent="0.25">
      <c r="A69" s="2">
        <v>16</v>
      </c>
      <c r="B69" s="1" t="s">
        <v>63</v>
      </c>
      <c r="C69" s="1">
        <v>5</v>
      </c>
      <c r="D69" s="49">
        <f t="shared" si="37"/>
        <v>949</v>
      </c>
      <c r="E69" s="49">
        <f t="shared" si="37"/>
        <v>27</v>
      </c>
      <c r="F69" s="3">
        <f t="shared" si="38"/>
        <v>2.8451001053740779E-2</v>
      </c>
      <c r="G69" s="2">
        <v>0.5</v>
      </c>
      <c r="H69" s="3">
        <f t="shared" si="39"/>
        <v>0.13280865715691095</v>
      </c>
      <c r="I69" s="3">
        <f t="shared" si="40"/>
        <v>0.86719134284308907</v>
      </c>
      <c r="J69" s="5">
        <f t="shared" si="47"/>
        <v>71011.244991200132</v>
      </c>
      <c r="K69" s="5">
        <f t="shared" si="41"/>
        <v>9430.9080903217091</v>
      </c>
      <c r="L69" s="5">
        <f t="shared" si="42"/>
        <v>331478.95473019639</v>
      </c>
      <c r="M69" s="5">
        <f t="shared" si="32"/>
        <v>1019238.7637355353</v>
      </c>
      <c r="N69" s="33">
        <f t="shared" si="43"/>
        <v>14.353202283129125</v>
      </c>
      <c r="O69" s="4"/>
      <c r="Q69" s="27" t="s">
        <v>64</v>
      </c>
      <c r="R69" s="29">
        <f t="shared" si="33"/>
        <v>71011.244991200132</v>
      </c>
      <c r="S69" s="29">
        <f t="shared" si="34"/>
        <v>331478.95473019639</v>
      </c>
      <c r="T69" s="35">
        <f t="shared" si="35"/>
        <v>14.353202283129125</v>
      </c>
      <c r="U69" s="42">
        <v>0.69850988448397933</v>
      </c>
      <c r="V69" s="43">
        <f t="shared" si="48"/>
        <v>0.30149011551602067</v>
      </c>
      <c r="W69" s="29">
        <f t="shared" si="44"/>
        <v>231541.32637745969</v>
      </c>
      <c r="X69" s="29">
        <f t="shared" si="36"/>
        <v>664250.35020654579</v>
      </c>
      <c r="Y69" s="35">
        <f t="shared" si="45"/>
        <v>9.3541572224069736</v>
      </c>
      <c r="Z69" s="36">
        <f t="shared" si="46"/>
        <v>4.9990450607221515</v>
      </c>
    </row>
    <row r="70" spans="1:26" s="2" customFormat="1" ht="13.2" x14ac:dyDescent="0.25">
      <c r="A70" s="2">
        <v>17</v>
      </c>
      <c r="B70" s="1" t="s">
        <v>65</v>
      </c>
      <c r="C70" s="1">
        <v>5</v>
      </c>
      <c r="D70" s="49">
        <f t="shared" si="37"/>
        <v>549</v>
      </c>
      <c r="E70" s="49">
        <f t="shared" si="37"/>
        <v>34</v>
      </c>
      <c r="F70" s="3">
        <f t="shared" si="38"/>
        <v>6.1930783242258654E-2</v>
      </c>
      <c r="G70" s="2">
        <v>0.5</v>
      </c>
      <c r="H70" s="3">
        <f t="shared" si="39"/>
        <v>0.26813880126182965</v>
      </c>
      <c r="I70" s="3">
        <f t="shared" si="40"/>
        <v>0.73186119873817035</v>
      </c>
      <c r="J70" s="5">
        <f t="shared" si="47"/>
        <v>61580.336900878428</v>
      </c>
      <c r="K70" s="5">
        <f t="shared" si="41"/>
        <v>16512.077717901157</v>
      </c>
      <c r="L70" s="5">
        <f t="shared" si="42"/>
        <v>266621.49020963925</v>
      </c>
      <c r="M70" s="5">
        <f t="shared" si="32"/>
        <v>687759.80900533893</v>
      </c>
      <c r="N70" s="33">
        <f t="shared" si="43"/>
        <v>11.168497017357634</v>
      </c>
      <c r="O70" s="4"/>
      <c r="Q70" s="27" t="s">
        <v>66</v>
      </c>
      <c r="R70" s="29">
        <f t="shared" si="33"/>
        <v>61580.336900878428</v>
      </c>
      <c r="S70" s="29">
        <f t="shared" si="34"/>
        <v>266621.49020963925</v>
      </c>
      <c r="T70" s="35">
        <f t="shared" si="35"/>
        <v>11.168497017357634</v>
      </c>
      <c r="U70" s="42">
        <v>0.67065690345363116</v>
      </c>
      <c r="V70" s="43">
        <f t="shared" si="48"/>
        <v>0.32934309654636884</v>
      </c>
      <c r="W70" s="29">
        <f t="shared" si="44"/>
        <v>178811.54301818929</v>
      </c>
      <c r="X70" s="29">
        <f t="shared" si="36"/>
        <v>432709.0238290861</v>
      </c>
      <c r="Y70" s="35">
        <f t="shared" si="45"/>
        <v>7.0267401187750504</v>
      </c>
      <c r="Z70" s="36">
        <f t="shared" si="46"/>
        <v>4.1417568985825834</v>
      </c>
    </row>
    <row r="71" spans="1:26" s="2" customFormat="1" ht="13.2" x14ac:dyDescent="0.25">
      <c r="A71" s="2">
        <v>18</v>
      </c>
      <c r="B71" s="1" t="s">
        <v>67</v>
      </c>
      <c r="C71" s="1">
        <v>5</v>
      </c>
      <c r="D71" s="49">
        <f t="shared" ref="D71:E72" si="49">D21+D46</f>
        <v>269</v>
      </c>
      <c r="E71" s="49">
        <f t="shared" si="49"/>
        <v>19</v>
      </c>
      <c r="F71" s="3">
        <f t="shared" si="38"/>
        <v>7.0631970260223054E-2</v>
      </c>
      <c r="G71" s="2">
        <v>0.5</v>
      </c>
      <c r="H71" s="3">
        <f t="shared" si="39"/>
        <v>0.30015797788309639</v>
      </c>
      <c r="I71" s="3">
        <f t="shared" si="40"/>
        <v>0.69984202211690361</v>
      </c>
      <c r="J71" s="5">
        <f t="shared" si="47"/>
        <v>45068.259182977272</v>
      </c>
      <c r="K71" s="5">
        <f t="shared" si="41"/>
        <v>13527.597543073747</v>
      </c>
      <c r="L71" s="5">
        <f t="shared" si="42"/>
        <v>191522.302057202</v>
      </c>
      <c r="M71" s="5">
        <f>L71+M72</f>
        <v>421138.31879569963</v>
      </c>
      <c r="N71" s="33">
        <f t="shared" si="43"/>
        <v>9.3444549763033162</v>
      </c>
      <c r="O71" s="4"/>
      <c r="Q71" s="27" t="s">
        <v>68</v>
      </c>
      <c r="R71" s="29">
        <f t="shared" si="33"/>
        <v>45068.259182977272</v>
      </c>
      <c r="S71" s="29">
        <f t="shared" si="34"/>
        <v>191522.302057202</v>
      </c>
      <c r="T71" s="35">
        <f t="shared" si="35"/>
        <v>9.3444549763033162</v>
      </c>
      <c r="U71" s="42">
        <v>0.63527807449444496</v>
      </c>
      <c r="V71" s="43">
        <f t="shared" si="48"/>
        <v>0.36472192550555504</v>
      </c>
      <c r="W71" s="29">
        <f t="shared" si="44"/>
        <v>121669.91927364276</v>
      </c>
      <c r="X71" s="29">
        <f>X72+W71</f>
        <v>253897.48081089678</v>
      </c>
      <c r="Y71" s="35">
        <f t="shared" si="45"/>
        <v>5.6336207657826813</v>
      </c>
      <c r="Z71" s="36">
        <f t="shared" si="46"/>
        <v>3.7108342105206349</v>
      </c>
    </row>
    <row r="72" spans="1:26" s="2" customFormat="1" ht="13.2" x14ac:dyDescent="0.25">
      <c r="A72" s="12">
        <v>19</v>
      </c>
      <c r="B72" s="13" t="s">
        <v>69</v>
      </c>
      <c r="C72" s="12"/>
      <c r="D72" s="50">
        <f t="shared" si="49"/>
        <v>182</v>
      </c>
      <c r="E72" s="50">
        <f t="shared" si="49"/>
        <v>25</v>
      </c>
      <c r="F72" s="17">
        <f t="shared" si="38"/>
        <v>0.13736263736263737</v>
      </c>
      <c r="G72" s="12"/>
      <c r="H72" s="17">
        <v>1</v>
      </c>
      <c r="I72" s="17">
        <f t="shared" si="40"/>
        <v>0</v>
      </c>
      <c r="J72" s="21">
        <f t="shared" si="47"/>
        <v>31540.661639903523</v>
      </c>
      <c r="K72" s="21">
        <f t="shared" si="41"/>
        <v>31540.661639903523</v>
      </c>
      <c r="L72" s="21">
        <f>K72/F72</f>
        <v>229616.01673849762</v>
      </c>
      <c r="M72" s="21">
        <f>L72</f>
        <v>229616.01673849762</v>
      </c>
      <c r="N72" s="34">
        <f t="shared" si="43"/>
        <v>7.2799999999999994</v>
      </c>
      <c r="O72" s="4"/>
      <c r="Q72" s="30" t="s">
        <v>69</v>
      </c>
      <c r="R72" s="31">
        <f t="shared" si="33"/>
        <v>31540.661639903523</v>
      </c>
      <c r="S72" s="31">
        <f t="shared" si="34"/>
        <v>229616.01673849762</v>
      </c>
      <c r="T72" s="38">
        <f t="shared" si="35"/>
        <v>7.2799999999999994</v>
      </c>
      <c r="U72" s="44">
        <v>0.57586384179742911</v>
      </c>
      <c r="V72" s="45">
        <f t="shared" si="48"/>
        <v>0.42413615820257089</v>
      </c>
      <c r="W72" s="31">
        <f t="shared" si="44"/>
        <v>132227.56153725402</v>
      </c>
      <c r="X72" s="31">
        <f>W72</f>
        <v>132227.56153725402</v>
      </c>
      <c r="Y72" s="38">
        <f t="shared" si="45"/>
        <v>4.192288768285283</v>
      </c>
      <c r="Z72" s="37">
        <f t="shared" si="46"/>
        <v>3.0877112317147164</v>
      </c>
    </row>
    <row r="73" spans="1:26" s="2" customFormat="1" ht="13.2" x14ac:dyDescent="0.25">
      <c r="B73" s="2" t="s">
        <v>70</v>
      </c>
      <c r="D73" s="25">
        <f>SUM(D54:D72)</f>
        <v>39546</v>
      </c>
      <c r="E73" s="25">
        <f>SUM(E54:E72)</f>
        <v>260</v>
      </c>
    </row>
    <row r="77" spans="1:26" s="52" customFormat="1" ht="17.399999999999999" x14ac:dyDescent="0.3">
      <c r="C77" s="53" t="s">
        <v>81</v>
      </c>
      <c r="D77" s="53" t="s">
        <v>82</v>
      </c>
      <c r="E77" s="53" t="s">
        <v>83</v>
      </c>
      <c r="F77" s="53" t="s">
        <v>19</v>
      </c>
      <c r="G77" s="53" t="s">
        <v>20</v>
      </c>
    </row>
    <row r="78" spans="1:26" s="52" customFormat="1" ht="17.399999999999999" x14ac:dyDescent="0.3">
      <c r="C78" s="53" t="s">
        <v>84</v>
      </c>
      <c r="D78" s="54">
        <v>0</v>
      </c>
      <c r="E78" s="55">
        <f>$N$4</f>
        <v>72.197120594956942</v>
      </c>
      <c r="F78" s="55">
        <f>$Y$4</f>
        <v>65.608882777963345</v>
      </c>
      <c r="G78" s="55">
        <f>E78-F78</f>
        <v>6.5882378169935976</v>
      </c>
    </row>
    <row r="79" spans="1:26" s="52" customFormat="1" ht="17.399999999999999" x14ac:dyDescent="0.3">
      <c r="C79" s="53" t="s">
        <v>85</v>
      </c>
      <c r="D79" s="54">
        <v>0</v>
      </c>
      <c r="E79" s="55">
        <f>$N$29</f>
        <v>78.698992826765775</v>
      </c>
      <c r="F79" s="55">
        <f>$Y$29</f>
        <v>69.558498344252953</v>
      </c>
      <c r="G79" s="55">
        <f t="shared" ref="G79:G80" si="50">E79-F79</f>
        <v>9.1404944825128212</v>
      </c>
    </row>
    <row r="80" spans="1:26" s="52" customFormat="1" ht="17.399999999999999" x14ac:dyDescent="0.3">
      <c r="C80" s="53" t="s">
        <v>86</v>
      </c>
      <c r="D80" s="54">
        <v>0</v>
      </c>
      <c r="E80" s="55">
        <f>$N$54</f>
        <v>75.225540953957889</v>
      </c>
      <c r="F80" s="55">
        <f>$Y$54</f>
        <v>66.797431463159526</v>
      </c>
      <c r="G80" s="55">
        <f t="shared" si="50"/>
        <v>8.4281094907983629</v>
      </c>
    </row>
  </sheetData>
  <mergeCells count="30"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90BD52-6858-A14B-B143-4ED1FCC27442}">
  <dimension ref="A1:Z80"/>
  <sheetViews>
    <sheetView topLeftCell="A28" workbookViewId="0">
      <selection activeCell="F46" sqref="F46"/>
    </sheetView>
  </sheetViews>
  <sheetFormatPr defaultColWidth="8.796875" defaultRowHeight="13.8" x14ac:dyDescent="0.25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 x14ac:dyDescent="0.3">
      <c r="B1" s="65" t="s">
        <v>87</v>
      </c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Q1" s="70" t="s">
        <v>90</v>
      </c>
      <c r="R1" s="71"/>
      <c r="S1" s="71"/>
      <c r="T1" s="71"/>
      <c r="U1" s="71"/>
      <c r="V1" s="71"/>
      <c r="W1" s="71"/>
      <c r="X1" s="71"/>
      <c r="Y1" s="71"/>
      <c r="Z1" s="72"/>
    </row>
    <row r="2" spans="1:26" s="9" customFormat="1" ht="35.549999999999997" customHeight="1" x14ac:dyDescent="0.25">
      <c r="A2" s="7"/>
      <c r="B2" s="66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73" t="s">
        <v>14</v>
      </c>
      <c r="S2" s="73"/>
      <c r="T2" s="73"/>
      <c r="U2" s="74" t="s">
        <v>15</v>
      </c>
      <c r="V2" s="74" t="s">
        <v>16</v>
      </c>
      <c r="W2" s="75" t="s">
        <v>17</v>
      </c>
      <c r="X2" s="75" t="s">
        <v>18</v>
      </c>
      <c r="Y2" s="76" t="s">
        <v>19</v>
      </c>
      <c r="Z2" s="76" t="s">
        <v>20</v>
      </c>
    </row>
    <row r="3" spans="1:26" s="10" customFormat="1" ht="23.25" customHeight="1" thickBot="1" x14ac:dyDescent="0.35">
      <c r="B3" s="67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74"/>
      <c r="V3" s="74"/>
      <c r="W3" s="75"/>
      <c r="X3" s="75"/>
      <c r="Y3" s="76"/>
      <c r="Z3" s="76"/>
    </row>
    <row r="4" spans="1:26" s="2" customFormat="1" x14ac:dyDescent="0.25">
      <c r="A4" s="2">
        <v>1</v>
      </c>
      <c r="B4" s="1">
        <v>0</v>
      </c>
      <c r="C4" s="1">
        <v>1</v>
      </c>
      <c r="D4" t="e" cm="1">
        <f t="array" ref="D4:D22">[1]TEMP!$G$6:$G$24</f>
        <v>#REF!</v>
      </c>
      <c r="E4" s="51" cm="1">
        <f t="array" ref="E4:E22">[2]Temp!$M$6:$M$24</f>
        <v>0</v>
      </c>
      <c r="F4" s="3" t="e">
        <f>E4/D4</f>
        <v>#REF!</v>
      </c>
      <c r="G4" s="2">
        <v>0.3</v>
      </c>
      <c r="H4" s="18" t="e">
        <f>C4*F4/(1+(1-G4)*C4*F4)</f>
        <v>#REF!</v>
      </c>
      <c r="I4" s="18" t="e">
        <f>1-H4</f>
        <v>#REF!</v>
      </c>
      <c r="J4" s="41">
        <v>100000</v>
      </c>
      <c r="K4" s="20" t="e">
        <f>J4*H4</f>
        <v>#REF!</v>
      </c>
      <c r="L4" s="20" t="e">
        <f>C4*(J5+G4*K4)</f>
        <v>#REF!</v>
      </c>
      <c r="M4" s="5" t="e">
        <f t="shared" ref="M4:M20" si="0">L4+M5</f>
        <v>#REF!</v>
      </c>
      <c r="N4" s="32" t="e">
        <f>M4/J4</f>
        <v>#REF!</v>
      </c>
      <c r="O4" s="4"/>
      <c r="Q4" s="39">
        <v>0</v>
      </c>
      <c r="R4" s="29">
        <f t="shared" ref="R4:R22" si="1">J4</f>
        <v>100000</v>
      </c>
      <c r="S4" s="29" t="e">
        <f t="shared" ref="S4:S22" si="2">L4</f>
        <v>#REF!</v>
      </c>
      <c r="T4" s="35" t="e">
        <f t="shared" ref="T4:T22" si="3">N4</f>
        <v>#REF!</v>
      </c>
      <c r="U4" s="42">
        <v>0.96680194174873568</v>
      </c>
      <c r="V4" s="43">
        <f>1-U4</f>
        <v>3.3198058251264317E-2</v>
      </c>
      <c r="W4" s="29" t="e">
        <f>S4*U4</f>
        <v>#REF!</v>
      </c>
      <c r="X4" s="29" t="e">
        <f t="shared" ref="X4:X20" si="4">X5+W4</f>
        <v>#REF!</v>
      </c>
      <c r="Y4" s="40" t="e">
        <f>X4/R4</f>
        <v>#REF!</v>
      </c>
      <c r="Z4" s="36" t="e">
        <f>T4-Y4</f>
        <v>#REF!</v>
      </c>
    </row>
    <row r="5" spans="1:26" s="2" customFormat="1" x14ac:dyDescent="0.25">
      <c r="A5" s="2">
        <v>2</v>
      </c>
      <c r="B5" s="1" t="s">
        <v>35</v>
      </c>
      <c r="C5" s="1">
        <v>4</v>
      </c>
      <c r="D5" t="e">
        <v>#REF!</v>
      </c>
      <c r="E5" s="51">
        <v>0</v>
      </c>
      <c r="F5" s="3" t="e">
        <f t="shared" ref="F5:F22" si="5">E5/D5</f>
        <v>#REF!</v>
      </c>
      <c r="G5" s="2">
        <v>0.4</v>
      </c>
      <c r="H5" s="3" t="e">
        <f t="shared" ref="H5:H21" si="6">C5*F5/(1+(1-G5)*C5*F5)</f>
        <v>#REF!</v>
      </c>
      <c r="I5" s="3" t="e">
        <f t="shared" ref="I5:I22" si="7">1-H5</f>
        <v>#REF!</v>
      </c>
      <c r="J5" s="5" t="e">
        <f>I4*J4</f>
        <v>#REF!</v>
      </c>
      <c r="K5" s="5" t="e">
        <f t="shared" ref="K5:K22" si="8">J5*H5</f>
        <v>#REF!</v>
      </c>
      <c r="L5" s="5" t="e">
        <f t="shared" ref="L5:L21" si="9">C5*(J6+G5*K5)</f>
        <v>#REF!</v>
      </c>
      <c r="M5" s="5" t="e">
        <f t="shared" si="0"/>
        <v>#REF!</v>
      </c>
      <c r="N5" s="33" t="e">
        <f t="shared" ref="N5:N22" si="10">M5/J5</f>
        <v>#REF!</v>
      </c>
      <c r="O5" s="4"/>
      <c r="Q5" s="27" t="s">
        <v>36</v>
      </c>
      <c r="R5" s="29" t="e">
        <f t="shared" si="1"/>
        <v>#REF!</v>
      </c>
      <c r="S5" s="29" t="e">
        <f t="shared" si="2"/>
        <v>#REF!</v>
      </c>
      <c r="T5" s="35" t="e">
        <f t="shared" si="3"/>
        <v>#REF!</v>
      </c>
      <c r="U5" s="42">
        <v>0.96680194174873568</v>
      </c>
      <c r="V5" s="43">
        <f>1-U5</f>
        <v>3.3198058251264317E-2</v>
      </c>
      <c r="W5" s="29" t="e">
        <f t="shared" ref="W5:W22" si="11">S5*U5</f>
        <v>#REF!</v>
      </c>
      <c r="X5" s="29" t="e">
        <f t="shared" si="4"/>
        <v>#REF!</v>
      </c>
      <c r="Y5" s="35" t="e">
        <f t="shared" ref="Y5:Y22" si="12">X5/R5</f>
        <v>#REF!</v>
      </c>
      <c r="Z5" s="36" t="e">
        <f t="shared" ref="Z5:Z22" si="13">T5-Y5</f>
        <v>#REF!</v>
      </c>
    </row>
    <row r="6" spans="1:26" s="2" customFormat="1" x14ac:dyDescent="0.25">
      <c r="A6" s="2">
        <v>3</v>
      </c>
      <c r="B6" s="1" t="s">
        <v>37</v>
      </c>
      <c r="C6" s="1">
        <v>5</v>
      </c>
      <c r="D6" t="e">
        <v>#REF!</v>
      </c>
      <c r="E6" s="51">
        <v>2</v>
      </c>
      <c r="F6" s="3" t="e">
        <f t="shared" si="5"/>
        <v>#REF!</v>
      </c>
      <c r="G6" s="2">
        <v>0.5</v>
      </c>
      <c r="H6" s="3" t="e">
        <f t="shared" si="6"/>
        <v>#REF!</v>
      </c>
      <c r="I6" s="3" t="e">
        <f t="shared" si="7"/>
        <v>#REF!</v>
      </c>
      <c r="J6" s="5" t="e">
        <f t="shared" ref="J6:J22" si="14">I5*J5</f>
        <v>#REF!</v>
      </c>
      <c r="K6" s="5" t="e">
        <f t="shared" si="8"/>
        <v>#REF!</v>
      </c>
      <c r="L6" s="5" t="e">
        <f t="shared" si="9"/>
        <v>#REF!</v>
      </c>
      <c r="M6" s="5" t="e">
        <f t="shared" si="0"/>
        <v>#REF!</v>
      </c>
      <c r="N6" s="33" t="e">
        <f t="shared" si="10"/>
        <v>#REF!</v>
      </c>
      <c r="O6" s="4"/>
      <c r="Q6" s="27" t="s">
        <v>38</v>
      </c>
      <c r="R6" s="29" t="e">
        <f t="shared" si="1"/>
        <v>#REF!</v>
      </c>
      <c r="S6" s="29" t="e">
        <f t="shared" si="2"/>
        <v>#REF!</v>
      </c>
      <c r="T6" s="35" t="e">
        <f t="shared" si="3"/>
        <v>#REF!</v>
      </c>
      <c r="U6" s="42">
        <v>0.96680194174873568</v>
      </c>
      <c r="V6" s="43">
        <f>1-U6</f>
        <v>3.3198058251264317E-2</v>
      </c>
      <c r="W6" s="29" t="e">
        <f t="shared" si="11"/>
        <v>#REF!</v>
      </c>
      <c r="X6" s="29" t="e">
        <f t="shared" si="4"/>
        <v>#REF!</v>
      </c>
      <c r="Y6" s="35" t="e">
        <f t="shared" si="12"/>
        <v>#REF!</v>
      </c>
      <c r="Z6" s="36" t="e">
        <f t="shared" si="13"/>
        <v>#REF!</v>
      </c>
    </row>
    <row r="7" spans="1:26" s="2" customFormat="1" x14ac:dyDescent="0.25">
      <c r="A7" s="2">
        <v>4</v>
      </c>
      <c r="B7" s="1" t="s">
        <v>39</v>
      </c>
      <c r="C7" s="1">
        <v>5</v>
      </c>
      <c r="D7" t="e">
        <v>#REF!</v>
      </c>
      <c r="E7" s="51">
        <v>2</v>
      </c>
      <c r="F7" s="3" t="e">
        <f t="shared" si="5"/>
        <v>#REF!</v>
      </c>
      <c r="G7" s="2">
        <v>0.5</v>
      </c>
      <c r="H7" s="3" t="e">
        <f t="shared" si="6"/>
        <v>#REF!</v>
      </c>
      <c r="I7" s="3" t="e">
        <f t="shared" si="7"/>
        <v>#REF!</v>
      </c>
      <c r="J7" s="5" t="e">
        <f t="shared" si="14"/>
        <v>#REF!</v>
      </c>
      <c r="K7" s="5" t="e">
        <f t="shared" si="8"/>
        <v>#REF!</v>
      </c>
      <c r="L7" s="5" t="e">
        <f t="shared" si="9"/>
        <v>#REF!</v>
      </c>
      <c r="M7" s="5" t="e">
        <f t="shared" si="0"/>
        <v>#REF!</v>
      </c>
      <c r="N7" s="33" t="e">
        <f t="shared" si="10"/>
        <v>#REF!</v>
      </c>
      <c r="O7" s="4"/>
      <c r="Q7" s="27" t="s">
        <v>40</v>
      </c>
      <c r="R7" s="29" t="e">
        <f t="shared" si="1"/>
        <v>#REF!</v>
      </c>
      <c r="S7" s="29" t="e">
        <f t="shared" si="2"/>
        <v>#REF!</v>
      </c>
      <c r="T7" s="35" t="e">
        <f t="shared" si="3"/>
        <v>#REF!</v>
      </c>
      <c r="U7" s="42">
        <v>0.96680194174873568</v>
      </c>
      <c r="V7" s="43">
        <f>1-U7</f>
        <v>3.3198058251264317E-2</v>
      </c>
      <c r="W7" s="29" t="e">
        <f t="shared" si="11"/>
        <v>#REF!</v>
      </c>
      <c r="X7" s="29" t="e">
        <f t="shared" si="4"/>
        <v>#REF!</v>
      </c>
      <c r="Y7" s="35" t="e">
        <f t="shared" si="12"/>
        <v>#REF!</v>
      </c>
      <c r="Z7" s="36" t="e">
        <f t="shared" si="13"/>
        <v>#REF!</v>
      </c>
    </row>
    <row r="8" spans="1:26" s="2" customFormat="1" x14ac:dyDescent="0.25">
      <c r="A8" s="2">
        <v>5</v>
      </c>
      <c r="B8" s="1" t="s">
        <v>41</v>
      </c>
      <c r="C8" s="1">
        <v>5</v>
      </c>
      <c r="D8" t="e">
        <v>#REF!</v>
      </c>
      <c r="E8" s="51">
        <v>3</v>
      </c>
      <c r="F8" s="3" t="e">
        <f t="shared" si="5"/>
        <v>#REF!</v>
      </c>
      <c r="G8" s="2">
        <v>0.5</v>
      </c>
      <c r="H8" s="3" t="e">
        <f t="shared" si="6"/>
        <v>#REF!</v>
      </c>
      <c r="I8" s="3" t="e">
        <f t="shared" si="7"/>
        <v>#REF!</v>
      </c>
      <c r="J8" s="5" t="e">
        <f t="shared" si="14"/>
        <v>#REF!</v>
      </c>
      <c r="K8" s="5" t="e">
        <f t="shared" si="8"/>
        <v>#REF!</v>
      </c>
      <c r="L8" s="5" t="e">
        <f t="shared" si="9"/>
        <v>#REF!</v>
      </c>
      <c r="M8" s="5" t="e">
        <f t="shared" si="0"/>
        <v>#REF!</v>
      </c>
      <c r="N8" s="33" t="e">
        <f t="shared" si="10"/>
        <v>#REF!</v>
      </c>
      <c r="O8" s="4"/>
      <c r="Q8" s="27" t="s">
        <v>42</v>
      </c>
      <c r="R8" s="29" t="e">
        <f t="shared" si="1"/>
        <v>#REF!</v>
      </c>
      <c r="S8" s="29" t="e">
        <f t="shared" si="2"/>
        <v>#REF!</v>
      </c>
      <c r="T8" s="35" t="e">
        <f t="shared" si="3"/>
        <v>#REF!</v>
      </c>
      <c r="U8" s="42">
        <v>0.96680194174873568</v>
      </c>
      <c r="V8" s="43">
        <f>1-U8</f>
        <v>3.3198058251264317E-2</v>
      </c>
      <c r="W8" s="29" t="e">
        <f t="shared" si="11"/>
        <v>#REF!</v>
      </c>
      <c r="X8" s="29" t="e">
        <f t="shared" si="4"/>
        <v>#REF!</v>
      </c>
      <c r="Y8" s="35" t="e">
        <f t="shared" si="12"/>
        <v>#REF!</v>
      </c>
      <c r="Z8" s="36" t="e">
        <f t="shared" si="13"/>
        <v>#REF!</v>
      </c>
    </row>
    <row r="9" spans="1:26" s="2" customFormat="1" x14ac:dyDescent="0.25">
      <c r="A9" s="2">
        <v>6</v>
      </c>
      <c r="B9" s="1" t="s">
        <v>43</v>
      </c>
      <c r="C9" s="1">
        <v>5</v>
      </c>
      <c r="D9" t="e">
        <v>#REF!</v>
      </c>
      <c r="E9" s="51">
        <v>3</v>
      </c>
      <c r="F9" s="3" t="e">
        <f t="shared" si="5"/>
        <v>#REF!</v>
      </c>
      <c r="G9" s="2">
        <v>0.5</v>
      </c>
      <c r="H9" s="3" t="e">
        <f t="shared" si="6"/>
        <v>#REF!</v>
      </c>
      <c r="I9" s="3" t="e">
        <f t="shared" si="7"/>
        <v>#REF!</v>
      </c>
      <c r="J9" s="5" t="e">
        <f t="shared" si="14"/>
        <v>#REF!</v>
      </c>
      <c r="K9" s="5" t="e">
        <f t="shared" si="8"/>
        <v>#REF!</v>
      </c>
      <c r="L9" s="5" t="e">
        <f t="shared" si="9"/>
        <v>#REF!</v>
      </c>
      <c r="M9" s="5" t="e">
        <f t="shared" si="0"/>
        <v>#REF!</v>
      </c>
      <c r="N9" s="33" t="e">
        <f t="shared" si="10"/>
        <v>#REF!</v>
      </c>
      <c r="O9" s="4"/>
      <c r="Q9" s="27" t="s">
        <v>44</v>
      </c>
      <c r="R9" s="29" t="e">
        <f t="shared" si="1"/>
        <v>#REF!</v>
      </c>
      <c r="S9" s="29" t="e">
        <f t="shared" si="2"/>
        <v>#REF!</v>
      </c>
      <c r="T9" s="35" t="e">
        <f t="shared" si="3"/>
        <v>#REF!</v>
      </c>
      <c r="U9" s="42">
        <v>0.9555940589531835</v>
      </c>
      <c r="V9" s="43">
        <f t="shared" ref="V9:V22" si="15">1-U9</f>
        <v>4.4405941046816499E-2</v>
      </c>
      <c r="W9" s="29" t="e">
        <f t="shared" si="11"/>
        <v>#REF!</v>
      </c>
      <c r="X9" s="29" t="e">
        <f t="shared" si="4"/>
        <v>#REF!</v>
      </c>
      <c r="Y9" s="35" t="e">
        <f t="shared" si="12"/>
        <v>#REF!</v>
      </c>
      <c r="Z9" s="36" t="e">
        <f t="shared" si="13"/>
        <v>#REF!</v>
      </c>
    </row>
    <row r="10" spans="1:26" s="2" customFormat="1" x14ac:dyDescent="0.25">
      <c r="A10" s="2">
        <v>7</v>
      </c>
      <c r="B10" s="1" t="s">
        <v>45</v>
      </c>
      <c r="C10" s="1">
        <v>5</v>
      </c>
      <c r="D10" t="e">
        <v>#REF!</v>
      </c>
      <c r="E10" s="51">
        <v>4</v>
      </c>
      <c r="F10" s="3" t="e">
        <f t="shared" si="5"/>
        <v>#REF!</v>
      </c>
      <c r="G10" s="2">
        <v>0.5</v>
      </c>
      <c r="H10" s="3" t="e">
        <f t="shared" si="6"/>
        <v>#REF!</v>
      </c>
      <c r="I10" s="3" t="e">
        <f t="shared" si="7"/>
        <v>#REF!</v>
      </c>
      <c r="J10" s="5" t="e">
        <f t="shared" si="14"/>
        <v>#REF!</v>
      </c>
      <c r="K10" s="5" t="e">
        <f t="shared" si="8"/>
        <v>#REF!</v>
      </c>
      <c r="L10" s="5" t="e">
        <f t="shared" si="9"/>
        <v>#REF!</v>
      </c>
      <c r="M10" s="5" t="e">
        <f t="shared" si="0"/>
        <v>#REF!</v>
      </c>
      <c r="N10" s="33" t="e">
        <f t="shared" si="10"/>
        <v>#REF!</v>
      </c>
      <c r="O10" s="4"/>
      <c r="Q10" s="27" t="s">
        <v>46</v>
      </c>
      <c r="R10" s="29" t="e">
        <f t="shared" si="1"/>
        <v>#REF!</v>
      </c>
      <c r="S10" s="29" t="e">
        <f t="shared" si="2"/>
        <v>#REF!</v>
      </c>
      <c r="T10" s="35" t="e">
        <f t="shared" si="3"/>
        <v>#REF!</v>
      </c>
      <c r="U10" s="42">
        <v>0.96363095511775332</v>
      </c>
      <c r="V10" s="43">
        <f t="shared" si="15"/>
        <v>3.6369044882246682E-2</v>
      </c>
      <c r="W10" s="29" t="e">
        <f t="shared" si="11"/>
        <v>#REF!</v>
      </c>
      <c r="X10" s="29" t="e">
        <f t="shared" si="4"/>
        <v>#REF!</v>
      </c>
      <c r="Y10" s="35" t="e">
        <f t="shared" si="12"/>
        <v>#REF!</v>
      </c>
      <c r="Z10" s="36" t="e">
        <f t="shared" si="13"/>
        <v>#REF!</v>
      </c>
    </row>
    <row r="11" spans="1:26" s="2" customFormat="1" x14ac:dyDescent="0.25">
      <c r="A11" s="2">
        <v>8</v>
      </c>
      <c r="B11" s="1" t="s">
        <v>47</v>
      </c>
      <c r="C11" s="1">
        <v>5</v>
      </c>
      <c r="D11" t="e">
        <v>#REF!</v>
      </c>
      <c r="E11" s="51">
        <v>1</v>
      </c>
      <c r="F11" s="3" t="e">
        <f t="shared" si="5"/>
        <v>#REF!</v>
      </c>
      <c r="G11" s="2">
        <v>0.5</v>
      </c>
      <c r="H11" s="3" t="e">
        <f t="shared" si="6"/>
        <v>#REF!</v>
      </c>
      <c r="I11" s="3" t="e">
        <f t="shared" si="7"/>
        <v>#REF!</v>
      </c>
      <c r="J11" s="5" t="e">
        <f t="shared" si="14"/>
        <v>#REF!</v>
      </c>
      <c r="K11" s="5" t="e">
        <f t="shared" si="8"/>
        <v>#REF!</v>
      </c>
      <c r="L11" s="5" t="e">
        <f t="shared" si="9"/>
        <v>#REF!</v>
      </c>
      <c r="M11" s="5" t="e">
        <f t="shared" si="0"/>
        <v>#REF!</v>
      </c>
      <c r="N11" s="33" t="e">
        <f t="shared" si="10"/>
        <v>#REF!</v>
      </c>
      <c r="O11" s="4"/>
      <c r="Q11" s="27" t="s">
        <v>48</v>
      </c>
      <c r="R11" s="29" t="e">
        <f t="shared" si="1"/>
        <v>#REF!</v>
      </c>
      <c r="S11" s="29" t="e">
        <f t="shared" si="2"/>
        <v>#REF!</v>
      </c>
      <c r="T11" s="35" t="e">
        <f t="shared" si="3"/>
        <v>#REF!</v>
      </c>
      <c r="U11" s="42">
        <v>0.96005435016735896</v>
      </c>
      <c r="V11" s="43">
        <f t="shared" si="15"/>
        <v>3.9945649832641039E-2</v>
      </c>
      <c r="W11" s="29" t="e">
        <f t="shared" si="11"/>
        <v>#REF!</v>
      </c>
      <c r="X11" s="29" t="e">
        <f t="shared" si="4"/>
        <v>#REF!</v>
      </c>
      <c r="Y11" s="35" t="e">
        <f t="shared" si="12"/>
        <v>#REF!</v>
      </c>
      <c r="Z11" s="36" t="e">
        <f t="shared" si="13"/>
        <v>#REF!</v>
      </c>
    </row>
    <row r="12" spans="1:26" s="2" customFormat="1" x14ac:dyDescent="0.25">
      <c r="A12" s="2">
        <v>9</v>
      </c>
      <c r="B12" s="1" t="s">
        <v>49</v>
      </c>
      <c r="C12" s="1">
        <v>5</v>
      </c>
      <c r="D12" t="e">
        <v>#REF!</v>
      </c>
      <c r="E12" s="51">
        <v>10</v>
      </c>
      <c r="F12" s="3" t="e">
        <f t="shared" si="5"/>
        <v>#REF!</v>
      </c>
      <c r="G12" s="2">
        <v>0.5</v>
      </c>
      <c r="H12" s="3" t="e">
        <f t="shared" si="6"/>
        <v>#REF!</v>
      </c>
      <c r="I12" s="3" t="e">
        <f t="shared" si="7"/>
        <v>#REF!</v>
      </c>
      <c r="J12" s="5" t="e">
        <f t="shared" si="14"/>
        <v>#REF!</v>
      </c>
      <c r="K12" s="5" t="e">
        <f t="shared" si="8"/>
        <v>#REF!</v>
      </c>
      <c r="L12" s="5" t="e">
        <f t="shared" si="9"/>
        <v>#REF!</v>
      </c>
      <c r="M12" s="5" t="e">
        <f t="shared" si="0"/>
        <v>#REF!</v>
      </c>
      <c r="N12" s="33" t="e">
        <f t="shared" si="10"/>
        <v>#REF!</v>
      </c>
      <c r="O12" s="4"/>
      <c r="Q12" s="27" t="s">
        <v>50</v>
      </c>
      <c r="R12" s="29" t="e">
        <f t="shared" si="1"/>
        <v>#REF!</v>
      </c>
      <c r="S12" s="29" t="e">
        <f t="shared" si="2"/>
        <v>#REF!</v>
      </c>
      <c r="T12" s="35" t="e">
        <f t="shared" si="3"/>
        <v>#REF!</v>
      </c>
      <c r="U12" s="42">
        <v>0.94127750867207383</v>
      </c>
      <c r="V12" s="43">
        <f t="shared" si="15"/>
        <v>5.8722491327926174E-2</v>
      </c>
      <c r="W12" s="29" t="e">
        <f t="shared" si="11"/>
        <v>#REF!</v>
      </c>
      <c r="X12" s="29" t="e">
        <f t="shared" si="4"/>
        <v>#REF!</v>
      </c>
      <c r="Y12" s="35" t="e">
        <f t="shared" si="12"/>
        <v>#REF!</v>
      </c>
      <c r="Z12" s="36" t="e">
        <f t="shared" si="13"/>
        <v>#REF!</v>
      </c>
    </row>
    <row r="13" spans="1:26" s="2" customFormat="1" x14ac:dyDescent="0.25">
      <c r="A13" s="2">
        <v>10</v>
      </c>
      <c r="B13" s="1" t="s">
        <v>51</v>
      </c>
      <c r="C13" s="1">
        <v>5</v>
      </c>
      <c r="D13" t="e">
        <v>#REF!</v>
      </c>
      <c r="E13" s="51">
        <v>11</v>
      </c>
      <c r="F13" s="3" t="e">
        <f t="shared" si="5"/>
        <v>#REF!</v>
      </c>
      <c r="G13" s="2">
        <v>0.5</v>
      </c>
      <c r="H13" s="3" t="e">
        <f t="shared" si="6"/>
        <v>#REF!</v>
      </c>
      <c r="I13" s="3" t="e">
        <f t="shared" si="7"/>
        <v>#REF!</v>
      </c>
      <c r="J13" s="5" t="e">
        <f t="shared" si="14"/>
        <v>#REF!</v>
      </c>
      <c r="K13" s="5" t="e">
        <f t="shared" si="8"/>
        <v>#REF!</v>
      </c>
      <c r="L13" s="5" t="e">
        <f t="shared" si="9"/>
        <v>#REF!</v>
      </c>
      <c r="M13" s="5" t="e">
        <f t="shared" si="0"/>
        <v>#REF!</v>
      </c>
      <c r="N13" s="33" t="e">
        <f t="shared" si="10"/>
        <v>#REF!</v>
      </c>
      <c r="O13" s="4"/>
      <c r="Q13" s="27" t="s">
        <v>52</v>
      </c>
      <c r="R13" s="29" t="e">
        <f t="shared" si="1"/>
        <v>#REF!</v>
      </c>
      <c r="S13" s="29" t="e">
        <f t="shared" si="2"/>
        <v>#REF!</v>
      </c>
      <c r="T13" s="35" t="e">
        <f t="shared" si="3"/>
        <v>#REF!</v>
      </c>
      <c r="U13" s="42">
        <v>0.95386474178345915</v>
      </c>
      <c r="V13" s="43">
        <f t="shared" si="15"/>
        <v>4.6135258216540853E-2</v>
      </c>
      <c r="W13" s="29" t="e">
        <f t="shared" si="11"/>
        <v>#REF!</v>
      </c>
      <c r="X13" s="29" t="e">
        <f t="shared" si="4"/>
        <v>#REF!</v>
      </c>
      <c r="Y13" s="35" t="e">
        <f t="shared" si="12"/>
        <v>#REF!</v>
      </c>
      <c r="Z13" s="36" t="e">
        <f t="shared" si="13"/>
        <v>#REF!</v>
      </c>
    </row>
    <row r="14" spans="1:26" s="2" customFormat="1" x14ac:dyDescent="0.25">
      <c r="A14" s="2">
        <v>11</v>
      </c>
      <c r="B14" s="1" t="s">
        <v>53</v>
      </c>
      <c r="C14" s="1">
        <v>5</v>
      </c>
      <c r="D14" t="e">
        <v>#REF!</v>
      </c>
      <c r="E14" s="51">
        <v>12</v>
      </c>
      <c r="F14" s="3" t="e">
        <f t="shared" si="5"/>
        <v>#REF!</v>
      </c>
      <c r="G14" s="2">
        <v>0.5</v>
      </c>
      <c r="H14" s="3" t="e">
        <f t="shared" si="6"/>
        <v>#REF!</v>
      </c>
      <c r="I14" s="3" t="e">
        <f t="shared" si="7"/>
        <v>#REF!</v>
      </c>
      <c r="J14" s="5" t="e">
        <f t="shared" si="14"/>
        <v>#REF!</v>
      </c>
      <c r="K14" s="5" t="e">
        <f t="shared" si="8"/>
        <v>#REF!</v>
      </c>
      <c r="L14" s="5" t="e">
        <f t="shared" si="9"/>
        <v>#REF!</v>
      </c>
      <c r="M14" s="5" t="e">
        <f t="shared" si="0"/>
        <v>#REF!</v>
      </c>
      <c r="N14" s="33" t="e">
        <f t="shared" si="10"/>
        <v>#REF!</v>
      </c>
      <c r="O14" s="4"/>
      <c r="Q14" s="27" t="s">
        <v>54</v>
      </c>
      <c r="R14" s="29" t="e">
        <f t="shared" si="1"/>
        <v>#REF!</v>
      </c>
      <c r="S14" s="29" t="e">
        <f t="shared" si="2"/>
        <v>#REF!</v>
      </c>
      <c r="T14" s="35" t="e">
        <f t="shared" si="3"/>
        <v>#REF!</v>
      </c>
      <c r="U14" s="42">
        <v>0.94210046609890041</v>
      </c>
      <c r="V14" s="43">
        <f t="shared" si="15"/>
        <v>5.7899533901099587E-2</v>
      </c>
      <c r="W14" s="29" t="e">
        <f t="shared" si="11"/>
        <v>#REF!</v>
      </c>
      <c r="X14" s="29" t="e">
        <f t="shared" si="4"/>
        <v>#REF!</v>
      </c>
      <c r="Y14" s="35" t="e">
        <f t="shared" si="12"/>
        <v>#REF!</v>
      </c>
      <c r="Z14" s="36" t="e">
        <f t="shared" si="13"/>
        <v>#REF!</v>
      </c>
    </row>
    <row r="15" spans="1:26" s="2" customFormat="1" x14ac:dyDescent="0.25">
      <c r="A15" s="2">
        <v>12</v>
      </c>
      <c r="B15" s="1" t="s">
        <v>55</v>
      </c>
      <c r="C15" s="1">
        <v>5</v>
      </c>
      <c r="D15" t="e">
        <v>#REF!</v>
      </c>
      <c r="E15" s="51">
        <v>8</v>
      </c>
      <c r="F15" s="3" t="e">
        <f t="shared" si="5"/>
        <v>#REF!</v>
      </c>
      <c r="G15" s="2">
        <v>0.5</v>
      </c>
      <c r="H15" s="3" t="e">
        <f t="shared" si="6"/>
        <v>#REF!</v>
      </c>
      <c r="I15" s="3" t="e">
        <f t="shared" si="7"/>
        <v>#REF!</v>
      </c>
      <c r="J15" s="5" t="e">
        <f t="shared" si="14"/>
        <v>#REF!</v>
      </c>
      <c r="K15" s="5" t="e">
        <f t="shared" si="8"/>
        <v>#REF!</v>
      </c>
      <c r="L15" s="5" t="e">
        <f t="shared" si="9"/>
        <v>#REF!</v>
      </c>
      <c r="M15" s="5" t="e">
        <f t="shared" si="0"/>
        <v>#REF!</v>
      </c>
      <c r="N15" s="33" t="e">
        <f t="shared" si="10"/>
        <v>#REF!</v>
      </c>
      <c r="O15" s="4"/>
      <c r="Q15" s="27" t="s">
        <v>56</v>
      </c>
      <c r="R15" s="29" t="e">
        <f t="shared" si="1"/>
        <v>#REF!</v>
      </c>
      <c r="S15" s="29" t="e">
        <f t="shared" si="2"/>
        <v>#REF!</v>
      </c>
      <c r="T15" s="35" t="e">
        <f t="shared" si="3"/>
        <v>#REF!</v>
      </c>
      <c r="U15" s="42">
        <v>0.91645683631107144</v>
      </c>
      <c r="V15" s="43">
        <f t="shared" si="15"/>
        <v>8.3543163688928557E-2</v>
      </c>
      <c r="W15" s="29" t="e">
        <f t="shared" si="11"/>
        <v>#REF!</v>
      </c>
      <c r="X15" s="29" t="e">
        <f t="shared" si="4"/>
        <v>#REF!</v>
      </c>
      <c r="Y15" s="35" t="e">
        <f t="shared" si="12"/>
        <v>#REF!</v>
      </c>
      <c r="Z15" s="36" t="e">
        <f t="shared" si="13"/>
        <v>#REF!</v>
      </c>
    </row>
    <row r="16" spans="1:26" s="2" customFormat="1" x14ac:dyDescent="0.25">
      <c r="A16" s="2">
        <v>13</v>
      </c>
      <c r="B16" s="1" t="s">
        <v>57</v>
      </c>
      <c r="C16" s="1">
        <v>5</v>
      </c>
      <c r="D16" t="e">
        <v>#REF!</v>
      </c>
      <c r="E16" s="51">
        <v>23</v>
      </c>
      <c r="F16" s="3" t="e">
        <f t="shared" si="5"/>
        <v>#REF!</v>
      </c>
      <c r="G16" s="2">
        <v>0.5</v>
      </c>
      <c r="H16" s="3" t="e">
        <f t="shared" si="6"/>
        <v>#REF!</v>
      </c>
      <c r="I16" s="3" t="e">
        <f t="shared" si="7"/>
        <v>#REF!</v>
      </c>
      <c r="J16" s="5" t="e">
        <f t="shared" si="14"/>
        <v>#REF!</v>
      </c>
      <c r="K16" s="5" t="e">
        <f t="shared" si="8"/>
        <v>#REF!</v>
      </c>
      <c r="L16" s="5" t="e">
        <f t="shared" si="9"/>
        <v>#REF!</v>
      </c>
      <c r="M16" s="5" t="e">
        <f t="shared" si="0"/>
        <v>#REF!</v>
      </c>
      <c r="N16" s="33" t="e">
        <f t="shared" si="10"/>
        <v>#REF!</v>
      </c>
      <c r="O16" s="4"/>
      <c r="Q16" s="27" t="s">
        <v>58</v>
      </c>
      <c r="R16" s="29" t="e">
        <f t="shared" si="1"/>
        <v>#REF!</v>
      </c>
      <c r="S16" s="29" t="e">
        <f t="shared" si="2"/>
        <v>#REF!</v>
      </c>
      <c r="T16" s="35" t="e">
        <f t="shared" si="3"/>
        <v>#REF!</v>
      </c>
      <c r="U16" s="42">
        <v>0.8859396016463057</v>
      </c>
      <c r="V16" s="43">
        <f t="shared" si="15"/>
        <v>0.1140603983536943</v>
      </c>
      <c r="W16" s="29" t="e">
        <f t="shared" si="11"/>
        <v>#REF!</v>
      </c>
      <c r="X16" s="29" t="e">
        <f t="shared" si="4"/>
        <v>#REF!</v>
      </c>
      <c r="Y16" s="35" t="e">
        <f t="shared" si="12"/>
        <v>#REF!</v>
      </c>
      <c r="Z16" s="36" t="e">
        <f t="shared" si="13"/>
        <v>#REF!</v>
      </c>
    </row>
    <row r="17" spans="1:26" s="2" customFormat="1" x14ac:dyDescent="0.25">
      <c r="A17" s="2">
        <v>14</v>
      </c>
      <c r="B17" s="1" t="s">
        <v>59</v>
      </c>
      <c r="C17" s="1">
        <v>5</v>
      </c>
      <c r="D17" t="e">
        <v>#REF!</v>
      </c>
      <c r="E17" s="51">
        <v>10</v>
      </c>
      <c r="F17" s="3" t="e">
        <f t="shared" si="5"/>
        <v>#REF!</v>
      </c>
      <c r="G17" s="2">
        <v>0.5</v>
      </c>
      <c r="H17" s="3" t="e">
        <f t="shared" si="6"/>
        <v>#REF!</v>
      </c>
      <c r="I17" s="3" t="e">
        <f t="shared" si="7"/>
        <v>#REF!</v>
      </c>
      <c r="J17" s="5" t="e">
        <f t="shared" si="14"/>
        <v>#REF!</v>
      </c>
      <c r="K17" s="5" t="e">
        <f t="shared" si="8"/>
        <v>#REF!</v>
      </c>
      <c r="L17" s="5" t="e">
        <f t="shared" si="9"/>
        <v>#REF!</v>
      </c>
      <c r="M17" s="5" t="e">
        <f t="shared" si="0"/>
        <v>#REF!</v>
      </c>
      <c r="N17" s="33" t="e">
        <f t="shared" si="10"/>
        <v>#REF!</v>
      </c>
      <c r="O17" s="4"/>
      <c r="Q17" s="27" t="s">
        <v>60</v>
      </c>
      <c r="R17" s="29" t="e">
        <f t="shared" si="1"/>
        <v>#REF!</v>
      </c>
      <c r="S17" s="29" t="e">
        <f t="shared" si="2"/>
        <v>#REF!</v>
      </c>
      <c r="T17" s="35" t="e">
        <f t="shared" si="3"/>
        <v>#REF!</v>
      </c>
      <c r="U17" s="42">
        <v>0.85631920960893304</v>
      </c>
      <c r="V17" s="43">
        <f t="shared" si="15"/>
        <v>0.14368079039106696</v>
      </c>
      <c r="W17" s="29" t="e">
        <f t="shared" si="11"/>
        <v>#REF!</v>
      </c>
      <c r="X17" s="29" t="e">
        <f t="shared" si="4"/>
        <v>#REF!</v>
      </c>
      <c r="Y17" s="35" t="e">
        <f t="shared" si="12"/>
        <v>#REF!</v>
      </c>
      <c r="Z17" s="36" t="e">
        <f t="shared" si="13"/>
        <v>#REF!</v>
      </c>
    </row>
    <row r="18" spans="1:26" s="2" customFormat="1" x14ac:dyDescent="0.25">
      <c r="A18" s="2">
        <v>15</v>
      </c>
      <c r="B18" s="1" t="s">
        <v>61</v>
      </c>
      <c r="C18" s="1">
        <v>5</v>
      </c>
      <c r="D18" t="e">
        <v>#REF!</v>
      </c>
      <c r="E18" s="51">
        <v>8</v>
      </c>
      <c r="F18" s="3" t="e">
        <f t="shared" si="5"/>
        <v>#REF!</v>
      </c>
      <c r="G18" s="2">
        <v>0.5</v>
      </c>
      <c r="H18" s="3" t="e">
        <f t="shared" si="6"/>
        <v>#REF!</v>
      </c>
      <c r="I18" s="3" t="e">
        <f t="shared" si="7"/>
        <v>#REF!</v>
      </c>
      <c r="J18" s="5" t="e">
        <f t="shared" si="14"/>
        <v>#REF!</v>
      </c>
      <c r="K18" s="5" t="e">
        <f t="shared" si="8"/>
        <v>#REF!</v>
      </c>
      <c r="L18" s="5" t="e">
        <f t="shared" si="9"/>
        <v>#REF!</v>
      </c>
      <c r="M18" s="5" t="e">
        <f t="shared" si="0"/>
        <v>#REF!</v>
      </c>
      <c r="N18" s="33" t="e">
        <f t="shared" si="10"/>
        <v>#REF!</v>
      </c>
      <c r="O18" s="4"/>
      <c r="Q18" s="27" t="s">
        <v>62</v>
      </c>
      <c r="R18" s="29" t="e">
        <f t="shared" si="1"/>
        <v>#REF!</v>
      </c>
      <c r="S18" s="29" t="e">
        <f t="shared" si="2"/>
        <v>#REF!</v>
      </c>
      <c r="T18" s="35" t="e">
        <f t="shared" si="3"/>
        <v>#REF!</v>
      </c>
      <c r="U18" s="42">
        <v>0.77613843304153718</v>
      </c>
      <c r="V18" s="43">
        <f t="shared" si="15"/>
        <v>0.22386156695846282</v>
      </c>
      <c r="W18" s="29" t="e">
        <f t="shared" si="11"/>
        <v>#REF!</v>
      </c>
      <c r="X18" s="29" t="e">
        <f t="shared" si="4"/>
        <v>#REF!</v>
      </c>
      <c r="Y18" s="35" t="e">
        <f t="shared" si="12"/>
        <v>#REF!</v>
      </c>
      <c r="Z18" s="36" t="e">
        <f t="shared" si="13"/>
        <v>#REF!</v>
      </c>
    </row>
    <row r="19" spans="1:26" s="2" customFormat="1" x14ac:dyDescent="0.25">
      <c r="A19" s="2">
        <v>16</v>
      </c>
      <c r="B19" s="1" t="s">
        <v>63</v>
      </c>
      <c r="C19" s="1">
        <v>5</v>
      </c>
      <c r="D19" t="e">
        <v>#REF!</v>
      </c>
      <c r="E19" s="51">
        <v>30</v>
      </c>
      <c r="F19" s="3" t="e">
        <f t="shared" si="5"/>
        <v>#REF!</v>
      </c>
      <c r="G19" s="2">
        <v>0.5</v>
      </c>
      <c r="H19" s="3" t="e">
        <f t="shared" si="6"/>
        <v>#REF!</v>
      </c>
      <c r="I19" s="3" t="e">
        <f t="shared" si="7"/>
        <v>#REF!</v>
      </c>
      <c r="J19" s="5" t="e">
        <f t="shared" si="14"/>
        <v>#REF!</v>
      </c>
      <c r="K19" s="5" t="e">
        <f t="shared" si="8"/>
        <v>#REF!</v>
      </c>
      <c r="L19" s="5" t="e">
        <f t="shared" si="9"/>
        <v>#REF!</v>
      </c>
      <c r="M19" s="5" t="e">
        <f t="shared" si="0"/>
        <v>#REF!</v>
      </c>
      <c r="N19" s="33" t="e">
        <f t="shared" si="10"/>
        <v>#REF!</v>
      </c>
      <c r="O19" s="4"/>
      <c r="Q19" s="27" t="s">
        <v>64</v>
      </c>
      <c r="R19" s="29" t="e">
        <f t="shared" si="1"/>
        <v>#REF!</v>
      </c>
      <c r="S19" s="29" t="e">
        <f t="shared" si="2"/>
        <v>#REF!</v>
      </c>
      <c r="T19" s="35" t="e">
        <f t="shared" si="3"/>
        <v>#REF!</v>
      </c>
      <c r="U19" s="42">
        <v>0.73716277889453141</v>
      </c>
      <c r="V19" s="43">
        <f t="shared" si="15"/>
        <v>0.26283722110546859</v>
      </c>
      <c r="W19" s="29" t="e">
        <f t="shared" si="11"/>
        <v>#REF!</v>
      </c>
      <c r="X19" s="29" t="e">
        <f t="shared" si="4"/>
        <v>#REF!</v>
      </c>
      <c r="Y19" s="35" t="e">
        <f t="shared" si="12"/>
        <v>#REF!</v>
      </c>
      <c r="Z19" s="36" t="e">
        <f t="shared" si="13"/>
        <v>#REF!</v>
      </c>
    </row>
    <row r="20" spans="1:26" s="2" customFormat="1" x14ac:dyDescent="0.25">
      <c r="A20" s="2">
        <v>17</v>
      </c>
      <c r="B20" s="1" t="s">
        <v>65</v>
      </c>
      <c r="C20" s="1">
        <v>5</v>
      </c>
      <c r="D20" t="e">
        <v>#REF!</v>
      </c>
      <c r="E20" s="51">
        <v>16</v>
      </c>
      <c r="F20" s="3" t="e">
        <f t="shared" si="5"/>
        <v>#REF!</v>
      </c>
      <c r="G20" s="2">
        <v>0.5</v>
      </c>
      <c r="H20" s="3" t="e">
        <f t="shared" si="6"/>
        <v>#REF!</v>
      </c>
      <c r="I20" s="3" t="e">
        <f t="shared" si="7"/>
        <v>#REF!</v>
      </c>
      <c r="J20" s="5" t="e">
        <f t="shared" si="14"/>
        <v>#REF!</v>
      </c>
      <c r="K20" s="5" t="e">
        <f t="shared" si="8"/>
        <v>#REF!</v>
      </c>
      <c r="L20" s="5" t="e">
        <f t="shared" si="9"/>
        <v>#REF!</v>
      </c>
      <c r="M20" s="5" t="e">
        <f t="shared" si="0"/>
        <v>#REF!</v>
      </c>
      <c r="N20" s="33" t="e">
        <f t="shared" si="10"/>
        <v>#REF!</v>
      </c>
      <c r="O20" s="4"/>
      <c r="Q20" s="27" t="s">
        <v>66</v>
      </c>
      <c r="R20" s="29" t="e">
        <f t="shared" si="1"/>
        <v>#REF!</v>
      </c>
      <c r="S20" s="29" t="e">
        <f t="shared" si="2"/>
        <v>#REF!</v>
      </c>
      <c r="T20" s="35" t="e">
        <f t="shared" si="3"/>
        <v>#REF!</v>
      </c>
      <c r="U20" s="42">
        <v>0.7271372759570951</v>
      </c>
      <c r="V20" s="43">
        <f t="shared" si="15"/>
        <v>0.2728627240429049</v>
      </c>
      <c r="W20" s="29" t="e">
        <f t="shared" si="11"/>
        <v>#REF!</v>
      </c>
      <c r="X20" s="29" t="e">
        <f t="shared" si="4"/>
        <v>#REF!</v>
      </c>
      <c r="Y20" s="35" t="e">
        <f t="shared" si="12"/>
        <v>#REF!</v>
      </c>
      <c r="Z20" s="36" t="e">
        <f t="shared" si="13"/>
        <v>#REF!</v>
      </c>
    </row>
    <row r="21" spans="1:26" s="2" customFormat="1" x14ac:dyDescent="0.25">
      <c r="A21" s="2">
        <v>18</v>
      </c>
      <c r="B21" s="1" t="s">
        <v>67</v>
      </c>
      <c r="C21" s="1">
        <v>5</v>
      </c>
      <c r="D21" t="e">
        <v>#REF!</v>
      </c>
      <c r="E21" s="51">
        <v>8</v>
      </c>
      <c r="F21" s="3" t="e">
        <f t="shared" si="5"/>
        <v>#REF!</v>
      </c>
      <c r="G21" s="2">
        <v>0.5</v>
      </c>
      <c r="H21" s="3" t="e">
        <f t="shared" si="6"/>
        <v>#REF!</v>
      </c>
      <c r="I21" s="3" t="e">
        <f t="shared" si="7"/>
        <v>#REF!</v>
      </c>
      <c r="J21" s="5" t="e">
        <f t="shared" si="14"/>
        <v>#REF!</v>
      </c>
      <c r="K21" s="5" t="e">
        <f t="shared" si="8"/>
        <v>#REF!</v>
      </c>
      <c r="L21" s="5" t="e">
        <f t="shared" si="9"/>
        <v>#REF!</v>
      </c>
      <c r="M21" s="5" t="e">
        <f>L21+M22</f>
        <v>#REF!</v>
      </c>
      <c r="N21" s="33" t="e">
        <f t="shared" si="10"/>
        <v>#REF!</v>
      </c>
      <c r="O21" s="4"/>
      <c r="Q21" s="27" t="s">
        <v>68</v>
      </c>
      <c r="R21" s="29" t="e">
        <f t="shared" si="1"/>
        <v>#REF!</v>
      </c>
      <c r="S21" s="29" t="e">
        <f t="shared" si="2"/>
        <v>#REF!</v>
      </c>
      <c r="T21" s="35" t="e">
        <f t="shared" si="3"/>
        <v>#REF!</v>
      </c>
      <c r="U21" s="42">
        <v>0.68635947845240242</v>
      </c>
      <c r="V21" s="43">
        <f t="shared" si="15"/>
        <v>0.31364052154759758</v>
      </c>
      <c r="W21" s="29" t="e">
        <f t="shared" si="11"/>
        <v>#REF!</v>
      </c>
      <c r="X21" s="29" t="e">
        <f>X22+W21</f>
        <v>#REF!</v>
      </c>
      <c r="Y21" s="35" t="e">
        <f t="shared" si="12"/>
        <v>#REF!</v>
      </c>
      <c r="Z21" s="36" t="e">
        <f t="shared" si="13"/>
        <v>#REF!</v>
      </c>
    </row>
    <row r="22" spans="1:26" s="2" customFormat="1" x14ac:dyDescent="0.25">
      <c r="A22" s="12">
        <v>19</v>
      </c>
      <c r="B22" s="13" t="s">
        <v>69</v>
      </c>
      <c r="C22" s="12"/>
      <c r="D22" s="56" t="e">
        <v>#REF!</v>
      </c>
      <c r="E22" s="57">
        <v>18</v>
      </c>
      <c r="F22" s="17" t="e">
        <f t="shared" si="5"/>
        <v>#REF!</v>
      </c>
      <c r="G22" s="12"/>
      <c r="H22" s="17">
        <v>1</v>
      </c>
      <c r="I22" s="17">
        <f t="shared" si="7"/>
        <v>0</v>
      </c>
      <c r="J22" s="21" t="e">
        <f t="shared" si="14"/>
        <v>#REF!</v>
      </c>
      <c r="K22" s="21" t="e">
        <f t="shared" si="8"/>
        <v>#REF!</v>
      </c>
      <c r="L22" s="21" t="e">
        <f>K22/F22</f>
        <v>#REF!</v>
      </c>
      <c r="M22" s="21" t="e">
        <f>L22</f>
        <v>#REF!</v>
      </c>
      <c r="N22" s="34" t="e">
        <f t="shared" si="10"/>
        <v>#REF!</v>
      </c>
      <c r="O22" s="4"/>
      <c r="Q22" s="30" t="s">
        <v>69</v>
      </c>
      <c r="R22" s="31" t="e">
        <f t="shared" si="1"/>
        <v>#REF!</v>
      </c>
      <c r="S22" s="31" t="e">
        <f t="shared" si="2"/>
        <v>#REF!</v>
      </c>
      <c r="T22" s="38" t="e">
        <f t="shared" si="3"/>
        <v>#REF!</v>
      </c>
      <c r="U22" s="44">
        <v>0.64346806172022719</v>
      </c>
      <c r="V22" s="45">
        <f t="shared" si="15"/>
        <v>0.35653193827977281</v>
      </c>
      <c r="W22" s="31" t="e">
        <f t="shared" si="11"/>
        <v>#REF!</v>
      </c>
      <c r="X22" s="31" t="e">
        <f>W22</f>
        <v>#REF!</v>
      </c>
      <c r="Y22" s="38" t="e">
        <f t="shared" si="12"/>
        <v>#REF!</v>
      </c>
      <c r="Z22" s="37" t="e">
        <f t="shared" si="13"/>
        <v>#REF!</v>
      </c>
    </row>
    <row r="23" spans="1:26" s="2" customFormat="1" ht="13.2" x14ac:dyDescent="0.25">
      <c r="B23" s="2" t="s">
        <v>70</v>
      </c>
      <c r="D23" s="25" t="e">
        <f>SUM(D4:D22)</f>
        <v>#REF!</v>
      </c>
      <c r="E23" s="25">
        <f>SUM(E4:E22)</f>
        <v>169</v>
      </c>
    </row>
    <row r="24" spans="1:26" s="2" customFormat="1" ht="13.2" x14ac:dyDescent="0.25">
      <c r="D24" s="14"/>
      <c r="E24" s="14"/>
      <c r="F24" s="5"/>
    </row>
    <row r="25" spans="1:26" x14ac:dyDescent="0.25">
      <c r="D25" s="15"/>
      <c r="E25" s="15"/>
      <c r="K25" s="16"/>
    </row>
    <row r="26" spans="1:26" s="2" customFormat="1" ht="18" thickBot="1" x14ac:dyDescent="0.35">
      <c r="B26" s="68" t="s">
        <v>88</v>
      </c>
      <c r="C26" s="68"/>
      <c r="D26" s="68"/>
      <c r="E26" s="68"/>
      <c r="F26" s="68"/>
      <c r="G26" s="68"/>
      <c r="H26" s="68"/>
      <c r="I26" s="68"/>
      <c r="J26" s="68"/>
      <c r="K26" s="68"/>
      <c r="L26" s="68"/>
      <c r="M26" s="68"/>
      <c r="N26" s="68"/>
      <c r="Q26" s="70" t="s">
        <v>91</v>
      </c>
      <c r="R26" s="71"/>
      <c r="S26" s="71"/>
      <c r="T26" s="71"/>
      <c r="U26" s="71"/>
      <c r="V26" s="71"/>
      <c r="W26" s="71"/>
      <c r="X26" s="71"/>
      <c r="Y26" s="71"/>
      <c r="Z26" s="72"/>
    </row>
    <row r="27" spans="1:26" s="9" customFormat="1" ht="14.25" customHeight="1" x14ac:dyDescent="0.35">
      <c r="A27" s="7"/>
      <c r="B27" s="66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77" t="s">
        <v>14</v>
      </c>
      <c r="S27" s="77"/>
      <c r="T27" s="77"/>
      <c r="U27" s="74" t="s">
        <v>15</v>
      </c>
      <c r="V27" s="78" t="s">
        <v>16</v>
      </c>
      <c r="W27" s="79" t="s">
        <v>17</v>
      </c>
      <c r="X27" s="79" t="s">
        <v>18</v>
      </c>
      <c r="Y27" s="80" t="s">
        <v>19</v>
      </c>
      <c r="Z27" s="80" t="s">
        <v>20</v>
      </c>
    </row>
    <row r="28" spans="1:26" s="10" customFormat="1" ht="32.549999999999997" customHeight="1" thickBot="1" x14ac:dyDescent="0.35">
      <c r="B28" s="67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74"/>
      <c r="V28" s="78"/>
      <c r="W28" s="79"/>
      <c r="X28" s="79"/>
      <c r="Y28" s="80"/>
      <c r="Z28" s="80"/>
    </row>
    <row r="29" spans="1:26" s="2" customFormat="1" x14ac:dyDescent="0.25">
      <c r="A29" s="2">
        <v>1</v>
      </c>
      <c r="B29" s="1">
        <v>0</v>
      </c>
      <c r="C29" s="1">
        <v>1</v>
      </c>
      <c r="D29" t="e" cm="1">
        <f t="array" ref="D29:D47">[1]TEMP!$Q$6:$Q$24</f>
        <v>#REF!</v>
      </c>
      <c r="E29" s="51" cm="1">
        <f t="array" ref="E29:E47">[2]Temp!$N$6:$N$24</f>
        <v>2</v>
      </c>
      <c r="F29" s="3" t="e">
        <f>E29/D29</f>
        <v>#REF!</v>
      </c>
      <c r="G29" s="2">
        <v>0.3</v>
      </c>
      <c r="H29" s="18" t="e">
        <f>C29*F29/(1+(1-G29)*C29*F29)</f>
        <v>#REF!</v>
      </c>
      <c r="I29" s="18" t="e">
        <f>1-H29</f>
        <v>#REF!</v>
      </c>
      <c r="J29" s="19">
        <v>100000</v>
      </c>
      <c r="K29" s="20" t="e">
        <f>J29*H29</f>
        <v>#REF!</v>
      </c>
      <c r="L29" s="20" t="e">
        <f>C29*(J30+G29*K29)</f>
        <v>#REF!</v>
      </c>
      <c r="M29" s="5" t="e">
        <f t="shared" ref="M29:M45" si="16">L29+M30</f>
        <v>#REF!</v>
      </c>
      <c r="N29" s="32" t="e">
        <f>M29/J29</f>
        <v>#REF!</v>
      </c>
      <c r="O29" s="4"/>
      <c r="Q29" s="39">
        <v>0</v>
      </c>
      <c r="R29" s="29">
        <f t="shared" ref="R29:R47" si="17">J29</f>
        <v>100000</v>
      </c>
      <c r="S29" s="29" t="e">
        <f t="shared" ref="S29:S47" si="18">L29</f>
        <v>#REF!</v>
      </c>
      <c r="T29" s="35" t="e">
        <f t="shared" ref="T29:T47" si="19">N29</f>
        <v>#REF!</v>
      </c>
      <c r="U29" s="42">
        <v>0.95864674002964168</v>
      </c>
      <c r="V29" s="43">
        <f>1-U29</f>
        <v>4.1353259970358325E-2</v>
      </c>
      <c r="W29" s="29" t="e">
        <f>S29*U29</f>
        <v>#REF!</v>
      </c>
      <c r="X29" s="29" t="e">
        <f t="shared" ref="X29:X45" si="20">X30+W29</f>
        <v>#REF!</v>
      </c>
      <c r="Y29" s="40" t="e">
        <f>X29/R29</f>
        <v>#REF!</v>
      </c>
      <c r="Z29" s="36" t="e">
        <f>T29-Y29</f>
        <v>#REF!</v>
      </c>
    </row>
    <row r="30" spans="1:26" s="2" customFormat="1" x14ac:dyDescent="0.25">
      <c r="A30" s="2">
        <v>2</v>
      </c>
      <c r="B30" s="1" t="s">
        <v>35</v>
      </c>
      <c r="C30" s="1">
        <v>4</v>
      </c>
      <c r="D30" t="e">
        <v>#REF!</v>
      </c>
      <c r="E30" s="51">
        <v>2</v>
      </c>
      <c r="F30" s="3" t="e">
        <f t="shared" ref="F30:F47" si="21">E30/D30</f>
        <v>#REF!</v>
      </c>
      <c r="G30" s="2">
        <v>0.4</v>
      </c>
      <c r="H30" s="3" t="e">
        <f t="shared" ref="H30:H46" si="22">C30*F30/(1+(1-G30)*C30*F30)</f>
        <v>#REF!</v>
      </c>
      <c r="I30" s="3" t="e">
        <f t="shared" ref="I30:I47" si="23">1-H30</f>
        <v>#REF!</v>
      </c>
      <c r="J30" s="5" t="e">
        <f>I29*J29</f>
        <v>#REF!</v>
      </c>
      <c r="K30" s="5" t="e">
        <f t="shared" ref="K30:K47" si="24">J30*H30</f>
        <v>#REF!</v>
      </c>
      <c r="L30" s="5" t="e">
        <f t="shared" ref="L30:L46" si="25">C30*(J31+G30*K30)</f>
        <v>#REF!</v>
      </c>
      <c r="M30" s="5" t="e">
        <f t="shared" si="16"/>
        <v>#REF!</v>
      </c>
      <c r="N30" s="33" t="e">
        <f t="shared" ref="N30:N47" si="26">M30/J30</f>
        <v>#REF!</v>
      </c>
      <c r="O30" s="4"/>
      <c r="Q30" s="27" t="s">
        <v>36</v>
      </c>
      <c r="R30" s="29" t="e">
        <f t="shared" si="17"/>
        <v>#REF!</v>
      </c>
      <c r="S30" s="29" t="e">
        <f t="shared" si="18"/>
        <v>#REF!</v>
      </c>
      <c r="T30" s="35" t="e">
        <f t="shared" si="19"/>
        <v>#REF!</v>
      </c>
      <c r="U30" s="42">
        <v>0.95864674002964168</v>
      </c>
      <c r="V30" s="43">
        <f>1-U30</f>
        <v>4.1353259970358325E-2</v>
      </c>
      <c r="W30" s="29" t="e">
        <f t="shared" ref="W30:W47" si="27">S30*U30</f>
        <v>#REF!</v>
      </c>
      <c r="X30" s="29" t="e">
        <f t="shared" si="20"/>
        <v>#REF!</v>
      </c>
      <c r="Y30" s="35" t="e">
        <f t="shared" ref="Y30:Y47" si="28">X30/R30</f>
        <v>#REF!</v>
      </c>
      <c r="Z30" s="36" t="e">
        <f t="shared" ref="Z30:Z47" si="29">T30-Y30</f>
        <v>#REF!</v>
      </c>
    </row>
    <row r="31" spans="1:26" s="2" customFormat="1" x14ac:dyDescent="0.25">
      <c r="A31" s="2">
        <v>3</v>
      </c>
      <c r="B31" s="1" t="s">
        <v>37</v>
      </c>
      <c r="C31" s="1">
        <v>5</v>
      </c>
      <c r="D31" t="e">
        <v>#REF!</v>
      </c>
      <c r="E31" s="51">
        <v>0</v>
      </c>
      <c r="F31" s="3" t="e">
        <f t="shared" si="21"/>
        <v>#REF!</v>
      </c>
      <c r="G31" s="2">
        <v>0.5</v>
      </c>
      <c r="H31" s="3" t="e">
        <f t="shared" si="22"/>
        <v>#REF!</v>
      </c>
      <c r="I31" s="3" t="e">
        <f t="shared" si="23"/>
        <v>#REF!</v>
      </c>
      <c r="J31" s="5" t="e">
        <f t="shared" ref="J31:J47" si="30">I30*J30</f>
        <v>#REF!</v>
      </c>
      <c r="K31" s="5" t="e">
        <f t="shared" si="24"/>
        <v>#REF!</v>
      </c>
      <c r="L31" s="5" t="e">
        <f t="shared" si="25"/>
        <v>#REF!</v>
      </c>
      <c r="M31" s="5" t="e">
        <f t="shared" si="16"/>
        <v>#REF!</v>
      </c>
      <c r="N31" s="33" t="e">
        <f t="shared" si="26"/>
        <v>#REF!</v>
      </c>
      <c r="O31" s="4"/>
      <c r="Q31" s="27" t="s">
        <v>38</v>
      </c>
      <c r="R31" s="29" t="e">
        <f t="shared" si="17"/>
        <v>#REF!</v>
      </c>
      <c r="S31" s="29" t="e">
        <f t="shared" si="18"/>
        <v>#REF!</v>
      </c>
      <c r="T31" s="35" t="e">
        <f t="shared" si="19"/>
        <v>#REF!</v>
      </c>
      <c r="U31" s="42">
        <v>0.95864674002964168</v>
      </c>
      <c r="V31" s="43">
        <f>1-U31</f>
        <v>4.1353259970358325E-2</v>
      </c>
      <c r="W31" s="29" t="e">
        <f t="shared" si="27"/>
        <v>#REF!</v>
      </c>
      <c r="X31" s="29" t="e">
        <f t="shared" si="20"/>
        <v>#REF!</v>
      </c>
      <c r="Y31" s="35" t="e">
        <f t="shared" si="28"/>
        <v>#REF!</v>
      </c>
      <c r="Z31" s="36" t="e">
        <f t="shared" si="29"/>
        <v>#REF!</v>
      </c>
    </row>
    <row r="32" spans="1:26" s="2" customFormat="1" x14ac:dyDescent="0.25">
      <c r="A32" s="2">
        <v>4</v>
      </c>
      <c r="B32" s="1" t="s">
        <v>39</v>
      </c>
      <c r="C32" s="1">
        <v>5</v>
      </c>
      <c r="D32" t="e">
        <v>#REF!</v>
      </c>
      <c r="E32" s="51">
        <v>0</v>
      </c>
      <c r="F32" s="3" t="e">
        <f t="shared" si="21"/>
        <v>#REF!</v>
      </c>
      <c r="G32" s="2">
        <v>0.5</v>
      </c>
      <c r="H32" s="3" t="e">
        <f t="shared" si="22"/>
        <v>#REF!</v>
      </c>
      <c r="I32" s="3" t="e">
        <f t="shared" si="23"/>
        <v>#REF!</v>
      </c>
      <c r="J32" s="5" t="e">
        <f t="shared" si="30"/>
        <v>#REF!</v>
      </c>
      <c r="K32" s="5" t="e">
        <f t="shared" si="24"/>
        <v>#REF!</v>
      </c>
      <c r="L32" s="5" t="e">
        <f t="shared" si="25"/>
        <v>#REF!</v>
      </c>
      <c r="M32" s="5" t="e">
        <f t="shared" si="16"/>
        <v>#REF!</v>
      </c>
      <c r="N32" s="33" t="e">
        <f t="shared" si="26"/>
        <v>#REF!</v>
      </c>
      <c r="O32" s="4"/>
      <c r="Q32" s="27" t="s">
        <v>40</v>
      </c>
      <c r="R32" s="29" t="e">
        <f t="shared" si="17"/>
        <v>#REF!</v>
      </c>
      <c r="S32" s="29" t="e">
        <f t="shared" si="18"/>
        <v>#REF!</v>
      </c>
      <c r="T32" s="35" t="e">
        <f t="shared" si="19"/>
        <v>#REF!</v>
      </c>
      <c r="U32" s="42">
        <v>0.95864674002964168</v>
      </c>
      <c r="V32" s="43">
        <f>1-U32</f>
        <v>4.1353259970358325E-2</v>
      </c>
      <c r="W32" s="29" t="e">
        <f t="shared" si="27"/>
        <v>#REF!</v>
      </c>
      <c r="X32" s="29" t="e">
        <f t="shared" si="20"/>
        <v>#REF!</v>
      </c>
      <c r="Y32" s="35" t="e">
        <f t="shared" si="28"/>
        <v>#REF!</v>
      </c>
      <c r="Z32" s="36" t="e">
        <f t="shared" si="29"/>
        <v>#REF!</v>
      </c>
    </row>
    <row r="33" spans="1:26" s="2" customFormat="1" x14ac:dyDescent="0.25">
      <c r="A33" s="2">
        <v>5</v>
      </c>
      <c r="B33" s="1" t="s">
        <v>41</v>
      </c>
      <c r="C33" s="1">
        <v>5</v>
      </c>
      <c r="D33" t="e">
        <v>#REF!</v>
      </c>
      <c r="E33" s="51">
        <v>1</v>
      </c>
      <c r="F33" s="3" t="e">
        <f t="shared" si="21"/>
        <v>#REF!</v>
      </c>
      <c r="G33" s="2">
        <v>0.5</v>
      </c>
      <c r="H33" s="3" t="e">
        <f t="shared" si="22"/>
        <v>#REF!</v>
      </c>
      <c r="I33" s="3" t="e">
        <f t="shared" si="23"/>
        <v>#REF!</v>
      </c>
      <c r="J33" s="5" t="e">
        <f t="shared" si="30"/>
        <v>#REF!</v>
      </c>
      <c r="K33" s="5" t="e">
        <f t="shared" si="24"/>
        <v>#REF!</v>
      </c>
      <c r="L33" s="5" t="e">
        <f t="shared" si="25"/>
        <v>#REF!</v>
      </c>
      <c r="M33" s="5" t="e">
        <f t="shared" si="16"/>
        <v>#REF!</v>
      </c>
      <c r="N33" s="33" t="e">
        <f t="shared" si="26"/>
        <v>#REF!</v>
      </c>
      <c r="O33" s="4"/>
      <c r="Q33" s="27" t="s">
        <v>42</v>
      </c>
      <c r="R33" s="29" t="e">
        <f t="shared" si="17"/>
        <v>#REF!</v>
      </c>
      <c r="S33" s="29" t="e">
        <f t="shared" si="18"/>
        <v>#REF!</v>
      </c>
      <c r="T33" s="35" t="e">
        <f t="shared" si="19"/>
        <v>#REF!</v>
      </c>
      <c r="U33" s="42">
        <v>0.95864674002964168</v>
      </c>
      <c r="V33" s="43">
        <f>1-U33</f>
        <v>4.1353259970358325E-2</v>
      </c>
      <c r="W33" s="29" t="e">
        <f t="shared" si="27"/>
        <v>#REF!</v>
      </c>
      <c r="X33" s="29" t="e">
        <f t="shared" si="20"/>
        <v>#REF!</v>
      </c>
      <c r="Y33" s="35" t="e">
        <f t="shared" si="28"/>
        <v>#REF!</v>
      </c>
      <c r="Z33" s="36" t="e">
        <f t="shared" si="29"/>
        <v>#REF!</v>
      </c>
    </row>
    <row r="34" spans="1:26" s="2" customFormat="1" x14ac:dyDescent="0.25">
      <c r="A34" s="2">
        <v>6</v>
      </c>
      <c r="B34" s="1" t="s">
        <v>43</v>
      </c>
      <c r="C34" s="1">
        <v>5</v>
      </c>
      <c r="D34" t="e">
        <v>#REF!</v>
      </c>
      <c r="E34" s="51">
        <v>0</v>
      </c>
      <c r="F34" s="3" t="e">
        <f t="shared" si="21"/>
        <v>#REF!</v>
      </c>
      <c r="G34" s="2">
        <v>0.5</v>
      </c>
      <c r="H34" s="3" t="e">
        <f t="shared" si="22"/>
        <v>#REF!</v>
      </c>
      <c r="I34" s="3" t="e">
        <f t="shared" si="23"/>
        <v>#REF!</v>
      </c>
      <c r="J34" s="5" t="e">
        <f t="shared" si="30"/>
        <v>#REF!</v>
      </c>
      <c r="K34" s="5" t="e">
        <f t="shared" si="24"/>
        <v>#REF!</v>
      </c>
      <c r="L34" s="5" t="e">
        <f t="shared" si="25"/>
        <v>#REF!</v>
      </c>
      <c r="M34" s="5" t="e">
        <f t="shared" si="16"/>
        <v>#REF!</v>
      </c>
      <c r="N34" s="33" t="e">
        <f t="shared" si="26"/>
        <v>#REF!</v>
      </c>
      <c r="O34" s="4"/>
      <c r="Q34" s="27" t="s">
        <v>44</v>
      </c>
      <c r="R34" s="29" t="e">
        <f t="shared" si="17"/>
        <v>#REF!</v>
      </c>
      <c r="S34" s="29" t="e">
        <f t="shared" si="18"/>
        <v>#REF!</v>
      </c>
      <c r="T34" s="35" t="e">
        <f t="shared" si="19"/>
        <v>#REF!</v>
      </c>
      <c r="U34" s="42">
        <v>0.96918021726394632</v>
      </c>
      <c r="V34" s="43">
        <f t="shared" ref="V34:V47" si="31">1-U34</f>
        <v>3.081978273605368E-2</v>
      </c>
      <c r="W34" s="29" t="e">
        <f t="shared" si="27"/>
        <v>#REF!</v>
      </c>
      <c r="X34" s="29" t="e">
        <f t="shared" si="20"/>
        <v>#REF!</v>
      </c>
      <c r="Y34" s="35" t="e">
        <f t="shared" si="28"/>
        <v>#REF!</v>
      </c>
      <c r="Z34" s="36" t="e">
        <f t="shared" si="29"/>
        <v>#REF!</v>
      </c>
    </row>
    <row r="35" spans="1:26" s="2" customFormat="1" x14ac:dyDescent="0.25">
      <c r="A35" s="2">
        <v>7</v>
      </c>
      <c r="B35" s="1" t="s">
        <v>45</v>
      </c>
      <c r="C35" s="1">
        <v>5</v>
      </c>
      <c r="D35" t="e">
        <v>#REF!</v>
      </c>
      <c r="E35" s="51">
        <v>0</v>
      </c>
      <c r="F35" s="3" t="e">
        <f t="shared" si="21"/>
        <v>#REF!</v>
      </c>
      <c r="G35" s="2">
        <v>0.5</v>
      </c>
      <c r="H35" s="3" t="e">
        <f t="shared" si="22"/>
        <v>#REF!</v>
      </c>
      <c r="I35" s="3" t="e">
        <f t="shared" si="23"/>
        <v>#REF!</v>
      </c>
      <c r="J35" s="5" t="e">
        <f t="shared" si="30"/>
        <v>#REF!</v>
      </c>
      <c r="K35" s="5" t="e">
        <f t="shared" si="24"/>
        <v>#REF!</v>
      </c>
      <c r="L35" s="5" t="e">
        <f t="shared" si="25"/>
        <v>#REF!</v>
      </c>
      <c r="M35" s="5" t="e">
        <f t="shared" si="16"/>
        <v>#REF!</v>
      </c>
      <c r="N35" s="33" t="e">
        <f t="shared" si="26"/>
        <v>#REF!</v>
      </c>
      <c r="O35" s="4"/>
      <c r="Q35" s="27" t="s">
        <v>46</v>
      </c>
      <c r="R35" s="29" t="e">
        <f t="shared" si="17"/>
        <v>#REF!</v>
      </c>
      <c r="S35" s="29" t="e">
        <f t="shared" si="18"/>
        <v>#REF!</v>
      </c>
      <c r="T35" s="35" t="e">
        <f t="shared" si="19"/>
        <v>#REF!</v>
      </c>
      <c r="U35" s="42">
        <v>0.96192878092594225</v>
      </c>
      <c r="V35" s="43">
        <f t="shared" si="31"/>
        <v>3.8071219074057749E-2</v>
      </c>
      <c r="W35" s="29" t="e">
        <f t="shared" si="27"/>
        <v>#REF!</v>
      </c>
      <c r="X35" s="29" t="e">
        <f t="shared" si="20"/>
        <v>#REF!</v>
      </c>
      <c r="Y35" s="35" t="e">
        <f t="shared" si="28"/>
        <v>#REF!</v>
      </c>
      <c r="Z35" s="36" t="e">
        <f t="shared" si="29"/>
        <v>#REF!</v>
      </c>
    </row>
    <row r="36" spans="1:26" s="2" customFormat="1" x14ac:dyDescent="0.25">
      <c r="A36" s="2">
        <v>8</v>
      </c>
      <c r="B36" s="1" t="s">
        <v>47</v>
      </c>
      <c r="C36" s="1">
        <v>5</v>
      </c>
      <c r="D36" t="e">
        <v>#REF!</v>
      </c>
      <c r="E36" s="51">
        <v>0</v>
      </c>
      <c r="F36" s="3" t="e">
        <f t="shared" si="21"/>
        <v>#REF!</v>
      </c>
      <c r="G36" s="2">
        <v>0.5</v>
      </c>
      <c r="H36" s="3" t="e">
        <f t="shared" si="22"/>
        <v>#REF!</v>
      </c>
      <c r="I36" s="3" t="e">
        <f t="shared" si="23"/>
        <v>#REF!</v>
      </c>
      <c r="J36" s="5" t="e">
        <f t="shared" si="30"/>
        <v>#REF!</v>
      </c>
      <c r="K36" s="5" t="e">
        <f t="shared" si="24"/>
        <v>#REF!</v>
      </c>
      <c r="L36" s="5" t="e">
        <f t="shared" si="25"/>
        <v>#REF!</v>
      </c>
      <c r="M36" s="5" t="e">
        <f t="shared" si="16"/>
        <v>#REF!</v>
      </c>
      <c r="N36" s="33" t="e">
        <f t="shared" si="26"/>
        <v>#REF!</v>
      </c>
      <c r="O36" s="4"/>
      <c r="Q36" s="27" t="s">
        <v>48</v>
      </c>
      <c r="R36" s="29" t="e">
        <f t="shared" si="17"/>
        <v>#REF!</v>
      </c>
      <c r="S36" s="29" t="e">
        <f t="shared" si="18"/>
        <v>#REF!</v>
      </c>
      <c r="T36" s="35" t="e">
        <f t="shared" si="19"/>
        <v>#REF!</v>
      </c>
      <c r="U36" s="42">
        <v>0.95558309086652893</v>
      </c>
      <c r="V36" s="43">
        <f t="shared" si="31"/>
        <v>4.4416909133471072E-2</v>
      </c>
      <c r="W36" s="29" t="e">
        <f t="shared" si="27"/>
        <v>#REF!</v>
      </c>
      <c r="X36" s="29" t="e">
        <f t="shared" si="20"/>
        <v>#REF!</v>
      </c>
      <c r="Y36" s="35" t="e">
        <f t="shared" si="28"/>
        <v>#REF!</v>
      </c>
      <c r="Z36" s="36" t="e">
        <f t="shared" si="29"/>
        <v>#REF!</v>
      </c>
    </row>
    <row r="37" spans="1:26" s="2" customFormat="1" x14ac:dyDescent="0.25">
      <c r="A37" s="2">
        <v>9</v>
      </c>
      <c r="B37" s="1" t="s">
        <v>49</v>
      </c>
      <c r="C37" s="1">
        <v>5</v>
      </c>
      <c r="D37" t="e">
        <v>#REF!</v>
      </c>
      <c r="E37" s="51">
        <v>5</v>
      </c>
      <c r="F37" s="3" t="e">
        <f t="shared" si="21"/>
        <v>#REF!</v>
      </c>
      <c r="G37" s="2">
        <v>0.5</v>
      </c>
      <c r="H37" s="3" t="e">
        <f t="shared" si="22"/>
        <v>#REF!</v>
      </c>
      <c r="I37" s="3" t="e">
        <f t="shared" si="23"/>
        <v>#REF!</v>
      </c>
      <c r="J37" s="5" t="e">
        <f t="shared" si="30"/>
        <v>#REF!</v>
      </c>
      <c r="K37" s="5" t="e">
        <f t="shared" si="24"/>
        <v>#REF!</v>
      </c>
      <c r="L37" s="5" t="e">
        <f t="shared" si="25"/>
        <v>#REF!</v>
      </c>
      <c r="M37" s="5" t="e">
        <f t="shared" si="16"/>
        <v>#REF!</v>
      </c>
      <c r="N37" s="33" t="e">
        <f t="shared" si="26"/>
        <v>#REF!</v>
      </c>
      <c r="O37" s="4"/>
      <c r="Q37" s="27" t="s">
        <v>50</v>
      </c>
      <c r="R37" s="29" t="e">
        <f t="shared" si="17"/>
        <v>#REF!</v>
      </c>
      <c r="S37" s="29" t="e">
        <f t="shared" si="18"/>
        <v>#REF!</v>
      </c>
      <c r="T37" s="35" t="e">
        <f t="shared" si="19"/>
        <v>#REF!</v>
      </c>
      <c r="U37" s="42">
        <v>0.95343645724036619</v>
      </c>
      <c r="V37" s="43">
        <f t="shared" si="31"/>
        <v>4.6563542759633814E-2</v>
      </c>
      <c r="W37" s="29" t="e">
        <f t="shared" si="27"/>
        <v>#REF!</v>
      </c>
      <c r="X37" s="29" t="e">
        <f t="shared" si="20"/>
        <v>#REF!</v>
      </c>
      <c r="Y37" s="35" t="e">
        <f t="shared" si="28"/>
        <v>#REF!</v>
      </c>
      <c r="Z37" s="36" t="e">
        <f t="shared" si="29"/>
        <v>#REF!</v>
      </c>
    </row>
    <row r="38" spans="1:26" s="2" customFormat="1" x14ac:dyDescent="0.25">
      <c r="A38" s="2">
        <v>10</v>
      </c>
      <c r="B38" s="1" t="s">
        <v>51</v>
      </c>
      <c r="C38" s="1">
        <v>5</v>
      </c>
      <c r="D38" t="e">
        <v>#REF!</v>
      </c>
      <c r="E38" s="51">
        <v>3</v>
      </c>
      <c r="F38" s="3" t="e">
        <f t="shared" si="21"/>
        <v>#REF!</v>
      </c>
      <c r="G38" s="2">
        <v>0.5</v>
      </c>
      <c r="H38" s="3" t="e">
        <f t="shared" si="22"/>
        <v>#REF!</v>
      </c>
      <c r="I38" s="3" t="e">
        <f t="shared" si="23"/>
        <v>#REF!</v>
      </c>
      <c r="J38" s="5" t="e">
        <f t="shared" si="30"/>
        <v>#REF!</v>
      </c>
      <c r="K38" s="5" t="e">
        <f t="shared" si="24"/>
        <v>#REF!</v>
      </c>
      <c r="L38" s="5" t="e">
        <f t="shared" si="25"/>
        <v>#REF!</v>
      </c>
      <c r="M38" s="5" t="e">
        <f t="shared" si="16"/>
        <v>#REF!</v>
      </c>
      <c r="N38" s="33" t="e">
        <f t="shared" si="26"/>
        <v>#REF!</v>
      </c>
      <c r="O38" s="4"/>
      <c r="Q38" s="27" t="s">
        <v>52</v>
      </c>
      <c r="R38" s="29" t="e">
        <f t="shared" si="17"/>
        <v>#REF!</v>
      </c>
      <c r="S38" s="29" t="e">
        <f t="shared" si="18"/>
        <v>#REF!</v>
      </c>
      <c r="T38" s="35" t="e">
        <f t="shared" si="19"/>
        <v>#REF!</v>
      </c>
      <c r="U38" s="42">
        <v>0.93748024841036759</v>
      </c>
      <c r="V38" s="43">
        <f t="shared" si="31"/>
        <v>6.2519751589632411E-2</v>
      </c>
      <c r="W38" s="29" t="e">
        <f t="shared" si="27"/>
        <v>#REF!</v>
      </c>
      <c r="X38" s="29" t="e">
        <f t="shared" si="20"/>
        <v>#REF!</v>
      </c>
      <c r="Y38" s="35" t="e">
        <f t="shared" si="28"/>
        <v>#REF!</v>
      </c>
      <c r="Z38" s="36" t="e">
        <f t="shared" si="29"/>
        <v>#REF!</v>
      </c>
    </row>
    <row r="39" spans="1:26" s="2" customFormat="1" x14ac:dyDescent="0.25">
      <c r="A39" s="2">
        <v>11</v>
      </c>
      <c r="B39" s="1" t="s">
        <v>53</v>
      </c>
      <c r="C39" s="1">
        <v>5</v>
      </c>
      <c r="D39" t="e">
        <v>#REF!</v>
      </c>
      <c r="E39" s="51">
        <v>6</v>
      </c>
      <c r="F39" s="3" t="e">
        <f t="shared" si="21"/>
        <v>#REF!</v>
      </c>
      <c r="G39" s="2">
        <v>0.5</v>
      </c>
      <c r="H39" s="3" t="e">
        <f t="shared" si="22"/>
        <v>#REF!</v>
      </c>
      <c r="I39" s="3" t="e">
        <f t="shared" si="23"/>
        <v>#REF!</v>
      </c>
      <c r="J39" s="5" t="e">
        <f t="shared" si="30"/>
        <v>#REF!</v>
      </c>
      <c r="K39" s="5" t="e">
        <f t="shared" si="24"/>
        <v>#REF!</v>
      </c>
      <c r="L39" s="5" t="e">
        <f t="shared" si="25"/>
        <v>#REF!</v>
      </c>
      <c r="M39" s="5" t="e">
        <f t="shared" si="16"/>
        <v>#REF!</v>
      </c>
      <c r="N39" s="33" t="e">
        <f t="shared" si="26"/>
        <v>#REF!</v>
      </c>
      <c r="O39" s="4"/>
      <c r="Q39" s="27" t="s">
        <v>54</v>
      </c>
      <c r="R39" s="29" t="e">
        <f t="shared" si="17"/>
        <v>#REF!</v>
      </c>
      <c r="S39" s="29" t="e">
        <f t="shared" si="18"/>
        <v>#REF!</v>
      </c>
      <c r="T39" s="35" t="e">
        <f t="shared" si="19"/>
        <v>#REF!</v>
      </c>
      <c r="U39" s="42">
        <v>0.91788799906018037</v>
      </c>
      <c r="V39" s="43">
        <f t="shared" si="31"/>
        <v>8.2112000939819629E-2</v>
      </c>
      <c r="W39" s="29" t="e">
        <f t="shared" si="27"/>
        <v>#REF!</v>
      </c>
      <c r="X39" s="29" t="e">
        <f t="shared" si="20"/>
        <v>#REF!</v>
      </c>
      <c r="Y39" s="35" t="e">
        <f t="shared" si="28"/>
        <v>#REF!</v>
      </c>
      <c r="Z39" s="36" t="e">
        <f t="shared" si="29"/>
        <v>#REF!</v>
      </c>
    </row>
    <row r="40" spans="1:26" s="2" customFormat="1" x14ac:dyDescent="0.25">
      <c r="A40" s="2">
        <v>12</v>
      </c>
      <c r="B40" s="1" t="s">
        <v>55</v>
      </c>
      <c r="C40" s="1">
        <v>5</v>
      </c>
      <c r="D40" t="e">
        <v>#REF!</v>
      </c>
      <c r="E40" s="51">
        <v>6</v>
      </c>
      <c r="F40" s="3" t="e">
        <f t="shared" si="21"/>
        <v>#REF!</v>
      </c>
      <c r="G40" s="2">
        <v>0.5</v>
      </c>
      <c r="H40" s="3" t="e">
        <f t="shared" si="22"/>
        <v>#REF!</v>
      </c>
      <c r="I40" s="3" t="e">
        <f t="shared" si="23"/>
        <v>#REF!</v>
      </c>
      <c r="J40" s="5" t="e">
        <f t="shared" si="30"/>
        <v>#REF!</v>
      </c>
      <c r="K40" s="5" t="e">
        <f t="shared" si="24"/>
        <v>#REF!</v>
      </c>
      <c r="L40" s="5" t="e">
        <f t="shared" si="25"/>
        <v>#REF!</v>
      </c>
      <c r="M40" s="5" t="e">
        <f t="shared" si="16"/>
        <v>#REF!</v>
      </c>
      <c r="N40" s="33" t="e">
        <f t="shared" si="26"/>
        <v>#REF!</v>
      </c>
      <c r="O40" s="4"/>
      <c r="Q40" s="27" t="s">
        <v>56</v>
      </c>
      <c r="R40" s="29" t="e">
        <f t="shared" si="17"/>
        <v>#REF!</v>
      </c>
      <c r="S40" s="29" t="e">
        <f t="shared" si="18"/>
        <v>#REF!</v>
      </c>
      <c r="T40" s="35" t="e">
        <f t="shared" si="19"/>
        <v>#REF!</v>
      </c>
      <c r="U40" s="42">
        <v>0.89571782863194893</v>
      </c>
      <c r="V40" s="43">
        <f t="shared" si="31"/>
        <v>0.10428217136805107</v>
      </c>
      <c r="W40" s="29" t="e">
        <f t="shared" si="27"/>
        <v>#REF!</v>
      </c>
      <c r="X40" s="29" t="e">
        <f t="shared" si="20"/>
        <v>#REF!</v>
      </c>
      <c r="Y40" s="35" t="e">
        <f t="shared" si="28"/>
        <v>#REF!</v>
      </c>
      <c r="Z40" s="36" t="e">
        <f t="shared" si="29"/>
        <v>#REF!</v>
      </c>
    </row>
    <row r="41" spans="1:26" s="2" customFormat="1" x14ac:dyDescent="0.25">
      <c r="A41" s="2">
        <v>13</v>
      </c>
      <c r="B41" s="1" t="s">
        <v>57</v>
      </c>
      <c r="C41" s="1">
        <v>5</v>
      </c>
      <c r="D41" t="e">
        <v>#REF!</v>
      </c>
      <c r="E41" s="51">
        <v>5</v>
      </c>
      <c r="F41" s="3" t="e">
        <f t="shared" si="21"/>
        <v>#REF!</v>
      </c>
      <c r="G41" s="2">
        <v>0.5</v>
      </c>
      <c r="H41" s="3" t="e">
        <f t="shared" si="22"/>
        <v>#REF!</v>
      </c>
      <c r="I41" s="3" t="e">
        <f t="shared" si="23"/>
        <v>#REF!</v>
      </c>
      <c r="J41" s="5" t="e">
        <f t="shared" si="30"/>
        <v>#REF!</v>
      </c>
      <c r="K41" s="5" t="e">
        <f t="shared" si="24"/>
        <v>#REF!</v>
      </c>
      <c r="L41" s="5" t="e">
        <f t="shared" si="25"/>
        <v>#REF!</v>
      </c>
      <c r="M41" s="5" t="e">
        <f t="shared" si="16"/>
        <v>#REF!</v>
      </c>
      <c r="N41" s="33" t="e">
        <f t="shared" si="26"/>
        <v>#REF!</v>
      </c>
      <c r="O41" s="4"/>
      <c r="Q41" s="27" t="s">
        <v>58</v>
      </c>
      <c r="R41" s="29" t="e">
        <f t="shared" si="17"/>
        <v>#REF!</v>
      </c>
      <c r="S41" s="29" t="e">
        <f t="shared" si="18"/>
        <v>#REF!</v>
      </c>
      <c r="T41" s="35" t="e">
        <f t="shared" si="19"/>
        <v>#REF!</v>
      </c>
      <c r="U41" s="42">
        <v>0.86473435856680392</v>
      </c>
      <c r="V41" s="43">
        <f t="shared" si="31"/>
        <v>0.13526564143319608</v>
      </c>
      <c r="W41" s="29" t="e">
        <f t="shared" si="27"/>
        <v>#REF!</v>
      </c>
      <c r="X41" s="29" t="e">
        <f t="shared" si="20"/>
        <v>#REF!</v>
      </c>
      <c r="Y41" s="35" t="e">
        <f t="shared" si="28"/>
        <v>#REF!</v>
      </c>
      <c r="Z41" s="36" t="e">
        <f t="shared" si="29"/>
        <v>#REF!</v>
      </c>
    </row>
    <row r="42" spans="1:26" s="2" customFormat="1" x14ac:dyDescent="0.25">
      <c r="A42" s="2">
        <v>14</v>
      </c>
      <c r="B42" s="1" t="s">
        <v>59</v>
      </c>
      <c r="C42" s="1">
        <v>5</v>
      </c>
      <c r="D42" t="e">
        <v>#REF!</v>
      </c>
      <c r="E42" s="51">
        <v>11</v>
      </c>
      <c r="F42" s="3" t="e">
        <f t="shared" si="21"/>
        <v>#REF!</v>
      </c>
      <c r="G42" s="2">
        <v>0.5</v>
      </c>
      <c r="H42" s="3" t="e">
        <f t="shared" si="22"/>
        <v>#REF!</v>
      </c>
      <c r="I42" s="3" t="e">
        <f t="shared" si="23"/>
        <v>#REF!</v>
      </c>
      <c r="J42" s="5" t="e">
        <f t="shared" si="30"/>
        <v>#REF!</v>
      </c>
      <c r="K42" s="5" t="e">
        <f t="shared" si="24"/>
        <v>#REF!</v>
      </c>
      <c r="L42" s="5" t="e">
        <f t="shared" si="25"/>
        <v>#REF!</v>
      </c>
      <c r="M42" s="5" t="e">
        <f t="shared" si="16"/>
        <v>#REF!</v>
      </c>
      <c r="N42" s="33" t="e">
        <f t="shared" si="26"/>
        <v>#REF!</v>
      </c>
      <c r="O42" s="4"/>
      <c r="Q42" s="27" t="s">
        <v>60</v>
      </c>
      <c r="R42" s="29" t="e">
        <f t="shared" si="17"/>
        <v>#REF!</v>
      </c>
      <c r="S42" s="29" t="e">
        <f t="shared" si="18"/>
        <v>#REF!</v>
      </c>
      <c r="T42" s="35" t="e">
        <f t="shared" si="19"/>
        <v>#REF!</v>
      </c>
      <c r="U42" s="42">
        <v>0.81758889711164551</v>
      </c>
      <c r="V42" s="43">
        <f t="shared" si="31"/>
        <v>0.18241110288835449</v>
      </c>
      <c r="W42" s="29" t="e">
        <f t="shared" si="27"/>
        <v>#REF!</v>
      </c>
      <c r="X42" s="29" t="e">
        <f t="shared" si="20"/>
        <v>#REF!</v>
      </c>
      <c r="Y42" s="35" t="e">
        <f t="shared" si="28"/>
        <v>#REF!</v>
      </c>
      <c r="Z42" s="36" t="e">
        <f t="shared" si="29"/>
        <v>#REF!</v>
      </c>
    </row>
    <row r="43" spans="1:26" s="2" customFormat="1" x14ac:dyDescent="0.25">
      <c r="A43" s="2">
        <v>15</v>
      </c>
      <c r="B43" s="1" t="s">
        <v>61</v>
      </c>
      <c r="C43" s="1">
        <v>5</v>
      </c>
      <c r="D43" t="e">
        <v>#REF!</v>
      </c>
      <c r="E43" s="51">
        <v>12</v>
      </c>
      <c r="F43" s="3" t="e">
        <f t="shared" si="21"/>
        <v>#REF!</v>
      </c>
      <c r="G43" s="2">
        <v>0.5</v>
      </c>
      <c r="H43" s="3" t="e">
        <f t="shared" si="22"/>
        <v>#REF!</v>
      </c>
      <c r="I43" s="3" t="e">
        <f t="shared" si="23"/>
        <v>#REF!</v>
      </c>
      <c r="J43" s="5" t="e">
        <f t="shared" si="30"/>
        <v>#REF!</v>
      </c>
      <c r="K43" s="5" t="e">
        <f t="shared" si="24"/>
        <v>#REF!</v>
      </c>
      <c r="L43" s="5" t="e">
        <f t="shared" si="25"/>
        <v>#REF!</v>
      </c>
      <c r="M43" s="5" t="e">
        <f t="shared" si="16"/>
        <v>#REF!</v>
      </c>
      <c r="N43" s="33" t="e">
        <f t="shared" si="26"/>
        <v>#REF!</v>
      </c>
      <c r="O43" s="4"/>
      <c r="Q43" s="27" t="s">
        <v>62</v>
      </c>
      <c r="R43" s="29" t="e">
        <f t="shared" si="17"/>
        <v>#REF!</v>
      </c>
      <c r="S43" s="29" t="e">
        <f t="shared" si="18"/>
        <v>#REF!</v>
      </c>
      <c r="T43" s="35" t="e">
        <f t="shared" si="19"/>
        <v>#REF!</v>
      </c>
      <c r="U43" s="42">
        <v>0.77888026534586052</v>
      </c>
      <c r="V43" s="43">
        <f t="shared" si="31"/>
        <v>0.22111973465413948</v>
      </c>
      <c r="W43" s="29" t="e">
        <f t="shared" si="27"/>
        <v>#REF!</v>
      </c>
      <c r="X43" s="29" t="e">
        <f t="shared" si="20"/>
        <v>#REF!</v>
      </c>
      <c r="Y43" s="35" t="e">
        <f t="shared" si="28"/>
        <v>#REF!</v>
      </c>
      <c r="Z43" s="36" t="e">
        <f t="shared" si="29"/>
        <v>#REF!</v>
      </c>
    </row>
    <row r="44" spans="1:26" s="2" customFormat="1" x14ac:dyDescent="0.25">
      <c r="A44" s="2">
        <v>16</v>
      </c>
      <c r="B44" s="1" t="s">
        <v>63</v>
      </c>
      <c r="C44" s="1">
        <v>5</v>
      </c>
      <c r="D44" t="e">
        <v>#REF!</v>
      </c>
      <c r="E44" s="51">
        <v>21</v>
      </c>
      <c r="F44" s="3" t="e">
        <f t="shared" si="21"/>
        <v>#REF!</v>
      </c>
      <c r="G44" s="2">
        <v>0.5</v>
      </c>
      <c r="H44" s="3" t="e">
        <f t="shared" si="22"/>
        <v>#REF!</v>
      </c>
      <c r="I44" s="3" t="e">
        <f t="shared" si="23"/>
        <v>#REF!</v>
      </c>
      <c r="J44" s="5" t="e">
        <f t="shared" si="30"/>
        <v>#REF!</v>
      </c>
      <c r="K44" s="5" t="e">
        <f t="shared" si="24"/>
        <v>#REF!</v>
      </c>
      <c r="L44" s="5" t="e">
        <f t="shared" si="25"/>
        <v>#REF!</v>
      </c>
      <c r="M44" s="5" t="e">
        <f t="shared" si="16"/>
        <v>#REF!</v>
      </c>
      <c r="N44" s="33" t="e">
        <f t="shared" si="26"/>
        <v>#REF!</v>
      </c>
      <c r="O44" s="4"/>
      <c r="Q44" s="27" t="s">
        <v>64</v>
      </c>
      <c r="R44" s="29" t="e">
        <f t="shared" si="17"/>
        <v>#REF!</v>
      </c>
      <c r="S44" s="29" t="e">
        <f t="shared" si="18"/>
        <v>#REF!</v>
      </c>
      <c r="T44" s="35" t="e">
        <f t="shared" si="19"/>
        <v>#REF!</v>
      </c>
      <c r="U44" s="42">
        <v>0.71980976748499381</v>
      </c>
      <c r="V44" s="43">
        <f t="shared" si="31"/>
        <v>0.28019023251500619</v>
      </c>
      <c r="W44" s="29" t="e">
        <f t="shared" si="27"/>
        <v>#REF!</v>
      </c>
      <c r="X44" s="29" t="e">
        <f t="shared" si="20"/>
        <v>#REF!</v>
      </c>
      <c r="Y44" s="35" t="e">
        <f t="shared" si="28"/>
        <v>#REF!</v>
      </c>
      <c r="Z44" s="36" t="e">
        <f t="shared" si="29"/>
        <v>#REF!</v>
      </c>
    </row>
    <row r="45" spans="1:26" s="2" customFormat="1" x14ac:dyDescent="0.25">
      <c r="A45" s="2">
        <v>17</v>
      </c>
      <c r="B45" s="1" t="s">
        <v>65</v>
      </c>
      <c r="C45" s="1">
        <v>5</v>
      </c>
      <c r="D45" t="e">
        <v>#REF!</v>
      </c>
      <c r="E45" s="51">
        <v>14</v>
      </c>
      <c r="F45" s="3" t="e">
        <f t="shared" si="21"/>
        <v>#REF!</v>
      </c>
      <c r="G45" s="2">
        <v>0.5</v>
      </c>
      <c r="H45" s="3" t="e">
        <f t="shared" si="22"/>
        <v>#REF!</v>
      </c>
      <c r="I45" s="3" t="e">
        <f t="shared" si="23"/>
        <v>#REF!</v>
      </c>
      <c r="J45" s="5" t="e">
        <f t="shared" si="30"/>
        <v>#REF!</v>
      </c>
      <c r="K45" s="5" t="e">
        <f t="shared" si="24"/>
        <v>#REF!</v>
      </c>
      <c r="L45" s="5" t="e">
        <f t="shared" si="25"/>
        <v>#REF!</v>
      </c>
      <c r="M45" s="5" t="e">
        <f t="shared" si="16"/>
        <v>#REF!</v>
      </c>
      <c r="N45" s="33" t="e">
        <f t="shared" si="26"/>
        <v>#REF!</v>
      </c>
      <c r="O45" s="4"/>
      <c r="Q45" s="27" t="s">
        <v>66</v>
      </c>
      <c r="R45" s="29" t="e">
        <f t="shared" si="17"/>
        <v>#REF!</v>
      </c>
      <c r="S45" s="29" t="e">
        <f t="shared" si="18"/>
        <v>#REF!</v>
      </c>
      <c r="T45" s="35" t="e">
        <f t="shared" si="19"/>
        <v>#REF!</v>
      </c>
      <c r="U45" s="42">
        <v>0.68480776711742686</v>
      </c>
      <c r="V45" s="43">
        <f t="shared" si="31"/>
        <v>0.31519223288257314</v>
      </c>
      <c r="W45" s="29" t="e">
        <f t="shared" si="27"/>
        <v>#REF!</v>
      </c>
      <c r="X45" s="29" t="e">
        <f t="shared" si="20"/>
        <v>#REF!</v>
      </c>
      <c r="Y45" s="35" t="e">
        <f t="shared" si="28"/>
        <v>#REF!</v>
      </c>
      <c r="Z45" s="36" t="e">
        <f t="shared" si="29"/>
        <v>#REF!</v>
      </c>
    </row>
    <row r="46" spans="1:26" s="2" customFormat="1" x14ac:dyDescent="0.25">
      <c r="A46" s="2">
        <v>18</v>
      </c>
      <c r="B46" s="1" t="s">
        <v>67</v>
      </c>
      <c r="C46" s="1">
        <v>5</v>
      </c>
      <c r="D46" t="e">
        <v>#REF!</v>
      </c>
      <c r="E46" s="51">
        <v>12</v>
      </c>
      <c r="F46" s="3" t="e">
        <f t="shared" si="21"/>
        <v>#REF!</v>
      </c>
      <c r="G46" s="2">
        <v>0.5</v>
      </c>
      <c r="H46" s="3" t="e">
        <f t="shared" si="22"/>
        <v>#REF!</v>
      </c>
      <c r="I46" s="3" t="e">
        <f t="shared" si="23"/>
        <v>#REF!</v>
      </c>
      <c r="J46" s="5" t="e">
        <f t="shared" si="30"/>
        <v>#REF!</v>
      </c>
      <c r="K46" s="5" t="e">
        <f t="shared" si="24"/>
        <v>#REF!</v>
      </c>
      <c r="L46" s="5" t="e">
        <f t="shared" si="25"/>
        <v>#REF!</v>
      </c>
      <c r="M46" s="5" t="e">
        <f>L46+M47</f>
        <v>#REF!</v>
      </c>
      <c r="N46" s="33" t="e">
        <f t="shared" si="26"/>
        <v>#REF!</v>
      </c>
      <c r="O46" s="4"/>
      <c r="Q46" s="27" t="s">
        <v>68</v>
      </c>
      <c r="R46" s="29" t="e">
        <f t="shared" si="17"/>
        <v>#REF!</v>
      </c>
      <c r="S46" s="29" t="e">
        <f t="shared" si="18"/>
        <v>#REF!</v>
      </c>
      <c r="T46" s="35" t="e">
        <f t="shared" si="19"/>
        <v>#REF!</v>
      </c>
      <c r="U46" s="42">
        <v>0.65629805890441617</v>
      </c>
      <c r="V46" s="43">
        <f t="shared" si="31"/>
        <v>0.34370194109558383</v>
      </c>
      <c r="W46" s="29" t="e">
        <f t="shared" si="27"/>
        <v>#REF!</v>
      </c>
      <c r="X46" s="29" t="e">
        <f>X47+W46</f>
        <v>#REF!</v>
      </c>
      <c r="Y46" s="35" t="e">
        <f t="shared" si="28"/>
        <v>#REF!</v>
      </c>
      <c r="Z46" s="36" t="e">
        <f t="shared" si="29"/>
        <v>#REF!</v>
      </c>
    </row>
    <row r="47" spans="1:26" s="2" customFormat="1" x14ac:dyDescent="0.25">
      <c r="A47" s="12">
        <v>19</v>
      </c>
      <c r="B47" s="13" t="s">
        <v>69</v>
      </c>
      <c r="C47" s="12"/>
      <c r="D47" t="e">
        <v>#REF!</v>
      </c>
      <c r="E47" s="51">
        <v>19</v>
      </c>
      <c r="F47" s="17" t="e">
        <f t="shared" si="21"/>
        <v>#REF!</v>
      </c>
      <c r="G47" s="12"/>
      <c r="H47" s="17">
        <v>1</v>
      </c>
      <c r="I47" s="17">
        <f t="shared" si="23"/>
        <v>0</v>
      </c>
      <c r="J47" s="21" t="e">
        <f t="shared" si="30"/>
        <v>#REF!</v>
      </c>
      <c r="K47" s="21" t="e">
        <f t="shared" si="24"/>
        <v>#REF!</v>
      </c>
      <c r="L47" s="21" t="e">
        <f>K47/F47</f>
        <v>#REF!</v>
      </c>
      <c r="M47" s="21" t="e">
        <f>L47</f>
        <v>#REF!</v>
      </c>
      <c r="N47" s="34" t="e">
        <f t="shared" si="26"/>
        <v>#REF!</v>
      </c>
      <c r="O47" s="4"/>
      <c r="Q47" s="30" t="s">
        <v>69</v>
      </c>
      <c r="R47" s="31" t="e">
        <f t="shared" si="17"/>
        <v>#REF!</v>
      </c>
      <c r="S47" s="31" t="e">
        <f t="shared" si="18"/>
        <v>#REF!</v>
      </c>
      <c r="T47" s="38" t="e">
        <f t="shared" si="19"/>
        <v>#REF!</v>
      </c>
      <c r="U47" s="44">
        <v>0.6098018151143324</v>
      </c>
      <c r="V47" s="45">
        <f t="shared" si="31"/>
        <v>0.3901981848856676</v>
      </c>
      <c r="W47" s="31" t="e">
        <f t="shared" si="27"/>
        <v>#REF!</v>
      </c>
      <c r="X47" s="31" t="e">
        <f>W47</f>
        <v>#REF!</v>
      </c>
      <c r="Y47" s="38" t="e">
        <f t="shared" si="28"/>
        <v>#REF!</v>
      </c>
      <c r="Z47" s="37" t="e">
        <f t="shared" si="29"/>
        <v>#REF!</v>
      </c>
    </row>
    <row r="48" spans="1:26" s="2" customFormat="1" ht="13.2" x14ac:dyDescent="0.25">
      <c r="B48" s="2" t="s">
        <v>70</v>
      </c>
      <c r="D48" s="25" t="e">
        <f>SUM(D29:D47)</f>
        <v>#REF!</v>
      </c>
      <c r="E48" s="25">
        <f>SUM(E29:E47)</f>
        <v>119</v>
      </c>
    </row>
    <row r="51" spans="1:26" s="2" customFormat="1" ht="18" thickBot="1" x14ac:dyDescent="0.35">
      <c r="B51" s="69" t="s">
        <v>89</v>
      </c>
      <c r="C51" s="69"/>
      <c r="D51" s="69"/>
      <c r="E51" s="69"/>
      <c r="F51" s="69"/>
      <c r="G51" s="69"/>
      <c r="H51" s="69"/>
      <c r="I51" s="69"/>
      <c r="J51" s="69"/>
      <c r="K51" s="69"/>
      <c r="L51" s="69"/>
      <c r="M51" s="69"/>
      <c r="N51" s="69"/>
      <c r="Q51" s="70" t="s">
        <v>92</v>
      </c>
      <c r="R51" s="71"/>
      <c r="S51" s="71"/>
      <c r="T51" s="71"/>
      <c r="U51" s="71"/>
      <c r="V51" s="71"/>
      <c r="W51" s="71"/>
      <c r="X51" s="71"/>
      <c r="Y51" s="71"/>
      <c r="Z51" s="72"/>
    </row>
    <row r="52" spans="1:26" s="9" customFormat="1" ht="14.25" customHeight="1" x14ac:dyDescent="0.35">
      <c r="A52" s="7"/>
      <c r="B52" s="66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77" t="s">
        <v>14</v>
      </c>
      <c r="S52" s="77"/>
      <c r="T52" s="77"/>
      <c r="U52" s="74" t="s">
        <v>15</v>
      </c>
      <c r="V52" s="78" t="s">
        <v>16</v>
      </c>
      <c r="W52" s="79" t="s">
        <v>17</v>
      </c>
      <c r="X52" s="79" t="s">
        <v>18</v>
      </c>
      <c r="Y52" s="80" t="s">
        <v>19</v>
      </c>
      <c r="Z52" s="80" t="s">
        <v>20</v>
      </c>
    </row>
    <row r="53" spans="1:26" s="10" customFormat="1" ht="35.549999999999997" customHeight="1" thickBot="1" x14ac:dyDescent="0.35">
      <c r="B53" s="67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74"/>
      <c r="V53" s="78"/>
      <c r="W53" s="79"/>
      <c r="X53" s="79"/>
      <c r="Y53" s="80"/>
      <c r="Z53" s="80"/>
    </row>
    <row r="54" spans="1:26" s="2" customFormat="1" ht="13.2" x14ac:dyDescent="0.25">
      <c r="A54" s="2">
        <v>1</v>
      </c>
      <c r="B54" s="1">
        <v>0</v>
      </c>
      <c r="C54" s="1">
        <v>1</v>
      </c>
      <c r="D54" s="49" t="e">
        <f>D4+D29</f>
        <v>#REF!</v>
      </c>
      <c r="E54" s="49">
        <f>E4+E29</f>
        <v>2</v>
      </c>
      <c r="F54" s="3" t="e">
        <f>E54/D54</f>
        <v>#REF!</v>
      </c>
      <c r="G54" s="2">
        <v>0.3</v>
      </c>
      <c r="H54" s="18" t="e">
        <f>C54*F54/(1+(1-G54)*C54*F54)</f>
        <v>#REF!</v>
      </c>
      <c r="I54" s="18" t="e">
        <f>1-H54</f>
        <v>#REF!</v>
      </c>
      <c r="J54" s="19">
        <v>100000</v>
      </c>
      <c r="K54" s="20" t="e">
        <f>J54*H54</f>
        <v>#REF!</v>
      </c>
      <c r="L54" s="20" t="e">
        <f>C54*(J55+G54*K54)</f>
        <v>#REF!</v>
      </c>
      <c r="M54" s="5" t="e">
        <f t="shared" ref="M54:M70" si="32">L54+M55</f>
        <v>#REF!</v>
      </c>
      <c r="N54" s="32" t="e">
        <f>M54/J54</f>
        <v>#REF!</v>
      </c>
      <c r="O54" s="4"/>
      <c r="Q54" s="39">
        <v>0</v>
      </c>
      <c r="R54" s="29">
        <f t="shared" ref="R54:R72" si="33">J54</f>
        <v>100000</v>
      </c>
      <c r="S54" s="29" t="e">
        <f t="shared" ref="S54:S72" si="34">L54</f>
        <v>#REF!</v>
      </c>
      <c r="T54" s="35" t="e">
        <f t="shared" ref="T54:T72" si="35">N54</f>
        <v>#REF!</v>
      </c>
      <c r="U54" s="42">
        <v>0.96170886472285344</v>
      </c>
      <c r="V54" s="43">
        <f>1-U54</f>
        <v>3.829113527714656E-2</v>
      </c>
      <c r="W54" s="29" t="e">
        <f>S54*U54</f>
        <v>#REF!</v>
      </c>
      <c r="X54" s="29" t="e">
        <f t="shared" ref="X54:X70" si="36">X55+W54</f>
        <v>#REF!</v>
      </c>
      <c r="Y54" s="40" t="e">
        <f>X54/R54</f>
        <v>#REF!</v>
      </c>
      <c r="Z54" s="36" t="e">
        <f>T54-Y54</f>
        <v>#REF!</v>
      </c>
    </row>
    <row r="55" spans="1:26" s="2" customFormat="1" ht="13.2" x14ac:dyDescent="0.25">
      <c r="A55" s="2">
        <v>2</v>
      </c>
      <c r="B55" s="1" t="s">
        <v>35</v>
      </c>
      <c r="C55" s="1">
        <v>4</v>
      </c>
      <c r="D55" s="49" t="e">
        <f t="shared" ref="D55:E70" si="37">D5+D30</f>
        <v>#REF!</v>
      </c>
      <c r="E55" s="49">
        <f t="shared" si="37"/>
        <v>2</v>
      </c>
      <c r="F55" s="3" t="e">
        <f t="shared" ref="F55:F72" si="38">E55/D55</f>
        <v>#REF!</v>
      </c>
      <c r="G55" s="2">
        <v>0.4</v>
      </c>
      <c r="H55" s="3" t="e">
        <f t="shared" ref="H55:H71" si="39">C55*F55/(1+(1-G55)*C55*F55)</f>
        <v>#REF!</v>
      </c>
      <c r="I55" s="3" t="e">
        <f t="shared" ref="I55:I72" si="40">1-H55</f>
        <v>#REF!</v>
      </c>
      <c r="J55" s="5" t="e">
        <f>I54*J54</f>
        <v>#REF!</v>
      </c>
      <c r="K55" s="5" t="e">
        <f t="shared" ref="K55:K72" si="41">J55*H55</f>
        <v>#REF!</v>
      </c>
      <c r="L55" s="5" t="e">
        <f t="shared" ref="L55:L71" si="42">C55*(J56+G55*K55)</f>
        <v>#REF!</v>
      </c>
      <c r="M55" s="5" t="e">
        <f t="shared" si="32"/>
        <v>#REF!</v>
      </c>
      <c r="N55" s="33" t="e">
        <f t="shared" ref="N55:N72" si="43">M55/J55</f>
        <v>#REF!</v>
      </c>
      <c r="O55" s="4"/>
      <c r="Q55" s="27" t="s">
        <v>36</v>
      </c>
      <c r="R55" s="29" t="e">
        <f t="shared" si="33"/>
        <v>#REF!</v>
      </c>
      <c r="S55" s="29" t="e">
        <f t="shared" si="34"/>
        <v>#REF!</v>
      </c>
      <c r="T55" s="35" t="e">
        <f t="shared" si="35"/>
        <v>#REF!</v>
      </c>
      <c r="U55" s="42">
        <v>0.96170886472285344</v>
      </c>
      <c r="V55" s="43">
        <f>1-U55</f>
        <v>3.829113527714656E-2</v>
      </c>
      <c r="W55" s="29" t="e">
        <f t="shared" ref="W55:W72" si="44">S55*U55</f>
        <v>#REF!</v>
      </c>
      <c r="X55" s="29" t="e">
        <f t="shared" si="36"/>
        <v>#REF!</v>
      </c>
      <c r="Y55" s="35" t="e">
        <f t="shared" ref="Y55:Y72" si="45">X55/R55</f>
        <v>#REF!</v>
      </c>
      <c r="Z55" s="36" t="e">
        <f t="shared" ref="Z55:Z72" si="46">T55-Y55</f>
        <v>#REF!</v>
      </c>
    </row>
    <row r="56" spans="1:26" s="2" customFormat="1" ht="13.2" x14ac:dyDescent="0.25">
      <c r="A56" s="2">
        <v>3</v>
      </c>
      <c r="B56" s="1" t="s">
        <v>37</v>
      </c>
      <c r="C56" s="1">
        <v>5</v>
      </c>
      <c r="D56" s="49" t="e">
        <f t="shared" si="37"/>
        <v>#REF!</v>
      </c>
      <c r="E56" s="49">
        <f t="shared" si="37"/>
        <v>2</v>
      </c>
      <c r="F56" s="3" t="e">
        <f t="shared" si="38"/>
        <v>#REF!</v>
      </c>
      <c r="G56" s="2">
        <v>0.5</v>
      </c>
      <c r="H56" s="3" t="e">
        <f t="shared" si="39"/>
        <v>#REF!</v>
      </c>
      <c r="I56" s="3" t="e">
        <f t="shared" si="40"/>
        <v>#REF!</v>
      </c>
      <c r="J56" s="5" t="e">
        <f t="shared" ref="J56:J72" si="47">I55*J55</f>
        <v>#REF!</v>
      </c>
      <c r="K56" s="5" t="e">
        <f t="shared" si="41"/>
        <v>#REF!</v>
      </c>
      <c r="L56" s="5" t="e">
        <f t="shared" si="42"/>
        <v>#REF!</v>
      </c>
      <c r="M56" s="5" t="e">
        <f t="shared" si="32"/>
        <v>#REF!</v>
      </c>
      <c r="N56" s="33" t="e">
        <f t="shared" si="43"/>
        <v>#REF!</v>
      </c>
      <c r="O56" s="4"/>
      <c r="Q56" s="27" t="s">
        <v>38</v>
      </c>
      <c r="R56" s="29" t="e">
        <f t="shared" si="33"/>
        <v>#REF!</v>
      </c>
      <c r="S56" s="29" t="e">
        <f t="shared" si="34"/>
        <v>#REF!</v>
      </c>
      <c r="T56" s="35" t="e">
        <f t="shared" si="35"/>
        <v>#REF!</v>
      </c>
      <c r="U56" s="42">
        <v>0.96170886472285344</v>
      </c>
      <c r="V56" s="43">
        <f>1-U56</f>
        <v>3.829113527714656E-2</v>
      </c>
      <c r="W56" s="29" t="e">
        <f t="shared" si="44"/>
        <v>#REF!</v>
      </c>
      <c r="X56" s="29" t="e">
        <f t="shared" si="36"/>
        <v>#REF!</v>
      </c>
      <c r="Y56" s="35" t="e">
        <f t="shared" si="45"/>
        <v>#REF!</v>
      </c>
      <c r="Z56" s="36" t="e">
        <f t="shared" si="46"/>
        <v>#REF!</v>
      </c>
    </row>
    <row r="57" spans="1:26" s="2" customFormat="1" ht="13.2" x14ac:dyDescent="0.25">
      <c r="A57" s="2">
        <v>4</v>
      </c>
      <c r="B57" s="1" t="s">
        <v>39</v>
      </c>
      <c r="C57" s="1">
        <v>5</v>
      </c>
      <c r="D57" s="49" t="e">
        <f t="shared" si="37"/>
        <v>#REF!</v>
      </c>
      <c r="E57" s="49">
        <f t="shared" si="37"/>
        <v>2</v>
      </c>
      <c r="F57" s="3" t="e">
        <f t="shared" si="38"/>
        <v>#REF!</v>
      </c>
      <c r="G57" s="2">
        <v>0.5</v>
      </c>
      <c r="H57" s="3" t="e">
        <f t="shared" si="39"/>
        <v>#REF!</v>
      </c>
      <c r="I57" s="3" t="e">
        <f t="shared" si="40"/>
        <v>#REF!</v>
      </c>
      <c r="J57" s="5" t="e">
        <f t="shared" si="47"/>
        <v>#REF!</v>
      </c>
      <c r="K57" s="5" t="e">
        <f t="shared" si="41"/>
        <v>#REF!</v>
      </c>
      <c r="L57" s="5" t="e">
        <f t="shared" si="42"/>
        <v>#REF!</v>
      </c>
      <c r="M57" s="5" t="e">
        <f t="shared" si="32"/>
        <v>#REF!</v>
      </c>
      <c r="N57" s="33" t="e">
        <f t="shared" si="43"/>
        <v>#REF!</v>
      </c>
      <c r="O57" s="4"/>
      <c r="Q57" s="27" t="s">
        <v>40</v>
      </c>
      <c r="R57" s="29" t="e">
        <f t="shared" si="33"/>
        <v>#REF!</v>
      </c>
      <c r="S57" s="29" t="e">
        <f t="shared" si="34"/>
        <v>#REF!</v>
      </c>
      <c r="T57" s="35" t="e">
        <f t="shared" si="35"/>
        <v>#REF!</v>
      </c>
      <c r="U57" s="42">
        <v>0.96170886472285344</v>
      </c>
      <c r="V57" s="43">
        <f>1-U57</f>
        <v>3.829113527714656E-2</v>
      </c>
      <c r="W57" s="29" t="e">
        <f t="shared" si="44"/>
        <v>#REF!</v>
      </c>
      <c r="X57" s="29" t="e">
        <f t="shared" si="36"/>
        <v>#REF!</v>
      </c>
      <c r="Y57" s="35" t="e">
        <f t="shared" si="45"/>
        <v>#REF!</v>
      </c>
      <c r="Z57" s="36" t="e">
        <f t="shared" si="46"/>
        <v>#REF!</v>
      </c>
    </row>
    <row r="58" spans="1:26" s="2" customFormat="1" ht="13.2" x14ac:dyDescent="0.25">
      <c r="A58" s="2">
        <v>5</v>
      </c>
      <c r="B58" s="1" t="s">
        <v>41</v>
      </c>
      <c r="C58" s="1">
        <v>5</v>
      </c>
      <c r="D58" s="49" t="e">
        <f t="shared" si="37"/>
        <v>#REF!</v>
      </c>
      <c r="E58" s="49">
        <f t="shared" si="37"/>
        <v>4</v>
      </c>
      <c r="F58" s="3" t="e">
        <f t="shared" si="38"/>
        <v>#REF!</v>
      </c>
      <c r="G58" s="2">
        <v>0.5</v>
      </c>
      <c r="H58" s="3" t="e">
        <f t="shared" si="39"/>
        <v>#REF!</v>
      </c>
      <c r="I58" s="3" t="e">
        <f t="shared" si="40"/>
        <v>#REF!</v>
      </c>
      <c r="J58" s="5" t="e">
        <f t="shared" si="47"/>
        <v>#REF!</v>
      </c>
      <c r="K58" s="5" t="e">
        <f t="shared" si="41"/>
        <v>#REF!</v>
      </c>
      <c r="L58" s="5" t="e">
        <f t="shared" si="42"/>
        <v>#REF!</v>
      </c>
      <c r="M58" s="5" t="e">
        <f t="shared" si="32"/>
        <v>#REF!</v>
      </c>
      <c r="N58" s="33" t="e">
        <f t="shared" si="43"/>
        <v>#REF!</v>
      </c>
      <c r="O58" s="4"/>
      <c r="Q58" s="27" t="s">
        <v>42</v>
      </c>
      <c r="R58" s="29" t="e">
        <f t="shared" si="33"/>
        <v>#REF!</v>
      </c>
      <c r="S58" s="29" t="e">
        <f t="shared" si="34"/>
        <v>#REF!</v>
      </c>
      <c r="T58" s="35" t="e">
        <f t="shared" si="35"/>
        <v>#REF!</v>
      </c>
      <c r="U58" s="42">
        <v>0.96170886472285344</v>
      </c>
      <c r="V58" s="43">
        <f>1-U58</f>
        <v>3.829113527714656E-2</v>
      </c>
      <c r="W58" s="29" t="e">
        <f t="shared" si="44"/>
        <v>#REF!</v>
      </c>
      <c r="X58" s="29" t="e">
        <f t="shared" si="36"/>
        <v>#REF!</v>
      </c>
      <c r="Y58" s="35" t="e">
        <f t="shared" si="45"/>
        <v>#REF!</v>
      </c>
      <c r="Z58" s="36" t="e">
        <f t="shared" si="46"/>
        <v>#REF!</v>
      </c>
    </row>
    <row r="59" spans="1:26" s="2" customFormat="1" ht="13.2" x14ac:dyDescent="0.25">
      <c r="A59" s="2">
        <v>6</v>
      </c>
      <c r="B59" s="1" t="s">
        <v>43</v>
      </c>
      <c r="C59" s="1">
        <v>5</v>
      </c>
      <c r="D59" s="49" t="e">
        <f t="shared" si="37"/>
        <v>#REF!</v>
      </c>
      <c r="E59" s="49">
        <f t="shared" si="37"/>
        <v>3</v>
      </c>
      <c r="F59" s="3" t="e">
        <f t="shared" si="38"/>
        <v>#REF!</v>
      </c>
      <c r="G59" s="2">
        <v>0.5</v>
      </c>
      <c r="H59" s="3" t="e">
        <f t="shared" si="39"/>
        <v>#REF!</v>
      </c>
      <c r="I59" s="3" t="e">
        <f t="shared" si="40"/>
        <v>#REF!</v>
      </c>
      <c r="J59" s="5" t="e">
        <f t="shared" si="47"/>
        <v>#REF!</v>
      </c>
      <c r="K59" s="5" t="e">
        <f t="shared" si="41"/>
        <v>#REF!</v>
      </c>
      <c r="L59" s="5" t="e">
        <f t="shared" si="42"/>
        <v>#REF!</v>
      </c>
      <c r="M59" s="5" t="e">
        <f t="shared" si="32"/>
        <v>#REF!</v>
      </c>
      <c r="N59" s="33" t="e">
        <f t="shared" si="43"/>
        <v>#REF!</v>
      </c>
      <c r="O59" s="4"/>
      <c r="Q59" s="27" t="s">
        <v>44</v>
      </c>
      <c r="R59" s="29" t="e">
        <f t="shared" si="33"/>
        <v>#REF!</v>
      </c>
      <c r="S59" s="29" t="e">
        <f t="shared" si="34"/>
        <v>#REF!</v>
      </c>
      <c r="T59" s="35" t="e">
        <f t="shared" si="35"/>
        <v>#REF!</v>
      </c>
      <c r="U59" s="42">
        <v>0.963091689110254</v>
      </c>
      <c r="V59" s="43">
        <f t="shared" ref="V59:V72" si="48">1-U59</f>
        <v>3.6908310889745999E-2</v>
      </c>
      <c r="W59" s="29" t="e">
        <f t="shared" si="44"/>
        <v>#REF!</v>
      </c>
      <c r="X59" s="29" t="e">
        <f t="shared" si="36"/>
        <v>#REF!</v>
      </c>
      <c r="Y59" s="35" t="e">
        <f t="shared" si="45"/>
        <v>#REF!</v>
      </c>
      <c r="Z59" s="36" t="e">
        <f t="shared" si="46"/>
        <v>#REF!</v>
      </c>
    </row>
    <row r="60" spans="1:26" s="2" customFormat="1" ht="13.2" x14ac:dyDescent="0.25">
      <c r="A60" s="2">
        <v>7</v>
      </c>
      <c r="B60" s="1" t="s">
        <v>45</v>
      </c>
      <c r="C60" s="1">
        <v>5</v>
      </c>
      <c r="D60" s="49" t="e">
        <f t="shared" si="37"/>
        <v>#REF!</v>
      </c>
      <c r="E60" s="49">
        <f t="shared" si="37"/>
        <v>4</v>
      </c>
      <c r="F60" s="3" t="e">
        <f t="shared" si="38"/>
        <v>#REF!</v>
      </c>
      <c r="G60" s="2">
        <v>0.5</v>
      </c>
      <c r="H60" s="3" t="e">
        <f t="shared" si="39"/>
        <v>#REF!</v>
      </c>
      <c r="I60" s="3" t="e">
        <f t="shared" si="40"/>
        <v>#REF!</v>
      </c>
      <c r="J60" s="5" t="e">
        <f t="shared" si="47"/>
        <v>#REF!</v>
      </c>
      <c r="K60" s="5" t="e">
        <f t="shared" si="41"/>
        <v>#REF!</v>
      </c>
      <c r="L60" s="5" t="e">
        <f t="shared" si="42"/>
        <v>#REF!</v>
      </c>
      <c r="M60" s="5" t="e">
        <f t="shared" si="32"/>
        <v>#REF!</v>
      </c>
      <c r="N60" s="33" t="e">
        <f t="shared" si="43"/>
        <v>#REF!</v>
      </c>
      <c r="O60" s="4"/>
      <c r="Q60" s="27" t="s">
        <v>46</v>
      </c>
      <c r="R60" s="29" t="e">
        <f t="shared" si="33"/>
        <v>#REF!</v>
      </c>
      <c r="S60" s="29" t="e">
        <f t="shared" si="34"/>
        <v>#REF!</v>
      </c>
      <c r="T60" s="35" t="e">
        <f t="shared" si="35"/>
        <v>#REF!</v>
      </c>
      <c r="U60" s="42">
        <v>0.95736753435116873</v>
      </c>
      <c r="V60" s="43">
        <f t="shared" si="48"/>
        <v>4.2632465648831275E-2</v>
      </c>
      <c r="W60" s="29" t="e">
        <f t="shared" si="44"/>
        <v>#REF!</v>
      </c>
      <c r="X60" s="29" t="e">
        <f t="shared" si="36"/>
        <v>#REF!</v>
      </c>
      <c r="Y60" s="35" t="e">
        <f t="shared" si="45"/>
        <v>#REF!</v>
      </c>
      <c r="Z60" s="36" t="e">
        <f t="shared" si="46"/>
        <v>#REF!</v>
      </c>
    </row>
    <row r="61" spans="1:26" s="2" customFormat="1" ht="13.2" x14ac:dyDescent="0.25">
      <c r="A61" s="2">
        <v>8</v>
      </c>
      <c r="B61" s="1" t="s">
        <v>47</v>
      </c>
      <c r="C61" s="1">
        <v>5</v>
      </c>
      <c r="D61" s="49" t="e">
        <f t="shared" si="37"/>
        <v>#REF!</v>
      </c>
      <c r="E61" s="49">
        <f t="shared" si="37"/>
        <v>1</v>
      </c>
      <c r="F61" s="3" t="e">
        <f t="shared" si="38"/>
        <v>#REF!</v>
      </c>
      <c r="G61" s="2">
        <v>0.5</v>
      </c>
      <c r="H61" s="3" t="e">
        <f t="shared" si="39"/>
        <v>#REF!</v>
      </c>
      <c r="I61" s="3" t="e">
        <f t="shared" si="40"/>
        <v>#REF!</v>
      </c>
      <c r="J61" s="5" t="e">
        <f t="shared" si="47"/>
        <v>#REF!</v>
      </c>
      <c r="K61" s="5" t="e">
        <f t="shared" si="41"/>
        <v>#REF!</v>
      </c>
      <c r="L61" s="5" t="e">
        <f t="shared" si="42"/>
        <v>#REF!</v>
      </c>
      <c r="M61" s="5" t="e">
        <f t="shared" si="32"/>
        <v>#REF!</v>
      </c>
      <c r="N61" s="33" t="e">
        <f t="shared" si="43"/>
        <v>#REF!</v>
      </c>
      <c r="O61" s="4"/>
      <c r="Q61" s="27" t="s">
        <v>48</v>
      </c>
      <c r="R61" s="29" t="e">
        <f t="shared" si="33"/>
        <v>#REF!</v>
      </c>
      <c r="S61" s="29" t="e">
        <f t="shared" si="34"/>
        <v>#REF!</v>
      </c>
      <c r="T61" s="35" t="e">
        <f t="shared" si="35"/>
        <v>#REF!</v>
      </c>
      <c r="U61" s="42">
        <v>0.95681081085376496</v>
      </c>
      <c r="V61" s="43">
        <f t="shared" si="48"/>
        <v>4.3189189146235041E-2</v>
      </c>
      <c r="W61" s="29" t="e">
        <f t="shared" si="44"/>
        <v>#REF!</v>
      </c>
      <c r="X61" s="29" t="e">
        <f t="shared" si="36"/>
        <v>#REF!</v>
      </c>
      <c r="Y61" s="35" t="e">
        <f t="shared" si="45"/>
        <v>#REF!</v>
      </c>
      <c r="Z61" s="36" t="e">
        <f t="shared" si="46"/>
        <v>#REF!</v>
      </c>
    </row>
    <row r="62" spans="1:26" s="2" customFormat="1" ht="13.2" x14ac:dyDescent="0.25">
      <c r="A62" s="2">
        <v>9</v>
      </c>
      <c r="B62" s="1" t="s">
        <v>49</v>
      </c>
      <c r="C62" s="1">
        <v>5</v>
      </c>
      <c r="D62" s="49" t="e">
        <f t="shared" si="37"/>
        <v>#REF!</v>
      </c>
      <c r="E62" s="49">
        <f t="shared" si="37"/>
        <v>15</v>
      </c>
      <c r="F62" s="3" t="e">
        <f t="shared" si="38"/>
        <v>#REF!</v>
      </c>
      <c r="G62" s="2">
        <v>0.5</v>
      </c>
      <c r="H62" s="3" t="e">
        <f t="shared" si="39"/>
        <v>#REF!</v>
      </c>
      <c r="I62" s="3" t="e">
        <f t="shared" si="40"/>
        <v>#REF!</v>
      </c>
      <c r="J62" s="5" t="e">
        <f t="shared" si="47"/>
        <v>#REF!</v>
      </c>
      <c r="K62" s="5" t="e">
        <f t="shared" si="41"/>
        <v>#REF!</v>
      </c>
      <c r="L62" s="5" t="e">
        <f t="shared" si="42"/>
        <v>#REF!</v>
      </c>
      <c r="M62" s="5" t="e">
        <f t="shared" si="32"/>
        <v>#REF!</v>
      </c>
      <c r="N62" s="33" t="e">
        <f t="shared" si="43"/>
        <v>#REF!</v>
      </c>
      <c r="O62" s="4"/>
      <c r="Q62" s="27" t="s">
        <v>50</v>
      </c>
      <c r="R62" s="29" t="e">
        <f t="shared" si="33"/>
        <v>#REF!</v>
      </c>
      <c r="S62" s="29" t="e">
        <f t="shared" si="34"/>
        <v>#REF!</v>
      </c>
      <c r="T62" s="35" t="e">
        <f t="shared" si="35"/>
        <v>#REF!</v>
      </c>
      <c r="U62" s="42">
        <v>0.94800928093814252</v>
      </c>
      <c r="V62" s="43">
        <f t="shared" si="48"/>
        <v>5.1990719061857482E-2</v>
      </c>
      <c r="W62" s="29" t="e">
        <f t="shared" si="44"/>
        <v>#REF!</v>
      </c>
      <c r="X62" s="29" t="e">
        <f t="shared" si="36"/>
        <v>#REF!</v>
      </c>
      <c r="Y62" s="35" t="e">
        <f t="shared" si="45"/>
        <v>#REF!</v>
      </c>
      <c r="Z62" s="36" t="e">
        <f t="shared" si="46"/>
        <v>#REF!</v>
      </c>
    </row>
    <row r="63" spans="1:26" s="2" customFormat="1" ht="13.2" x14ac:dyDescent="0.25">
      <c r="A63" s="2">
        <v>10</v>
      </c>
      <c r="B63" s="1" t="s">
        <v>51</v>
      </c>
      <c r="C63" s="1">
        <v>5</v>
      </c>
      <c r="D63" s="49" t="e">
        <f t="shared" si="37"/>
        <v>#REF!</v>
      </c>
      <c r="E63" s="49">
        <f t="shared" si="37"/>
        <v>14</v>
      </c>
      <c r="F63" s="3" t="e">
        <f t="shared" si="38"/>
        <v>#REF!</v>
      </c>
      <c r="G63" s="2">
        <v>0.5</v>
      </c>
      <c r="H63" s="3" t="e">
        <f t="shared" si="39"/>
        <v>#REF!</v>
      </c>
      <c r="I63" s="3" t="e">
        <f t="shared" si="40"/>
        <v>#REF!</v>
      </c>
      <c r="J63" s="5" t="e">
        <f t="shared" si="47"/>
        <v>#REF!</v>
      </c>
      <c r="K63" s="5" t="e">
        <f t="shared" si="41"/>
        <v>#REF!</v>
      </c>
      <c r="L63" s="5" t="e">
        <f t="shared" si="42"/>
        <v>#REF!</v>
      </c>
      <c r="M63" s="5" t="e">
        <f t="shared" si="32"/>
        <v>#REF!</v>
      </c>
      <c r="N63" s="33" t="e">
        <f t="shared" si="43"/>
        <v>#REF!</v>
      </c>
      <c r="O63" s="4"/>
      <c r="Q63" s="27" t="s">
        <v>52</v>
      </c>
      <c r="R63" s="29" t="e">
        <f t="shared" si="33"/>
        <v>#REF!</v>
      </c>
      <c r="S63" s="29" t="e">
        <f t="shared" si="34"/>
        <v>#REF!</v>
      </c>
      <c r="T63" s="35" t="e">
        <f t="shared" si="35"/>
        <v>#REF!</v>
      </c>
      <c r="U63" s="42">
        <v>0.94216194080535964</v>
      </c>
      <c r="V63" s="43">
        <f t="shared" si="48"/>
        <v>5.7838059194640357E-2</v>
      </c>
      <c r="W63" s="29" t="e">
        <f t="shared" si="44"/>
        <v>#REF!</v>
      </c>
      <c r="X63" s="29" t="e">
        <f t="shared" si="36"/>
        <v>#REF!</v>
      </c>
      <c r="Y63" s="35" t="e">
        <f t="shared" si="45"/>
        <v>#REF!</v>
      </c>
      <c r="Z63" s="36" t="e">
        <f t="shared" si="46"/>
        <v>#REF!</v>
      </c>
    </row>
    <row r="64" spans="1:26" s="2" customFormat="1" ht="13.2" x14ac:dyDescent="0.25">
      <c r="A64" s="2">
        <v>11</v>
      </c>
      <c r="B64" s="1" t="s">
        <v>53</v>
      </c>
      <c r="C64" s="1">
        <v>5</v>
      </c>
      <c r="D64" s="49" t="e">
        <f t="shared" si="37"/>
        <v>#REF!</v>
      </c>
      <c r="E64" s="49">
        <f t="shared" si="37"/>
        <v>18</v>
      </c>
      <c r="F64" s="3" t="e">
        <f t="shared" si="38"/>
        <v>#REF!</v>
      </c>
      <c r="G64" s="2">
        <v>0.5</v>
      </c>
      <c r="H64" s="3" t="e">
        <f t="shared" si="39"/>
        <v>#REF!</v>
      </c>
      <c r="I64" s="3" t="e">
        <f t="shared" si="40"/>
        <v>#REF!</v>
      </c>
      <c r="J64" s="5" t="e">
        <f t="shared" si="47"/>
        <v>#REF!</v>
      </c>
      <c r="K64" s="5" t="e">
        <f t="shared" si="41"/>
        <v>#REF!</v>
      </c>
      <c r="L64" s="5" t="e">
        <f t="shared" si="42"/>
        <v>#REF!</v>
      </c>
      <c r="M64" s="5" t="e">
        <f t="shared" si="32"/>
        <v>#REF!</v>
      </c>
      <c r="N64" s="33" t="e">
        <f t="shared" si="43"/>
        <v>#REF!</v>
      </c>
      <c r="O64" s="4"/>
      <c r="Q64" s="27" t="s">
        <v>54</v>
      </c>
      <c r="R64" s="29" t="e">
        <f t="shared" si="33"/>
        <v>#REF!</v>
      </c>
      <c r="S64" s="29" t="e">
        <f t="shared" si="34"/>
        <v>#REF!</v>
      </c>
      <c r="T64" s="35" t="e">
        <f t="shared" si="35"/>
        <v>#REF!</v>
      </c>
      <c r="U64" s="42">
        <v>0.92489605986448908</v>
      </c>
      <c r="V64" s="43">
        <f t="shared" si="48"/>
        <v>7.5103940135510916E-2</v>
      </c>
      <c r="W64" s="29" t="e">
        <f t="shared" si="44"/>
        <v>#REF!</v>
      </c>
      <c r="X64" s="29" t="e">
        <f t="shared" si="36"/>
        <v>#REF!</v>
      </c>
      <c r="Y64" s="35" t="e">
        <f t="shared" si="45"/>
        <v>#REF!</v>
      </c>
      <c r="Z64" s="36" t="e">
        <f t="shared" si="46"/>
        <v>#REF!</v>
      </c>
    </row>
    <row r="65" spans="1:26" s="2" customFormat="1" ht="13.2" x14ac:dyDescent="0.25">
      <c r="A65" s="2">
        <v>12</v>
      </c>
      <c r="B65" s="1" t="s">
        <v>55</v>
      </c>
      <c r="C65" s="1">
        <v>5</v>
      </c>
      <c r="D65" s="49" t="e">
        <f t="shared" si="37"/>
        <v>#REF!</v>
      </c>
      <c r="E65" s="49">
        <f t="shared" si="37"/>
        <v>14</v>
      </c>
      <c r="F65" s="3" t="e">
        <f t="shared" si="38"/>
        <v>#REF!</v>
      </c>
      <c r="G65" s="2">
        <v>0.5</v>
      </c>
      <c r="H65" s="3" t="e">
        <f t="shared" si="39"/>
        <v>#REF!</v>
      </c>
      <c r="I65" s="3" t="e">
        <f t="shared" si="40"/>
        <v>#REF!</v>
      </c>
      <c r="J65" s="5" t="e">
        <f t="shared" si="47"/>
        <v>#REF!</v>
      </c>
      <c r="K65" s="5" t="e">
        <f t="shared" si="41"/>
        <v>#REF!</v>
      </c>
      <c r="L65" s="5" t="e">
        <f t="shared" si="42"/>
        <v>#REF!</v>
      </c>
      <c r="M65" s="5" t="e">
        <f t="shared" si="32"/>
        <v>#REF!</v>
      </c>
      <c r="N65" s="33" t="e">
        <f t="shared" si="43"/>
        <v>#REF!</v>
      </c>
      <c r="O65" s="4"/>
      <c r="Q65" s="27" t="s">
        <v>56</v>
      </c>
      <c r="R65" s="29" t="e">
        <f t="shared" si="33"/>
        <v>#REF!</v>
      </c>
      <c r="S65" s="29" t="e">
        <f t="shared" si="34"/>
        <v>#REF!</v>
      </c>
      <c r="T65" s="35" t="e">
        <f t="shared" si="35"/>
        <v>#REF!</v>
      </c>
      <c r="U65" s="42">
        <v>0.89970667843387275</v>
      </c>
      <c r="V65" s="43">
        <f t="shared" si="48"/>
        <v>0.10029332156612725</v>
      </c>
      <c r="W65" s="29" t="e">
        <f t="shared" si="44"/>
        <v>#REF!</v>
      </c>
      <c r="X65" s="29" t="e">
        <f t="shared" si="36"/>
        <v>#REF!</v>
      </c>
      <c r="Y65" s="35" t="e">
        <f t="shared" si="45"/>
        <v>#REF!</v>
      </c>
      <c r="Z65" s="36" t="e">
        <f t="shared" si="46"/>
        <v>#REF!</v>
      </c>
    </row>
    <row r="66" spans="1:26" s="2" customFormat="1" ht="13.2" x14ac:dyDescent="0.25">
      <c r="A66" s="2">
        <v>13</v>
      </c>
      <c r="B66" s="1" t="s">
        <v>57</v>
      </c>
      <c r="C66" s="1">
        <v>5</v>
      </c>
      <c r="D66" s="49" t="e">
        <f t="shared" si="37"/>
        <v>#REF!</v>
      </c>
      <c r="E66" s="49">
        <f t="shared" si="37"/>
        <v>28</v>
      </c>
      <c r="F66" s="3" t="e">
        <f t="shared" si="38"/>
        <v>#REF!</v>
      </c>
      <c r="G66" s="2">
        <v>0.5</v>
      </c>
      <c r="H66" s="3" t="e">
        <f t="shared" si="39"/>
        <v>#REF!</v>
      </c>
      <c r="I66" s="3" t="e">
        <f t="shared" si="40"/>
        <v>#REF!</v>
      </c>
      <c r="J66" s="5" t="e">
        <f t="shared" si="47"/>
        <v>#REF!</v>
      </c>
      <c r="K66" s="5" t="e">
        <f t="shared" si="41"/>
        <v>#REF!</v>
      </c>
      <c r="L66" s="5" t="e">
        <f t="shared" si="42"/>
        <v>#REF!</v>
      </c>
      <c r="M66" s="5" t="e">
        <f t="shared" si="32"/>
        <v>#REF!</v>
      </c>
      <c r="N66" s="33" t="e">
        <f t="shared" si="43"/>
        <v>#REF!</v>
      </c>
      <c r="O66" s="4"/>
      <c r="Q66" s="27" t="s">
        <v>58</v>
      </c>
      <c r="R66" s="29" t="e">
        <f t="shared" si="33"/>
        <v>#REF!</v>
      </c>
      <c r="S66" s="29" t="e">
        <f t="shared" si="34"/>
        <v>#REF!</v>
      </c>
      <c r="T66" s="35" t="e">
        <f t="shared" si="35"/>
        <v>#REF!</v>
      </c>
      <c r="U66" s="42">
        <v>0.86438699185239576</v>
      </c>
      <c r="V66" s="43">
        <f t="shared" si="48"/>
        <v>0.13561300814760424</v>
      </c>
      <c r="W66" s="29" t="e">
        <f t="shared" si="44"/>
        <v>#REF!</v>
      </c>
      <c r="X66" s="29" t="e">
        <f t="shared" si="36"/>
        <v>#REF!</v>
      </c>
      <c r="Y66" s="35" t="e">
        <f t="shared" si="45"/>
        <v>#REF!</v>
      </c>
      <c r="Z66" s="36" t="e">
        <f t="shared" si="46"/>
        <v>#REF!</v>
      </c>
    </row>
    <row r="67" spans="1:26" s="2" customFormat="1" ht="13.2" x14ac:dyDescent="0.25">
      <c r="A67" s="2">
        <v>14</v>
      </c>
      <c r="B67" s="1" t="s">
        <v>59</v>
      </c>
      <c r="C67" s="1">
        <v>5</v>
      </c>
      <c r="D67" s="49" t="e">
        <f t="shared" si="37"/>
        <v>#REF!</v>
      </c>
      <c r="E67" s="49">
        <f t="shared" si="37"/>
        <v>21</v>
      </c>
      <c r="F67" s="3" t="e">
        <f t="shared" si="38"/>
        <v>#REF!</v>
      </c>
      <c r="G67" s="2">
        <v>0.5</v>
      </c>
      <c r="H67" s="3" t="e">
        <f t="shared" si="39"/>
        <v>#REF!</v>
      </c>
      <c r="I67" s="3" t="e">
        <f t="shared" si="40"/>
        <v>#REF!</v>
      </c>
      <c r="J67" s="5" t="e">
        <f t="shared" si="47"/>
        <v>#REF!</v>
      </c>
      <c r="K67" s="5" t="e">
        <f t="shared" si="41"/>
        <v>#REF!</v>
      </c>
      <c r="L67" s="5" t="e">
        <f t="shared" si="42"/>
        <v>#REF!</v>
      </c>
      <c r="M67" s="5" t="e">
        <f t="shared" si="32"/>
        <v>#REF!</v>
      </c>
      <c r="N67" s="33" t="e">
        <f t="shared" si="43"/>
        <v>#REF!</v>
      </c>
      <c r="O67" s="4"/>
      <c r="Q67" s="27" t="s">
        <v>60</v>
      </c>
      <c r="R67" s="29" t="e">
        <f t="shared" si="33"/>
        <v>#REF!</v>
      </c>
      <c r="S67" s="29" t="e">
        <f t="shared" si="34"/>
        <v>#REF!</v>
      </c>
      <c r="T67" s="35" t="e">
        <f t="shared" si="35"/>
        <v>#REF!</v>
      </c>
      <c r="U67" s="42">
        <v>0.82345390469096191</v>
      </c>
      <c r="V67" s="43">
        <f t="shared" si="48"/>
        <v>0.17654609530903809</v>
      </c>
      <c r="W67" s="29" t="e">
        <f t="shared" si="44"/>
        <v>#REF!</v>
      </c>
      <c r="X67" s="29" t="e">
        <f t="shared" si="36"/>
        <v>#REF!</v>
      </c>
      <c r="Y67" s="35" t="e">
        <f t="shared" si="45"/>
        <v>#REF!</v>
      </c>
      <c r="Z67" s="36" t="e">
        <f t="shared" si="46"/>
        <v>#REF!</v>
      </c>
    </row>
    <row r="68" spans="1:26" s="2" customFormat="1" ht="13.2" x14ac:dyDescent="0.25">
      <c r="A68" s="2">
        <v>15</v>
      </c>
      <c r="B68" s="1" t="s">
        <v>61</v>
      </c>
      <c r="C68" s="1">
        <v>5</v>
      </c>
      <c r="D68" s="49" t="e">
        <f t="shared" si="37"/>
        <v>#REF!</v>
      </c>
      <c r="E68" s="49">
        <f t="shared" si="37"/>
        <v>20</v>
      </c>
      <c r="F68" s="3" t="e">
        <f t="shared" si="38"/>
        <v>#REF!</v>
      </c>
      <c r="G68" s="2">
        <v>0.5</v>
      </c>
      <c r="H68" s="3" t="e">
        <f t="shared" si="39"/>
        <v>#REF!</v>
      </c>
      <c r="I68" s="3" t="e">
        <f t="shared" si="40"/>
        <v>#REF!</v>
      </c>
      <c r="J68" s="5" t="e">
        <f t="shared" si="47"/>
        <v>#REF!</v>
      </c>
      <c r="K68" s="5" t="e">
        <f t="shared" si="41"/>
        <v>#REF!</v>
      </c>
      <c r="L68" s="5" t="e">
        <f t="shared" si="42"/>
        <v>#REF!</v>
      </c>
      <c r="M68" s="5" t="e">
        <f t="shared" si="32"/>
        <v>#REF!</v>
      </c>
      <c r="N68" s="33" t="e">
        <f t="shared" si="43"/>
        <v>#REF!</v>
      </c>
      <c r="O68" s="4"/>
      <c r="Q68" s="27" t="s">
        <v>62</v>
      </c>
      <c r="R68" s="29" t="e">
        <f t="shared" si="33"/>
        <v>#REF!</v>
      </c>
      <c r="S68" s="29" t="e">
        <f t="shared" si="34"/>
        <v>#REF!</v>
      </c>
      <c r="T68" s="35" t="e">
        <f t="shared" si="35"/>
        <v>#REF!</v>
      </c>
      <c r="U68" s="42">
        <v>0.7557222850963411</v>
      </c>
      <c r="V68" s="43">
        <f t="shared" si="48"/>
        <v>0.2442777149036589</v>
      </c>
      <c r="W68" s="29" t="e">
        <f t="shared" si="44"/>
        <v>#REF!</v>
      </c>
      <c r="X68" s="29" t="e">
        <f t="shared" si="36"/>
        <v>#REF!</v>
      </c>
      <c r="Y68" s="35" t="e">
        <f t="shared" si="45"/>
        <v>#REF!</v>
      </c>
      <c r="Z68" s="36" t="e">
        <f t="shared" si="46"/>
        <v>#REF!</v>
      </c>
    </row>
    <row r="69" spans="1:26" s="2" customFormat="1" ht="13.2" x14ac:dyDescent="0.25">
      <c r="A69" s="2">
        <v>16</v>
      </c>
      <c r="B69" s="1" t="s">
        <v>63</v>
      </c>
      <c r="C69" s="1">
        <v>5</v>
      </c>
      <c r="D69" s="49" t="e">
        <f t="shared" si="37"/>
        <v>#REF!</v>
      </c>
      <c r="E69" s="49">
        <f t="shared" si="37"/>
        <v>51</v>
      </c>
      <c r="F69" s="3" t="e">
        <f t="shared" si="38"/>
        <v>#REF!</v>
      </c>
      <c r="G69" s="2">
        <v>0.5</v>
      </c>
      <c r="H69" s="3" t="e">
        <f t="shared" si="39"/>
        <v>#REF!</v>
      </c>
      <c r="I69" s="3" t="e">
        <f t="shared" si="40"/>
        <v>#REF!</v>
      </c>
      <c r="J69" s="5" t="e">
        <f t="shared" si="47"/>
        <v>#REF!</v>
      </c>
      <c r="K69" s="5" t="e">
        <f t="shared" si="41"/>
        <v>#REF!</v>
      </c>
      <c r="L69" s="5" t="e">
        <f t="shared" si="42"/>
        <v>#REF!</v>
      </c>
      <c r="M69" s="5" t="e">
        <f t="shared" si="32"/>
        <v>#REF!</v>
      </c>
      <c r="N69" s="33" t="e">
        <f t="shared" si="43"/>
        <v>#REF!</v>
      </c>
      <c r="O69" s="4"/>
      <c r="Q69" s="27" t="s">
        <v>64</v>
      </c>
      <c r="R69" s="29" t="e">
        <f t="shared" si="33"/>
        <v>#REF!</v>
      </c>
      <c r="S69" s="29" t="e">
        <f t="shared" si="34"/>
        <v>#REF!</v>
      </c>
      <c r="T69" s="35" t="e">
        <f t="shared" si="35"/>
        <v>#REF!</v>
      </c>
      <c r="U69" s="42">
        <v>0.69850988448397933</v>
      </c>
      <c r="V69" s="43">
        <f t="shared" si="48"/>
        <v>0.30149011551602067</v>
      </c>
      <c r="W69" s="29" t="e">
        <f t="shared" si="44"/>
        <v>#REF!</v>
      </c>
      <c r="X69" s="29" t="e">
        <f t="shared" si="36"/>
        <v>#REF!</v>
      </c>
      <c r="Y69" s="35" t="e">
        <f t="shared" si="45"/>
        <v>#REF!</v>
      </c>
      <c r="Z69" s="36" t="e">
        <f t="shared" si="46"/>
        <v>#REF!</v>
      </c>
    </row>
    <row r="70" spans="1:26" s="2" customFormat="1" ht="13.2" x14ac:dyDescent="0.25">
      <c r="A70" s="2">
        <v>17</v>
      </c>
      <c r="B70" s="1" t="s">
        <v>65</v>
      </c>
      <c r="C70" s="1">
        <v>5</v>
      </c>
      <c r="D70" s="49" t="e">
        <f t="shared" si="37"/>
        <v>#REF!</v>
      </c>
      <c r="E70" s="49">
        <f t="shared" si="37"/>
        <v>30</v>
      </c>
      <c r="F70" s="3" t="e">
        <f t="shared" si="38"/>
        <v>#REF!</v>
      </c>
      <c r="G70" s="2">
        <v>0.5</v>
      </c>
      <c r="H70" s="3" t="e">
        <f t="shared" si="39"/>
        <v>#REF!</v>
      </c>
      <c r="I70" s="3" t="e">
        <f t="shared" si="40"/>
        <v>#REF!</v>
      </c>
      <c r="J70" s="5" t="e">
        <f t="shared" si="47"/>
        <v>#REF!</v>
      </c>
      <c r="K70" s="5" t="e">
        <f t="shared" si="41"/>
        <v>#REF!</v>
      </c>
      <c r="L70" s="5" t="e">
        <f t="shared" si="42"/>
        <v>#REF!</v>
      </c>
      <c r="M70" s="5" t="e">
        <f t="shared" si="32"/>
        <v>#REF!</v>
      </c>
      <c r="N70" s="33" t="e">
        <f t="shared" si="43"/>
        <v>#REF!</v>
      </c>
      <c r="O70" s="4"/>
      <c r="Q70" s="27" t="s">
        <v>66</v>
      </c>
      <c r="R70" s="29" t="e">
        <f t="shared" si="33"/>
        <v>#REF!</v>
      </c>
      <c r="S70" s="29" t="e">
        <f t="shared" si="34"/>
        <v>#REF!</v>
      </c>
      <c r="T70" s="35" t="e">
        <f t="shared" si="35"/>
        <v>#REF!</v>
      </c>
      <c r="U70" s="42">
        <v>0.67065690345363116</v>
      </c>
      <c r="V70" s="43">
        <f t="shared" si="48"/>
        <v>0.32934309654636884</v>
      </c>
      <c r="W70" s="29" t="e">
        <f t="shared" si="44"/>
        <v>#REF!</v>
      </c>
      <c r="X70" s="29" t="e">
        <f t="shared" si="36"/>
        <v>#REF!</v>
      </c>
      <c r="Y70" s="35" t="e">
        <f t="shared" si="45"/>
        <v>#REF!</v>
      </c>
      <c r="Z70" s="36" t="e">
        <f t="shared" si="46"/>
        <v>#REF!</v>
      </c>
    </row>
    <row r="71" spans="1:26" s="2" customFormat="1" ht="13.2" x14ac:dyDescent="0.25">
      <c r="A71" s="2">
        <v>18</v>
      </c>
      <c r="B71" s="1" t="s">
        <v>67</v>
      </c>
      <c r="C71" s="1">
        <v>5</v>
      </c>
      <c r="D71" s="49" t="e">
        <f t="shared" ref="D71:E72" si="49">D21+D46</f>
        <v>#REF!</v>
      </c>
      <c r="E71" s="49">
        <f t="shared" si="49"/>
        <v>20</v>
      </c>
      <c r="F71" s="3" t="e">
        <f t="shared" si="38"/>
        <v>#REF!</v>
      </c>
      <c r="G71" s="2">
        <v>0.5</v>
      </c>
      <c r="H71" s="3" t="e">
        <f t="shared" si="39"/>
        <v>#REF!</v>
      </c>
      <c r="I71" s="3" t="e">
        <f t="shared" si="40"/>
        <v>#REF!</v>
      </c>
      <c r="J71" s="5" t="e">
        <f t="shared" si="47"/>
        <v>#REF!</v>
      </c>
      <c r="K71" s="5" t="e">
        <f t="shared" si="41"/>
        <v>#REF!</v>
      </c>
      <c r="L71" s="5" t="e">
        <f t="shared" si="42"/>
        <v>#REF!</v>
      </c>
      <c r="M71" s="5" t="e">
        <f>L71+M72</f>
        <v>#REF!</v>
      </c>
      <c r="N71" s="33" t="e">
        <f t="shared" si="43"/>
        <v>#REF!</v>
      </c>
      <c r="O71" s="4"/>
      <c r="Q71" s="27" t="s">
        <v>68</v>
      </c>
      <c r="R71" s="29" t="e">
        <f t="shared" si="33"/>
        <v>#REF!</v>
      </c>
      <c r="S71" s="29" t="e">
        <f t="shared" si="34"/>
        <v>#REF!</v>
      </c>
      <c r="T71" s="35" t="e">
        <f t="shared" si="35"/>
        <v>#REF!</v>
      </c>
      <c r="U71" s="42">
        <v>0.63527807449444496</v>
      </c>
      <c r="V71" s="43">
        <f t="shared" si="48"/>
        <v>0.36472192550555504</v>
      </c>
      <c r="W71" s="29" t="e">
        <f t="shared" si="44"/>
        <v>#REF!</v>
      </c>
      <c r="X71" s="29" t="e">
        <f>X72+W71</f>
        <v>#REF!</v>
      </c>
      <c r="Y71" s="35" t="e">
        <f t="shared" si="45"/>
        <v>#REF!</v>
      </c>
      <c r="Z71" s="36" t="e">
        <f t="shared" si="46"/>
        <v>#REF!</v>
      </c>
    </row>
    <row r="72" spans="1:26" s="2" customFormat="1" ht="13.2" x14ac:dyDescent="0.25">
      <c r="A72" s="12">
        <v>19</v>
      </c>
      <c r="B72" s="13" t="s">
        <v>69</v>
      </c>
      <c r="C72" s="12"/>
      <c r="D72" s="50" t="e">
        <f t="shared" si="49"/>
        <v>#REF!</v>
      </c>
      <c r="E72" s="50">
        <f t="shared" si="49"/>
        <v>37</v>
      </c>
      <c r="F72" s="17" t="e">
        <f t="shared" si="38"/>
        <v>#REF!</v>
      </c>
      <c r="G72" s="12"/>
      <c r="H72" s="17">
        <v>1</v>
      </c>
      <c r="I72" s="17">
        <f t="shared" si="40"/>
        <v>0</v>
      </c>
      <c r="J72" s="21" t="e">
        <f t="shared" si="47"/>
        <v>#REF!</v>
      </c>
      <c r="K72" s="21" t="e">
        <f t="shared" si="41"/>
        <v>#REF!</v>
      </c>
      <c r="L72" s="21" t="e">
        <f>K72/F72</f>
        <v>#REF!</v>
      </c>
      <c r="M72" s="21" t="e">
        <f>L72</f>
        <v>#REF!</v>
      </c>
      <c r="N72" s="34" t="e">
        <f t="shared" si="43"/>
        <v>#REF!</v>
      </c>
      <c r="O72" s="4"/>
      <c r="Q72" s="30" t="s">
        <v>69</v>
      </c>
      <c r="R72" s="31" t="e">
        <f t="shared" si="33"/>
        <v>#REF!</v>
      </c>
      <c r="S72" s="31" t="e">
        <f t="shared" si="34"/>
        <v>#REF!</v>
      </c>
      <c r="T72" s="38" t="e">
        <f t="shared" si="35"/>
        <v>#REF!</v>
      </c>
      <c r="U72" s="44">
        <v>0.57586384179742911</v>
      </c>
      <c r="V72" s="45">
        <f t="shared" si="48"/>
        <v>0.42413615820257089</v>
      </c>
      <c r="W72" s="31" t="e">
        <f t="shared" si="44"/>
        <v>#REF!</v>
      </c>
      <c r="X72" s="31" t="e">
        <f>W72</f>
        <v>#REF!</v>
      </c>
      <c r="Y72" s="38" t="e">
        <f t="shared" si="45"/>
        <v>#REF!</v>
      </c>
      <c r="Z72" s="37" t="e">
        <f t="shared" si="46"/>
        <v>#REF!</v>
      </c>
    </row>
    <row r="73" spans="1:26" s="2" customFormat="1" ht="13.2" x14ac:dyDescent="0.25">
      <c r="B73" s="2" t="s">
        <v>70</v>
      </c>
      <c r="D73" s="25" t="e">
        <f>SUM(D54:D72)</f>
        <v>#REF!</v>
      </c>
      <c r="E73" s="25">
        <f>SUM(E54:E72)</f>
        <v>288</v>
      </c>
    </row>
    <row r="77" spans="1:26" s="52" customFormat="1" ht="17.399999999999999" x14ac:dyDescent="0.3">
      <c r="C77" s="53" t="s">
        <v>81</v>
      </c>
      <c r="D77" s="53" t="s">
        <v>82</v>
      </c>
      <c r="E77" s="53" t="s">
        <v>83</v>
      </c>
      <c r="F77" s="53" t="s">
        <v>19</v>
      </c>
      <c r="G77" s="53" t="s">
        <v>20</v>
      </c>
    </row>
    <row r="78" spans="1:26" s="52" customFormat="1" ht="17.399999999999999" x14ac:dyDescent="0.3">
      <c r="C78" s="53" t="s">
        <v>84</v>
      </c>
      <c r="D78" s="54">
        <v>0</v>
      </c>
      <c r="E78" s="55" t="e">
        <f>$N$4</f>
        <v>#REF!</v>
      </c>
      <c r="F78" s="55" t="e">
        <f>$Y$4</f>
        <v>#REF!</v>
      </c>
      <c r="G78" s="55" t="e">
        <f>E78-F78</f>
        <v>#REF!</v>
      </c>
    </row>
    <row r="79" spans="1:26" s="52" customFormat="1" ht="17.399999999999999" x14ac:dyDescent="0.3">
      <c r="C79" s="53" t="s">
        <v>85</v>
      </c>
      <c r="D79" s="54">
        <v>0</v>
      </c>
      <c r="E79" s="55" t="e">
        <f>$N$29</f>
        <v>#REF!</v>
      </c>
      <c r="F79" s="55" t="e">
        <f>$Y$29</f>
        <v>#REF!</v>
      </c>
      <c r="G79" s="55" t="e">
        <f t="shared" ref="G79:G80" si="50">E79-F79</f>
        <v>#REF!</v>
      </c>
    </row>
    <row r="80" spans="1:26" s="52" customFormat="1" ht="17.399999999999999" x14ac:dyDescent="0.3">
      <c r="C80" s="53" t="s">
        <v>86</v>
      </c>
      <c r="D80" s="54">
        <v>0</v>
      </c>
      <c r="E80" s="55" t="e">
        <f>$N$54</f>
        <v>#REF!</v>
      </c>
      <c r="F80" s="55" t="e">
        <f>$Y$54</f>
        <v>#REF!</v>
      </c>
      <c r="G80" s="55" t="e">
        <f t="shared" si="50"/>
        <v>#REF!</v>
      </c>
    </row>
  </sheetData>
  <mergeCells count="30"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B91592-C61E-9945-B4F8-EF2E324956D0}">
  <dimension ref="A1:Z80"/>
  <sheetViews>
    <sheetView topLeftCell="B15" workbookViewId="0">
      <selection activeCell="J39" sqref="J39"/>
    </sheetView>
  </sheetViews>
  <sheetFormatPr defaultColWidth="8.796875" defaultRowHeight="13.8" x14ac:dyDescent="0.25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 x14ac:dyDescent="0.3">
      <c r="B1" s="65" t="s">
        <v>87</v>
      </c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Q1" s="70" t="s">
        <v>90</v>
      </c>
      <c r="R1" s="71"/>
      <c r="S1" s="71"/>
      <c r="T1" s="71"/>
      <c r="U1" s="71"/>
      <c r="V1" s="71"/>
      <c r="W1" s="71"/>
      <c r="X1" s="71"/>
      <c r="Y1" s="71"/>
      <c r="Z1" s="72"/>
    </row>
    <row r="2" spans="1:26" s="9" customFormat="1" ht="35.549999999999997" customHeight="1" x14ac:dyDescent="0.25">
      <c r="A2" s="7"/>
      <c r="B2" s="66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73" t="s">
        <v>14</v>
      </c>
      <c r="S2" s="73"/>
      <c r="T2" s="73"/>
      <c r="U2" s="74" t="s">
        <v>15</v>
      </c>
      <c r="V2" s="74" t="s">
        <v>16</v>
      </c>
      <c r="W2" s="75" t="s">
        <v>17</v>
      </c>
      <c r="X2" s="75" t="s">
        <v>18</v>
      </c>
      <c r="Y2" s="76" t="s">
        <v>19</v>
      </c>
      <c r="Z2" s="76" t="s">
        <v>20</v>
      </c>
    </row>
    <row r="3" spans="1:26" s="10" customFormat="1" ht="23.25" customHeight="1" thickBot="1" x14ac:dyDescent="0.35">
      <c r="B3" s="67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74"/>
      <c r="V3" s="74"/>
      <c r="W3" s="75"/>
      <c r="X3" s="75"/>
      <c r="Y3" s="76"/>
      <c r="Z3" s="76"/>
    </row>
    <row r="4" spans="1:26" s="2" customFormat="1" x14ac:dyDescent="0.25">
      <c r="A4" s="2">
        <v>1</v>
      </c>
      <c r="B4" s="1">
        <v>0</v>
      </c>
      <c r="C4" s="1">
        <v>1</v>
      </c>
      <c r="D4">
        <v>156</v>
      </c>
      <c r="E4" s="51">
        <v>1</v>
      </c>
      <c r="F4" s="3">
        <f>E4/D4</f>
        <v>6.41025641025641E-3</v>
      </c>
      <c r="G4" s="2">
        <v>0.3</v>
      </c>
      <c r="H4" s="18">
        <f>C4*F4/(1+(1-G4)*C4*F4)</f>
        <v>6.3816209317166563E-3</v>
      </c>
      <c r="I4" s="18">
        <f>1-H4</f>
        <v>0.99361837906828332</v>
      </c>
      <c r="J4" s="41">
        <v>100000</v>
      </c>
      <c r="K4" s="20">
        <f>J4*H4</f>
        <v>638.16209317166567</v>
      </c>
      <c r="L4" s="20">
        <f>C4*(J5+G4*K4)</f>
        <v>99553.286534779822</v>
      </c>
      <c r="M4" s="5">
        <f t="shared" ref="M4:M20" si="0">L4+M5</f>
        <v>7183598.3531728275</v>
      </c>
      <c r="N4" s="32">
        <f>M4/J4</f>
        <v>71.835983531728274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99553.286534779822</v>
      </c>
      <c r="T4" s="35">
        <f t="shared" ref="T4:T22" si="3">N4</f>
        <v>71.835983531728274</v>
      </c>
      <c r="U4" s="42">
        <v>0.96680194174873568</v>
      </c>
      <c r="V4" s="43">
        <f>1-U4</f>
        <v>3.3198058251264317E-2</v>
      </c>
      <c r="W4" s="29">
        <f>S4*U4</f>
        <v>96248.3107292934</v>
      </c>
      <c r="X4" s="29">
        <f t="shared" ref="X4:X20" si="4">X5+W4</f>
        <v>6549200.1786996331</v>
      </c>
      <c r="Y4" s="40">
        <f>X4/R4</f>
        <v>65.492001786996326</v>
      </c>
      <c r="Z4" s="36">
        <f>T4-Y4</f>
        <v>6.3439817447319484</v>
      </c>
    </row>
    <row r="5" spans="1:26" s="2" customFormat="1" x14ac:dyDescent="0.25">
      <c r="A5" s="2">
        <v>2</v>
      </c>
      <c r="B5" s="1" t="s">
        <v>35</v>
      </c>
      <c r="C5" s="1">
        <v>4</v>
      </c>
      <c r="D5">
        <v>763</v>
      </c>
      <c r="E5" s="51">
        <v>0</v>
      </c>
      <c r="F5" s="3">
        <f t="shared" ref="F5:F22" si="5">E5/D5</f>
        <v>0</v>
      </c>
      <c r="G5" s="2">
        <v>0.4</v>
      </c>
      <c r="H5" s="3">
        <f t="shared" ref="H5:H21" si="6">C5*F5/(1+(1-G5)*C5*F5)</f>
        <v>0</v>
      </c>
      <c r="I5" s="3">
        <f t="shared" ref="I5:I22" si="7">1-H5</f>
        <v>1</v>
      </c>
      <c r="J5" s="5">
        <f>I4*J4</f>
        <v>99361.837906828325</v>
      </c>
      <c r="K5" s="5">
        <f t="shared" ref="K5:K22" si="8">J5*H5</f>
        <v>0</v>
      </c>
      <c r="L5" s="5">
        <f t="shared" ref="L5:L21" si="9">C5*(J6+G5*K5)</f>
        <v>397447.3516273133</v>
      </c>
      <c r="M5" s="5">
        <f t="shared" si="0"/>
        <v>7084045.0666380478</v>
      </c>
      <c r="N5" s="33">
        <f t="shared" ref="N5:N22" si="10">M5/J5</f>
        <v>71.295431081707264</v>
      </c>
      <c r="O5" s="4"/>
      <c r="Q5" s="27" t="s">
        <v>36</v>
      </c>
      <c r="R5" s="29">
        <f t="shared" si="1"/>
        <v>99361.837906828325</v>
      </c>
      <c r="S5" s="29">
        <f t="shared" si="2"/>
        <v>397447.3516273133</v>
      </c>
      <c r="T5" s="35">
        <f t="shared" si="3"/>
        <v>71.295431081707264</v>
      </c>
      <c r="U5" s="42">
        <v>0.96680194174873568</v>
      </c>
      <c r="V5" s="43">
        <f>1-U5</f>
        <v>3.3198058251264317E-2</v>
      </c>
      <c r="W5" s="29">
        <f t="shared" ref="W5:W22" si="11">S5*U5</f>
        <v>384252.87129617902</v>
      </c>
      <c r="X5" s="29">
        <f t="shared" si="4"/>
        <v>6452951.86797034</v>
      </c>
      <c r="Y5" s="35">
        <f t="shared" ref="Y5:Y22" si="12">X5/R5</f>
        <v>64.943966455424047</v>
      </c>
      <c r="Z5" s="36">
        <f t="shared" ref="Z5:Z22" si="13">T5-Y5</f>
        <v>6.3514646262832173</v>
      </c>
    </row>
    <row r="6" spans="1:26" s="2" customFormat="1" x14ac:dyDescent="0.25">
      <c r="A6" s="2">
        <v>3</v>
      </c>
      <c r="B6" s="1" t="s">
        <v>37</v>
      </c>
      <c r="C6" s="1">
        <v>5</v>
      </c>
      <c r="D6">
        <v>1097</v>
      </c>
      <c r="E6" s="51">
        <v>1</v>
      </c>
      <c r="F6" s="3">
        <f t="shared" si="5"/>
        <v>9.1157702825888785E-4</v>
      </c>
      <c r="G6" s="2">
        <v>0.5</v>
      </c>
      <c r="H6" s="3">
        <f t="shared" si="6"/>
        <v>4.5475216007276028E-3</v>
      </c>
      <c r="I6" s="3">
        <f t="shared" si="7"/>
        <v>0.99545247839927242</v>
      </c>
      <c r="J6" s="5">
        <f t="shared" ref="J6:J22" si="14">I5*J5</f>
        <v>99361.837906828325</v>
      </c>
      <c r="K6" s="5">
        <f t="shared" si="8"/>
        <v>451.85010416929651</v>
      </c>
      <c r="L6" s="5">
        <f t="shared" si="9"/>
        <v>495679.5642737184</v>
      </c>
      <c r="M6" s="5">
        <f t="shared" si="0"/>
        <v>6686597.7150107343</v>
      </c>
      <c r="N6" s="33">
        <f t="shared" si="10"/>
        <v>67.295431081707264</v>
      </c>
      <c r="O6" s="4"/>
      <c r="Q6" s="27" t="s">
        <v>38</v>
      </c>
      <c r="R6" s="29">
        <f t="shared" si="1"/>
        <v>99361.837906828325</v>
      </c>
      <c r="S6" s="29">
        <f t="shared" si="2"/>
        <v>495679.5642737184</v>
      </c>
      <c r="T6" s="35">
        <f t="shared" si="3"/>
        <v>67.295431081707264</v>
      </c>
      <c r="U6" s="42">
        <v>0.96680194174873568</v>
      </c>
      <c r="V6" s="43">
        <f>1-U6</f>
        <v>3.3198058251264317E-2</v>
      </c>
      <c r="W6" s="29">
        <f t="shared" si="11"/>
        <v>479223.96522499819</v>
      </c>
      <c r="X6" s="29">
        <f t="shared" si="4"/>
        <v>6068698.9966741614</v>
      </c>
      <c r="Y6" s="35">
        <f t="shared" si="12"/>
        <v>61.076758688429109</v>
      </c>
      <c r="Z6" s="36">
        <f t="shared" si="13"/>
        <v>6.2186723932781547</v>
      </c>
    </row>
    <row r="7" spans="1:26" s="2" customFormat="1" x14ac:dyDescent="0.25">
      <c r="A7" s="2">
        <v>4</v>
      </c>
      <c r="B7" s="1" t="s">
        <v>39</v>
      </c>
      <c r="C7" s="1">
        <v>5</v>
      </c>
      <c r="D7">
        <v>1203</v>
      </c>
      <c r="E7" s="51">
        <v>0</v>
      </c>
      <c r="F7" s="3">
        <f t="shared" si="5"/>
        <v>0</v>
      </c>
      <c r="G7" s="2">
        <v>0.5</v>
      </c>
      <c r="H7" s="3">
        <f t="shared" si="6"/>
        <v>0</v>
      </c>
      <c r="I7" s="3">
        <f t="shared" si="7"/>
        <v>1</v>
      </c>
      <c r="J7" s="5">
        <f t="shared" si="14"/>
        <v>98909.98780265903</v>
      </c>
      <c r="K7" s="5">
        <f t="shared" si="8"/>
        <v>0</v>
      </c>
      <c r="L7" s="5">
        <f t="shared" si="9"/>
        <v>494549.93901329517</v>
      </c>
      <c r="M7" s="5">
        <f t="shared" si="0"/>
        <v>6190918.1507370155</v>
      </c>
      <c r="N7" s="33">
        <f t="shared" si="10"/>
        <v>62.591435791993732</v>
      </c>
      <c r="O7" s="4"/>
      <c r="Q7" s="27" t="s">
        <v>40</v>
      </c>
      <c r="R7" s="29">
        <f t="shared" si="1"/>
        <v>98909.98780265903</v>
      </c>
      <c r="S7" s="29">
        <f t="shared" si="2"/>
        <v>494549.93901329517</v>
      </c>
      <c r="T7" s="35">
        <f t="shared" si="3"/>
        <v>62.591435791993732</v>
      </c>
      <c r="U7" s="42">
        <v>0.96680194174873568</v>
      </c>
      <c r="V7" s="43">
        <f>1-U7</f>
        <v>3.3198058251264317E-2</v>
      </c>
      <c r="W7" s="29">
        <f t="shared" si="11"/>
        <v>478131.84132977255</v>
      </c>
      <c r="X7" s="29">
        <f t="shared" si="4"/>
        <v>5589475.0314491633</v>
      </c>
      <c r="Y7" s="35">
        <f t="shared" si="12"/>
        <v>56.510724099987193</v>
      </c>
      <c r="Z7" s="36">
        <f t="shared" si="13"/>
        <v>6.0807116920065383</v>
      </c>
    </row>
    <row r="8" spans="1:26" s="2" customFormat="1" x14ac:dyDescent="0.25">
      <c r="A8" s="2">
        <v>5</v>
      </c>
      <c r="B8" s="1" t="s">
        <v>41</v>
      </c>
      <c r="C8" s="1">
        <v>5</v>
      </c>
      <c r="D8">
        <v>1409</v>
      </c>
      <c r="E8" s="51">
        <v>1</v>
      </c>
      <c r="F8" s="3">
        <f t="shared" si="5"/>
        <v>7.0972320794889996E-4</v>
      </c>
      <c r="G8" s="2">
        <v>0.5</v>
      </c>
      <c r="H8" s="3">
        <f t="shared" si="6"/>
        <v>3.5423308537017363E-3</v>
      </c>
      <c r="I8" s="3">
        <f t="shared" si="7"/>
        <v>0.9964576691462983</v>
      </c>
      <c r="J8" s="5">
        <f t="shared" si="14"/>
        <v>98909.98780265903</v>
      </c>
      <c r="K8" s="5">
        <f t="shared" si="8"/>
        <v>350.37190153262151</v>
      </c>
      <c r="L8" s="5">
        <f t="shared" si="9"/>
        <v>493674.00925946364</v>
      </c>
      <c r="M8" s="5">
        <f t="shared" si="0"/>
        <v>5696368.2117237207</v>
      </c>
      <c r="N8" s="33">
        <f t="shared" si="10"/>
        <v>57.591435791993732</v>
      </c>
      <c r="O8" s="4"/>
      <c r="Q8" s="27" t="s">
        <v>42</v>
      </c>
      <c r="R8" s="29">
        <f t="shared" si="1"/>
        <v>98909.98780265903</v>
      </c>
      <c r="S8" s="29">
        <f t="shared" si="2"/>
        <v>493674.00925946364</v>
      </c>
      <c r="T8" s="35">
        <f t="shared" si="3"/>
        <v>57.591435791993732</v>
      </c>
      <c r="U8" s="42">
        <v>0.96680194174873568</v>
      </c>
      <c r="V8" s="43">
        <f>1-U8</f>
        <v>3.3198058251264317E-2</v>
      </c>
      <c r="W8" s="29">
        <f t="shared" si="11"/>
        <v>477284.99074293277</v>
      </c>
      <c r="X8" s="29">
        <f t="shared" si="4"/>
        <v>5111343.1901193904</v>
      </c>
      <c r="Y8" s="35">
        <f t="shared" si="12"/>
        <v>51.676714391243515</v>
      </c>
      <c r="Z8" s="36">
        <f t="shared" si="13"/>
        <v>5.9147214007502171</v>
      </c>
    </row>
    <row r="9" spans="1:26" s="2" customFormat="1" x14ac:dyDescent="0.25">
      <c r="A9" s="2">
        <v>6</v>
      </c>
      <c r="B9" s="1" t="s">
        <v>43</v>
      </c>
      <c r="C9" s="1">
        <v>5</v>
      </c>
      <c r="D9">
        <v>1535</v>
      </c>
      <c r="E9" s="51">
        <v>2</v>
      </c>
      <c r="F9" s="3">
        <f t="shared" si="5"/>
        <v>1.3029315960912053E-3</v>
      </c>
      <c r="G9" s="2">
        <v>0.5</v>
      </c>
      <c r="H9" s="3">
        <f t="shared" si="6"/>
        <v>6.4935064935064939E-3</v>
      </c>
      <c r="I9" s="3">
        <f t="shared" si="7"/>
        <v>0.99350649350649356</v>
      </c>
      <c r="J9" s="5">
        <f t="shared" si="14"/>
        <v>98559.61590112641</v>
      </c>
      <c r="K9" s="5">
        <f t="shared" si="8"/>
        <v>639.99750585147024</v>
      </c>
      <c r="L9" s="5">
        <f t="shared" si="9"/>
        <v>491198.08574100339</v>
      </c>
      <c r="M9" s="5">
        <f t="shared" si="0"/>
        <v>5202694.2024642574</v>
      </c>
      <c r="N9" s="33">
        <f t="shared" si="10"/>
        <v>52.787281635548638</v>
      </c>
      <c r="O9" s="4"/>
      <c r="Q9" s="27" t="s">
        <v>44</v>
      </c>
      <c r="R9" s="29">
        <f t="shared" si="1"/>
        <v>98559.61590112641</v>
      </c>
      <c r="S9" s="29">
        <f t="shared" si="2"/>
        <v>491198.08574100339</v>
      </c>
      <c r="T9" s="35">
        <f t="shared" si="3"/>
        <v>52.787281635548638</v>
      </c>
      <c r="U9" s="42">
        <v>0.9555940589531835</v>
      </c>
      <c r="V9" s="43">
        <f t="shared" ref="V9:V22" si="15">1-U9</f>
        <v>4.4405941046816499E-2</v>
      </c>
      <c r="W9" s="29">
        <f t="shared" si="11"/>
        <v>469385.97250327928</v>
      </c>
      <c r="X9" s="29">
        <f t="shared" si="4"/>
        <v>4634058.1993764574</v>
      </c>
      <c r="Y9" s="35">
        <f t="shared" si="12"/>
        <v>47.017819184941608</v>
      </c>
      <c r="Z9" s="36">
        <f t="shared" si="13"/>
        <v>5.7694624506070298</v>
      </c>
    </row>
    <row r="10" spans="1:26" s="2" customFormat="1" x14ac:dyDescent="0.25">
      <c r="A10" s="2">
        <v>7</v>
      </c>
      <c r="B10" s="1" t="s">
        <v>45</v>
      </c>
      <c r="C10" s="1">
        <v>5</v>
      </c>
      <c r="D10">
        <v>1530</v>
      </c>
      <c r="E10" s="51">
        <v>3</v>
      </c>
      <c r="F10" s="3">
        <f t="shared" si="5"/>
        <v>1.9607843137254902E-3</v>
      </c>
      <c r="G10" s="2">
        <v>0.5</v>
      </c>
      <c r="H10" s="3">
        <f t="shared" si="6"/>
        <v>9.7560975609756097E-3</v>
      </c>
      <c r="I10" s="3">
        <f t="shared" si="7"/>
        <v>0.99024390243902438</v>
      </c>
      <c r="J10" s="5">
        <f t="shared" si="14"/>
        <v>97919.618395274942</v>
      </c>
      <c r="K10" s="5">
        <f t="shared" si="8"/>
        <v>955.31335019780431</v>
      </c>
      <c r="L10" s="5">
        <f t="shared" si="9"/>
        <v>487209.80860088021</v>
      </c>
      <c r="M10" s="5">
        <f t="shared" si="0"/>
        <v>4711496.1167232543</v>
      </c>
      <c r="N10" s="33">
        <f t="shared" si="10"/>
        <v>48.115956678918238</v>
      </c>
      <c r="O10" s="4"/>
      <c r="Q10" s="27" t="s">
        <v>46</v>
      </c>
      <c r="R10" s="29">
        <f t="shared" si="1"/>
        <v>97919.618395274942</v>
      </c>
      <c r="S10" s="29">
        <f t="shared" si="2"/>
        <v>487209.80860088021</v>
      </c>
      <c r="T10" s="35">
        <f t="shared" si="3"/>
        <v>48.115956678918238</v>
      </c>
      <c r="U10" s="42">
        <v>0.96363095511775332</v>
      </c>
      <c r="V10" s="43">
        <f t="shared" si="15"/>
        <v>3.6369044882246682E-2</v>
      </c>
      <c r="W10" s="29">
        <f t="shared" si="11"/>
        <v>469490.45320480398</v>
      </c>
      <c r="X10" s="29">
        <f t="shared" si="4"/>
        <v>4164672.226873178</v>
      </c>
      <c r="Y10" s="35">
        <f t="shared" si="12"/>
        <v>42.531540615911368</v>
      </c>
      <c r="Z10" s="36">
        <f t="shared" si="13"/>
        <v>5.58441606300687</v>
      </c>
    </row>
    <row r="11" spans="1:26" s="2" customFormat="1" x14ac:dyDescent="0.25">
      <c r="A11" s="2">
        <v>8</v>
      </c>
      <c r="B11" s="1" t="s">
        <v>47</v>
      </c>
      <c r="C11" s="1">
        <v>5</v>
      </c>
      <c r="D11">
        <v>1410</v>
      </c>
      <c r="E11" s="51">
        <v>2</v>
      </c>
      <c r="F11" s="3">
        <f t="shared" si="5"/>
        <v>1.4184397163120568E-3</v>
      </c>
      <c r="G11" s="2">
        <v>0.5</v>
      </c>
      <c r="H11" s="3">
        <f t="shared" si="6"/>
        <v>7.0671378091872799E-3</v>
      </c>
      <c r="I11" s="3">
        <f t="shared" si="7"/>
        <v>0.99293286219081267</v>
      </c>
      <c r="J11" s="5">
        <f t="shared" si="14"/>
        <v>96964.305045077141</v>
      </c>
      <c r="K11" s="5">
        <f t="shared" si="8"/>
        <v>685.26010632563361</v>
      </c>
      <c r="L11" s="5">
        <f t="shared" si="9"/>
        <v>483108.37495957158</v>
      </c>
      <c r="M11" s="5">
        <f t="shared" si="0"/>
        <v>4224286.3081223741</v>
      </c>
      <c r="N11" s="33">
        <f t="shared" si="10"/>
        <v>43.565374971321368</v>
      </c>
      <c r="O11" s="4"/>
      <c r="Q11" s="27" t="s">
        <v>48</v>
      </c>
      <c r="R11" s="29">
        <f t="shared" si="1"/>
        <v>96964.305045077141</v>
      </c>
      <c r="S11" s="29">
        <f t="shared" si="2"/>
        <v>483108.37495957158</v>
      </c>
      <c r="T11" s="35">
        <f t="shared" si="3"/>
        <v>43.565374971321368</v>
      </c>
      <c r="U11" s="42">
        <v>0.96005435016735896</v>
      </c>
      <c r="V11" s="43">
        <f t="shared" si="15"/>
        <v>3.9945649832641039E-2</v>
      </c>
      <c r="W11" s="29">
        <f t="shared" si="11"/>
        <v>463810.29698222026</v>
      </c>
      <c r="X11" s="29">
        <f t="shared" si="4"/>
        <v>3695181.7736683739</v>
      </c>
      <c r="Y11" s="35">
        <f t="shared" si="12"/>
        <v>38.108681044540496</v>
      </c>
      <c r="Z11" s="36">
        <f t="shared" si="13"/>
        <v>5.4566939267808721</v>
      </c>
    </row>
    <row r="12" spans="1:26" s="2" customFormat="1" x14ac:dyDescent="0.25">
      <c r="A12" s="2">
        <v>9</v>
      </c>
      <c r="B12" s="1" t="s">
        <v>49</v>
      </c>
      <c r="C12" s="1">
        <v>5</v>
      </c>
      <c r="D12">
        <v>1620</v>
      </c>
      <c r="E12" s="51">
        <v>3</v>
      </c>
      <c r="F12" s="3">
        <f t="shared" si="5"/>
        <v>1.8518518518518519E-3</v>
      </c>
      <c r="G12" s="2">
        <v>0.5</v>
      </c>
      <c r="H12" s="3">
        <f t="shared" si="6"/>
        <v>9.2165898617511521E-3</v>
      </c>
      <c r="I12" s="3">
        <f t="shared" si="7"/>
        <v>0.99078341013824889</v>
      </c>
      <c r="J12" s="5">
        <f t="shared" si="14"/>
        <v>96279.044938751496</v>
      </c>
      <c r="K12" s="5">
        <f t="shared" si="8"/>
        <v>887.36446948158061</v>
      </c>
      <c r="L12" s="5">
        <f t="shared" si="9"/>
        <v>479176.81352005352</v>
      </c>
      <c r="M12" s="5">
        <f t="shared" si="0"/>
        <v>3741177.9331628024</v>
      </c>
      <c r="N12" s="33">
        <f t="shared" si="10"/>
        <v>38.857655220227578</v>
      </c>
      <c r="O12" s="4"/>
      <c r="Q12" s="27" t="s">
        <v>50</v>
      </c>
      <c r="R12" s="29">
        <f t="shared" si="1"/>
        <v>96279.044938751496</v>
      </c>
      <c r="S12" s="29">
        <f t="shared" si="2"/>
        <v>479176.81352005352</v>
      </c>
      <c r="T12" s="35">
        <f t="shared" si="3"/>
        <v>38.857655220227578</v>
      </c>
      <c r="U12" s="42">
        <v>0.94127750867207383</v>
      </c>
      <c r="V12" s="43">
        <f t="shared" si="15"/>
        <v>5.8722491327926174E-2</v>
      </c>
      <c r="W12" s="29">
        <f t="shared" si="11"/>
        <v>451038.35724357888</v>
      </c>
      <c r="X12" s="29">
        <f t="shared" si="4"/>
        <v>3231371.4766861536</v>
      </c>
      <c r="Y12" s="35">
        <f t="shared" si="12"/>
        <v>33.562562640103152</v>
      </c>
      <c r="Z12" s="36">
        <f t="shared" si="13"/>
        <v>5.2950925801244253</v>
      </c>
    </row>
    <row r="13" spans="1:26" s="2" customFormat="1" x14ac:dyDescent="0.25">
      <c r="A13" s="2">
        <v>10</v>
      </c>
      <c r="B13" s="1" t="s">
        <v>51</v>
      </c>
      <c r="C13" s="1">
        <v>5</v>
      </c>
      <c r="D13">
        <v>1657</v>
      </c>
      <c r="E13" s="51">
        <v>10</v>
      </c>
      <c r="F13" s="3">
        <f t="shared" si="5"/>
        <v>6.0350030175015086E-3</v>
      </c>
      <c r="G13" s="2">
        <v>0.5</v>
      </c>
      <c r="H13" s="3">
        <f t="shared" si="6"/>
        <v>2.9726516052318668E-2</v>
      </c>
      <c r="I13" s="3">
        <f t="shared" si="7"/>
        <v>0.97027348394768131</v>
      </c>
      <c r="J13" s="5">
        <f t="shared" si="14"/>
        <v>95391.680469269922</v>
      </c>
      <c r="K13" s="5">
        <f t="shared" si="8"/>
        <v>2835.6623207274056</v>
      </c>
      <c r="L13" s="5">
        <f t="shared" si="9"/>
        <v>469869.24654453108</v>
      </c>
      <c r="M13" s="5">
        <f t="shared" si="0"/>
        <v>3262001.119642749</v>
      </c>
      <c r="N13" s="33">
        <f t="shared" si="10"/>
        <v>34.19586596646225</v>
      </c>
      <c r="O13" s="4"/>
      <c r="Q13" s="27" t="s">
        <v>52</v>
      </c>
      <c r="R13" s="29">
        <f t="shared" si="1"/>
        <v>95391.680469269922</v>
      </c>
      <c r="S13" s="29">
        <f t="shared" si="2"/>
        <v>469869.24654453108</v>
      </c>
      <c r="T13" s="35">
        <f t="shared" si="3"/>
        <v>34.19586596646225</v>
      </c>
      <c r="U13" s="42">
        <v>0.95386474178345915</v>
      </c>
      <c r="V13" s="43">
        <f t="shared" si="15"/>
        <v>4.6135258216540853E-2</v>
      </c>
      <c r="W13" s="29">
        <f t="shared" si="11"/>
        <v>448191.70752718765</v>
      </c>
      <c r="X13" s="29">
        <f t="shared" si="4"/>
        <v>2780333.1194425747</v>
      </c>
      <c r="Y13" s="35">
        <f t="shared" si="12"/>
        <v>29.146494807146716</v>
      </c>
      <c r="Z13" s="36">
        <f t="shared" si="13"/>
        <v>5.0493711593155339</v>
      </c>
    </row>
    <row r="14" spans="1:26" s="2" customFormat="1" x14ac:dyDescent="0.25">
      <c r="A14" s="2">
        <v>11</v>
      </c>
      <c r="B14" s="1" t="s">
        <v>53</v>
      </c>
      <c r="C14" s="1">
        <v>5</v>
      </c>
      <c r="D14">
        <v>1816</v>
      </c>
      <c r="E14" s="51">
        <v>11</v>
      </c>
      <c r="F14" s="3">
        <f t="shared" si="5"/>
        <v>6.0572687224669606E-3</v>
      </c>
      <c r="G14" s="2">
        <v>0.5</v>
      </c>
      <c r="H14" s="3">
        <f t="shared" si="6"/>
        <v>2.9834553837808517E-2</v>
      </c>
      <c r="I14" s="3">
        <f t="shared" si="7"/>
        <v>0.97016544616219147</v>
      </c>
      <c r="J14" s="5">
        <f t="shared" si="14"/>
        <v>92556.018148542513</v>
      </c>
      <c r="K14" s="5">
        <f t="shared" si="8"/>
        <v>2761.3675064658737</v>
      </c>
      <c r="L14" s="5">
        <f t="shared" si="9"/>
        <v>455876.67197654786</v>
      </c>
      <c r="M14" s="5">
        <f t="shared" si="0"/>
        <v>2792131.8730982179</v>
      </c>
      <c r="N14" s="33">
        <f t="shared" si="10"/>
        <v>30.166940291415138</v>
      </c>
      <c r="O14" s="4"/>
      <c r="Q14" s="27" t="s">
        <v>54</v>
      </c>
      <c r="R14" s="29">
        <f t="shared" si="1"/>
        <v>92556.018148542513</v>
      </c>
      <c r="S14" s="29">
        <f t="shared" si="2"/>
        <v>455876.67197654786</v>
      </c>
      <c r="T14" s="35">
        <f t="shared" si="3"/>
        <v>30.166940291415138</v>
      </c>
      <c r="U14" s="42">
        <v>0.94210046609890041</v>
      </c>
      <c r="V14" s="43">
        <f t="shared" si="15"/>
        <v>5.7899533901099587E-2</v>
      </c>
      <c r="W14" s="29">
        <f t="shared" si="11"/>
        <v>429481.6251527213</v>
      </c>
      <c r="X14" s="29">
        <f t="shared" si="4"/>
        <v>2332141.411915387</v>
      </c>
      <c r="Y14" s="35">
        <f t="shared" si="12"/>
        <v>25.19708019604462</v>
      </c>
      <c r="Z14" s="36">
        <f t="shared" si="13"/>
        <v>4.9698600953705174</v>
      </c>
    </row>
    <row r="15" spans="1:26" s="2" customFormat="1" x14ac:dyDescent="0.25">
      <c r="A15" s="2">
        <v>12</v>
      </c>
      <c r="B15" s="1" t="s">
        <v>55</v>
      </c>
      <c r="C15" s="1">
        <v>5</v>
      </c>
      <c r="D15">
        <v>1677</v>
      </c>
      <c r="E15" s="51">
        <v>17</v>
      </c>
      <c r="F15" s="3">
        <f t="shared" si="5"/>
        <v>1.0137149672033392E-2</v>
      </c>
      <c r="G15" s="2">
        <v>0.5</v>
      </c>
      <c r="H15" s="3">
        <f t="shared" si="6"/>
        <v>4.943297470194824E-2</v>
      </c>
      <c r="I15" s="3">
        <f t="shared" si="7"/>
        <v>0.95056702529805182</v>
      </c>
      <c r="J15" s="5">
        <f t="shared" si="14"/>
        <v>89794.650642076638</v>
      </c>
      <c r="K15" s="5">
        <f t="shared" si="8"/>
        <v>4438.8166935600548</v>
      </c>
      <c r="L15" s="5">
        <f t="shared" si="9"/>
        <v>437876.21147648309</v>
      </c>
      <c r="M15" s="5">
        <f t="shared" si="0"/>
        <v>2336255.2011216702</v>
      </c>
      <c r="N15" s="33">
        <f t="shared" si="10"/>
        <v>26.017754781785747</v>
      </c>
      <c r="O15" s="4"/>
      <c r="Q15" s="27" t="s">
        <v>56</v>
      </c>
      <c r="R15" s="29">
        <f t="shared" si="1"/>
        <v>89794.650642076638</v>
      </c>
      <c r="S15" s="29">
        <f t="shared" si="2"/>
        <v>437876.21147648309</v>
      </c>
      <c r="T15" s="35">
        <f t="shared" si="3"/>
        <v>26.017754781785747</v>
      </c>
      <c r="U15" s="42">
        <v>0.91645683631107144</v>
      </c>
      <c r="V15" s="43">
        <f t="shared" si="15"/>
        <v>8.3543163688928557E-2</v>
      </c>
      <c r="W15" s="29">
        <f t="shared" si="11"/>
        <v>401294.64746561536</v>
      </c>
      <c r="X15" s="29">
        <f t="shared" si="4"/>
        <v>1902659.7867626655</v>
      </c>
      <c r="Y15" s="35">
        <f t="shared" si="12"/>
        <v>21.189010404937232</v>
      </c>
      <c r="Z15" s="36">
        <f t="shared" si="13"/>
        <v>4.8287443768485154</v>
      </c>
    </row>
    <row r="16" spans="1:26" s="2" customFormat="1" x14ac:dyDescent="0.25">
      <c r="A16" s="2">
        <v>13</v>
      </c>
      <c r="B16" s="1" t="s">
        <v>57</v>
      </c>
      <c r="C16" s="1">
        <v>5</v>
      </c>
      <c r="D16">
        <v>1301</v>
      </c>
      <c r="E16" s="51">
        <v>14</v>
      </c>
      <c r="F16" s="3">
        <f t="shared" si="5"/>
        <v>1.0760953112990008E-2</v>
      </c>
      <c r="G16" s="2">
        <v>0.5</v>
      </c>
      <c r="H16" s="3">
        <f t="shared" si="6"/>
        <v>5.2395209580838327E-2</v>
      </c>
      <c r="I16" s="3">
        <f t="shared" si="7"/>
        <v>0.94760479041916168</v>
      </c>
      <c r="J16" s="5">
        <f t="shared" si="14"/>
        <v>85355.833948516592</v>
      </c>
      <c r="K16" s="5">
        <f t="shared" si="8"/>
        <v>4472.2368086797615</v>
      </c>
      <c r="L16" s="5">
        <f t="shared" si="9"/>
        <v>415598.57772088354</v>
      </c>
      <c r="M16" s="5">
        <f t="shared" si="0"/>
        <v>1898378.9896451873</v>
      </c>
      <c r="N16" s="33">
        <f t="shared" si="10"/>
        <v>22.240764360526519</v>
      </c>
      <c r="O16" s="4"/>
      <c r="Q16" s="27" t="s">
        <v>58</v>
      </c>
      <c r="R16" s="29">
        <f t="shared" si="1"/>
        <v>85355.833948516592</v>
      </c>
      <c r="S16" s="29">
        <f t="shared" si="2"/>
        <v>415598.57772088354</v>
      </c>
      <c r="T16" s="35">
        <f t="shared" si="3"/>
        <v>22.240764360526519</v>
      </c>
      <c r="U16" s="42">
        <v>0.8859396016463057</v>
      </c>
      <c r="V16" s="43">
        <f t="shared" si="15"/>
        <v>0.1140603983536943</v>
      </c>
      <c r="W16" s="29">
        <f t="shared" si="11"/>
        <v>368195.23839081079</v>
      </c>
      <c r="X16" s="29">
        <f t="shared" si="4"/>
        <v>1501365.1392970502</v>
      </c>
      <c r="Y16" s="35">
        <f t="shared" si="12"/>
        <v>17.589484746908067</v>
      </c>
      <c r="Z16" s="36">
        <f t="shared" si="13"/>
        <v>4.6512796136184527</v>
      </c>
    </row>
    <row r="17" spans="1:26" s="2" customFormat="1" x14ac:dyDescent="0.25">
      <c r="A17" s="2">
        <v>14</v>
      </c>
      <c r="B17" s="1" t="s">
        <v>59</v>
      </c>
      <c r="C17" s="1">
        <v>5</v>
      </c>
      <c r="D17">
        <v>981</v>
      </c>
      <c r="E17" s="51">
        <v>17</v>
      </c>
      <c r="F17" s="3">
        <f t="shared" si="5"/>
        <v>1.7329255861365953E-2</v>
      </c>
      <c r="G17" s="2">
        <v>0.5</v>
      </c>
      <c r="H17" s="3">
        <f t="shared" si="6"/>
        <v>8.3048363458720076E-2</v>
      </c>
      <c r="I17" s="3">
        <f t="shared" si="7"/>
        <v>0.91695163654127998</v>
      </c>
      <c r="J17" s="5">
        <f t="shared" si="14"/>
        <v>80883.597139836827</v>
      </c>
      <c r="K17" s="5">
        <f t="shared" si="8"/>
        <v>6717.2503731178604</v>
      </c>
      <c r="L17" s="5">
        <f t="shared" si="9"/>
        <v>387624.85976638948</v>
      </c>
      <c r="M17" s="5">
        <f t="shared" si="0"/>
        <v>1482780.4119243037</v>
      </c>
      <c r="N17" s="33">
        <f t="shared" si="10"/>
        <v>18.332275818059582</v>
      </c>
      <c r="O17" s="4"/>
      <c r="Q17" s="27" t="s">
        <v>60</v>
      </c>
      <c r="R17" s="29">
        <f t="shared" si="1"/>
        <v>80883.597139836827</v>
      </c>
      <c r="S17" s="29">
        <f t="shared" si="2"/>
        <v>387624.85976638948</v>
      </c>
      <c r="T17" s="35">
        <f t="shared" si="3"/>
        <v>18.332275818059582</v>
      </c>
      <c r="U17" s="42">
        <v>0.85631920960893304</v>
      </c>
      <c r="V17" s="43">
        <f t="shared" si="15"/>
        <v>0.14368079039106696</v>
      </c>
      <c r="W17" s="29">
        <f t="shared" si="11"/>
        <v>331930.61353992816</v>
      </c>
      <c r="X17" s="29">
        <f t="shared" si="4"/>
        <v>1133169.9009062394</v>
      </c>
      <c r="Y17" s="35">
        <f t="shared" si="12"/>
        <v>14.009885081484958</v>
      </c>
      <c r="Z17" s="36">
        <f t="shared" si="13"/>
        <v>4.3223907365746239</v>
      </c>
    </row>
    <row r="18" spans="1:26" s="2" customFormat="1" x14ac:dyDescent="0.25">
      <c r="A18" s="2">
        <v>15</v>
      </c>
      <c r="B18" s="1" t="s">
        <v>61</v>
      </c>
      <c r="C18" s="1">
        <v>5</v>
      </c>
      <c r="D18">
        <v>754</v>
      </c>
      <c r="E18" s="51">
        <v>21</v>
      </c>
      <c r="F18" s="3">
        <f t="shared" si="5"/>
        <v>2.7851458885941646E-2</v>
      </c>
      <c r="G18" s="2">
        <v>0.5</v>
      </c>
      <c r="H18" s="3">
        <f t="shared" si="6"/>
        <v>0.13019218846869188</v>
      </c>
      <c r="I18" s="3">
        <f t="shared" si="7"/>
        <v>0.86980781153130815</v>
      </c>
      <c r="J18" s="5">
        <f t="shared" si="14"/>
        <v>74166.346766718969</v>
      </c>
      <c r="K18" s="5">
        <f t="shared" si="8"/>
        <v>9655.8789962870324</v>
      </c>
      <c r="L18" s="5">
        <f t="shared" si="9"/>
        <v>346692.03634287725</v>
      </c>
      <c r="M18" s="5">
        <f t="shared" si="0"/>
        <v>1095155.5521579143</v>
      </c>
      <c r="N18" s="33">
        <f t="shared" si="10"/>
        <v>14.766205966738392</v>
      </c>
      <c r="O18" s="4"/>
      <c r="Q18" s="27" t="s">
        <v>62</v>
      </c>
      <c r="R18" s="29">
        <f t="shared" si="1"/>
        <v>74166.346766718969</v>
      </c>
      <c r="S18" s="29">
        <f t="shared" si="2"/>
        <v>346692.03634287725</v>
      </c>
      <c r="T18" s="35">
        <f t="shared" si="3"/>
        <v>14.766205966738392</v>
      </c>
      <c r="U18" s="42">
        <v>0.77613843304153718</v>
      </c>
      <c r="V18" s="43">
        <f t="shared" si="15"/>
        <v>0.22386156695846282</v>
      </c>
      <c r="W18" s="29">
        <f t="shared" si="11"/>
        <v>269081.01383514039</v>
      </c>
      <c r="X18" s="29">
        <f t="shared" si="4"/>
        <v>801239.28736631118</v>
      </c>
      <c r="Y18" s="35">
        <f t="shared" si="12"/>
        <v>10.803272943812507</v>
      </c>
      <c r="Z18" s="36">
        <f t="shared" si="13"/>
        <v>3.9629330229258848</v>
      </c>
    </row>
    <row r="19" spans="1:26" s="2" customFormat="1" x14ac:dyDescent="0.25">
      <c r="A19" s="2">
        <v>16</v>
      </c>
      <c r="B19" s="1" t="s">
        <v>63</v>
      </c>
      <c r="C19" s="1">
        <v>5</v>
      </c>
      <c r="D19">
        <v>472</v>
      </c>
      <c r="E19" s="51">
        <v>18</v>
      </c>
      <c r="F19" s="3">
        <f t="shared" si="5"/>
        <v>3.8135593220338986E-2</v>
      </c>
      <c r="G19" s="2">
        <v>0.5</v>
      </c>
      <c r="H19" s="3">
        <f t="shared" si="6"/>
        <v>0.17408123791102514</v>
      </c>
      <c r="I19" s="3">
        <f t="shared" si="7"/>
        <v>0.82591876208897486</v>
      </c>
      <c r="J19" s="5">
        <f t="shared" si="14"/>
        <v>64510.46777043194</v>
      </c>
      <c r="K19" s="5">
        <f t="shared" si="8"/>
        <v>11230.062087696082</v>
      </c>
      <c r="L19" s="5">
        <f t="shared" si="9"/>
        <v>294477.18363291945</v>
      </c>
      <c r="M19" s="5">
        <f t="shared" si="0"/>
        <v>748463.51581503707</v>
      </c>
      <c r="N19" s="33">
        <f t="shared" si="10"/>
        <v>11.602202583285122</v>
      </c>
      <c r="O19" s="4"/>
      <c r="Q19" s="27" t="s">
        <v>64</v>
      </c>
      <c r="R19" s="29">
        <f t="shared" si="1"/>
        <v>64510.46777043194</v>
      </c>
      <c r="S19" s="29">
        <f t="shared" si="2"/>
        <v>294477.18363291945</v>
      </c>
      <c r="T19" s="35">
        <f t="shared" si="3"/>
        <v>11.602202583285122</v>
      </c>
      <c r="U19" s="42">
        <v>0.73716277889453141</v>
      </c>
      <c r="V19" s="43">
        <f t="shared" si="15"/>
        <v>0.26283722110546859</v>
      </c>
      <c r="W19" s="29">
        <f t="shared" si="11"/>
        <v>217077.61900787812</v>
      </c>
      <c r="X19" s="29">
        <f t="shared" si="4"/>
        <v>532158.27353117079</v>
      </c>
      <c r="Y19" s="35">
        <f t="shared" si="12"/>
        <v>8.2491771013801731</v>
      </c>
      <c r="Z19" s="36">
        <f t="shared" si="13"/>
        <v>3.3530254819049485</v>
      </c>
    </row>
    <row r="20" spans="1:26" s="2" customFormat="1" x14ac:dyDescent="0.25">
      <c r="A20" s="2">
        <v>17</v>
      </c>
      <c r="B20" s="1" t="s">
        <v>65</v>
      </c>
      <c r="C20" s="1">
        <v>5</v>
      </c>
      <c r="D20">
        <v>263</v>
      </c>
      <c r="E20" s="51">
        <v>26</v>
      </c>
      <c r="F20" s="3">
        <f t="shared" si="5"/>
        <v>9.8859315589353611E-2</v>
      </c>
      <c r="G20" s="2">
        <v>0.5</v>
      </c>
      <c r="H20" s="3">
        <f t="shared" si="6"/>
        <v>0.39634146341463417</v>
      </c>
      <c r="I20" s="3">
        <f t="shared" si="7"/>
        <v>0.60365853658536583</v>
      </c>
      <c r="J20" s="5">
        <f t="shared" si="14"/>
        <v>53280.405682735858</v>
      </c>
      <c r="K20" s="5">
        <f t="shared" si="8"/>
        <v>21117.23395962092</v>
      </c>
      <c r="L20" s="5">
        <f t="shared" si="9"/>
        <v>213608.943514627</v>
      </c>
      <c r="M20" s="5">
        <f t="shared" si="0"/>
        <v>453986.33218211762</v>
      </c>
      <c r="N20" s="33">
        <f t="shared" si="10"/>
        <v>8.5206996148908871</v>
      </c>
      <c r="O20" s="4"/>
      <c r="Q20" s="27" t="s">
        <v>66</v>
      </c>
      <c r="R20" s="29">
        <f t="shared" si="1"/>
        <v>53280.405682735858</v>
      </c>
      <c r="S20" s="29">
        <f t="shared" si="2"/>
        <v>213608.943514627</v>
      </c>
      <c r="T20" s="35">
        <f t="shared" si="3"/>
        <v>8.5206996148908871</v>
      </c>
      <c r="U20" s="42">
        <v>0.7271372759570951</v>
      </c>
      <c r="V20" s="43">
        <f t="shared" si="15"/>
        <v>0.2728627240429049</v>
      </c>
      <c r="W20" s="29">
        <f t="shared" si="11"/>
        <v>155323.02530729887</v>
      </c>
      <c r="X20" s="29">
        <f t="shared" si="4"/>
        <v>315080.65452329267</v>
      </c>
      <c r="Y20" s="35">
        <f t="shared" si="12"/>
        <v>5.9136309208956801</v>
      </c>
      <c r="Z20" s="36">
        <f t="shared" si="13"/>
        <v>2.607068693995207</v>
      </c>
    </row>
    <row r="21" spans="1:26" s="2" customFormat="1" x14ac:dyDescent="0.25">
      <c r="A21" s="2">
        <v>18</v>
      </c>
      <c r="B21" s="1" t="s">
        <v>67</v>
      </c>
      <c r="C21" s="1">
        <v>5</v>
      </c>
      <c r="D21">
        <v>112</v>
      </c>
      <c r="E21" s="51">
        <v>16</v>
      </c>
      <c r="F21" s="3">
        <f t="shared" si="5"/>
        <v>0.14285714285714285</v>
      </c>
      <c r="G21" s="2">
        <v>0.5</v>
      </c>
      <c r="H21" s="3">
        <f t="shared" si="6"/>
        <v>0.52631578947368407</v>
      </c>
      <c r="I21" s="3">
        <f t="shared" si="7"/>
        <v>0.47368421052631593</v>
      </c>
      <c r="J21" s="5">
        <f t="shared" si="14"/>
        <v>32163.171723114938</v>
      </c>
      <c r="K21" s="5">
        <f t="shared" si="8"/>
        <v>16927.985117428911</v>
      </c>
      <c r="L21" s="5">
        <f t="shared" si="9"/>
        <v>118495.89582200242</v>
      </c>
      <c r="M21" s="5">
        <f>L21+M22</f>
        <v>240377.38866749062</v>
      </c>
      <c r="N21" s="33">
        <f t="shared" si="10"/>
        <v>7.4736842105263168</v>
      </c>
      <c r="O21" s="4"/>
      <c r="Q21" s="27" t="s">
        <v>68</v>
      </c>
      <c r="R21" s="29">
        <f t="shared" si="1"/>
        <v>32163.171723114938</v>
      </c>
      <c r="S21" s="29">
        <f t="shared" si="2"/>
        <v>118495.89582200242</v>
      </c>
      <c r="T21" s="35">
        <f t="shared" si="3"/>
        <v>7.4736842105263168</v>
      </c>
      <c r="U21" s="42">
        <v>0.68635947845240242</v>
      </c>
      <c r="V21" s="43">
        <f t="shared" si="15"/>
        <v>0.31364052154759758</v>
      </c>
      <c r="W21" s="29">
        <f t="shared" si="11"/>
        <v>81330.781255139795</v>
      </c>
      <c r="X21" s="29">
        <f>X22+W21</f>
        <v>159757.62921599383</v>
      </c>
      <c r="Y21" s="35">
        <f t="shared" si="12"/>
        <v>4.9670981018697127</v>
      </c>
      <c r="Z21" s="36">
        <f t="shared" si="13"/>
        <v>2.5065861086566041</v>
      </c>
    </row>
    <row r="22" spans="1:26" s="2" customFormat="1" x14ac:dyDescent="0.25">
      <c r="A22" s="12">
        <v>19</v>
      </c>
      <c r="B22" s="13" t="s">
        <v>69</v>
      </c>
      <c r="C22" s="12"/>
      <c r="D22">
        <v>56</v>
      </c>
      <c r="E22" s="51">
        <v>7</v>
      </c>
      <c r="F22" s="17">
        <f t="shared" si="5"/>
        <v>0.125</v>
      </c>
      <c r="G22" s="12"/>
      <c r="H22" s="17">
        <v>1</v>
      </c>
      <c r="I22" s="17">
        <f t="shared" si="7"/>
        <v>0</v>
      </c>
      <c r="J22" s="21">
        <f t="shared" si="14"/>
        <v>15235.186605686027</v>
      </c>
      <c r="K22" s="21">
        <f t="shared" si="8"/>
        <v>15235.186605686027</v>
      </c>
      <c r="L22" s="21">
        <f>K22/F22</f>
        <v>121881.49284548822</v>
      </c>
      <c r="M22" s="21">
        <f>L22</f>
        <v>121881.49284548822</v>
      </c>
      <c r="N22" s="34">
        <f t="shared" si="10"/>
        <v>8</v>
      </c>
      <c r="O22" s="4"/>
      <c r="Q22" s="30" t="s">
        <v>69</v>
      </c>
      <c r="R22" s="31">
        <f t="shared" si="1"/>
        <v>15235.186605686027</v>
      </c>
      <c r="S22" s="31">
        <f t="shared" si="2"/>
        <v>121881.49284548822</v>
      </c>
      <c r="T22" s="38">
        <f t="shared" si="3"/>
        <v>8</v>
      </c>
      <c r="U22" s="44">
        <v>0.64346806172022719</v>
      </c>
      <c r="V22" s="45">
        <f t="shared" si="15"/>
        <v>0.35653193827977281</v>
      </c>
      <c r="W22" s="31">
        <f t="shared" si="11"/>
        <v>78426.847960854037</v>
      </c>
      <c r="X22" s="31">
        <f>W22</f>
        <v>78426.847960854037</v>
      </c>
      <c r="Y22" s="38">
        <f t="shared" si="12"/>
        <v>5.1477444937618175</v>
      </c>
      <c r="Z22" s="37">
        <f t="shared" si="13"/>
        <v>2.8522555062381825</v>
      </c>
    </row>
    <row r="23" spans="1:26" s="2" customFormat="1" ht="13.2" x14ac:dyDescent="0.25">
      <c r="B23" s="2" t="s">
        <v>70</v>
      </c>
      <c r="D23" s="25">
        <f>SUM(D4:D22)</f>
        <v>19812</v>
      </c>
      <c r="E23" s="25">
        <f>SUM(E4:E22)</f>
        <v>170</v>
      </c>
    </row>
    <row r="24" spans="1:26" s="2" customFormat="1" ht="13.2" x14ac:dyDescent="0.25">
      <c r="D24" s="14"/>
      <c r="E24" s="14"/>
      <c r="F24" s="5"/>
    </row>
    <row r="25" spans="1:26" x14ac:dyDescent="0.25">
      <c r="D25" s="15"/>
      <c r="E25" s="15"/>
      <c r="K25" s="16"/>
    </row>
    <row r="26" spans="1:26" s="2" customFormat="1" ht="18" thickBot="1" x14ac:dyDescent="0.35">
      <c r="B26" s="68" t="s">
        <v>88</v>
      </c>
      <c r="C26" s="68"/>
      <c r="D26" s="68"/>
      <c r="E26" s="68"/>
      <c r="F26" s="68"/>
      <c r="G26" s="68"/>
      <c r="H26" s="68"/>
      <c r="I26" s="68"/>
      <c r="J26" s="68"/>
      <c r="K26" s="68"/>
      <c r="L26" s="68"/>
      <c r="M26" s="68"/>
      <c r="N26" s="68"/>
      <c r="Q26" s="70" t="s">
        <v>91</v>
      </c>
      <c r="R26" s="71"/>
      <c r="S26" s="71"/>
      <c r="T26" s="71"/>
      <c r="U26" s="71"/>
      <c r="V26" s="71"/>
      <c r="W26" s="71"/>
      <c r="X26" s="71"/>
      <c r="Y26" s="71"/>
      <c r="Z26" s="72"/>
    </row>
    <row r="27" spans="1:26" s="9" customFormat="1" ht="14.25" customHeight="1" x14ac:dyDescent="0.35">
      <c r="A27" s="7"/>
      <c r="B27" s="66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77" t="s">
        <v>14</v>
      </c>
      <c r="S27" s="77"/>
      <c r="T27" s="77"/>
      <c r="U27" s="74" t="s">
        <v>15</v>
      </c>
      <c r="V27" s="78" t="s">
        <v>16</v>
      </c>
      <c r="W27" s="79" t="s">
        <v>17</v>
      </c>
      <c r="X27" s="79" t="s">
        <v>18</v>
      </c>
      <c r="Y27" s="80" t="s">
        <v>19</v>
      </c>
      <c r="Z27" s="80" t="s">
        <v>20</v>
      </c>
    </row>
    <row r="28" spans="1:26" s="10" customFormat="1" ht="32.549999999999997" customHeight="1" thickBot="1" x14ac:dyDescent="0.35">
      <c r="B28" s="67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74"/>
      <c r="V28" s="78"/>
      <c r="W28" s="79"/>
      <c r="X28" s="79"/>
      <c r="Y28" s="80"/>
      <c r="Z28" s="80"/>
    </row>
    <row r="29" spans="1:26" s="2" customFormat="1" x14ac:dyDescent="0.25">
      <c r="A29" s="2">
        <v>1</v>
      </c>
      <c r="B29" s="1">
        <v>0</v>
      </c>
      <c r="C29" s="1">
        <v>1</v>
      </c>
      <c r="D29">
        <v>158</v>
      </c>
      <c r="E29" s="51">
        <v>0</v>
      </c>
      <c r="F29" s="3">
        <f>E29/D29</f>
        <v>0</v>
      </c>
      <c r="G29" s="2">
        <v>0.3</v>
      </c>
      <c r="H29" s="18">
        <f>C29*F29/(1+(1-G29)*C29*F29)</f>
        <v>0</v>
      </c>
      <c r="I29" s="18">
        <f>1-H29</f>
        <v>1</v>
      </c>
      <c r="J29" s="19">
        <v>100000</v>
      </c>
      <c r="K29" s="20">
        <f>J29*H29</f>
        <v>0</v>
      </c>
      <c r="L29" s="20">
        <f>C29*(J30+G29*K29)</f>
        <v>100000</v>
      </c>
      <c r="M29" s="5">
        <f t="shared" ref="M29:M45" si="16">L29+M30</f>
        <v>7784748.8915539812</v>
      </c>
      <c r="N29" s="32">
        <f>M29/J29</f>
        <v>77.847488915539813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100000</v>
      </c>
      <c r="T29" s="35">
        <f t="shared" ref="T29:T47" si="19">N29</f>
        <v>77.847488915539813</v>
      </c>
      <c r="U29" s="42">
        <v>0.95864674002964168</v>
      </c>
      <c r="V29" s="43">
        <f>1-U29</f>
        <v>4.1353259970358325E-2</v>
      </c>
      <c r="W29" s="29">
        <f>S29*U29</f>
        <v>95864.674002964166</v>
      </c>
      <c r="X29" s="29">
        <f t="shared" ref="X29:X45" si="20">X30+W29</f>
        <v>6922724.6303563714</v>
      </c>
      <c r="Y29" s="40">
        <f>X29/R29</f>
        <v>69.227246303563717</v>
      </c>
      <c r="Z29" s="36">
        <f>T29-Y29</f>
        <v>8.6202426119760958</v>
      </c>
    </row>
    <row r="30" spans="1:26" s="2" customFormat="1" x14ac:dyDescent="0.25">
      <c r="A30" s="2">
        <v>2</v>
      </c>
      <c r="B30" s="1" t="s">
        <v>35</v>
      </c>
      <c r="C30" s="1">
        <v>4</v>
      </c>
      <c r="D30">
        <v>719</v>
      </c>
      <c r="E30" s="51">
        <v>0</v>
      </c>
      <c r="F30" s="3">
        <f t="shared" ref="F30:F47" si="21">E30/D30</f>
        <v>0</v>
      </c>
      <c r="G30" s="2">
        <v>0.4</v>
      </c>
      <c r="H30" s="3">
        <f t="shared" ref="H30:H46" si="22">C30*F30/(1+(1-G30)*C30*F30)</f>
        <v>0</v>
      </c>
      <c r="I30" s="3">
        <f t="shared" ref="I30:I47" si="23">1-H30</f>
        <v>1</v>
      </c>
      <c r="J30" s="5">
        <f>I29*J29</f>
        <v>100000</v>
      </c>
      <c r="K30" s="5">
        <f t="shared" ref="K30:K47" si="24">J30*H30</f>
        <v>0</v>
      </c>
      <c r="L30" s="5">
        <f t="shared" ref="L30:L46" si="25">C30*(J31+G30*K30)</f>
        <v>400000</v>
      </c>
      <c r="M30" s="5">
        <f t="shared" si="16"/>
        <v>7684748.8915539812</v>
      </c>
      <c r="N30" s="33">
        <f t="shared" ref="N30:N47" si="26">M30/J30</f>
        <v>76.847488915539813</v>
      </c>
      <c r="O30" s="4"/>
      <c r="Q30" s="27" t="s">
        <v>36</v>
      </c>
      <c r="R30" s="29">
        <f t="shared" si="17"/>
        <v>100000</v>
      </c>
      <c r="S30" s="29">
        <f t="shared" si="18"/>
        <v>400000</v>
      </c>
      <c r="T30" s="35">
        <f t="shared" si="19"/>
        <v>76.847488915539813</v>
      </c>
      <c r="U30" s="42">
        <v>0.95864674002964168</v>
      </c>
      <c r="V30" s="43">
        <f>1-U30</f>
        <v>4.1353259970358325E-2</v>
      </c>
      <c r="W30" s="29">
        <f t="shared" ref="W30:W47" si="27">S30*U30</f>
        <v>383458.69601185666</v>
      </c>
      <c r="X30" s="29">
        <f t="shared" si="20"/>
        <v>6826859.9563534074</v>
      </c>
      <c r="Y30" s="35">
        <f t="shared" ref="Y30:Y47" si="28">X30/R30</f>
        <v>68.268599563534067</v>
      </c>
      <c r="Z30" s="36">
        <f t="shared" ref="Z30:Z47" si="29">T30-Y30</f>
        <v>8.5788893520057456</v>
      </c>
    </row>
    <row r="31" spans="1:26" s="2" customFormat="1" x14ac:dyDescent="0.25">
      <c r="A31" s="2">
        <v>3</v>
      </c>
      <c r="B31" s="1" t="s">
        <v>37</v>
      </c>
      <c r="C31" s="1">
        <v>5</v>
      </c>
      <c r="D31">
        <v>1092</v>
      </c>
      <c r="E31" s="51">
        <v>0</v>
      </c>
      <c r="F31" s="3">
        <f t="shared" si="21"/>
        <v>0</v>
      </c>
      <c r="G31" s="2">
        <v>0.5</v>
      </c>
      <c r="H31" s="3">
        <f t="shared" si="22"/>
        <v>0</v>
      </c>
      <c r="I31" s="3">
        <f t="shared" si="23"/>
        <v>1</v>
      </c>
      <c r="J31" s="5">
        <f t="shared" ref="J31:J47" si="30">I30*J30</f>
        <v>100000</v>
      </c>
      <c r="K31" s="5">
        <f t="shared" si="24"/>
        <v>0</v>
      </c>
      <c r="L31" s="5">
        <f t="shared" si="25"/>
        <v>500000</v>
      </c>
      <c r="M31" s="5">
        <f t="shared" si="16"/>
        <v>7284748.8915539812</v>
      </c>
      <c r="N31" s="33">
        <f t="shared" si="26"/>
        <v>72.847488915539813</v>
      </c>
      <c r="O31" s="4"/>
      <c r="Q31" s="27" t="s">
        <v>38</v>
      </c>
      <c r="R31" s="29">
        <f t="shared" si="17"/>
        <v>100000</v>
      </c>
      <c r="S31" s="29">
        <f t="shared" si="18"/>
        <v>500000</v>
      </c>
      <c r="T31" s="35">
        <f t="shared" si="19"/>
        <v>72.847488915539813</v>
      </c>
      <c r="U31" s="42">
        <v>0.95864674002964168</v>
      </c>
      <c r="V31" s="43">
        <f>1-U31</f>
        <v>4.1353259970358325E-2</v>
      </c>
      <c r="W31" s="29">
        <f t="shared" si="27"/>
        <v>479323.37001482083</v>
      </c>
      <c r="X31" s="29">
        <f t="shared" si="20"/>
        <v>6443401.2603415502</v>
      </c>
      <c r="Y31" s="35">
        <f t="shared" si="28"/>
        <v>64.434012603415496</v>
      </c>
      <c r="Z31" s="36">
        <f t="shared" si="29"/>
        <v>8.4134763121243168</v>
      </c>
    </row>
    <row r="32" spans="1:26" s="2" customFormat="1" x14ac:dyDescent="0.25">
      <c r="A32" s="2">
        <v>4</v>
      </c>
      <c r="B32" s="1" t="s">
        <v>39</v>
      </c>
      <c r="C32" s="1">
        <v>5</v>
      </c>
      <c r="D32">
        <v>1180</v>
      </c>
      <c r="E32" s="51">
        <v>1</v>
      </c>
      <c r="F32" s="3">
        <f t="shared" si="21"/>
        <v>8.4745762711864404E-4</v>
      </c>
      <c r="G32" s="2">
        <v>0.5</v>
      </c>
      <c r="H32" s="3">
        <f t="shared" si="22"/>
        <v>4.2283298097251579E-3</v>
      </c>
      <c r="I32" s="3">
        <f t="shared" si="23"/>
        <v>0.99577167019027479</v>
      </c>
      <c r="J32" s="5">
        <f t="shared" si="30"/>
        <v>100000</v>
      </c>
      <c r="K32" s="5">
        <f t="shared" si="24"/>
        <v>422.83298097251577</v>
      </c>
      <c r="L32" s="5">
        <f t="shared" si="25"/>
        <v>498942.91754756868</v>
      </c>
      <c r="M32" s="5">
        <f t="shared" si="16"/>
        <v>6784748.8915539812</v>
      </c>
      <c r="N32" s="33">
        <f t="shared" si="26"/>
        <v>67.847488915539813</v>
      </c>
      <c r="O32" s="4"/>
      <c r="Q32" s="27" t="s">
        <v>40</v>
      </c>
      <c r="R32" s="29">
        <f t="shared" si="17"/>
        <v>100000</v>
      </c>
      <c r="S32" s="29">
        <f t="shared" si="18"/>
        <v>498942.91754756868</v>
      </c>
      <c r="T32" s="35">
        <f t="shared" si="19"/>
        <v>67.847488915539813</v>
      </c>
      <c r="U32" s="42">
        <v>0.95864674002964168</v>
      </c>
      <c r="V32" s="43">
        <f>1-U32</f>
        <v>4.1353259970358325E-2</v>
      </c>
      <c r="W32" s="29">
        <f t="shared" si="27"/>
        <v>478310.001367855</v>
      </c>
      <c r="X32" s="29">
        <f t="shared" si="20"/>
        <v>5964077.890326729</v>
      </c>
      <c r="Y32" s="35">
        <f t="shared" si="28"/>
        <v>59.640778903267289</v>
      </c>
      <c r="Z32" s="36">
        <f t="shared" si="29"/>
        <v>8.2067100122725236</v>
      </c>
    </row>
    <row r="33" spans="1:26" s="2" customFormat="1" x14ac:dyDescent="0.25">
      <c r="A33" s="2">
        <v>5</v>
      </c>
      <c r="B33" s="1" t="s">
        <v>41</v>
      </c>
      <c r="C33" s="1">
        <v>5</v>
      </c>
      <c r="D33">
        <v>1341</v>
      </c>
      <c r="E33" s="51">
        <v>0</v>
      </c>
      <c r="F33" s="3">
        <f t="shared" si="21"/>
        <v>0</v>
      </c>
      <c r="G33" s="2">
        <v>0.5</v>
      </c>
      <c r="H33" s="3">
        <f t="shared" si="22"/>
        <v>0</v>
      </c>
      <c r="I33" s="3">
        <f t="shared" si="23"/>
        <v>1</v>
      </c>
      <c r="J33" s="5">
        <f t="shared" si="30"/>
        <v>99577.167019027474</v>
      </c>
      <c r="K33" s="5">
        <f t="shared" si="24"/>
        <v>0</v>
      </c>
      <c r="L33" s="5">
        <f t="shared" si="25"/>
        <v>497885.83509513736</v>
      </c>
      <c r="M33" s="5">
        <f t="shared" si="16"/>
        <v>6285805.9740064126</v>
      </c>
      <c r="N33" s="33">
        <f t="shared" si="26"/>
        <v>63.124972944905167</v>
      </c>
      <c r="O33" s="4"/>
      <c r="Q33" s="27" t="s">
        <v>42</v>
      </c>
      <c r="R33" s="29">
        <f t="shared" si="17"/>
        <v>99577.167019027474</v>
      </c>
      <c r="S33" s="29">
        <f t="shared" si="18"/>
        <v>497885.83509513736</v>
      </c>
      <c r="T33" s="35">
        <f t="shared" si="19"/>
        <v>63.124972944905167</v>
      </c>
      <c r="U33" s="42">
        <v>0.95864674002964168</v>
      </c>
      <c r="V33" s="43">
        <f>1-U33</f>
        <v>4.1353259970358325E-2</v>
      </c>
      <c r="W33" s="29">
        <f t="shared" si="27"/>
        <v>477296.63272088917</v>
      </c>
      <c r="X33" s="29">
        <f t="shared" si="20"/>
        <v>5485767.8889588742</v>
      </c>
      <c r="Y33" s="35">
        <f t="shared" si="28"/>
        <v>55.090620201221817</v>
      </c>
      <c r="Z33" s="36">
        <f t="shared" si="29"/>
        <v>8.0343527436833497</v>
      </c>
    </row>
    <row r="34" spans="1:26" s="2" customFormat="1" x14ac:dyDescent="0.25">
      <c r="A34" s="2">
        <v>6</v>
      </c>
      <c r="B34" s="1" t="s">
        <v>43</v>
      </c>
      <c r="C34" s="1">
        <v>5</v>
      </c>
      <c r="D34">
        <v>1501</v>
      </c>
      <c r="E34" s="51">
        <v>1</v>
      </c>
      <c r="F34" s="3">
        <f t="shared" si="21"/>
        <v>6.6622251832111927E-4</v>
      </c>
      <c r="G34" s="2">
        <v>0.5</v>
      </c>
      <c r="H34" s="3">
        <f t="shared" si="22"/>
        <v>3.3255736614566014E-3</v>
      </c>
      <c r="I34" s="3">
        <f t="shared" si="23"/>
        <v>0.99667442633854342</v>
      </c>
      <c r="J34" s="5">
        <f t="shared" si="30"/>
        <v>99577.167019027474</v>
      </c>
      <c r="K34" s="5">
        <f t="shared" si="24"/>
        <v>331.15120392094275</v>
      </c>
      <c r="L34" s="5">
        <f t="shared" si="25"/>
        <v>497057.95708533505</v>
      </c>
      <c r="M34" s="5">
        <f t="shared" si="16"/>
        <v>5787920.1389112752</v>
      </c>
      <c r="N34" s="33">
        <f t="shared" si="26"/>
        <v>58.124972944905167</v>
      </c>
      <c r="O34" s="4"/>
      <c r="Q34" s="27" t="s">
        <v>44</v>
      </c>
      <c r="R34" s="29">
        <f t="shared" si="17"/>
        <v>99577.167019027474</v>
      </c>
      <c r="S34" s="29">
        <f t="shared" si="18"/>
        <v>497057.95708533505</v>
      </c>
      <c r="T34" s="35">
        <f t="shared" si="19"/>
        <v>58.124972944905167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481738.73884073831</v>
      </c>
      <c r="X34" s="29">
        <f t="shared" si="20"/>
        <v>5008471.2562379846</v>
      </c>
      <c r="Y34" s="35">
        <f t="shared" si="28"/>
        <v>50.297386501073611</v>
      </c>
      <c r="Z34" s="36">
        <f t="shared" si="29"/>
        <v>7.8275864438315566</v>
      </c>
    </row>
    <row r="35" spans="1:26" s="2" customFormat="1" x14ac:dyDescent="0.25">
      <c r="A35" s="2">
        <v>7</v>
      </c>
      <c r="B35" s="1" t="s">
        <v>45</v>
      </c>
      <c r="C35" s="1">
        <v>5</v>
      </c>
      <c r="D35">
        <v>1446</v>
      </c>
      <c r="E35" s="51">
        <v>0</v>
      </c>
      <c r="F35" s="3">
        <f t="shared" si="21"/>
        <v>0</v>
      </c>
      <c r="G35" s="2">
        <v>0.5</v>
      </c>
      <c r="H35" s="3">
        <f t="shared" si="22"/>
        <v>0</v>
      </c>
      <c r="I35" s="3">
        <f t="shared" si="23"/>
        <v>1</v>
      </c>
      <c r="J35" s="5">
        <f t="shared" si="30"/>
        <v>99246.015815106541</v>
      </c>
      <c r="K35" s="5">
        <f t="shared" si="24"/>
        <v>0</v>
      </c>
      <c r="L35" s="5">
        <f t="shared" si="25"/>
        <v>496230.07907553273</v>
      </c>
      <c r="M35" s="5">
        <f t="shared" si="16"/>
        <v>5290862.1818259405</v>
      </c>
      <c r="N35" s="33">
        <f t="shared" si="26"/>
        <v>53.310575123566849</v>
      </c>
      <c r="O35" s="4"/>
      <c r="Q35" s="27" t="s">
        <v>46</v>
      </c>
      <c r="R35" s="29">
        <f t="shared" si="17"/>
        <v>99246.015815106541</v>
      </c>
      <c r="S35" s="29">
        <f t="shared" si="18"/>
        <v>496230.07907553273</v>
      </c>
      <c r="T35" s="35">
        <f t="shared" si="19"/>
        <v>53.310575123566849</v>
      </c>
      <c r="U35" s="42">
        <v>0.96192878092594225</v>
      </c>
      <c r="V35" s="43">
        <f t="shared" si="31"/>
        <v>3.8071219074057749E-2</v>
      </c>
      <c r="W35" s="29">
        <f t="shared" si="27"/>
        <v>477337.99502391112</v>
      </c>
      <c r="X35" s="29">
        <f t="shared" si="20"/>
        <v>4526732.5173972463</v>
      </c>
      <c r="Y35" s="35">
        <f t="shared" si="28"/>
        <v>45.611226609141305</v>
      </c>
      <c r="Z35" s="36">
        <f t="shared" si="29"/>
        <v>7.6993485144255445</v>
      </c>
    </row>
    <row r="36" spans="1:26" s="2" customFormat="1" x14ac:dyDescent="0.25">
      <c r="A36" s="2">
        <v>8</v>
      </c>
      <c r="B36" s="1" t="s">
        <v>47</v>
      </c>
      <c r="C36" s="1">
        <v>5</v>
      </c>
      <c r="D36">
        <v>1305</v>
      </c>
      <c r="E36" s="51">
        <v>1</v>
      </c>
      <c r="F36" s="3">
        <f t="shared" si="21"/>
        <v>7.6628352490421458E-4</v>
      </c>
      <c r="G36" s="2">
        <v>0.5</v>
      </c>
      <c r="H36" s="3">
        <f t="shared" si="22"/>
        <v>3.8240917782026772E-3</v>
      </c>
      <c r="I36" s="3">
        <f t="shared" si="23"/>
        <v>0.99617590822179736</v>
      </c>
      <c r="J36" s="5">
        <f t="shared" si="30"/>
        <v>99246.015815106541</v>
      </c>
      <c r="K36" s="5">
        <f t="shared" si="24"/>
        <v>379.52587309792182</v>
      </c>
      <c r="L36" s="5">
        <f t="shared" si="25"/>
        <v>495281.26439278794</v>
      </c>
      <c r="M36" s="5">
        <f t="shared" si="16"/>
        <v>4794632.1027504075</v>
      </c>
      <c r="N36" s="33">
        <f t="shared" si="26"/>
        <v>48.310575123566842</v>
      </c>
      <c r="O36" s="4"/>
      <c r="Q36" s="27" t="s">
        <v>48</v>
      </c>
      <c r="R36" s="29">
        <f t="shared" si="17"/>
        <v>99246.015815106541</v>
      </c>
      <c r="S36" s="29">
        <f t="shared" si="18"/>
        <v>495281.26439278794</v>
      </c>
      <c r="T36" s="35">
        <f t="shared" si="19"/>
        <v>48.310575123566842</v>
      </c>
      <c r="U36" s="42">
        <v>0.95558309086652893</v>
      </c>
      <c r="V36" s="43">
        <f t="shared" si="31"/>
        <v>4.4416909133471072E-2</v>
      </c>
      <c r="W36" s="29">
        <f t="shared" si="27"/>
        <v>473282.40147674282</v>
      </c>
      <c r="X36" s="29">
        <f t="shared" si="20"/>
        <v>4049394.522373335</v>
      </c>
      <c r="Y36" s="35">
        <f t="shared" si="28"/>
        <v>40.801582704511596</v>
      </c>
      <c r="Z36" s="36">
        <f t="shared" si="29"/>
        <v>7.5089924190552466</v>
      </c>
    </row>
    <row r="37" spans="1:26" s="2" customFormat="1" x14ac:dyDescent="0.25">
      <c r="A37" s="2">
        <v>9</v>
      </c>
      <c r="B37" s="1" t="s">
        <v>49</v>
      </c>
      <c r="C37" s="1">
        <v>5</v>
      </c>
      <c r="D37">
        <v>1514</v>
      </c>
      <c r="E37" s="51">
        <v>4</v>
      </c>
      <c r="F37" s="3">
        <f t="shared" si="21"/>
        <v>2.6420079260237781E-3</v>
      </c>
      <c r="G37" s="2">
        <v>0.5</v>
      </c>
      <c r="H37" s="3">
        <f t="shared" si="22"/>
        <v>1.3123359580052495E-2</v>
      </c>
      <c r="I37" s="3">
        <f t="shared" si="23"/>
        <v>0.98687664041994749</v>
      </c>
      <c r="J37" s="5">
        <f t="shared" si="30"/>
        <v>98866.489942008629</v>
      </c>
      <c r="K37" s="5">
        <f t="shared" si="24"/>
        <v>1297.4604979266226</v>
      </c>
      <c r="L37" s="5">
        <f t="shared" si="25"/>
        <v>491088.79846522654</v>
      </c>
      <c r="M37" s="5">
        <f t="shared" si="16"/>
        <v>4299350.8383576199</v>
      </c>
      <c r="N37" s="33">
        <f t="shared" si="26"/>
        <v>43.486431458014316</v>
      </c>
      <c r="O37" s="4"/>
      <c r="Q37" s="27" t="s">
        <v>50</v>
      </c>
      <c r="R37" s="29">
        <f t="shared" si="17"/>
        <v>98866.489942008629</v>
      </c>
      <c r="S37" s="29">
        <f t="shared" si="18"/>
        <v>491088.79846522654</v>
      </c>
      <c r="T37" s="35">
        <f t="shared" si="19"/>
        <v>43.486431458014316</v>
      </c>
      <c r="U37" s="42">
        <v>0.95343645724036619</v>
      </c>
      <c r="V37" s="43">
        <f t="shared" si="31"/>
        <v>4.6563542759633814E-2</v>
      </c>
      <c r="W37" s="29">
        <f t="shared" si="27"/>
        <v>468221.96419911378</v>
      </c>
      <c r="X37" s="29">
        <f t="shared" si="20"/>
        <v>3576112.1208965923</v>
      </c>
      <c r="Y37" s="35">
        <f t="shared" si="28"/>
        <v>36.171124543758005</v>
      </c>
      <c r="Z37" s="36">
        <f t="shared" si="29"/>
        <v>7.3153069142563112</v>
      </c>
    </row>
    <row r="38" spans="1:26" s="2" customFormat="1" x14ac:dyDescent="0.25">
      <c r="A38" s="2">
        <v>10</v>
      </c>
      <c r="B38" s="1" t="s">
        <v>51</v>
      </c>
      <c r="C38" s="1">
        <v>5</v>
      </c>
      <c r="D38">
        <v>1647</v>
      </c>
      <c r="E38" s="51">
        <v>5</v>
      </c>
      <c r="F38" s="3">
        <f t="shared" si="21"/>
        <v>3.0358227079538553E-3</v>
      </c>
      <c r="G38" s="2">
        <v>0.5</v>
      </c>
      <c r="H38" s="3">
        <f t="shared" si="22"/>
        <v>1.5064778547755347E-2</v>
      </c>
      <c r="I38" s="3">
        <f t="shared" si="23"/>
        <v>0.98493522145224466</v>
      </c>
      <c r="J38" s="5">
        <f t="shared" si="30"/>
        <v>97569.029444082</v>
      </c>
      <c r="K38" s="5">
        <f t="shared" si="24"/>
        <v>1469.8558216945164</v>
      </c>
      <c r="L38" s="5">
        <f t="shared" si="25"/>
        <v>484170.50766617374</v>
      </c>
      <c r="M38" s="5">
        <f t="shared" si="16"/>
        <v>3808262.0398923936</v>
      </c>
      <c r="N38" s="33">
        <f t="shared" si="26"/>
        <v>39.031463791232596</v>
      </c>
      <c r="O38" s="4"/>
      <c r="Q38" s="27" t="s">
        <v>52</v>
      </c>
      <c r="R38" s="29">
        <f t="shared" si="17"/>
        <v>97569.029444082</v>
      </c>
      <c r="S38" s="29">
        <f t="shared" si="18"/>
        <v>484170.50766617374</v>
      </c>
      <c r="T38" s="35">
        <f t="shared" si="19"/>
        <v>39.031463791232596</v>
      </c>
      <c r="U38" s="42">
        <v>0.93748024841036759</v>
      </c>
      <c r="V38" s="43">
        <f t="shared" si="31"/>
        <v>6.2519751589632411E-2</v>
      </c>
      <c r="W38" s="29">
        <f t="shared" si="27"/>
        <v>453900.28779985837</v>
      </c>
      <c r="X38" s="29">
        <f t="shared" si="20"/>
        <v>3107890.1566974786</v>
      </c>
      <c r="Y38" s="35">
        <f t="shared" si="28"/>
        <v>31.853244563415981</v>
      </c>
      <c r="Z38" s="36">
        <f t="shared" si="29"/>
        <v>7.1782192278166157</v>
      </c>
    </row>
    <row r="39" spans="1:26" s="2" customFormat="1" x14ac:dyDescent="0.25">
      <c r="A39" s="2">
        <v>11</v>
      </c>
      <c r="B39" s="1" t="s">
        <v>53</v>
      </c>
      <c r="C39" s="1">
        <v>5</v>
      </c>
      <c r="D39">
        <v>1696</v>
      </c>
      <c r="E39" s="51">
        <v>5</v>
      </c>
      <c r="F39" s="3">
        <f t="shared" si="21"/>
        <v>2.94811320754717E-3</v>
      </c>
      <c r="G39" s="2">
        <v>0.5</v>
      </c>
      <c r="H39" s="3">
        <f t="shared" si="22"/>
        <v>1.4632718759145449E-2</v>
      </c>
      <c r="I39" s="3">
        <f t="shared" si="23"/>
        <v>0.9853672812408546</v>
      </c>
      <c r="J39" s="5">
        <f t="shared" si="30"/>
        <v>96099.17362238749</v>
      </c>
      <c r="K39" s="5">
        <f t="shared" si="24"/>
        <v>1406.1921806026849</v>
      </c>
      <c r="L39" s="5">
        <f t="shared" si="25"/>
        <v>476980.3876604308</v>
      </c>
      <c r="M39" s="5">
        <f t="shared" si="16"/>
        <v>3324091.5322262198</v>
      </c>
      <c r="N39" s="33">
        <f t="shared" si="26"/>
        <v>34.590219737871209</v>
      </c>
      <c r="O39" s="4"/>
      <c r="Q39" s="27" t="s">
        <v>54</v>
      </c>
      <c r="R39" s="29">
        <f t="shared" si="17"/>
        <v>96099.17362238749</v>
      </c>
      <c r="S39" s="29">
        <f t="shared" si="18"/>
        <v>476980.3876604308</v>
      </c>
      <c r="T39" s="35">
        <f t="shared" si="19"/>
        <v>34.590219737871209</v>
      </c>
      <c r="U39" s="42">
        <v>0.91788799906018037</v>
      </c>
      <c r="V39" s="43">
        <f t="shared" si="31"/>
        <v>8.2112000939819629E-2</v>
      </c>
      <c r="W39" s="29">
        <f t="shared" si="27"/>
        <v>437814.573620582</v>
      </c>
      <c r="X39" s="29">
        <f t="shared" si="20"/>
        <v>2653989.8688976201</v>
      </c>
      <c r="Y39" s="35">
        <f t="shared" si="28"/>
        <v>27.617197618433426</v>
      </c>
      <c r="Z39" s="36">
        <f t="shared" si="29"/>
        <v>6.9730221194377826</v>
      </c>
    </row>
    <row r="40" spans="1:26" s="2" customFormat="1" x14ac:dyDescent="0.25">
      <c r="A40" s="2">
        <v>12</v>
      </c>
      <c r="B40" s="1" t="s">
        <v>55</v>
      </c>
      <c r="C40" s="1">
        <v>5</v>
      </c>
      <c r="D40">
        <v>1633</v>
      </c>
      <c r="E40" s="51">
        <v>7</v>
      </c>
      <c r="F40" s="3">
        <f t="shared" si="21"/>
        <v>4.2865890998162893E-3</v>
      </c>
      <c r="G40" s="2">
        <v>0.5</v>
      </c>
      <c r="H40" s="3">
        <f t="shared" si="22"/>
        <v>2.1205695243865494E-2</v>
      </c>
      <c r="I40" s="3">
        <f t="shared" si="23"/>
        <v>0.97879430475613449</v>
      </c>
      <c r="J40" s="5">
        <f t="shared" si="30"/>
        <v>94692.98144178481</v>
      </c>
      <c r="K40" s="5">
        <f t="shared" si="24"/>
        <v>2008.0305061874997</v>
      </c>
      <c r="L40" s="5">
        <f t="shared" si="25"/>
        <v>468444.83094345534</v>
      </c>
      <c r="M40" s="5">
        <f t="shared" si="16"/>
        <v>2847111.144565789</v>
      </c>
      <c r="N40" s="33">
        <f t="shared" si="26"/>
        <v>30.066759977518831</v>
      </c>
      <c r="O40" s="4"/>
      <c r="Q40" s="27" t="s">
        <v>56</v>
      </c>
      <c r="R40" s="29">
        <f t="shared" si="17"/>
        <v>94692.98144178481</v>
      </c>
      <c r="S40" s="29">
        <f t="shared" si="18"/>
        <v>468444.83094345534</v>
      </c>
      <c r="T40" s="35">
        <f t="shared" si="19"/>
        <v>30.066759977518831</v>
      </c>
      <c r="U40" s="42">
        <v>0.89571782863194893</v>
      </c>
      <c r="V40" s="43">
        <f t="shared" si="31"/>
        <v>0.10428217136805107</v>
      </c>
      <c r="W40" s="29">
        <f t="shared" si="27"/>
        <v>419594.38680653222</v>
      </c>
      <c r="X40" s="29">
        <f t="shared" si="20"/>
        <v>2216175.2952770381</v>
      </c>
      <c r="Y40" s="35">
        <f t="shared" si="28"/>
        <v>23.403796791840318</v>
      </c>
      <c r="Z40" s="36">
        <f t="shared" si="29"/>
        <v>6.6629631856785139</v>
      </c>
    </row>
    <row r="41" spans="1:26" s="2" customFormat="1" x14ac:dyDescent="0.25">
      <c r="A41" s="2">
        <v>13</v>
      </c>
      <c r="B41" s="1" t="s">
        <v>57</v>
      </c>
      <c r="C41" s="1">
        <v>5</v>
      </c>
      <c r="D41">
        <v>1320</v>
      </c>
      <c r="E41" s="51">
        <v>5</v>
      </c>
      <c r="F41" s="3">
        <f t="shared" si="21"/>
        <v>3.787878787878788E-3</v>
      </c>
      <c r="G41" s="2">
        <v>0.5</v>
      </c>
      <c r="H41" s="3">
        <f t="shared" si="22"/>
        <v>1.8761726078799248E-2</v>
      </c>
      <c r="I41" s="3">
        <f t="shared" si="23"/>
        <v>0.98123827392120078</v>
      </c>
      <c r="J41" s="5">
        <f t="shared" si="30"/>
        <v>92684.950935597313</v>
      </c>
      <c r="K41" s="5">
        <f t="shared" si="24"/>
        <v>1738.9296610806248</v>
      </c>
      <c r="L41" s="5">
        <f t="shared" si="25"/>
        <v>459077.43052528502</v>
      </c>
      <c r="M41" s="5">
        <f t="shared" si="16"/>
        <v>2378666.3136223336</v>
      </c>
      <c r="N41" s="33">
        <f t="shared" si="26"/>
        <v>25.663997117236043</v>
      </c>
      <c r="O41" s="4"/>
      <c r="Q41" s="27" t="s">
        <v>58</v>
      </c>
      <c r="R41" s="29">
        <f t="shared" si="17"/>
        <v>92684.950935597313</v>
      </c>
      <c r="S41" s="29">
        <f t="shared" si="18"/>
        <v>459077.43052528502</v>
      </c>
      <c r="T41" s="35">
        <f t="shared" si="19"/>
        <v>25.663997117236043</v>
      </c>
      <c r="U41" s="42">
        <v>0.86473435856680392</v>
      </c>
      <c r="V41" s="43">
        <f t="shared" si="31"/>
        <v>0.13526564143319608</v>
      </c>
      <c r="W41" s="29">
        <f t="shared" si="27"/>
        <v>396980.02741777885</v>
      </c>
      <c r="X41" s="29">
        <f t="shared" si="20"/>
        <v>1796580.9084705058</v>
      </c>
      <c r="Y41" s="35">
        <f t="shared" si="28"/>
        <v>19.383739111205557</v>
      </c>
      <c r="Z41" s="36">
        <f t="shared" si="29"/>
        <v>6.2802580060304862</v>
      </c>
    </row>
    <row r="42" spans="1:26" s="2" customFormat="1" x14ac:dyDescent="0.25">
      <c r="A42" s="2">
        <v>14</v>
      </c>
      <c r="B42" s="1" t="s">
        <v>59</v>
      </c>
      <c r="C42" s="1">
        <v>5</v>
      </c>
      <c r="D42">
        <v>1068</v>
      </c>
      <c r="E42" s="51">
        <v>15</v>
      </c>
      <c r="F42" s="3">
        <f t="shared" si="21"/>
        <v>1.4044943820224719E-2</v>
      </c>
      <c r="G42" s="2">
        <v>0.5</v>
      </c>
      <c r="H42" s="3">
        <f t="shared" si="22"/>
        <v>6.7842605156038002E-2</v>
      </c>
      <c r="I42" s="3">
        <f t="shared" si="23"/>
        <v>0.93215739484396198</v>
      </c>
      <c r="J42" s="5">
        <f t="shared" si="30"/>
        <v>90946.021274516694</v>
      </c>
      <c r="K42" s="5">
        <f t="shared" si="24"/>
        <v>6170.0150118396677</v>
      </c>
      <c r="L42" s="5">
        <f t="shared" si="25"/>
        <v>439305.06884298427</v>
      </c>
      <c r="M42" s="5">
        <f t="shared" si="16"/>
        <v>1919588.8830970484</v>
      </c>
      <c r="N42" s="33">
        <f t="shared" si="26"/>
        <v>21.106903371867705</v>
      </c>
      <c r="O42" s="4"/>
      <c r="Q42" s="27" t="s">
        <v>60</v>
      </c>
      <c r="R42" s="29">
        <f t="shared" si="17"/>
        <v>90946.021274516694</v>
      </c>
      <c r="S42" s="29">
        <f t="shared" si="18"/>
        <v>439305.06884298427</v>
      </c>
      <c r="T42" s="35">
        <f t="shared" si="19"/>
        <v>21.106903371867705</v>
      </c>
      <c r="U42" s="42">
        <v>0.81758889711164551</v>
      </c>
      <c r="V42" s="43">
        <f t="shared" si="31"/>
        <v>0.18241110288835449</v>
      </c>
      <c r="W42" s="29">
        <f t="shared" si="27"/>
        <v>359170.94673089101</v>
      </c>
      <c r="X42" s="29">
        <f t="shared" si="20"/>
        <v>1399600.8810527269</v>
      </c>
      <c r="Y42" s="35">
        <f t="shared" si="28"/>
        <v>15.389358010814911</v>
      </c>
      <c r="Z42" s="36">
        <f t="shared" si="29"/>
        <v>5.7175453610527942</v>
      </c>
    </row>
    <row r="43" spans="1:26" s="2" customFormat="1" x14ac:dyDescent="0.25">
      <c r="A43" s="2">
        <v>15</v>
      </c>
      <c r="B43" s="1" t="s">
        <v>61</v>
      </c>
      <c r="C43" s="1">
        <v>5</v>
      </c>
      <c r="D43">
        <v>816</v>
      </c>
      <c r="E43" s="51">
        <v>21</v>
      </c>
      <c r="F43" s="3">
        <f t="shared" si="21"/>
        <v>2.5735294117647058E-2</v>
      </c>
      <c r="G43" s="2">
        <v>0.5</v>
      </c>
      <c r="H43" s="3">
        <f t="shared" si="22"/>
        <v>0.12089810017271155</v>
      </c>
      <c r="I43" s="3">
        <f t="shared" si="23"/>
        <v>0.87910189982728848</v>
      </c>
      <c r="J43" s="5">
        <f t="shared" si="30"/>
        <v>84776.006262677023</v>
      </c>
      <c r="K43" s="5">
        <f t="shared" si="24"/>
        <v>10249.258097387548</v>
      </c>
      <c r="L43" s="5">
        <f t="shared" si="25"/>
        <v>398256.88606991631</v>
      </c>
      <c r="M43" s="5">
        <f t="shared" si="16"/>
        <v>1480283.8142540641</v>
      </c>
      <c r="N43" s="33">
        <f t="shared" si="26"/>
        <v>17.46111759107205</v>
      </c>
      <c r="O43" s="4"/>
      <c r="Q43" s="27" t="s">
        <v>62</v>
      </c>
      <c r="R43" s="29">
        <f t="shared" si="17"/>
        <v>84776.006262677023</v>
      </c>
      <c r="S43" s="29">
        <f t="shared" si="18"/>
        <v>398256.88606991631</v>
      </c>
      <c r="T43" s="35">
        <f t="shared" si="19"/>
        <v>17.46111759107205</v>
      </c>
      <c r="U43" s="42">
        <v>0.77888026534586052</v>
      </c>
      <c r="V43" s="43">
        <f t="shared" si="31"/>
        <v>0.22111973465413948</v>
      </c>
      <c r="W43" s="29">
        <f t="shared" si="27"/>
        <v>310194.42909795255</v>
      </c>
      <c r="X43" s="29">
        <f t="shared" si="20"/>
        <v>1040429.934321836</v>
      </c>
      <c r="Y43" s="35">
        <f t="shared" si="28"/>
        <v>12.27269342103804</v>
      </c>
      <c r="Z43" s="36">
        <f t="shared" si="29"/>
        <v>5.1884241700340095</v>
      </c>
    </row>
    <row r="44" spans="1:26" s="2" customFormat="1" x14ac:dyDescent="0.25">
      <c r="A44" s="2">
        <v>16</v>
      </c>
      <c r="B44" s="1" t="s">
        <v>63</v>
      </c>
      <c r="C44" s="1">
        <v>5</v>
      </c>
      <c r="D44">
        <v>556</v>
      </c>
      <c r="E44" s="51">
        <v>13</v>
      </c>
      <c r="F44" s="3">
        <f t="shared" si="21"/>
        <v>2.3381294964028777E-2</v>
      </c>
      <c r="G44" s="2">
        <v>0.5</v>
      </c>
      <c r="H44" s="3">
        <f t="shared" si="22"/>
        <v>0.11045029736618521</v>
      </c>
      <c r="I44" s="3">
        <f t="shared" si="23"/>
        <v>0.88954970263381483</v>
      </c>
      <c r="J44" s="5">
        <f t="shared" si="30"/>
        <v>74526.748165289478</v>
      </c>
      <c r="K44" s="5">
        <f t="shared" si="24"/>
        <v>8231.5014965910214</v>
      </c>
      <c r="L44" s="5">
        <f t="shared" si="25"/>
        <v>352054.98708496982</v>
      </c>
      <c r="M44" s="5">
        <f t="shared" si="16"/>
        <v>1082026.9281841479</v>
      </c>
      <c r="N44" s="33">
        <f t="shared" si="26"/>
        <v>14.51863867432361</v>
      </c>
      <c r="O44" s="4"/>
      <c r="Q44" s="27" t="s">
        <v>64</v>
      </c>
      <c r="R44" s="29">
        <f t="shared" si="17"/>
        <v>74526.748165289478</v>
      </c>
      <c r="S44" s="29">
        <f t="shared" si="18"/>
        <v>352054.98708496982</v>
      </c>
      <c r="T44" s="35">
        <f t="shared" si="19"/>
        <v>14.51863867432361</v>
      </c>
      <c r="U44" s="42">
        <v>0.71980976748499381</v>
      </c>
      <c r="V44" s="43">
        <f t="shared" si="31"/>
        <v>0.28019023251500619</v>
      </c>
      <c r="W44" s="29">
        <f t="shared" si="27"/>
        <v>253412.61839556461</v>
      </c>
      <c r="X44" s="29">
        <f t="shared" si="20"/>
        <v>730235.50522388343</v>
      </c>
      <c r="Y44" s="35">
        <f t="shared" si="28"/>
        <v>9.7983009214936807</v>
      </c>
      <c r="Z44" s="36">
        <f t="shared" si="29"/>
        <v>4.7203377528299288</v>
      </c>
    </row>
    <row r="45" spans="1:26" s="2" customFormat="1" x14ac:dyDescent="0.25">
      <c r="A45" s="2">
        <v>17</v>
      </c>
      <c r="B45" s="1" t="s">
        <v>65</v>
      </c>
      <c r="C45" s="1">
        <v>5</v>
      </c>
      <c r="D45">
        <v>345</v>
      </c>
      <c r="E45" s="51">
        <v>22</v>
      </c>
      <c r="F45" s="3">
        <f t="shared" si="21"/>
        <v>6.3768115942028983E-2</v>
      </c>
      <c r="G45" s="2">
        <v>0.5</v>
      </c>
      <c r="H45" s="3">
        <f t="shared" si="22"/>
        <v>0.27499999999999997</v>
      </c>
      <c r="I45" s="3">
        <f t="shared" si="23"/>
        <v>0.72500000000000009</v>
      </c>
      <c r="J45" s="5">
        <f t="shared" si="30"/>
        <v>66295.246668698455</v>
      </c>
      <c r="K45" s="5">
        <f t="shared" si="24"/>
        <v>18231.192833892073</v>
      </c>
      <c r="L45" s="5">
        <f t="shared" si="25"/>
        <v>285898.25125876209</v>
      </c>
      <c r="M45" s="5">
        <f t="shared" si="16"/>
        <v>729971.94109917816</v>
      </c>
      <c r="N45" s="33">
        <f t="shared" si="26"/>
        <v>11.010924278585376</v>
      </c>
      <c r="O45" s="4"/>
      <c r="Q45" s="27" t="s">
        <v>66</v>
      </c>
      <c r="R45" s="29">
        <f t="shared" si="17"/>
        <v>66295.246668698455</v>
      </c>
      <c r="S45" s="29">
        <f t="shared" si="18"/>
        <v>285898.25125876209</v>
      </c>
      <c r="T45" s="35">
        <f t="shared" si="19"/>
        <v>11.010924278585376</v>
      </c>
      <c r="U45" s="42">
        <v>0.68480776711742686</v>
      </c>
      <c r="V45" s="43">
        <f t="shared" si="31"/>
        <v>0.31519223288257314</v>
      </c>
      <c r="W45" s="29">
        <f t="shared" si="27"/>
        <v>195785.34306728994</v>
      </c>
      <c r="X45" s="29">
        <f t="shared" si="20"/>
        <v>476822.88682831882</v>
      </c>
      <c r="Y45" s="35">
        <f t="shared" si="28"/>
        <v>7.1924144005553945</v>
      </c>
      <c r="Z45" s="36">
        <f t="shared" si="29"/>
        <v>3.8185098780299818</v>
      </c>
    </row>
    <row r="46" spans="1:26" s="2" customFormat="1" x14ac:dyDescent="0.25">
      <c r="A46" s="2">
        <v>18</v>
      </c>
      <c r="B46" s="1" t="s">
        <v>67</v>
      </c>
      <c r="C46" s="1">
        <v>5</v>
      </c>
      <c r="D46">
        <v>192</v>
      </c>
      <c r="E46" s="51">
        <v>7</v>
      </c>
      <c r="F46" s="3">
        <f t="shared" si="21"/>
        <v>3.6458333333333336E-2</v>
      </c>
      <c r="G46" s="2">
        <v>0.5</v>
      </c>
      <c r="H46" s="3">
        <f t="shared" si="22"/>
        <v>0.16706443914081148</v>
      </c>
      <c r="I46" s="3">
        <f t="shared" si="23"/>
        <v>0.83293556085918852</v>
      </c>
      <c r="J46" s="5">
        <f t="shared" si="30"/>
        <v>48064.053834806386</v>
      </c>
      <c r="K46" s="5">
        <f t="shared" si="24"/>
        <v>8029.7941967456982</v>
      </c>
      <c r="L46" s="5">
        <f t="shared" si="25"/>
        <v>220245.78368216768</v>
      </c>
      <c r="M46" s="5">
        <f>L46+M47</f>
        <v>444073.68984041607</v>
      </c>
      <c r="N46" s="33">
        <f t="shared" si="26"/>
        <v>9.2392059014970709</v>
      </c>
      <c r="O46" s="4"/>
      <c r="Q46" s="27" t="s">
        <v>68</v>
      </c>
      <c r="R46" s="29">
        <f t="shared" si="17"/>
        <v>48064.053834806386</v>
      </c>
      <c r="S46" s="29">
        <f t="shared" si="18"/>
        <v>220245.78368216768</v>
      </c>
      <c r="T46" s="35">
        <f t="shared" si="19"/>
        <v>9.2392059014970709</v>
      </c>
      <c r="U46" s="42">
        <v>0.65629805890441617</v>
      </c>
      <c r="V46" s="43">
        <f t="shared" si="31"/>
        <v>0.34370194109558383</v>
      </c>
      <c r="W46" s="29">
        <f t="shared" si="27"/>
        <v>144546.88031248859</v>
      </c>
      <c r="X46" s="29">
        <f>X47+W46</f>
        <v>281037.54376102891</v>
      </c>
      <c r="Y46" s="35">
        <f t="shared" si="28"/>
        <v>5.8471460756710227</v>
      </c>
      <c r="Z46" s="36">
        <f t="shared" si="29"/>
        <v>3.3920598258260481</v>
      </c>
    </row>
    <row r="47" spans="1:26" s="2" customFormat="1" x14ac:dyDescent="0.25">
      <c r="A47" s="12">
        <v>19</v>
      </c>
      <c r="B47" s="13" t="s">
        <v>69</v>
      </c>
      <c r="C47" s="12"/>
      <c r="D47">
        <v>123</v>
      </c>
      <c r="E47" s="51">
        <v>22</v>
      </c>
      <c r="F47" s="17">
        <f t="shared" si="21"/>
        <v>0.17886178861788618</v>
      </c>
      <c r="G47" s="12"/>
      <c r="H47" s="17">
        <v>1</v>
      </c>
      <c r="I47" s="17">
        <f t="shared" si="23"/>
        <v>0</v>
      </c>
      <c r="J47" s="21">
        <f t="shared" si="30"/>
        <v>40034.259638060685</v>
      </c>
      <c r="K47" s="21">
        <f t="shared" si="24"/>
        <v>40034.259638060685</v>
      </c>
      <c r="L47" s="21">
        <f>K47/F47</f>
        <v>223827.90615824837</v>
      </c>
      <c r="M47" s="21">
        <f>L47</f>
        <v>223827.90615824837</v>
      </c>
      <c r="N47" s="34">
        <f t="shared" si="26"/>
        <v>5.5909090909090908</v>
      </c>
      <c r="O47" s="4"/>
      <c r="Q47" s="30" t="s">
        <v>69</v>
      </c>
      <c r="R47" s="31">
        <f t="shared" si="17"/>
        <v>40034.259638060685</v>
      </c>
      <c r="S47" s="31">
        <f t="shared" si="18"/>
        <v>223827.90615824837</v>
      </c>
      <c r="T47" s="38">
        <f t="shared" si="19"/>
        <v>5.5909090909090908</v>
      </c>
      <c r="U47" s="44">
        <v>0.6098018151143324</v>
      </c>
      <c r="V47" s="45">
        <f t="shared" si="31"/>
        <v>0.3901981848856676</v>
      </c>
      <c r="W47" s="31">
        <f t="shared" si="27"/>
        <v>136490.66344854032</v>
      </c>
      <c r="X47" s="31">
        <f>W47</f>
        <v>136490.66344854032</v>
      </c>
      <c r="Y47" s="38">
        <f t="shared" si="28"/>
        <v>3.4093465117755857</v>
      </c>
      <c r="Z47" s="37">
        <f t="shared" si="29"/>
        <v>2.1815625791335052</v>
      </c>
    </row>
    <row r="48" spans="1:26" s="2" customFormat="1" ht="13.2" x14ac:dyDescent="0.25">
      <c r="B48" s="2" t="s">
        <v>70</v>
      </c>
      <c r="D48" s="25">
        <f>SUM(D29:D47)</f>
        <v>19652</v>
      </c>
      <c r="E48" s="25">
        <f>SUM(E29:E47)</f>
        <v>129</v>
      </c>
    </row>
    <row r="51" spans="1:26" s="2" customFormat="1" ht="18" thickBot="1" x14ac:dyDescent="0.35">
      <c r="B51" s="69" t="s">
        <v>89</v>
      </c>
      <c r="C51" s="69"/>
      <c r="D51" s="69"/>
      <c r="E51" s="69"/>
      <c r="F51" s="69"/>
      <c r="G51" s="69"/>
      <c r="H51" s="69"/>
      <c r="I51" s="69"/>
      <c r="J51" s="69"/>
      <c r="K51" s="69"/>
      <c r="L51" s="69"/>
      <c r="M51" s="69"/>
      <c r="N51" s="69"/>
      <c r="Q51" s="70" t="s">
        <v>92</v>
      </c>
      <c r="R51" s="71"/>
      <c r="S51" s="71"/>
      <c r="T51" s="71"/>
      <c r="U51" s="71"/>
      <c r="V51" s="71"/>
      <c r="W51" s="71"/>
      <c r="X51" s="71"/>
      <c r="Y51" s="71"/>
      <c r="Z51" s="72"/>
    </row>
    <row r="52" spans="1:26" s="9" customFormat="1" ht="14.25" customHeight="1" x14ac:dyDescent="0.35">
      <c r="A52" s="7"/>
      <c r="B52" s="66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77" t="s">
        <v>14</v>
      </c>
      <c r="S52" s="77"/>
      <c r="T52" s="77"/>
      <c r="U52" s="74" t="s">
        <v>15</v>
      </c>
      <c r="V52" s="78" t="s">
        <v>16</v>
      </c>
      <c r="W52" s="79" t="s">
        <v>17</v>
      </c>
      <c r="X52" s="79" t="s">
        <v>18</v>
      </c>
      <c r="Y52" s="80" t="s">
        <v>19</v>
      </c>
      <c r="Z52" s="80" t="s">
        <v>20</v>
      </c>
    </row>
    <row r="53" spans="1:26" s="10" customFormat="1" ht="35.549999999999997" customHeight="1" thickBot="1" x14ac:dyDescent="0.35">
      <c r="B53" s="67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74"/>
      <c r="V53" s="78"/>
      <c r="W53" s="79"/>
      <c r="X53" s="79"/>
      <c r="Y53" s="80"/>
      <c r="Z53" s="80"/>
    </row>
    <row r="54" spans="1:26" s="2" customFormat="1" ht="13.2" x14ac:dyDescent="0.25">
      <c r="A54" s="2">
        <v>1</v>
      </c>
      <c r="B54" s="1">
        <v>0</v>
      </c>
      <c r="C54" s="1">
        <v>1</v>
      </c>
      <c r="D54" s="49">
        <f>D4+D29</f>
        <v>314</v>
      </c>
      <c r="E54" s="49">
        <f>E4+E29</f>
        <v>1</v>
      </c>
      <c r="F54" s="3">
        <f>E54/D54</f>
        <v>3.1847133757961785E-3</v>
      </c>
      <c r="G54" s="2">
        <v>0.3</v>
      </c>
      <c r="H54" s="18">
        <f>C54*F54/(1+(1-G54)*C54*F54)</f>
        <v>3.1776294884016528E-3</v>
      </c>
      <c r="I54" s="18">
        <f>1-H54</f>
        <v>0.99682237051159839</v>
      </c>
      <c r="J54" s="19">
        <v>100000</v>
      </c>
      <c r="K54" s="20">
        <f>J54*H54</f>
        <v>317.76294884016528</v>
      </c>
      <c r="L54" s="20">
        <f>C54*(J55+G54*K54)</f>
        <v>99777.565935811886</v>
      </c>
      <c r="M54" s="5">
        <f t="shared" ref="M54:M70" si="32">L54+M55</f>
        <v>7472582.5782299414</v>
      </c>
      <c r="N54" s="32">
        <f>M54/J54</f>
        <v>74.72582578229941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99777.565935811886</v>
      </c>
      <c r="T54" s="35">
        <f t="shared" ref="T54:T72" si="35">N54</f>
        <v>74.72582578229941</v>
      </c>
      <c r="U54" s="42">
        <v>0.96170886472285344</v>
      </c>
      <c r="V54" s="43">
        <f>1-U54</f>
        <v>3.829113527714656E-2</v>
      </c>
      <c r="W54" s="29">
        <f>S54*U54</f>
        <v>95956.9696609393</v>
      </c>
      <c r="X54" s="29">
        <f t="shared" ref="X54:X70" si="36">X55+W54</f>
        <v>6668290.8243869403</v>
      </c>
      <c r="Y54" s="40">
        <f>X54/R54</f>
        <v>66.682908243869406</v>
      </c>
      <c r="Z54" s="36">
        <f>T54-Y54</f>
        <v>8.0429175384300038</v>
      </c>
    </row>
    <row r="55" spans="1:26" s="2" customFormat="1" ht="13.2" x14ac:dyDescent="0.25">
      <c r="A55" s="2">
        <v>2</v>
      </c>
      <c r="B55" s="1" t="s">
        <v>35</v>
      </c>
      <c r="C55" s="1">
        <v>4</v>
      </c>
      <c r="D55" s="49">
        <f t="shared" ref="D55:E70" si="37">D5+D30</f>
        <v>1482</v>
      </c>
      <c r="E55" s="49">
        <f t="shared" si="37"/>
        <v>0</v>
      </c>
      <c r="F55" s="3">
        <f t="shared" ref="F55:F72" si="38">E55/D55</f>
        <v>0</v>
      </c>
      <c r="G55" s="2">
        <v>0.4</v>
      </c>
      <c r="H55" s="3">
        <f t="shared" ref="H55:H71" si="39">C55*F55/(1+(1-G55)*C55*F55)</f>
        <v>0</v>
      </c>
      <c r="I55" s="3">
        <f t="shared" ref="I55:I72" si="40">1-H55</f>
        <v>1</v>
      </c>
      <c r="J55" s="5">
        <f>I54*J54</f>
        <v>99682.237051159842</v>
      </c>
      <c r="K55" s="5">
        <f t="shared" ref="K55:K72" si="41">J55*H55</f>
        <v>0</v>
      </c>
      <c r="L55" s="5">
        <f t="shared" ref="L55:L71" si="42">C55*(J56+G55*K55)</f>
        <v>398728.94820463937</v>
      </c>
      <c r="M55" s="5">
        <f t="shared" si="32"/>
        <v>7372805.0122941295</v>
      </c>
      <c r="N55" s="33">
        <f t="shared" ref="N55:N72" si="43">M55/J55</f>
        <v>73.963077378672693</v>
      </c>
      <c r="O55" s="4"/>
      <c r="Q55" s="27" t="s">
        <v>36</v>
      </c>
      <c r="R55" s="29">
        <f t="shared" si="33"/>
        <v>99682.237051159842</v>
      </c>
      <c r="S55" s="29">
        <f t="shared" si="34"/>
        <v>398728.94820463937</v>
      </c>
      <c r="T55" s="35">
        <f t="shared" si="35"/>
        <v>73.963077378672693</v>
      </c>
      <c r="U55" s="42">
        <v>0.96170886472285344</v>
      </c>
      <c r="V55" s="43">
        <f>1-U55</f>
        <v>3.829113527714656E-2</v>
      </c>
      <c r="W55" s="29">
        <f t="shared" ref="W55:W72" si="44">S55*U55</f>
        <v>383461.16411002114</v>
      </c>
      <c r="X55" s="29">
        <f t="shared" si="36"/>
        <v>6572333.8547260007</v>
      </c>
      <c r="Y55" s="35">
        <f t="shared" ref="Y55:Y72" si="45">X55/R55</f>
        <v>65.932848711580249</v>
      </c>
      <c r="Z55" s="36">
        <f t="shared" ref="Z55:Z72" si="46">T55-Y55</f>
        <v>8.0302286670924445</v>
      </c>
    </row>
    <row r="56" spans="1:26" s="2" customFormat="1" ht="13.2" x14ac:dyDescent="0.25">
      <c r="A56" s="2">
        <v>3</v>
      </c>
      <c r="B56" s="1" t="s">
        <v>37</v>
      </c>
      <c r="C56" s="1">
        <v>5</v>
      </c>
      <c r="D56" s="49">
        <f t="shared" si="37"/>
        <v>2189</v>
      </c>
      <c r="E56" s="49">
        <f t="shared" si="37"/>
        <v>1</v>
      </c>
      <c r="F56" s="3">
        <f t="shared" si="38"/>
        <v>4.5682960255824577E-4</v>
      </c>
      <c r="G56" s="2">
        <v>0.5</v>
      </c>
      <c r="H56" s="3">
        <f t="shared" si="39"/>
        <v>2.2815423226100842E-3</v>
      </c>
      <c r="I56" s="3">
        <f t="shared" si="40"/>
        <v>0.99771845767738987</v>
      </c>
      <c r="J56" s="5">
        <f t="shared" ref="J56:J72" si="47">I55*J55</f>
        <v>99682.237051159842</v>
      </c>
      <c r="K56" s="5">
        <f t="shared" si="41"/>
        <v>227.4292426446722</v>
      </c>
      <c r="L56" s="5">
        <f t="shared" si="42"/>
        <v>497842.61214918748</v>
      </c>
      <c r="M56" s="5">
        <f t="shared" si="32"/>
        <v>6974076.0640894901</v>
      </c>
      <c r="N56" s="33">
        <f t="shared" si="43"/>
        <v>69.963077378672693</v>
      </c>
      <c r="O56" s="4"/>
      <c r="Q56" s="27" t="s">
        <v>38</v>
      </c>
      <c r="R56" s="29">
        <f t="shared" si="33"/>
        <v>99682.237051159842</v>
      </c>
      <c r="S56" s="29">
        <f t="shared" si="34"/>
        <v>497842.61214918748</v>
      </c>
      <c r="T56" s="35">
        <f t="shared" si="35"/>
        <v>69.963077378672693</v>
      </c>
      <c r="U56" s="42">
        <v>0.96170886472285344</v>
      </c>
      <c r="V56" s="43">
        <f>1-U56</f>
        <v>3.829113527714656E-2</v>
      </c>
      <c r="W56" s="29">
        <f t="shared" si="44"/>
        <v>478779.65334065491</v>
      </c>
      <c r="X56" s="29">
        <f t="shared" si="36"/>
        <v>6188872.69061598</v>
      </c>
      <c r="Y56" s="35">
        <f t="shared" si="45"/>
        <v>62.086013252688836</v>
      </c>
      <c r="Z56" s="36">
        <f t="shared" si="46"/>
        <v>7.877064125983857</v>
      </c>
    </row>
    <row r="57" spans="1:26" s="2" customFormat="1" ht="13.2" x14ac:dyDescent="0.25">
      <c r="A57" s="2">
        <v>4</v>
      </c>
      <c r="B57" s="1" t="s">
        <v>39</v>
      </c>
      <c r="C57" s="1">
        <v>5</v>
      </c>
      <c r="D57" s="49">
        <f t="shared" si="37"/>
        <v>2383</v>
      </c>
      <c r="E57" s="49">
        <f t="shared" si="37"/>
        <v>1</v>
      </c>
      <c r="F57" s="3">
        <f t="shared" si="38"/>
        <v>4.1963911036508602E-4</v>
      </c>
      <c r="G57" s="2">
        <v>0.5</v>
      </c>
      <c r="H57" s="3">
        <f t="shared" si="39"/>
        <v>2.0959966464053656E-3</v>
      </c>
      <c r="I57" s="3">
        <f t="shared" si="40"/>
        <v>0.99790400335359464</v>
      </c>
      <c r="J57" s="5">
        <f t="shared" si="47"/>
        <v>99454.807808515165</v>
      </c>
      <c r="K57" s="5">
        <f t="shared" si="41"/>
        <v>208.45694363553795</v>
      </c>
      <c r="L57" s="5">
        <f t="shared" si="42"/>
        <v>496752.89668348699</v>
      </c>
      <c r="M57" s="5">
        <f t="shared" si="32"/>
        <v>6476233.4519403027</v>
      </c>
      <c r="N57" s="33">
        <f t="shared" si="43"/>
        <v>65.117349222666917</v>
      </c>
      <c r="O57" s="4"/>
      <c r="Q57" s="27" t="s">
        <v>40</v>
      </c>
      <c r="R57" s="29">
        <f t="shared" si="33"/>
        <v>99454.807808515165</v>
      </c>
      <c r="S57" s="29">
        <f t="shared" si="34"/>
        <v>496752.89668348699</v>
      </c>
      <c r="T57" s="35">
        <f t="shared" si="35"/>
        <v>65.117349222666917</v>
      </c>
      <c r="U57" s="42">
        <v>0.96170886472285344</v>
      </c>
      <c r="V57" s="43">
        <f>1-U57</f>
        <v>3.829113527714656E-2</v>
      </c>
      <c r="W57" s="29">
        <f t="shared" si="44"/>
        <v>477731.66431726521</v>
      </c>
      <c r="X57" s="29">
        <f t="shared" si="36"/>
        <v>5710093.0372753246</v>
      </c>
      <c r="Y57" s="35">
        <f t="shared" si="45"/>
        <v>57.413946727132839</v>
      </c>
      <c r="Z57" s="36">
        <f t="shared" si="46"/>
        <v>7.7034024955340783</v>
      </c>
    </row>
    <row r="58" spans="1:26" s="2" customFormat="1" ht="13.2" x14ac:dyDescent="0.25">
      <c r="A58" s="2">
        <v>5</v>
      </c>
      <c r="B58" s="1" t="s">
        <v>41</v>
      </c>
      <c r="C58" s="1">
        <v>5</v>
      </c>
      <c r="D58" s="49">
        <f t="shared" si="37"/>
        <v>2750</v>
      </c>
      <c r="E58" s="49">
        <f t="shared" si="37"/>
        <v>1</v>
      </c>
      <c r="F58" s="3">
        <f t="shared" si="38"/>
        <v>3.6363636363636361E-4</v>
      </c>
      <c r="G58" s="2">
        <v>0.5</v>
      </c>
      <c r="H58" s="3">
        <f t="shared" si="39"/>
        <v>1.8165304268846503E-3</v>
      </c>
      <c r="I58" s="3">
        <f t="shared" si="40"/>
        <v>0.99818346957311532</v>
      </c>
      <c r="J58" s="5">
        <f t="shared" si="47"/>
        <v>99246.350864879627</v>
      </c>
      <c r="K58" s="5">
        <f t="shared" si="41"/>
        <v>180.28401610332358</v>
      </c>
      <c r="L58" s="5">
        <f t="shared" si="42"/>
        <v>495781.04428413976</v>
      </c>
      <c r="M58" s="5">
        <f t="shared" si="32"/>
        <v>5979480.5552568156</v>
      </c>
      <c r="N58" s="33">
        <f t="shared" si="43"/>
        <v>60.24887064510478</v>
      </c>
      <c r="O58" s="4"/>
      <c r="Q58" s="27" t="s">
        <v>42</v>
      </c>
      <c r="R58" s="29">
        <f t="shared" si="33"/>
        <v>99246.350864879627</v>
      </c>
      <c r="S58" s="29">
        <f t="shared" si="34"/>
        <v>495781.04428413976</v>
      </c>
      <c r="T58" s="35">
        <f t="shared" si="35"/>
        <v>60.24887064510478</v>
      </c>
      <c r="U58" s="42">
        <v>0.96170886472285344</v>
      </c>
      <c r="V58" s="43">
        <f>1-U58</f>
        <v>3.829113527714656E-2</v>
      </c>
      <c r="W58" s="29">
        <f t="shared" si="44"/>
        <v>476797.02524961077</v>
      </c>
      <c r="X58" s="29">
        <f t="shared" si="36"/>
        <v>5232361.3729580594</v>
      </c>
      <c r="Y58" s="35">
        <f t="shared" si="45"/>
        <v>52.720944673136984</v>
      </c>
      <c r="Z58" s="36">
        <f t="shared" si="46"/>
        <v>7.5279259719677967</v>
      </c>
    </row>
    <row r="59" spans="1:26" s="2" customFormat="1" ht="13.2" x14ac:dyDescent="0.25">
      <c r="A59" s="2">
        <v>6</v>
      </c>
      <c r="B59" s="1" t="s">
        <v>43</v>
      </c>
      <c r="C59" s="1">
        <v>5</v>
      </c>
      <c r="D59" s="49">
        <f t="shared" si="37"/>
        <v>3036</v>
      </c>
      <c r="E59" s="49">
        <f t="shared" si="37"/>
        <v>3</v>
      </c>
      <c r="F59" s="3">
        <f t="shared" si="38"/>
        <v>9.8814229249011851E-4</v>
      </c>
      <c r="G59" s="2">
        <v>0.5</v>
      </c>
      <c r="H59" s="3">
        <f t="shared" si="39"/>
        <v>4.9285362247412506E-3</v>
      </c>
      <c r="I59" s="3">
        <f t="shared" si="40"/>
        <v>0.99507146377525879</v>
      </c>
      <c r="J59" s="5">
        <f t="shared" si="47"/>
        <v>99066.066848776303</v>
      </c>
      <c r="K59" s="5">
        <f t="shared" si="41"/>
        <v>488.25069910683231</v>
      </c>
      <c r="L59" s="5">
        <f t="shared" si="42"/>
        <v>494109.70749611448</v>
      </c>
      <c r="M59" s="5">
        <f t="shared" si="32"/>
        <v>5483699.5109726759</v>
      </c>
      <c r="N59" s="33">
        <f t="shared" si="43"/>
        <v>55.353964131265116</v>
      </c>
      <c r="O59" s="4"/>
      <c r="Q59" s="27" t="s">
        <v>44</v>
      </c>
      <c r="R59" s="29">
        <f t="shared" si="33"/>
        <v>99066.066848776303</v>
      </c>
      <c r="S59" s="29">
        <f t="shared" si="34"/>
        <v>494109.70749611448</v>
      </c>
      <c r="T59" s="35">
        <f t="shared" si="35"/>
        <v>55.353964131265116</v>
      </c>
      <c r="U59" s="42">
        <v>0.963091689110254</v>
      </c>
      <c r="V59" s="43">
        <f t="shared" ref="V59:V72" si="48">1-U59</f>
        <v>3.6908310889745999E-2</v>
      </c>
      <c r="W59" s="29">
        <f t="shared" si="44"/>
        <v>475872.95279820642</v>
      </c>
      <c r="X59" s="29">
        <f t="shared" si="36"/>
        <v>4755564.3477084488</v>
      </c>
      <c r="Y59" s="35">
        <f t="shared" si="45"/>
        <v>48.003968452364077</v>
      </c>
      <c r="Z59" s="36">
        <f t="shared" si="46"/>
        <v>7.3499956789010383</v>
      </c>
    </row>
    <row r="60" spans="1:26" s="2" customFormat="1" ht="13.2" x14ac:dyDescent="0.25">
      <c r="A60" s="2">
        <v>7</v>
      </c>
      <c r="B60" s="1" t="s">
        <v>45</v>
      </c>
      <c r="C60" s="1">
        <v>5</v>
      </c>
      <c r="D60" s="49">
        <f t="shared" si="37"/>
        <v>2976</v>
      </c>
      <c r="E60" s="49">
        <f t="shared" si="37"/>
        <v>3</v>
      </c>
      <c r="F60" s="3">
        <f t="shared" si="38"/>
        <v>1.0080645161290322E-3</v>
      </c>
      <c r="G60" s="2">
        <v>0.5</v>
      </c>
      <c r="H60" s="3">
        <f t="shared" si="39"/>
        <v>5.0276520864756162E-3</v>
      </c>
      <c r="I60" s="3">
        <f t="shared" si="40"/>
        <v>0.9949723479135244</v>
      </c>
      <c r="J60" s="5">
        <f t="shared" si="47"/>
        <v>98577.816149669481</v>
      </c>
      <c r="K60" s="5">
        <f t="shared" si="41"/>
        <v>495.61496304509546</v>
      </c>
      <c r="L60" s="5">
        <f t="shared" si="42"/>
        <v>491650.04334073461</v>
      </c>
      <c r="M60" s="5">
        <f t="shared" si="32"/>
        <v>4989589.8034765618</v>
      </c>
      <c r="N60" s="33">
        <f t="shared" si="43"/>
        <v>50.61574701453042</v>
      </c>
      <c r="O60" s="4"/>
      <c r="Q60" s="27" t="s">
        <v>46</v>
      </c>
      <c r="R60" s="29">
        <f t="shared" si="33"/>
        <v>98577.816149669481</v>
      </c>
      <c r="S60" s="29">
        <f t="shared" si="34"/>
        <v>491650.04334073461</v>
      </c>
      <c r="T60" s="35">
        <f t="shared" si="35"/>
        <v>50.61574701453042</v>
      </c>
      <c r="U60" s="42">
        <v>0.95736753435116873</v>
      </c>
      <c r="V60" s="43">
        <f t="shared" si="48"/>
        <v>4.2632465648831275E-2</v>
      </c>
      <c r="W60" s="29">
        <f t="shared" si="44"/>
        <v>470689.78975676437</v>
      </c>
      <c r="X60" s="29">
        <f t="shared" si="36"/>
        <v>4279691.3949102424</v>
      </c>
      <c r="Y60" s="35">
        <f t="shared" si="45"/>
        <v>43.414345763274362</v>
      </c>
      <c r="Z60" s="36">
        <f t="shared" si="46"/>
        <v>7.2014012512560583</v>
      </c>
    </row>
    <row r="61" spans="1:26" s="2" customFormat="1" ht="13.2" x14ac:dyDescent="0.25">
      <c r="A61" s="2">
        <v>8</v>
      </c>
      <c r="B61" s="1" t="s">
        <v>47</v>
      </c>
      <c r="C61" s="1">
        <v>5</v>
      </c>
      <c r="D61" s="49">
        <f t="shared" si="37"/>
        <v>2715</v>
      </c>
      <c r="E61" s="49">
        <f t="shared" si="37"/>
        <v>3</v>
      </c>
      <c r="F61" s="3">
        <f t="shared" si="38"/>
        <v>1.1049723756906078E-3</v>
      </c>
      <c r="G61" s="2">
        <v>0.5</v>
      </c>
      <c r="H61" s="3">
        <f t="shared" si="39"/>
        <v>5.5096418732782379E-3</v>
      </c>
      <c r="I61" s="3">
        <f t="shared" si="40"/>
        <v>0.99449035812672171</v>
      </c>
      <c r="J61" s="5">
        <f t="shared" si="47"/>
        <v>98082.201186624385</v>
      </c>
      <c r="K61" s="5">
        <f t="shared" si="41"/>
        <v>540.39780268112622</v>
      </c>
      <c r="L61" s="5">
        <f t="shared" si="42"/>
        <v>489060.01142641908</v>
      </c>
      <c r="M61" s="5">
        <f t="shared" si="32"/>
        <v>4497939.7601358276</v>
      </c>
      <c r="N61" s="33">
        <f t="shared" si="43"/>
        <v>45.858878631582122</v>
      </c>
      <c r="O61" s="4"/>
      <c r="Q61" s="27" t="s">
        <v>48</v>
      </c>
      <c r="R61" s="29">
        <f t="shared" si="33"/>
        <v>98082.201186624385</v>
      </c>
      <c r="S61" s="29">
        <f t="shared" si="34"/>
        <v>489060.01142641908</v>
      </c>
      <c r="T61" s="35">
        <f t="shared" si="35"/>
        <v>45.858878631582122</v>
      </c>
      <c r="U61" s="42">
        <v>0.95681081085376496</v>
      </c>
      <c r="V61" s="43">
        <f t="shared" si="48"/>
        <v>4.3189189146235041E-2</v>
      </c>
      <c r="W61" s="29">
        <f t="shared" si="44"/>
        <v>467937.90608906362</v>
      </c>
      <c r="X61" s="29">
        <f t="shared" si="36"/>
        <v>3809001.6051534782</v>
      </c>
      <c r="Y61" s="35">
        <f t="shared" si="45"/>
        <v>38.834789177558932</v>
      </c>
      <c r="Z61" s="36">
        <f t="shared" si="46"/>
        <v>7.0240894540231906</v>
      </c>
    </row>
    <row r="62" spans="1:26" s="2" customFormat="1" ht="13.2" x14ac:dyDescent="0.25">
      <c r="A62" s="2">
        <v>9</v>
      </c>
      <c r="B62" s="1" t="s">
        <v>49</v>
      </c>
      <c r="C62" s="1">
        <v>5</v>
      </c>
      <c r="D62" s="49">
        <f t="shared" si="37"/>
        <v>3134</v>
      </c>
      <c r="E62" s="49">
        <f t="shared" si="37"/>
        <v>7</v>
      </c>
      <c r="F62" s="3">
        <f t="shared" si="38"/>
        <v>2.2335673261008296E-3</v>
      </c>
      <c r="G62" s="2">
        <v>0.5</v>
      </c>
      <c r="H62" s="3">
        <f t="shared" si="39"/>
        <v>1.110582262414723E-2</v>
      </c>
      <c r="I62" s="3">
        <f t="shared" si="40"/>
        <v>0.98889417737585272</v>
      </c>
      <c r="J62" s="5">
        <f t="shared" si="47"/>
        <v>97541.803383943246</v>
      </c>
      <c r="K62" s="5">
        <f t="shared" si="41"/>
        <v>1083.2819668215177</v>
      </c>
      <c r="L62" s="5">
        <f t="shared" si="42"/>
        <v>485000.81200266245</v>
      </c>
      <c r="M62" s="5">
        <f t="shared" si="32"/>
        <v>4008879.7487094086</v>
      </c>
      <c r="N62" s="33">
        <f t="shared" si="43"/>
        <v>41.099094025662914</v>
      </c>
      <c r="O62" s="4"/>
      <c r="Q62" s="27" t="s">
        <v>50</v>
      </c>
      <c r="R62" s="29">
        <f t="shared" si="33"/>
        <v>97541.803383943246</v>
      </c>
      <c r="S62" s="29">
        <f t="shared" si="34"/>
        <v>485000.81200266245</v>
      </c>
      <c r="T62" s="35">
        <f t="shared" si="35"/>
        <v>41.099094025662914</v>
      </c>
      <c r="U62" s="42">
        <v>0.94800928093814252</v>
      </c>
      <c r="V62" s="43">
        <f t="shared" si="48"/>
        <v>5.1990719061857482E-2</v>
      </c>
      <c r="W62" s="29">
        <f t="shared" si="44"/>
        <v>459785.27104105928</v>
      </c>
      <c r="X62" s="29">
        <f t="shared" si="36"/>
        <v>3341063.6990644145</v>
      </c>
      <c r="Y62" s="35">
        <f t="shared" si="45"/>
        <v>34.252634082572236</v>
      </c>
      <c r="Z62" s="36">
        <f t="shared" si="46"/>
        <v>6.8464599430906787</v>
      </c>
    </row>
    <row r="63" spans="1:26" s="2" customFormat="1" ht="13.2" x14ac:dyDescent="0.25">
      <c r="A63" s="2">
        <v>10</v>
      </c>
      <c r="B63" s="1" t="s">
        <v>51</v>
      </c>
      <c r="C63" s="1">
        <v>5</v>
      </c>
      <c r="D63" s="49">
        <f t="shared" si="37"/>
        <v>3304</v>
      </c>
      <c r="E63" s="49">
        <f t="shared" si="37"/>
        <v>15</v>
      </c>
      <c r="F63" s="3">
        <f t="shared" si="38"/>
        <v>4.5399515738498786E-3</v>
      </c>
      <c r="G63" s="2">
        <v>0.5</v>
      </c>
      <c r="H63" s="3">
        <f t="shared" si="39"/>
        <v>2.2445009726170879E-2</v>
      </c>
      <c r="I63" s="3">
        <f t="shared" si="40"/>
        <v>0.97755499027382908</v>
      </c>
      <c r="J63" s="5">
        <f t="shared" si="47"/>
        <v>96458.521417121723</v>
      </c>
      <c r="K63" s="5">
        <f t="shared" si="41"/>
        <v>2165.0124513793589</v>
      </c>
      <c r="L63" s="5">
        <f t="shared" si="42"/>
        <v>476880.07595716021</v>
      </c>
      <c r="M63" s="5">
        <f t="shared" si="32"/>
        <v>3523878.936706746</v>
      </c>
      <c r="N63" s="33">
        <f t="shared" si="43"/>
        <v>36.532582968675335</v>
      </c>
      <c r="O63" s="4"/>
      <c r="Q63" s="27" t="s">
        <v>52</v>
      </c>
      <c r="R63" s="29">
        <f t="shared" si="33"/>
        <v>96458.521417121723</v>
      </c>
      <c r="S63" s="29">
        <f t="shared" si="34"/>
        <v>476880.07595716021</v>
      </c>
      <c r="T63" s="35">
        <f t="shared" si="35"/>
        <v>36.532582968675335</v>
      </c>
      <c r="U63" s="42">
        <v>0.94216194080535964</v>
      </c>
      <c r="V63" s="43">
        <f t="shared" si="48"/>
        <v>5.7838059194640357E-2</v>
      </c>
      <c r="W63" s="29">
        <f t="shared" si="44"/>
        <v>449298.2578952054</v>
      </c>
      <c r="X63" s="29">
        <f t="shared" si="36"/>
        <v>2881278.4280233551</v>
      </c>
      <c r="Y63" s="35">
        <f t="shared" si="45"/>
        <v>29.870646840662832</v>
      </c>
      <c r="Z63" s="36">
        <f t="shared" si="46"/>
        <v>6.6619361280125027</v>
      </c>
    </row>
    <row r="64" spans="1:26" s="2" customFormat="1" ht="13.2" x14ac:dyDescent="0.25">
      <c r="A64" s="2">
        <v>11</v>
      </c>
      <c r="B64" s="1" t="s">
        <v>53</v>
      </c>
      <c r="C64" s="1">
        <v>5</v>
      </c>
      <c r="D64" s="49">
        <f t="shared" si="37"/>
        <v>3512</v>
      </c>
      <c r="E64" s="49">
        <f t="shared" si="37"/>
        <v>16</v>
      </c>
      <c r="F64" s="3">
        <f t="shared" si="38"/>
        <v>4.5558086560364463E-3</v>
      </c>
      <c r="G64" s="2">
        <v>0.5</v>
      </c>
      <c r="H64" s="3">
        <f t="shared" si="39"/>
        <v>2.2522522522522518E-2</v>
      </c>
      <c r="I64" s="3">
        <f t="shared" si="40"/>
        <v>0.97747747747747749</v>
      </c>
      <c r="J64" s="5">
        <f t="shared" si="47"/>
        <v>94293.508965742367</v>
      </c>
      <c r="K64" s="5">
        <f t="shared" si="41"/>
        <v>2123.7276794086115</v>
      </c>
      <c r="L64" s="5">
        <f t="shared" si="42"/>
        <v>466158.22563019034</v>
      </c>
      <c r="M64" s="5">
        <f t="shared" si="32"/>
        <v>3046998.8607495856</v>
      </c>
      <c r="N64" s="33">
        <f t="shared" si="43"/>
        <v>32.313983159292398</v>
      </c>
      <c r="O64" s="4"/>
      <c r="Q64" s="27" t="s">
        <v>54</v>
      </c>
      <c r="R64" s="29">
        <f t="shared" si="33"/>
        <v>94293.508965742367</v>
      </c>
      <c r="S64" s="29">
        <f t="shared" si="34"/>
        <v>466158.22563019034</v>
      </c>
      <c r="T64" s="35">
        <f t="shared" si="35"/>
        <v>32.313983159292398</v>
      </c>
      <c r="U64" s="42">
        <v>0.92489605986448908</v>
      </c>
      <c r="V64" s="43">
        <f t="shared" si="48"/>
        <v>7.5103940135510916E-2</v>
      </c>
      <c r="W64" s="29">
        <f t="shared" si="44"/>
        <v>431147.90615878452</v>
      </c>
      <c r="X64" s="29">
        <f t="shared" si="36"/>
        <v>2431980.1701281499</v>
      </c>
      <c r="Y64" s="35">
        <f t="shared" si="45"/>
        <v>25.791596863912542</v>
      </c>
      <c r="Z64" s="36">
        <f t="shared" si="46"/>
        <v>6.5223862953798566</v>
      </c>
    </row>
    <row r="65" spans="1:26" s="2" customFormat="1" ht="13.2" x14ac:dyDescent="0.25">
      <c r="A65" s="2">
        <v>12</v>
      </c>
      <c r="B65" s="1" t="s">
        <v>55</v>
      </c>
      <c r="C65" s="1">
        <v>5</v>
      </c>
      <c r="D65" s="49">
        <f t="shared" si="37"/>
        <v>3310</v>
      </c>
      <c r="E65" s="49">
        <f t="shared" si="37"/>
        <v>24</v>
      </c>
      <c r="F65" s="3">
        <f t="shared" si="38"/>
        <v>7.2507552870090634E-3</v>
      </c>
      <c r="G65" s="2">
        <v>0.5</v>
      </c>
      <c r="H65" s="3">
        <f t="shared" si="39"/>
        <v>3.5608308605341248E-2</v>
      </c>
      <c r="I65" s="3">
        <f t="shared" si="40"/>
        <v>0.96439169139465875</v>
      </c>
      <c r="J65" s="5">
        <f t="shared" si="47"/>
        <v>92169.78128633376</v>
      </c>
      <c r="K65" s="5">
        <f t="shared" si="41"/>
        <v>3282.0100161305791</v>
      </c>
      <c r="L65" s="5">
        <f t="shared" si="42"/>
        <v>452643.88139134238</v>
      </c>
      <c r="M65" s="5">
        <f t="shared" si="32"/>
        <v>2580840.6351193953</v>
      </c>
      <c r="N65" s="33">
        <f t="shared" si="43"/>
        <v>28.000941296603283</v>
      </c>
      <c r="O65" s="4"/>
      <c r="Q65" s="27" t="s">
        <v>56</v>
      </c>
      <c r="R65" s="29">
        <f t="shared" si="33"/>
        <v>92169.78128633376</v>
      </c>
      <c r="S65" s="29">
        <f t="shared" si="34"/>
        <v>452643.88139134238</v>
      </c>
      <c r="T65" s="35">
        <f t="shared" si="35"/>
        <v>28.000941296603283</v>
      </c>
      <c r="U65" s="42">
        <v>0.89970667843387275</v>
      </c>
      <c r="V65" s="43">
        <f t="shared" si="48"/>
        <v>0.10029332156612725</v>
      </c>
      <c r="W65" s="29">
        <f t="shared" si="44"/>
        <v>407246.7230400205</v>
      </c>
      <c r="X65" s="29">
        <f t="shared" si="36"/>
        <v>2000832.2639693653</v>
      </c>
      <c r="Y65" s="35">
        <f t="shared" si="45"/>
        <v>21.708115567222613</v>
      </c>
      <c r="Z65" s="36">
        <f t="shared" si="46"/>
        <v>6.2928257293806702</v>
      </c>
    </row>
    <row r="66" spans="1:26" s="2" customFormat="1" ht="13.2" x14ac:dyDescent="0.25">
      <c r="A66" s="2">
        <v>13</v>
      </c>
      <c r="B66" s="1" t="s">
        <v>57</v>
      </c>
      <c r="C66" s="1">
        <v>5</v>
      </c>
      <c r="D66" s="49">
        <f t="shared" si="37"/>
        <v>2621</v>
      </c>
      <c r="E66" s="49">
        <f t="shared" si="37"/>
        <v>19</v>
      </c>
      <c r="F66" s="3">
        <f t="shared" si="38"/>
        <v>7.2491415490270892E-3</v>
      </c>
      <c r="G66" s="2">
        <v>0.5</v>
      </c>
      <c r="H66" s="3">
        <f t="shared" si="39"/>
        <v>3.5600524639310474E-2</v>
      </c>
      <c r="I66" s="3">
        <f t="shared" si="40"/>
        <v>0.96439947536068948</v>
      </c>
      <c r="J66" s="5">
        <f t="shared" si="47"/>
        <v>88887.771270203186</v>
      </c>
      <c r="K66" s="5">
        <f t="shared" si="41"/>
        <v>3164.451291238262</v>
      </c>
      <c r="L66" s="5">
        <f t="shared" si="42"/>
        <v>436527.72812292026</v>
      </c>
      <c r="M66" s="5">
        <f t="shared" si="32"/>
        <v>2128196.7537280531</v>
      </c>
      <c r="N66" s="33">
        <f t="shared" si="43"/>
        <v>23.942514513708634</v>
      </c>
      <c r="O66" s="4"/>
      <c r="Q66" s="27" t="s">
        <v>58</v>
      </c>
      <c r="R66" s="29">
        <f t="shared" si="33"/>
        <v>88887.771270203186</v>
      </c>
      <c r="S66" s="29">
        <f t="shared" si="34"/>
        <v>436527.72812292026</v>
      </c>
      <c r="T66" s="35">
        <f t="shared" si="35"/>
        <v>23.942514513708634</v>
      </c>
      <c r="U66" s="42">
        <v>0.86438699185239576</v>
      </c>
      <c r="V66" s="43">
        <f t="shared" si="48"/>
        <v>0.13561300814760424</v>
      </c>
      <c r="W66" s="29">
        <f t="shared" si="44"/>
        <v>377328.88977233152</v>
      </c>
      <c r="X66" s="29">
        <f t="shared" si="36"/>
        <v>1593585.5409293447</v>
      </c>
      <c r="Y66" s="35">
        <f t="shared" si="45"/>
        <v>17.928062748756801</v>
      </c>
      <c r="Z66" s="36">
        <f t="shared" si="46"/>
        <v>6.0144517649518328</v>
      </c>
    </row>
    <row r="67" spans="1:26" s="2" customFormat="1" ht="13.2" x14ac:dyDescent="0.25">
      <c r="A67" s="2">
        <v>14</v>
      </c>
      <c r="B67" s="1" t="s">
        <v>59</v>
      </c>
      <c r="C67" s="1">
        <v>5</v>
      </c>
      <c r="D67" s="49">
        <f t="shared" si="37"/>
        <v>2049</v>
      </c>
      <c r="E67" s="49">
        <f t="shared" si="37"/>
        <v>32</v>
      </c>
      <c r="F67" s="3">
        <f t="shared" si="38"/>
        <v>1.5617374328940947E-2</v>
      </c>
      <c r="G67" s="2">
        <v>0.5</v>
      </c>
      <c r="H67" s="3">
        <f t="shared" si="39"/>
        <v>7.5152653828088306E-2</v>
      </c>
      <c r="I67" s="3">
        <f t="shared" si="40"/>
        <v>0.92484734617191167</v>
      </c>
      <c r="J67" s="5">
        <f t="shared" si="47"/>
        <v>85723.319978964922</v>
      </c>
      <c r="K67" s="5">
        <f t="shared" si="41"/>
        <v>6442.3349913735974</v>
      </c>
      <c r="L67" s="5">
        <f t="shared" si="42"/>
        <v>412510.76241639059</v>
      </c>
      <c r="M67" s="5">
        <f t="shared" si="32"/>
        <v>1691669.0256051328</v>
      </c>
      <c r="N67" s="33">
        <f t="shared" si="43"/>
        <v>19.734058667119289</v>
      </c>
      <c r="O67" s="4"/>
      <c r="Q67" s="27" t="s">
        <v>60</v>
      </c>
      <c r="R67" s="29">
        <f t="shared" si="33"/>
        <v>85723.319978964922</v>
      </c>
      <c r="S67" s="29">
        <f t="shared" si="34"/>
        <v>412510.76241639059</v>
      </c>
      <c r="T67" s="35">
        <f t="shared" si="35"/>
        <v>19.734058667119289</v>
      </c>
      <c r="U67" s="42">
        <v>0.82345390469096191</v>
      </c>
      <c r="V67" s="43">
        <f t="shared" si="48"/>
        <v>0.17654609530903809</v>
      </c>
      <c r="W67" s="29">
        <f t="shared" si="44"/>
        <v>339683.59803882253</v>
      </c>
      <c r="X67" s="29">
        <f t="shared" si="36"/>
        <v>1216256.6511570131</v>
      </c>
      <c r="Y67" s="35">
        <f t="shared" si="45"/>
        <v>14.188165501003255</v>
      </c>
      <c r="Z67" s="36">
        <f t="shared" si="46"/>
        <v>5.5458931661160342</v>
      </c>
    </row>
    <row r="68" spans="1:26" s="2" customFormat="1" ht="13.2" x14ac:dyDescent="0.25">
      <c r="A68" s="2">
        <v>15</v>
      </c>
      <c r="B68" s="1" t="s">
        <v>61</v>
      </c>
      <c r="C68" s="1">
        <v>5</v>
      </c>
      <c r="D68" s="49">
        <f t="shared" si="37"/>
        <v>1570</v>
      </c>
      <c r="E68" s="49">
        <f t="shared" si="37"/>
        <v>42</v>
      </c>
      <c r="F68" s="3">
        <f t="shared" si="38"/>
        <v>2.6751592356687899E-2</v>
      </c>
      <c r="G68" s="2">
        <v>0.5</v>
      </c>
      <c r="H68" s="3">
        <f t="shared" si="39"/>
        <v>0.1253731343283582</v>
      </c>
      <c r="I68" s="3">
        <f t="shared" si="40"/>
        <v>0.87462686567164183</v>
      </c>
      <c r="J68" s="5">
        <f t="shared" si="47"/>
        <v>79280.984987591321</v>
      </c>
      <c r="K68" s="5">
        <f t="shared" si="41"/>
        <v>9939.7055805338368</v>
      </c>
      <c r="L68" s="5">
        <f t="shared" si="42"/>
        <v>371555.66098662204</v>
      </c>
      <c r="M68" s="5">
        <f t="shared" si="32"/>
        <v>1279158.2631887423</v>
      </c>
      <c r="N68" s="33">
        <f t="shared" si="43"/>
        <v>16.134490046875047</v>
      </c>
      <c r="O68" s="4"/>
      <c r="Q68" s="27" t="s">
        <v>62</v>
      </c>
      <c r="R68" s="29">
        <f t="shared" si="33"/>
        <v>79280.984987591321</v>
      </c>
      <c r="S68" s="29">
        <f t="shared" si="34"/>
        <v>371555.66098662204</v>
      </c>
      <c r="T68" s="35">
        <f t="shared" si="35"/>
        <v>16.134490046875047</v>
      </c>
      <c r="U68" s="42">
        <v>0.7557222850963411</v>
      </c>
      <c r="V68" s="43">
        <f t="shared" si="48"/>
        <v>0.2442777149036589</v>
      </c>
      <c r="W68" s="29">
        <f t="shared" si="44"/>
        <v>280792.89316129143</v>
      </c>
      <c r="X68" s="29">
        <f t="shared" si="36"/>
        <v>876573.05311819073</v>
      </c>
      <c r="Y68" s="35">
        <f t="shared" si="45"/>
        <v>11.056535854787723</v>
      </c>
      <c r="Z68" s="36">
        <f t="shared" si="46"/>
        <v>5.0779541920873239</v>
      </c>
    </row>
    <row r="69" spans="1:26" s="2" customFormat="1" ht="13.2" x14ac:dyDescent="0.25">
      <c r="A69" s="2">
        <v>16</v>
      </c>
      <c r="B69" s="1" t="s">
        <v>63</v>
      </c>
      <c r="C69" s="1">
        <v>5</v>
      </c>
      <c r="D69" s="49">
        <f t="shared" si="37"/>
        <v>1028</v>
      </c>
      <c r="E69" s="49">
        <f t="shared" si="37"/>
        <v>31</v>
      </c>
      <c r="F69" s="3">
        <f t="shared" si="38"/>
        <v>3.0155642023346304E-2</v>
      </c>
      <c r="G69" s="2">
        <v>0.5</v>
      </c>
      <c r="H69" s="3">
        <f t="shared" si="39"/>
        <v>0.14020805065581185</v>
      </c>
      <c r="I69" s="3">
        <f t="shared" si="40"/>
        <v>0.85979194934418812</v>
      </c>
      <c r="J69" s="5">
        <f t="shared" si="47"/>
        <v>69341.279407057489</v>
      </c>
      <c r="K69" s="5">
        <f t="shared" si="41"/>
        <v>9722.2056156435192</v>
      </c>
      <c r="L69" s="5">
        <f t="shared" si="42"/>
        <v>322400.88299617864</v>
      </c>
      <c r="M69" s="5">
        <f t="shared" si="32"/>
        <v>907602.60220212024</v>
      </c>
      <c r="N69" s="33">
        <f t="shared" si="43"/>
        <v>13.088922067246214</v>
      </c>
      <c r="O69" s="4"/>
      <c r="Q69" s="27" t="s">
        <v>64</v>
      </c>
      <c r="R69" s="29">
        <f t="shared" si="33"/>
        <v>69341.279407057489</v>
      </c>
      <c r="S69" s="29">
        <f t="shared" si="34"/>
        <v>322400.88299617864</v>
      </c>
      <c r="T69" s="35">
        <f t="shared" si="35"/>
        <v>13.088922067246214</v>
      </c>
      <c r="U69" s="42">
        <v>0.69850988448397933</v>
      </c>
      <c r="V69" s="43">
        <f t="shared" si="48"/>
        <v>0.30149011551602067</v>
      </c>
      <c r="W69" s="29">
        <f t="shared" si="44"/>
        <v>225200.20353919367</v>
      </c>
      <c r="X69" s="29">
        <f t="shared" si="36"/>
        <v>595780.15995689924</v>
      </c>
      <c r="Y69" s="35">
        <f t="shared" si="45"/>
        <v>8.59199837458236</v>
      </c>
      <c r="Z69" s="36">
        <f t="shared" si="46"/>
        <v>4.4969236926638541</v>
      </c>
    </row>
    <row r="70" spans="1:26" s="2" customFormat="1" ht="13.2" x14ac:dyDescent="0.25">
      <c r="A70" s="2">
        <v>17</v>
      </c>
      <c r="B70" s="1" t="s">
        <v>65</v>
      </c>
      <c r="C70" s="1">
        <v>5</v>
      </c>
      <c r="D70" s="49">
        <f t="shared" si="37"/>
        <v>608</v>
      </c>
      <c r="E70" s="49">
        <f t="shared" si="37"/>
        <v>48</v>
      </c>
      <c r="F70" s="3">
        <f t="shared" si="38"/>
        <v>7.8947368421052627E-2</v>
      </c>
      <c r="G70" s="2">
        <v>0.5</v>
      </c>
      <c r="H70" s="3">
        <f t="shared" si="39"/>
        <v>0.32967032967032966</v>
      </c>
      <c r="I70" s="3">
        <f t="shared" si="40"/>
        <v>0.67032967032967039</v>
      </c>
      <c r="J70" s="5">
        <f t="shared" si="47"/>
        <v>59619.073791413968</v>
      </c>
      <c r="K70" s="5">
        <f t="shared" si="41"/>
        <v>19654.639711455155</v>
      </c>
      <c r="L70" s="5">
        <f t="shared" si="42"/>
        <v>248958.76967843197</v>
      </c>
      <c r="M70" s="5">
        <f t="shared" si="32"/>
        <v>585201.71920594166</v>
      </c>
      <c r="N70" s="33">
        <f t="shared" si="43"/>
        <v>9.8156794795798952</v>
      </c>
      <c r="O70" s="4"/>
      <c r="Q70" s="27" t="s">
        <v>66</v>
      </c>
      <c r="R70" s="29">
        <f t="shared" si="33"/>
        <v>59619.073791413968</v>
      </c>
      <c r="S70" s="29">
        <f t="shared" si="34"/>
        <v>248958.76967843197</v>
      </c>
      <c r="T70" s="35">
        <f t="shared" si="35"/>
        <v>9.8156794795798952</v>
      </c>
      <c r="U70" s="42">
        <v>0.67065690345363116</v>
      </c>
      <c r="V70" s="43">
        <f t="shared" si="48"/>
        <v>0.32934309654636884</v>
      </c>
      <c r="W70" s="29">
        <f t="shared" si="44"/>
        <v>166965.91756016295</v>
      </c>
      <c r="X70" s="29">
        <f t="shared" si="36"/>
        <v>370579.95641770557</v>
      </c>
      <c r="Y70" s="35">
        <f t="shared" si="45"/>
        <v>6.215795262338923</v>
      </c>
      <c r="Z70" s="36">
        <f t="shared" si="46"/>
        <v>3.5998842172409722</v>
      </c>
    </row>
    <row r="71" spans="1:26" s="2" customFormat="1" ht="13.2" x14ac:dyDescent="0.25">
      <c r="A71" s="2">
        <v>18</v>
      </c>
      <c r="B71" s="1" t="s">
        <v>67</v>
      </c>
      <c r="C71" s="1">
        <v>5</v>
      </c>
      <c r="D71" s="49">
        <f t="shared" ref="D71:E72" si="49">D21+D46</f>
        <v>304</v>
      </c>
      <c r="E71" s="49">
        <f t="shared" si="49"/>
        <v>23</v>
      </c>
      <c r="F71" s="3">
        <f t="shared" si="38"/>
        <v>7.5657894736842105E-2</v>
      </c>
      <c r="G71" s="2">
        <v>0.5</v>
      </c>
      <c r="H71" s="3">
        <f t="shared" si="39"/>
        <v>0.318118948824343</v>
      </c>
      <c r="I71" s="3">
        <f t="shared" si="40"/>
        <v>0.681881051175657</v>
      </c>
      <c r="J71" s="5">
        <f t="shared" si="47"/>
        <v>39964.434079958817</v>
      </c>
      <c r="K71" s="5">
        <f t="shared" si="41"/>
        <v>12713.443759876249</v>
      </c>
      <c r="L71" s="5">
        <f t="shared" si="42"/>
        <v>168038.56100010348</v>
      </c>
      <c r="M71" s="5">
        <f>L71+M72</f>
        <v>336242.94952750969</v>
      </c>
      <c r="N71" s="33">
        <f t="shared" si="43"/>
        <v>8.4135546334716462</v>
      </c>
      <c r="O71" s="4"/>
      <c r="Q71" s="27" t="s">
        <v>68</v>
      </c>
      <c r="R71" s="29">
        <f t="shared" si="33"/>
        <v>39964.434079958817</v>
      </c>
      <c r="S71" s="29">
        <f t="shared" si="34"/>
        <v>168038.56100010348</v>
      </c>
      <c r="T71" s="35">
        <f t="shared" si="35"/>
        <v>8.4135546334716462</v>
      </c>
      <c r="U71" s="42">
        <v>0.63527807449444496</v>
      </c>
      <c r="V71" s="43">
        <f t="shared" si="48"/>
        <v>0.36472192550555504</v>
      </c>
      <c r="W71" s="29">
        <f t="shared" si="44"/>
        <v>106751.21347296308</v>
      </c>
      <c r="X71" s="29">
        <f>X72+W71</f>
        <v>203614.03885754262</v>
      </c>
      <c r="Y71" s="35">
        <f t="shared" si="45"/>
        <v>5.0948810747616733</v>
      </c>
      <c r="Z71" s="36">
        <f t="shared" si="46"/>
        <v>3.3186735587099729</v>
      </c>
    </row>
    <row r="72" spans="1:26" s="2" customFormat="1" ht="13.2" x14ac:dyDescent="0.25">
      <c r="A72" s="12">
        <v>19</v>
      </c>
      <c r="B72" s="13" t="s">
        <v>69</v>
      </c>
      <c r="C72" s="12"/>
      <c r="D72" s="50">
        <f t="shared" si="49"/>
        <v>179</v>
      </c>
      <c r="E72" s="50">
        <f t="shared" si="49"/>
        <v>29</v>
      </c>
      <c r="F72" s="17">
        <f t="shared" si="38"/>
        <v>0.16201117318435754</v>
      </c>
      <c r="G72" s="12"/>
      <c r="H72" s="17">
        <v>1</v>
      </c>
      <c r="I72" s="17">
        <f t="shared" si="40"/>
        <v>0</v>
      </c>
      <c r="J72" s="21">
        <f t="shared" si="47"/>
        <v>27250.990320082568</v>
      </c>
      <c r="K72" s="21">
        <f t="shared" si="41"/>
        <v>27250.990320082568</v>
      </c>
      <c r="L72" s="21">
        <f>K72/F72</f>
        <v>168204.3885274062</v>
      </c>
      <c r="M72" s="21">
        <f>L72</f>
        <v>168204.3885274062</v>
      </c>
      <c r="N72" s="34">
        <f t="shared" si="43"/>
        <v>6.1724137931034484</v>
      </c>
      <c r="O72" s="4"/>
      <c r="Q72" s="30" t="s">
        <v>69</v>
      </c>
      <c r="R72" s="31">
        <f t="shared" si="33"/>
        <v>27250.990320082568</v>
      </c>
      <c r="S72" s="31">
        <f t="shared" si="34"/>
        <v>168204.3885274062</v>
      </c>
      <c r="T72" s="38">
        <f t="shared" si="35"/>
        <v>6.1724137931034484</v>
      </c>
      <c r="U72" s="44">
        <v>0.57586384179742911</v>
      </c>
      <c r="V72" s="45">
        <f t="shared" si="48"/>
        <v>0.42413615820257089</v>
      </c>
      <c r="W72" s="31">
        <f t="shared" si="44"/>
        <v>96862.825384579541</v>
      </c>
      <c r="X72" s="31">
        <f>W72</f>
        <v>96862.825384579541</v>
      </c>
      <c r="Y72" s="38">
        <f t="shared" si="45"/>
        <v>3.5544699200599932</v>
      </c>
      <c r="Z72" s="37">
        <f t="shared" si="46"/>
        <v>2.6179438730434552</v>
      </c>
    </row>
    <row r="73" spans="1:26" s="2" customFormat="1" ht="13.2" x14ac:dyDescent="0.25">
      <c r="B73" s="2" t="s">
        <v>70</v>
      </c>
      <c r="D73" s="25">
        <f>SUM(D54:D72)</f>
        <v>39464</v>
      </c>
      <c r="E73" s="25">
        <f>SUM(E54:E72)</f>
        <v>299</v>
      </c>
    </row>
    <row r="77" spans="1:26" s="52" customFormat="1" ht="17.399999999999999" x14ac:dyDescent="0.3">
      <c r="C77" s="53" t="s">
        <v>81</v>
      </c>
      <c r="D77" s="53" t="s">
        <v>82</v>
      </c>
      <c r="E77" s="53" t="s">
        <v>83</v>
      </c>
      <c r="F77" s="53" t="s">
        <v>19</v>
      </c>
      <c r="G77" s="53" t="s">
        <v>20</v>
      </c>
    </row>
    <row r="78" spans="1:26" s="52" customFormat="1" ht="17.399999999999999" x14ac:dyDescent="0.3">
      <c r="C78" s="53" t="s">
        <v>84</v>
      </c>
      <c r="D78" s="54">
        <v>0</v>
      </c>
      <c r="E78" s="55">
        <f>$N$4</f>
        <v>71.835983531728274</v>
      </c>
      <c r="F78" s="55">
        <f>$Y$4</f>
        <v>65.492001786996326</v>
      </c>
      <c r="G78" s="55">
        <f>E78-F78</f>
        <v>6.3439817447319484</v>
      </c>
    </row>
    <row r="79" spans="1:26" s="52" customFormat="1" ht="17.399999999999999" x14ac:dyDescent="0.3">
      <c r="C79" s="53" t="s">
        <v>85</v>
      </c>
      <c r="D79" s="54">
        <v>0</v>
      </c>
      <c r="E79" s="55">
        <f>$N$29</f>
        <v>77.847488915539813</v>
      </c>
      <c r="F79" s="55">
        <f>$Y$29</f>
        <v>69.227246303563717</v>
      </c>
      <c r="G79" s="55">
        <f t="shared" ref="G79:G80" si="50">E79-F79</f>
        <v>8.6202426119760958</v>
      </c>
    </row>
    <row r="80" spans="1:26" s="52" customFormat="1" ht="17.399999999999999" x14ac:dyDescent="0.3">
      <c r="C80" s="53" t="s">
        <v>86</v>
      </c>
      <c r="D80" s="54">
        <v>0</v>
      </c>
      <c r="E80" s="55">
        <f>$N$54</f>
        <v>74.72582578229941</v>
      </c>
      <c r="F80" s="55">
        <f>$Y$54</f>
        <v>66.682908243869406</v>
      </c>
      <c r="G80" s="55">
        <f t="shared" si="50"/>
        <v>8.0429175384300038</v>
      </c>
    </row>
  </sheetData>
  <mergeCells count="30"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8E10B9-FC1A-384B-AB14-E679BF971271}">
  <dimension ref="A1:Z80"/>
  <sheetViews>
    <sheetView topLeftCell="A25" workbookViewId="0">
      <selection activeCell="D29" sqref="D29:E47"/>
    </sheetView>
  </sheetViews>
  <sheetFormatPr defaultColWidth="8.796875" defaultRowHeight="13.8" x14ac:dyDescent="0.25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 x14ac:dyDescent="0.3">
      <c r="B1" s="65" t="s">
        <v>87</v>
      </c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Q1" s="70" t="s">
        <v>90</v>
      </c>
      <c r="R1" s="71"/>
      <c r="S1" s="71"/>
      <c r="T1" s="71"/>
      <c r="U1" s="71"/>
      <c r="V1" s="71"/>
      <c r="W1" s="71"/>
      <c r="X1" s="71"/>
      <c r="Y1" s="71"/>
      <c r="Z1" s="72"/>
    </row>
    <row r="2" spans="1:26" s="9" customFormat="1" ht="35.549999999999997" customHeight="1" x14ac:dyDescent="0.25">
      <c r="A2" s="7"/>
      <c r="B2" s="66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73" t="s">
        <v>14</v>
      </c>
      <c r="S2" s="73"/>
      <c r="T2" s="73"/>
      <c r="U2" s="74" t="s">
        <v>15</v>
      </c>
      <c r="V2" s="74" t="s">
        <v>16</v>
      </c>
      <c r="W2" s="75" t="s">
        <v>17</v>
      </c>
      <c r="X2" s="75" t="s">
        <v>18</v>
      </c>
      <c r="Y2" s="76" t="s">
        <v>19</v>
      </c>
      <c r="Z2" s="76" t="s">
        <v>20</v>
      </c>
    </row>
    <row r="3" spans="1:26" s="10" customFormat="1" ht="23.25" customHeight="1" thickBot="1" x14ac:dyDescent="0.35">
      <c r="B3" s="67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74"/>
      <c r="V3" s="74"/>
      <c r="W3" s="75"/>
      <c r="X3" s="75"/>
      <c r="Y3" s="76"/>
      <c r="Z3" s="76"/>
    </row>
    <row r="4" spans="1:26" s="2" customFormat="1" x14ac:dyDescent="0.25">
      <c r="A4" s="2">
        <v>1</v>
      </c>
      <c r="B4" s="1">
        <v>0</v>
      </c>
      <c r="C4" s="1">
        <v>1</v>
      </c>
      <c r="D4">
        <v>155</v>
      </c>
      <c r="E4" s="51">
        <v>0</v>
      </c>
      <c r="F4" s="3">
        <f>E4/D4</f>
        <v>0</v>
      </c>
      <c r="G4" s="2">
        <v>0.3</v>
      </c>
      <c r="H4" s="18">
        <f>C4*F4/(1+(1-G4)*C4*F4)</f>
        <v>0</v>
      </c>
      <c r="I4" s="18">
        <f>1-H4</f>
        <v>1</v>
      </c>
      <c r="J4" s="41">
        <v>100000</v>
      </c>
      <c r="K4" s="20">
        <f>J4*H4</f>
        <v>0</v>
      </c>
      <c r="L4" s="20">
        <f>C4*(J5+G4*K4)</f>
        <v>100000</v>
      </c>
      <c r="M4" s="5">
        <f t="shared" ref="M4:M20" si="0">L4+M5</f>
        <v>7157699.854250595</v>
      </c>
      <c r="N4" s="32">
        <f>M4/J4</f>
        <v>71.576998542505947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100000</v>
      </c>
      <c r="T4" s="35">
        <f t="shared" ref="T4:T22" si="3">N4</f>
        <v>71.576998542505947</v>
      </c>
      <c r="U4" s="42">
        <v>0.96680194174873568</v>
      </c>
      <c r="V4" s="43">
        <f>1-U4</f>
        <v>3.3198058251264317E-2</v>
      </c>
      <c r="W4" s="29">
        <f>S4*U4</f>
        <v>96680.19417487357</v>
      </c>
      <c r="X4" s="29">
        <f t="shared" ref="X4:X20" si="4">X5+W4</f>
        <v>6519830.7289817454</v>
      </c>
      <c r="Y4" s="40">
        <f>X4/R4</f>
        <v>65.19830728981745</v>
      </c>
      <c r="Z4" s="36">
        <f>T4-Y4</f>
        <v>6.3786912526884976</v>
      </c>
    </row>
    <row r="5" spans="1:26" s="2" customFormat="1" x14ac:dyDescent="0.25">
      <c r="A5" s="2">
        <v>2</v>
      </c>
      <c r="B5" s="1" t="s">
        <v>35</v>
      </c>
      <c r="C5" s="1">
        <v>4</v>
      </c>
      <c r="D5">
        <v>740</v>
      </c>
      <c r="E5" s="51">
        <v>0</v>
      </c>
      <c r="F5" s="3">
        <f t="shared" ref="F5:F22" si="5">E5/D5</f>
        <v>0</v>
      </c>
      <c r="G5" s="2">
        <v>0.4</v>
      </c>
      <c r="H5" s="3">
        <f t="shared" ref="H5:H21" si="6">C5*F5/(1+(1-G5)*C5*F5)</f>
        <v>0</v>
      </c>
      <c r="I5" s="3">
        <f t="shared" ref="I5:I22" si="7">1-H5</f>
        <v>1</v>
      </c>
      <c r="J5" s="5">
        <f>I4*J4</f>
        <v>100000</v>
      </c>
      <c r="K5" s="5">
        <f t="shared" ref="K5:K22" si="8">J5*H5</f>
        <v>0</v>
      </c>
      <c r="L5" s="5">
        <f t="shared" ref="L5:L21" si="9">C5*(J6+G5*K5)</f>
        <v>400000</v>
      </c>
      <c r="M5" s="5">
        <f t="shared" si="0"/>
        <v>7057699.854250595</v>
      </c>
      <c r="N5" s="33">
        <f t="shared" ref="N5:N22" si="10">M5/J5</f>
        <v>70.576998542505947</v>
      </c>
      <c r="O5" s="4"/>
      <c r="Q5" s="27" t="s">
        <v>36</v>
      </c>
      <c r="R5" s="29">
        <f t="shared" si="1"/>
        <v>100000</v>
      </c>
      <c r="S5" s="29">
        <f t="shared" si="2"/>
        <v>400000</v>
      </c>
      <c r="T5" s="35">
        <f t="shared" si="3"/>
        <v>70.576998542505947</v>
      </c>
      <c r="U5" s="42">
        <v>0.96680194174873568</v>
      </c>
      <c r="V5" s="43">
        <f>1-U5</f>
        <v>3.3198058251264317E-2</v>
      </c>
      <c r="W5" s="29">
        <f t="shared" ref="W5:W22" si="11">S5*U5</f>
        <v>386720.77669949428</v>
      </c>
      <c r="X5" s="29">
        <f t="shared" si="4"/>
        <v>6423150.5348068718</v>
      </c>
      <c r="Y5" s="35">
        <f t="shared" ref="Y5:Y22" si="12">X5/R5</f>
        <v>64.231505348068723</v>
      </c>
      <c r="Z5" s="36">
        <f t="shared" ref="Z5:Z22" si="13">T5-Y5</f>
        <v>6.3454931944372248</v>
      </c>
    </row>
    <row r="6" spans="1:26" s="2" customFormat="1" x14ac:dyDescent="0.25">
      <c r="A6" s="2">
        <v>3</v>
      </c>
      <c r="B6" s="1" t="s">
        <v>37</v>
      </c>
      <c r="C6" s="1">
        <v>5</v>
      </c>
      <c r="D6">
        <v>1072</v>
      </c>
      <c r="E6" s="51">
        <v>0</v>
      </c>
      <c r="F6" s="3">
        <f t="shared" si="5"/>
        <v>0</v>
      </c>
      <c r="G6" s="2">
        <v>0.5</v>
      </c>
      <c r="H6" s="3">
        <f t="shared" si="6"/>
        <v>0</v>
      </c>
      <c r="I6" s="3">
        <f t="shared" si="7"/>
        <v>1</v>
      </c>
      <c r="J6" s="5">
        <f t="shared" ref="J6:J22" si="14">I5*J5</f>
        <v>100000</v>
      </c>
      <c r="K6" s="5">
        <f t="shared" si="8"/>
        <v>0</v>
      </c>
      <c r="L6" s="5">
        <f t="shared" si="9"/>
        <v>500000</v>
      </c>
      <c r="M6" s="5">
        <f t="shared" si="0"/>
        <v>6657699.854250595</v>
      </c>
      <c r="N6" s="33">
        <f t="shared" si="10"/>
        <v>66.576998542505947</v>
      </c>
      <c r="O6" s="4"/>
      <c r="Q6" s="27" t="s">
        <v>38</v>
      </c>
      <c r="R6" s="29">
        <f t="shared" si="1"/>
        <v>100000</v>
      </c>
      <c r="S6" s="29">
        <f t="shared" si="2"/>
        <v>500000</v>
      </c>
      <c r="T6" s="35">
        <f t="shared" si="3"/>
        <v>66.576998542505947</v>
      </c>
      <c r="U6" s="42">
        <v>0.96680194174873568</v>
      </c>
      <c r="V6" s="43">
        <f>1-U6</f>
        <v>3.3198058251264317E-2</v>
      </c>
      <c r="W6" s="29">
        <f t="shared" si="11"/>
        <v>483400.97087436786</v>
      </c>
      <c r="X6" s="29">
        <f t="shared" si="4"/>
        <v>6036429.7581073772</v>
      </c>
      <c r="Y6" s="35">
        <f t="shared" si="12"/>
        <v>60.364297581073771</v>
      </c>
      <c r="Z6" s="36">
        <f t="shared" si="13"/>
        <v>6.2127009614321764</v>
      </c>
    </row>
    <row r="7" spans="1:26" s="2" customFormat="1" x14ac:dyDescent="0.25">
      <c r="A7" s="2">
        <v>4</v>
      </c>
      <c r="B7" s="1" t="s">
        <v>39</v>
      </c>
      <c r="C7" s="1">
        <v>5</v>
      </c>
      <c r="D7">
        <v>1161</v>
      </c>
      <c r="E7" s="51">
        <v>1</v>
      </c>
      <c r="F7" s="3">
        <f t="shared" si="5"/>
        <v>8.6132644272179156E-4</v>
      </c>
      <c r="G7" s="2">
        <v>0.5</v>
      </c>
      <c r="H7" s="3">
        <f t="shared" si="6"/>
        <v>4.2973785990545769E-3</v>
      </c>
      <c r="I7" s="3">
        <f t="shared" si="7"/>
        <v>0.99570262140094545</v>
      </c>
      <c r="J7" s="5">
        <f t="shared" si="14"/>
        <v>100000</v>
      </c>
      <c r="K7" s="5">
        <f t="shared" si="8"/>
        <v>429.7378599054577</v>
      </c>
      <c r="L7" s="5">
        <f t="shared" si="9"/>
        <v>498925.6553502364</v>
      </c>
      <c r="M7" s="5">
        <f t="shared" si="0"/>
        <v>6157699.854250595</v>
      </c>
      <c r="N7" s="33">
        <f t="shared" si="10"/>
        <v>61.576998542505947</v>
      </c>
      <c r="O7" s="4"/>
      <c r="Q7" s="27" t="s">
        <v>40</v>
      </c>
      <c r="R7" s="29">
        <f t="shared" si="1"/>
        <v>100000</v>
      </c>
      <c r="S7" s="29">
        <f t="shared" si="2"/>
        <v>498925.6553502364</v>
      </c>
      <c r="T7" s="35">
        <f t="shared" si="3"/>
        <v>61.576998542505947</v>
      </c>
      <c r="U7" s="42">
        <v>0.96680194174873568</v>
      </c>
      <c r="V7" s="43">
        <f>1-U7</f>
        <v>3.3198058251264317E-2</v>
      </c>
      <c r="W7" s="29">
        <f t="shared" si="11"/>
        <v>482362.29238086904</v>
      </c>
      <c r="X7" s="29">
        <f t="shared" si="4"/>
        <v>5553028.787233009</v>
      </c>
      <c r="Y7" s="35">
        <f t="shared" si="12"/>
        <v>55.530287872330092</v>
      </c>
      <c r="Z7" s="36">
        <f t="shared" si="13"/>
        <v>6.0467106701758553</v>
      </c>
    </row>
    <row r="8" spans="1:26" s="2" customFormat="1" x14ac:dyDescent="0.25">
      <c r="A8" s="2">
        <v>5</v>
      </c>
      <c r="B8" s="1" t="s">
        <v>41</v>
      </c>
      <c r="C8" s="1">
        <v>5</v>
      </c>
      <c r="D8">
        <v>1370</v>
      </c>
      <c r="E8" s="51">
        <v>1</v>
      </c>
      <c r="F8" s="3">
        <f t="shared" si="5"/>
        <v>7.2992700729927003E-4</v>
      </c>
      <c r="G8" s="2">
        <v>0.5</v>
      </c>
      <c r="H8" s="3">
        <f t="shared" si="6"/>
        <v>3.6429872495446262E-3</v>
      </c>
      <c r="I8" s="3">
        <f t="shared" si="7"/>
        <v>0.99635701275045541</v>
      </c>
      <c r="J8" s="5">
        <f t="shared" si="14"/>
        <v>99570.26214009455</v>
      </c>
      <c r="K8" s="5">
        <f t="shared" si="8"/>
        <v>362.73319541018049</v>
      </c>
      <c r="L8" s="5">
        <f t="shared" si="9"/>
        <v>496944.47771194729</v>
      </c>
      <c r="M8" s="5">
        <f t="shared" si="0"/>
        <v>5658774.1989003588</v>
      </c>
      <c r="N8" s="33">
        <f t="shared" si="10"/>
        <v>56.831970482698033</v>
      </c>
      <c r="O8" s="4"/>
      <c r="Q8" s="27" t="s">
        <v>42</v>
      </c>
      <c r="R8" s="29">
        <f t="shared" si="1"/>
        <v>99570.26214009455</v>
      </c>
      <c r="S8" s="29">
        <f t="shared" si="2"/>
        <v>496944.47771194729</v>
      </c>
      <c r="T8" s="35">
        <f t="shared" si="3"/>
        <v>56.831970482698033</v>
      </c>
      <c r="U8" s="42">
        <v>0.96680194174873568</v>
      </c>
      <c r="V8" s="43">
        <f>1-U8</f>
        <v>3.3198058251264317E-2</v>
      </c>
      <c r="W8" s="29">
        <f t="shared" si="11"/>
        <v>480446.88599322195</v>
      </c>
      <c r="X8" s="29">
        <f t="shared" si="4"/>
        <v>5070666.4948521396</v>
      </c>
      <c r="Y8" s="35">
        <f t="shared" si="12"/>
        <v>50.925511150284542</v>
      </c>
      <c r="Z8" s="36">
        <f t="shared" si="13"/>
        <v>5.9064593324134904</v>
      </c>
    </row>
    <row r="9" spans="1:26" s="2" customFormat="1" x14ac:dyDescent="0.25">
      <c r="A9" s="2">
        <v>6</v>
      </c>
      <c r="B9" s="1" t="s">
        <v>43</v>
      </c>
      <c r="C9" s="1">
        <v>5</v>
      </c>
      <c r="D9">
        <v>1544</v>
      </c>
      <c r="E9" s="51">
        <v>3</v>
      </c>
      <c r="F9" s="3">
        <f t="shared" si="5"/>
        <v>1.9430051813471502E-3</v>
      </c>
      <c r="G9" s="2">
        <v>0.5</v>
      </c>
      <c r="H9" s="3">
        <f t="shared" si="6"/>
        <v>9.6680631646793424E-3</v>
      </c>
      <c r="I9" s="3">
        <f t="shared" si="7"/>
        <v>0.99033193683532061</v>
      </c>
      <c r="J9" s="5">
        <f t="shared" si="14"/>
        <v>99207.528944684367</v>
      </c>
      <c r="K9" s="5">
        <f t="shared" si="8"/>
        <v>959.14465624896263</v>
      </c>
      <c r="L9" s="5">
        <f t="shared" si="9"/>
        <v>493639.7830827994</v>
      </c>
      <c r="M9" s="5">
        <f t="shared" si="0"/>
        <v>5161829.7211884111</v>
      </c>
      <c r="N9" s="33">
        <f t="shared" si="10"/>
        <v>52.030624853749941</v>
      </c>
      <c r="O9" s="4"/>
      <c r="Q9" s="27" t="s">
        <v>44</v>
      </c>
      <c r="R9" s="29">
        <f t="shared" si="1"/>
        <v>99207.528944684367</v>
      </c>
      <c r="S9" s="29">
        <f t="shared" si="2"/>
        <v>493639.7830827994</v>
      </c>
      <c r="T9" s="35">
        <f t="shared" si="3"/>
        <v>52.030624853749941</v>
      </c>
      <c r="U9" s="42">
        <v>0.9555940589531835</v>
      </c>
      <c r="V9" s="43">
        <f t="shared" ref="V9:V22" si="15">1-U9</f>
        <v>4.4405941046816499E-2</v>
      </c>
      <c r="W9" s="29">
        <f t="shared" si="11"/>
        <v>471719.24397686135</v>
      </c>
      <c r="X9" s="29">
        <f t="shared" si="4"/>
        <v>4590219.6088589178</v>
      </c>
      <c r="Y9" s="35">
        <f t="shared" si="12"/>
        <v>46.268863438966505</v>
      </c>
      <c r="Z9" s="36">
        <f t="shared" si="13"/>
        <v>5.761761414783436</v>
      </c>
    </row>
    <row r="10" spans="1:26" s="2" customFormat="1" x14ac:dyDescent="0.25">
      <c r="A10" s="2">
        <v>7</v>
      </c>
      <c r="B10" s="1" t="s">
        <v>45</v>
      </c>
      <c r="C10" s="1">
        <v>5</v>
      </c>
      <c r="D10">
        <v>1514</v>
      </c>
      <c r="E10" s="51">
        <v>6</v>
      </c>
      <c r="F10" s="3">
        <f t="shared" si="5"/>
        <v>3.9630118890356669E-3</v>
      </c>
      <c r="G10" s="2">
        <v>0.5</v>
      </c>
      <c r="H10" s="3">
        <f t="shared" si="6"/>
        <v>1.962066710268149E-2</v>
      </c>
      <c r="I10" s="3">
        <f t="shared" si="7"/>
        <v>0.98037933289731849</v>
      </c>
      <c r="J10" s="5">
        <f t="shared" si="14"/>
        <v>98248.384288435394</v>
      </c>
      <c r="K10" s="5">
        <f t="shared" si="8"/>
        <v>1927.6988414997134</v>
      </c>
      <c r="L10" s="5">
        <f t="shared" si="9"/>
        <v>486422.67433842766</v>
      </c>
      <c r="M10" s="5">
        <f t="shared" si="0"/>
        <v>4668189.9381056121</v>
      </c>
      <c r="N10" s="33">
        <f t="shared" si="10"/>
        <v>47.514164959709113</v>
      </c>
      <c r="O10" s="4"/>
      <c r="Q10" s="27" t="s">
        <v>46</v>
      </c>
      <c r="R10" s="29">
        <f t="shared" si="1"/>
        <v>98248.384288435394</v>
      </c>
      <c r="S10" s="29">
        <f t="shared" si="2"/>
        <v>486422.67433842766</v>
      </c>
      <c r="T10" s="35">
        <f t="shared" si="3"/>
        <v>47.514164959709113</v>
      </c>
      <c r="U10" s="42">
        <v>0.96363095511775332</v>
      </c>
      <c r="V10" s="43">
        <f t="shared" si="15"/>
        <v>3.6369044882246682E-2</v>
      </c>
      <c r="W10" s="29">
        <f t="shared" si="11"/>
        <v>468731.94626367092</v>
      </c>
      <c r="X10" s="29">
        <f t="shared" si="4"/>
        <v>4118500.3648820566</v>
      </c>
      <c r="Y10" s="35">
        <f t="shared" si="12"/>
        <v>41.919268135657639</v>
      </c>
      <c r="Z10" s="36">
        <f t="shared" si="13"/>
        <v>5.5948968240514745</v>
      </c>
    </row>
    <row r="11" spans="1:26" s="2" customFormat="1" x14ac:dyDescent="0.25">
      <c r="A11" s="2">
        <v>8</v>
      </c>
      <c r="B11" s="1" t="s">
        <v>47</v>
      </c>
      <c r="C11" s="1">
        <v>5</v>
      </c>
      <c r="D11">
        <v>1452</v>
      </c>
      <c r="E11" s="51">
        <v>1</v>
      </c>
      <c r="F11" s="3">
        <f t="shared" si="5"/>
        <v>6.8870523415977963E-4</v>
      </c>
      <c r="G11" s="2">
        <v>0.5</v>
      </c>
      <c r="H11" s="3">
        <f t="shared" si="6"/>
        <v>3.4376074252320389E-3</v>
      </c>
      <c r="I11" s="3">
        <f t="shared" si="7"/>
        <v>0.99656239257476797</v>
      </c>
      <c r="J11" s="5">
        <f t="shared" si="14"/>
        <v>96320.685446935677</v>
      </c>
      <c r="K11" s="5">
        <f t="shared" si="8"/>
        <v>331.11270349582566</v>
      </c>
      <c r="L11" s="5">
        <f t="shared" si="9"/>
        <v>480775.64547593886</v>
      </c>
      <c r="M11" s="5">
        <f t="shared" si="0"/>
        <v>4181767.2637671842</v>
      </c>
      <c r="N11" s="33">
        <f t="shared" si="10"/>
        <v>43.415048848162265</v>
      </c>
      <c r="O11" s="4"/>
      <c r="Q11" s="27" t="s">
        <v>48</v>
      </c>
      <c r="R11" s="29">
        <f t="shared" si="1"/>
        <v>96320.685446935677</v>
      </c>
      <c r="S11" s="29">
        <f t="shared" si="2"/>
        <v>480775.64547593886</v>
      </c>
      <c r="T11" s="35">
        <f t="shared" si="3"/>
        <v>43.415048848162265</v>
      </c>
      <c r="U11" s="42">
        <v>0.96005435016735896</v>
      </c>
      <c r="V11" s="43">
        <f t="shared" si="15"/>
        <v>3.9945649832641039E-2</v>
      </c>
      <c r="W11" s="29">
        <f t="shared" si="11"/>
        <v>461570.74989369506</v>
      </c>
      <c r="X11" s="29">
        <f t="shared" si="4"/>
        <v>3649768.4186183857</v>
      </c>
      <c r="Y11" s="35">
        <f t="shared" si="12"/>
        <v>37.89184432900543</v>
      </c>
      <c r="Z11" s="36">
        <f t="shared" si="13"/>
        <v>5.5232045191568346</v>
      </c>
    </row>
    <row r="12" spans="1:26" s="2" customFormat="1" x14ac:dyDescent="0.25">
      <c r="A12" s="2">
        <v>9</v>
      </c>
      <c r="B12" s="1" t="s">
        <v>49</v>
      </c>
      <c r="C12" s="1">
        <v>5</v>
      </c>
      <c r="D12">
        <v>1528</v>
      </c>
      <c r="E12" s="51">
        <v>8</v>
      </c>
      <c r="F12" s="3">
        <f t="shared" si="5"/>
        <v>5.235602094240838E-3</v>
      </c>
      <c r="G12" s="2">
        <v>0.5</v>
      </c>
      <c r="H12" s="3">
        <f t="shared" si="6"/>
        <v>2.5839793281653745E-2</v>
      </c>
      <c r="I12" s="3">
        <f t="shared" si="7"/>
        <v>0.97416020671834624</v>
      </c>
      <c r="J12" s="5">
        <f t="shared" si="14"/>
        <v>95989.572743439858</v>
      </c>
      <c r="K12" s="5">
        <f t="shared" si="8"/>
        <v>2480.3507168847509</v>
      </c>
      <c r="L12" s="5">
        <f t="shared" si="9"/>
        <v>473746.98692498734</v>
      </c>
      <c r="M12" s="5">
        <f t="shared" si="0"/>
        <v>3700991.6182912453</v>
      </c>
      <c r="N12" s="33">
        <f t="shared" si="10"/>
        <v>38.556183890756813</v>
      </c>
      <c r="O12" s="4"/>
      <c r="Q12" s="27" t="s">
        <v>50</v>
      </c>
      <c r="R12" s="29">
        <f t="shared" si="1"/>
        <v>95989.572743439858</v>
      </c>
      <c r="S12" s="29">
        <f t="shared" si="2"/>
        <v>473746.98692498734</v>
      </c>
      <c r="T12" s="35">
        <f t="shared" si="3"/>
        <v>38.556183890756813</v>
      </c>
      <c r="U12" s="42">
        <v>0.94127750867207383</v>
      </c>
      <c r="V12" s="43">
        <f t="shared" si="15"/>
        <v>5.8722491327926174E-2</v>
      </c>
      <c r="W12" s="29">
        <f t="shared" si="11"/>
        <v>445927.38359365362</v>
      </c>
      <c r="X12" s="29">
        <f t="shared" si="4"/>
        <v>3188197.6687246906</v>
      </c>
      <c r="Y12" s="35">
        <f t="shared" si="12"/>
        <v>33.213999996083736</v>
      </c>
      <c r="Z12" s="36">
        <f t="shared" si="13"/>
        <v>5.3421838946730773</v>
      </c>
    </row>
    <row r="13" spans="1:26" s="2" customFormat="1" x14ac:dyDescent="0.25">
      <c r="A13" s="2">
        <v>10</v>
      </c>
      <c r="B13" s="1" t="s">
        <v>51</v>
      </c>
      <c r="C13" s="1">
        <v>5</v>
      </c>
      <c r="D13">
        <v>1663</v>
      </c>
      <c r="E13" s="51">
        <v>15</v>
      </c>
      <c r="F13" s="3">
        <f t="shared" si="5"/>
        <v>9.0198436560432957E-3</v>
      </c>
      <c r="G13" s="2">
        <v>0.5</v>
      </c>
      <c r="H13" s="3">
        <f t="shared" si="6"/>
        <v>4.4104675095560132E-2</v>
      </c>
      <c r="I13" s="3">
        <f t="shared" si="7"/>
        <v>0.95589532490443985</v>
      </c>
      <c r="J13" s="5">
        <f t="shared" si="14"/>
        <v>93509.2220265551</v>
      </c>
      <c r="K13" s="5">
        <f t="shared" si="8"/>
        <v>4124.1938559198079</v>
      </c>
      <c r="L13" s="5">
        <f t="shared" si="9"/>
        <v>457235.62549297605</v>
      </c>
      <c r="M13" s="5">
        <f t="shared" si="0"/>
        <v>3227244.631366258</v>
      </c>
      <c r="N13" s="33">
        <f t="shared" si="10"/>
        <v>34.512581341440026</v>
      </c>
      <c r="O13" s="4"/>
      <c r="Q13" s="27" t="s">
        <v>52</v>
      </c>
      <c r="R13" s="29">
        <f t="shared" si="1"/>
        <v>93509.2220265551</v>
      </c>
      <c r="S13" s="29">
        <f t="shared" si="2"/>
        <v>457235.62549297605</v>
      </c>
      <c r="T13" s="35">
        <f t="shared" si="3"/>
        <v>34.512581341440026</v>
      </c>
      <c r="U13" s="42">
        <v>0.95386474178345915</v>
      </c>
      <c r="V13" s="43">
        <f t="shared" si="15"/>
        <v>4.6135258216540853E-2</v>
      </c>
      <c r="W13" s="29">
        <f t="shared" si="11"/>
        <v>436140.94184505602</v>
      </c>
      <c r="X13" s="29">
        <f t="shared" si="4"/>
        <v>2742270.2851310368</v>
      </c>
      <c r="Y13" s="35">
        <f t="shared" si="12"/>
        <v>29.326201477243352</v>
      </c>
      <c r="Z13" s="36">
        <f t="shared" si="13"/>
        <v>5.1863798641966739</v>
      </c>
    </row>
    <row r="14" spans="1:26" s="2" customFormat="1" x14ac:dyDescent="0.25">
      <c r="A14" s="2">
        <v>11</v>
      </c>
      <c r="B14" s="1" t="s">
        <v>53</v>
      </c>
      <c r="C14" s="1">
        <v>5</v>
      </c>
      <c r="D14">
        <v>1774</v>
      </c>
      <c r="E14" s="51">
        <v>12</v>
      </c>
      <c r="F14" s="3">
        <f t="shared" si="5"/>
        <v>6.7643742953776773E-3</v>
      </c>
      <c r="G14" s="2">
        <v>0.5</v>
      </c>
      <c r="H14" s="3">
        <f t="shared" si="6"/>
        <v>3.325942350332594E-2</v>
      </c>
      <c r="I14" s="3">
        <f t="shared" si="7"/>
        <v>0.96674057649667411</v>
      </c>
      <c r="J14" s="5">
        <f t="shared" si="14"/>
        <v>89385.028170635298</v>
      </c>
      <c r="K14" s="5">
        <f t="shared" si="8"/>
        <v>2972.894506783879</v>
      </c>
      <c r="L14" s="5">
        <f t="shared" si="9"/>
        <v>439492.90458621678</v>
      </c>
      <c r="M14" s="5">
        <f t="shared" si="0"/>
        <v>2770009.005873282</v>
      </c>
      <c r="N14" s="33">
        <f t="shared" si="10"/>
        <v>30.989630618959556</v>
      </c>
      <c r="O14" s="4"/>
      <c r="Q14" s="27" t="s">
        <v>54</v>
      </c>
      <c r="R14" s="29">
        <f t="shared" si="1"/>
        <v>89385.028170635298</v>
      </c>
      <c r="S14" s="29">
        <f t="shared" si="2"/>
        <v>439492.90458621678</v>
      </c>
      <c r="T14" s="35">
        <f t="shared" si="3"/>
        <v>30.989630618959556</v>
      </c>
      <c r="U14" s="42">
        <v>0.94210046609890041</v>
      </c>
      <c r="V14" s="43">
        <f t="shared" si="15"/>
        <v>5.7899533901099587E-2</v>
      </c>
      <c r="W14" s="29">
        <f t="shared" si="11"/>
        <v>414046.47025783441</v>
      </c>
      <c r="X14" s="29">
        <f t="shared" si="4"/>
        <v>2306129.3432859806</v>
      </c>
      <c r="Y14" s="35">
        <f t="shared" si="12"/>
        <v>25.799950959165088</v>
      </c>
      <c r="Z14" s="36">
        <f t="shared" si="13"/>
        <v>5.1896796597944679</v>
      </c>
    </row>
    <row r="15" spans="1:26" s="2" customFormat="1" x14ac:dyDescent="0.25">
      <c r="A15" s="2">
        <v>12</v>
      </c>
      <c r="B15" s="1" t="s">
        <v>55</v>
      </c>
      <c r="C15" s="1">
        <v>5</v>
      </c>
      <c r="D15">
        <v>1736</v>
      </c>
      <c r="E15" s="51">
        <v>18</v>
      </c>
      <c r="F15" s="3">
        <f t="shared" si="5"/>
        <v>1.0368663594470046E-2</v>
      </c>
      <c r="G15" s="2">
        <v>0.5</v>
      </c>
      <c r="H15" s="3">
        <f t="shared" si="6"/>
        <v>5.0533408197641773E-2</v>
      </c>
      <c r="I15" s="3">
        <f t="shared" si="7"/>
        <v>0.94946659180235826</v>
      </c>
      <c r="J15" s="5">
        <f t="shared" si="14"/>
        <v>86412.133663851419</v>
      </c>
      <c r="K15" s="5">
        <f t="shared" si="8"/>
        <v>4366.6996236645855</v>
      </c>
      <c r="L15" s="5">
        <f t="shared" si="9"/>
        <v>421143.91926009563</v>
      </c>
      <c r="M15" s="5">
        <f t="shared" si="0"/>
        <v>2330516.1012870651</v>
      </c>
      <c r="N15" s="33">
        <f t="shared" si="10"/>
        <v>26.969778461354952</v>
      </c>
      <c r="O15" s="4"/>
      <c r="Q15" s="27" t="s">
        <v>56</v>
      </c>
      <c r="R15" s="29">
        <f t="shared" si="1"/>
        <v>86412.133663851419</v>
      </c>
      <c r="S15" s="29">
        <f t="shared" si="2"/>
        <v>421143.91926009563</v>
      </c>
      <c r="T15" s="35">
        <f t="shared" si="3"/>
        <v>26.969778461354952</v>
      </c>
      <c r="U15" s="42">
        <v>0.91645683631107144</v>
      </c>
      <c r="V15" s="43">
        <f t="shared" si="15"/>
        <v>8.3543163688928557E-2</v>
      </c>
      <c r="W15" s="29">
        <f t="shared" si="11"/>
        <v>385960.22387675254</v>
      </c>
      <c r="X15" s="29">
        <f t="shared" si="4"/>
        <v>1892082.8730281461</v>
      </c>
      <c r="Y15" s="35">
        <f t="shared" si="12"/>
        <v>21.896032337176933</v>
      </c>
      <c r="Z15" s="36">
        <f t="shared" si="13"/>
        <v>5.0737461241780188</v>
      </c>
    </row>
    <row r="16" spans="1:26" s="2" customFormat="1" x14ac:dyDescent="0.25">
      <c r="A16" s="2">
        <v>13</v>
      </c>
      <c r="B16" s="1" t="s">
        <v>57</v>
      </c>
      <c r="C16" s="1">
        <v>5</v>
      </c>
      <c r="D16">
        <v>1377</v>
      </c>
      <c r="E16" s="51">
        <v>14</v>
      </c>
      <c r="F16" s="3">
        <f t="shared" si="5"/>
        <v>1.0167029774872912E-2</v>
      </c>
      <c r="G16" s="2">
        <v>0.5</v>
      </c>
      <c r="H16" s="3">
        <f t="shared" si="6"/>
        <v>4.9575070821529739E-2</v>
      </c>
      <c r="I16" s="3">
        <f t="shared" si="7"/>
        <v>0.95042492917847021</v>
      </c>
      <c r="J16" s="5">
        <f t="shared" si="14"/>
        <v>82045.434040186839</v>
      </c>
      <c r="K16" s="5">
        <f t="shared" si="8"/>
        <v>4067.4082031254093</v>
      </c>
      <c r="L16" s="5">
        <f t="shared" si="9"/>
        <v>400058.64969312068</v>
      </c>
      <c r="M16" s="5">
        <f t="shared" si="0"/>
        <v>1909372.1820269695</v>
      </c>
      <c r="N16" s="33">
        <f t="shared" si="10"/>
        <v>23.272132134638181</v>
      </c>
      <c r="O16" s="4"/>
      <c r="Q16" s="27" t="s">
        <v>58</v>
      </c>
      <c r="R16" s="29">
        <f t="shared" si="1"/>
        <v>82045.434040186839</v>
      </c>
      <c r="S16" s="29">
        <f t="shared" si="2"/>
        <v>400058.64969312068</v>
      </c>
      <c r="T16" s="35">
        <f t="shared" si="3"/>
        <v>23.272132134638181</v>
      </c>
      <c r="U16" s="42">
        <v>0.8859396016463057</v>
      </c>
      <c r="V16" s="43">
        <f t="shared" si="15"/>
        <v>0.1140603983536943</v>
      </c>
      <c r="W16" s="29">
        <f t="shared" si="11"/>
        <v>354427.80074428231</v>
      </c>
      <c r="X16" s="29">
        <f t="shared" si="4"/>
        <v>1506122.6491513937</v>
      </c>
      <c r="Y16" s="35">
        <f t="shared" si="12"/>
        <v>18.357178150994688</v>
      </c>
      <c r="Z16" s="36">
        <f t="shared" si="13"/>
        <v>4.9149539836434926</v>
      </c>
    </row>
    <row r="17" spans="1:26" s="2" customFormat="1" x14ac:dyDescent="0.25">
      <c r="A17" s="2">
        <v>14</v>
      </c>
      <c r="B17" s="1" t="s">
        <v>59</v>
      </c>
      <c r="C17" s="1">
        <v>5</v>
      </c>
      <c r="D17">
        <v>1020</v>
      </c>
      <c r="E17" s="51">
        <v>17</v>
      </c>
      <c r="F17" s="3">
        <f t="shared" si="5"/>
        <v>1.6666666666666666E-2</v>
      </c>
      <c r="G17" s="2">
        <v>0.5</v>
      </c>
      <c r="H17" s="3">
        <f t="shared" si="6"/>
        <v>7.9999999999999988E-2</v>
      </c>
      <c r="I17" s="3">
        <f t="shared" si="7"/>
        <v>0.92</v>
      </c>
      <c r="J17" s="5">
        <f t="shared" si="14"/>
        <v>77978.025837061432</v>
      </c>
      <c r="K17" s="5">
        <f t="shared" si="8"/>
        <v>6238.2420669649136</v>
      </c>
      <c r="L17" s="5">
        <f t="shared" si="9"/>
        <v>374294.52401789487</v>
      </c>
      <c r="M17" s="5">
        <f t="shared" si="0"/>
        <v>1509313.5323338488</v>
      </c>
      <c r="N17" s="33">
        <f t="shared" si="10"/>
        <v>19.355626359246731</v>
      </c>
      <c r="O17" s="4"/>
      <c r="Q17" s="27" t="s">
        <v>60</v>
      </c>
      <c r="R17" s="29">
        <f t="shared" si="1"/>
        <v>77978.025837061432</v>
      </c>
      <c r="S17" s="29">
        <f t="shared" si="2"/>
        <v>374294.52401789487</v>
      </c>
      <c r="T17" s="35">
        <f t="shared" si="3"/>
        <v>19.355626359246731</v>
      </c>
      <c r="U17" s="42">
        <v>0.85631920960893304</v>
      </c>
      <c r="V17" s="43">
        <f t="shared" si="15"/>
        <v>0.14368079039106696</v>
      </c>
      <c r="W17" s="29">
        <f t="shared" si="11"/>
        <v>320515.59096795553</v>
      </c>
      <c r="X17" s="29">
        <f t="shared" si="4"/>
        <v>1151694.8484071114</v>
      </c>
      <c r="Y17" s="35">
        <f t="shared" si="12"/>
        <v>14.769479427622715</v>
      </c>
      <c r="Z17" s="36">
        <f t="shared" si="13"/>
        <v>4.5861469316240164</v>
      </c>
    </row>
    <row r="18" spans="1:26" s="2" customFormat="1" x14ac:dyDescent="0.25">
      <c r="A18" s="2">
        <v>15</v>
      </c>
      <c r="B18" s="1" t="s">
        <v>61</v>
      </c>
      <c r="C18" s="1">
        <v>5</v>
      </c>
      <c r="D18">
        <v>779</v>
      </c>
      <c r="E18" s="51">
        <v>13</v>
      </c>
      <c r="F18" s="3">
        <f t="shared" si="5"/>
        <v>1.668806161745828E-2</v>
      </c>
      <c r="G18" s="2">
        <v>0.5</v>
      </c>
      <c r="H18" s="3">
        <f t="shared" si="6"/>
        <v>8.0098582871226134E-2</v>
      </c>
      <c r="I18" s="3">
        <f t="shared" si="7"/>
        <v>0.91990141712877382</v>
      </c>
      <c r="J18" s="5">
        <f t="shared" si="14"/>
        <v>71739.783770096517</v>
      </c>
      <c r="K18" s="5">
        <f t="shared" si="8"/>
        <v>5746.2550154729197</v>
      </c>
      <c r="L18" s="5">
        <f t="shared" si="9"/>
        <v>344333.28131180024</v>
      </c>
      <c r="M18" s="5">
        <f t="shared" si="0"/>
        <v>1135019.0083159539</v>
      </c>
      <c r="N18" s="33">
        <f t="shared" si="10"/>
        <v>15.821332999181228</v>
      </c>
      <c r="O18" s="4"/>
      <c r="Q18" s="27" t="s">
        <v>62</v>
      </c>
      <c r="R18" s="29">
        <f t="shared" si="1"/>
        <v>71739.783770096517</v>
      </c>
      <c r="S18" s="29">
        <f t="shared" si="2"/>
        <v>344333.28131180024</v>
      </c>
      <c r="T18" s="35">
        <f t="shared" si="3"/>
        <v>15.821332999181228</v>
      </c>
      <c r="U18" s="42">
        <v>0.77613843304153718</v>
      </c>
      <c r="V18" s="43">
        <f t="shared" si="15"/>
        <v>0.22386156695846282</v>
      </c>
      <c r="W18" s="29">
        <f t="shared" si="11"/>
        <v>267250.29340139148</v>
      </c>
      <c r="X18" s="29">
        <f t="shared" si="4"/>
        <v>831179.25743915583</v>
      </c>
      <c r="Y18" s="35">
        <f t="shared" si="12"/>
        <v>11.586029588586779</v>
      </c>
      <c r="Z18" s="36">
        <f t="shared" si="13"/>
        <v>4.2353034105944491</v>
      </c>
    </row>
    <row r="19" spans="1:26" s="2" customFormat="1" x14ac:dyDescent="0.25">
      <c r="A19" s="2">
        <v>16</v>
      </c>
      <c r="B19" s="1" t="s">
        <v>63</v>
      </c>
      <c r="C19" s="1">
        <v>5</v>
      </c>
      <c r="D19">
        <v>516</v>
      </c>
      <c r="E19" s="51">
        <v>15</v>
      </c>
      <c r="F19" s="3">
        <f t="shared" si="5"/>
        <v>2.9069767441860465E-2</v>
      </c>
      <c r="G19" s="2">
        <v>0.5</v>
      </c>
      <c r="H19" s="3">
        <f t="shared" si="6"/>
        <v>0.13550135501355015</v>
      </c>
      <c r="I19" s="3">
        <f t="shared" si="7"/>
        <v>0.86449864498644979</v>
      </c>
      <c r="J19" s="5">
        <f t="shared" si="14"/>
        <v>65993.528754623592</v>
      </c>
      <c r="K19" s="5">
        <f t="shared" si="8"/>
        <v>8942.212568377181</v>
      </c>
      <c r="L19" s="5">
        <f t="shared" si="9"/>
        <v>307612.11235217494</v>
      </c>
      <c r="M19" s="5">
        <f t="shared" si="0"/>
        <v>790685.72700415377</v>
      </c>
      <c r="N19" s="33">
        <f t="shared" si="10"/>
        <v>11.981261525566737</v>
      </c>
      <c r="O19" s="4"/>
      <c r="Q19" s="27" t="s">
        <v>64</v>
      </c>
      <c r="R19" s="29">
        <f t="shared" si="1"/>
        <v>65993.528754623592</v>
      </c>
      <c r="S19" s="29">
        <f t="shared" si="2"/>
        <v>307612.11235217494</v>
      </c>
      <c r="T19" s="35">
        <f t="shared" si="3"/>
        <v>11.981261525566737</v>
      </c>
      <c r="U19" s="42">
        <v>0.73716277889453141</v>
      </c>
      <c r="V19" s="43">
        <f t="shared" si="15"/>
        <v>0.26283722110546859</v>
      </c>
      <c r="W19" s="29">
        <f t="shared" si="11"/>
        <v>226760.1995631461</v>
      </c>
      <c r="X19" s="29">
        <f t="shared" si="4"/>
        <v>563928.96403776435</v>
      </c>
      <c r="Y19" s="35">
        <f t="shared" si="12"/>
        <v>8.5452160943622033</v>
      </c>
      <c r="Z19" s="36">
        <f t="shared" si="13"/>
        <v>3.4360454312045334</v>
      </c>
    </row>
    <row r="20" spans="1:26" s="2" customFormat="1" x14ac:dyDescent="0.25">
      <c r="A20" s="2">
        <v>17</v>
      </c>
      <c r="B20" s="1" t="s">
        <v>65</v>
      </c>
      <c r="C20" s="1">
        <v>5</v>
      </c>
      <c r="D20">
        <v>272</v>
      </c>
      <c r="E20" s="51">
        <v>22</v>
      </c>
      <c r="F20" s="3">
        <f t="shared" si="5"/>
        <v>8.0882352941176475E-2</v>
      </c>
      <c r="G20" s="2">
        <v>0.5</v>
      </c>
      <c r="H20" s="3">
        <f t="shared" si="6"/>
        <v>0.3363914373088685</v>
      </c>
      <c r="I20" s="3">
        <f t="shared" si="7"/>
        <v>0.66360856269113144</v>
      </c>
      <c r="J20" s="5">
        <f t="shared" si="14"/>
        <v>57051.316186246404</v>
      </c>
      <c r="K20" s="5">
        <f t="shared" si="8"/>
        <v>19191.57425225414</v>
      </c>
      <c r="L20" s="5">
        <f t="shared" si="9"/>
        <v>237277.64530059663</v>
      </c>
      <c r="M20" s="5">
        <f t="shared" si="0"/>
        <v>483073.61465197883</v>
      </c>
      <c r="N20" s="33">
        <f t="shared" si="10"/>
        <v>8.4673526737746911</v>
      </c>
      <c r="O20" s="4"/>
      <c r="Q20" s="27" t="s">
        <v>66</v>
      </c>
      <c r="R20" s="29">
        <f t="shared" si="1"/>
        <v>57051.316186246404</v>
      </c>
      <c r="S20" s="29">
        <f t="shared" si="2"/>
        <v>237277.64530059663</v>
      </c>
      <c r="T20" s="35">
        <f t="shared" si="3"/>
        <v>8.4673526737746911</v>
      </c>
      <c r="U20" s="42">
        <v>0.7271372759570951</v>
      </c>
      <c r="V20" s="43">
        <f t="shared" si="15"/>
        <v>0.2728627240429049</v>
      </c>
      <c r="W20" s="29">
        <f t="shared" si="11"/>
        <v>172533.42064938965</v>
      </c>
      <c r="X20" s="29">
        <f t="shared" si="4"/>
        <v>337168.76447461825</v>
      </c>
      <c r="Y20" s="35">
        <f t="shared" si="12"/>
        <v>5.9099208749876473</v>
      </c>
      <c r="Z20" s="36">
        <f t="shared" si="13"/>
        <v>2.5574317987870439</v>
      </c>
    </row>
    <row r="21" spans="1:26" s="2" customFormat="1" x14ac:dyDescent="0.25">
      <c r="A21" s="2">
        <v>18</v>
      </c>
      <c r="B21" s="1" t="s">
        <v>67</v>
      </c>
      <c r="C21" s="1">
        <v>5</v>
      </c>
      <c r="D21">
        <v>118</v>
      </c>
      <c r="E21" s="51">
        <v>12</v>
      </c>
      <c r="F21" s="3">
        <f t="shared" si="5"/>
        <v>0.10169491525423729</v>
      </c>
      <c r="G21" s="2">
        <v>0.5</v>
      </c>
      <c r="H21" s="3">
        <f t="shared" si="6"/>
        <v>0.40540540540540537</v>
      </c>
      <c r="I21" s="3">
        <f t="shared" si="7"/>
        <v>0.59459459459459463</v>
      </c>
      <c r="J21" s="5">
        <f t="shared" si="14"/>
        <v>37859.741933992256</v>
      </c>
      <c r="K21" s="5">
        <f t="shared" si="8"/>
        <v>15348.544027294156</v>
      </c>
      <c r="L21" s="5">
        <f t="shared" si="9"/>
        <v>150927.3496017259</v>
      </c>
      <c r="M21" s="5">
        <f>L21+M22</f>
        <v>245795.96935138217</v>
      </c>
      <c r="N21" s="33">
        <f t="shared" si="10"/>
        <v>6.4922779922779927</v>
      </c>
      <c r="O21" s="4"/>
      <c r="Q21" s="27" t="s">
        <v>68</v>
      </c>
      <c r="R21" s="29">
        <f t="shared" si="1"/>
        <v>37859.741933992256</v>
      </c>
      <c r="S21" s="29">
        <f t="shared" si="2"/>
        <v>150927.3496017259</v>
      </c>
      <c r="T21" s="35">
        <f t="shared" si="3"/>
        <v>6.4922779922779927</v>
      </c>
      <c r="U21" s="42">
        <v>0.68635947845240242</v>
      </c>
      <c r="V21" s="43">
        <f t="shared" si="15"/>
        <v>0.31364052154759758</v>
      </c>
      <c r="W21" s="29">
        <f t="shared" si="11"/>
        <v>103590.416956844</v>
      </c>
      <c r="X21" s="29">
        <f>X22+W21</f>
        <v>164635.3438252286</v>
      </c>
      <c r="Y21" s="35">
        <f t="shared" si="12"/>
        <v>4.3485595890290858</v>
      </c>
      <c r="Z21" s="36">
        <f t="shared" si="13"/>
        <v>2.1437184032489069</v>
      </c>
    </row>
    <row r="22" spans="1:26" s="2" customFormat="1" x14ac:dyDescent="0.25">
      <c r="A22" s="12">
        <v>19</v>
      </c>
      <c r="B22" s="13" t="s">
        <v>69</v>
      </c>
      <c r="C22" s="12"/>
      <c r="D22">
        <v>59</v>
      </c>
      <c r="E22" s="51">
        <v>14</v>
      </c>
      <c r="F22" s="17">
        <f t="shared" si="5"/>
        <v>0.23728813559322035</v>
      </c>
      <c r="G22" s="12"/>
      <c r="H22" s="17">
        <v>1</v>
      </c>
      <c r="I22" s="17">
        <f t="shared" si="7"/>
        <v>0</v>
      </c>
      <c r="J22" s="21">
        <f t="shared" si="14"/>
        <v>22511.1979066981</v>
      </c>
      <c r="K22" s="21">
        <f t="shared" si="8"/>
        <v>22511.1979066981</v>
      </c>
      <c r="L22" s="21">
        <f>K22/F22</f>
        <v>94868.619749656282</v>
      </c>
      <c r="M22" s="21">
        <f>L22</f>
        <v>94868.619749656282</v>
      </c>
      <c r="N22" s="34">
        <f t="shared" si="10"/>
        <v>4.2142857142857144</v>
      </c>
      <c r="O22" s="4"/>
      <c r="Q22" s="30" t="s">
        <v>69</v>
      </c>
      <c r="R22" s="31">
        <f t="shared" si="1"/>
        <v>22511.1979066981</v>
      </c>
      <c r="S22" s="31">
        <f t="shared" si="2"/>
        <v>94868.619749656282</v>
      </c>
      <c r="T22" s="38">
        <f t="shared" si="3"/>
        <v>4.2142857142857144</v>
      </c>
      <c r="U22" s="44">
        <v>0.64346806172022719</v>
      </c>
      <c r="V22" s="45">
        <f t="shared" si="15"/>
        <v>0.35653193827977281</v>
      </c>
      <c r="W22" s="31">
        <f t="shared" si="11"/>
        <v>61044.926868384595</v>
      </c>
      <c r="X22" s="31">
        <f>W22</f>
        <v>61044.926868384595</v>
      </c>
      <c r="Y22" s="38">
        <f t="shared" si="12"/>
        <v>2.7117582601066719</v>
      </c>
      <c r="Z22" s="37">
        <f t="shared" si="13"/>
        <v>1.5025274541790425</v>
      </c>
    </row>
    <row r="23" spans="1:26" s="2" customFormat="1" ht="13.2" x14ac:dyDescent="0.25">
      <c r="B23" s="2" t="s">
        <v>70</v>
      </c>
      <c r="D23" s="25">
        <f>SUM(D4:D22)</f>
        <v>19850</v>
      </c>
      <c r="E23" s="25">
        <f>SUM(E4:E22)</f>
        <v>172</v>
      </c>
    </row>
    <row r="24" spans="1:26" s="2" customFormat="1" ht="13.2" x14ac:dyDescent="0.25">
      <c r="D24" s="14"/>
      <c r="E24" s="14"/>
      <c r="F24" s="5"/>
    </row>
    <row r="25" spans="1:26" x14ac:dyDescent="0.25">
      <c r="D25" s="15"/>
      <c r="E25" s="15"/>
      <c r="K25" s="16"/>
    </row>
    <row r="26" spans="1:26" s="2" customFormat="1" ht="18" thickBot="1" x14ac:dyDescent="0.35">
      <c r="B26" s="68" t="s">
        <v>88</v>
      </c>
      <c r="C26" s="68"/>
      <c r="D26" s="68"/>
      <c r="E26" s="68"/>
      <c r="F26" s="68"/>
      <c r="G26" s="68"/>
      <c r="H26" s="68"/>
      <c r="I26" s="68"/>
      <c r="J26" s="68"/>
      <c r="K26" s="68"/>
      <c r="L26" s="68"/>
      <c r="M26" s="68"/>
      <c r="N26" s="68"/>
      <c r="Q26" s="70" t="s">
        <v>91</v>
      </c>
      <c r="R26" s="71"/>
      <c r="S26" s="71"/>
      <c r="T26" s="71"/>
      <c r="U26" s="71"/>
      <c r="V26" s="71"/>
      <c r="W26" s="71"/>
      <c r="X26" s="71"/>
      <c r="Y26" s="71"/>
      <c r="Z26" s="72"/>
    </row>
    <row r="27" spans="1:26" s="9" customFormat="1" ht="14.25" customHeight="1" x14ac:dyDescent="0.35">
      <c r="A27" s="7"/>
      <c r="B27" s="66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77" t="s">
        <v>14</v>
      </c>
      <c r="S27" s="77"/>
      <c r="T27" s="77"/>
      <c r="U27" s="74" t="s">
        <v>15</v>
      </c>
      <c r="V27" s="78" t="s">
        <v>16</v>
      </c>
      <c r="W27" s="79" t="s">
        <v>17</v>
      </c>
      <c r="X27" s="79" t="s">
        <v>18</v>
      </c>
      <c r="Y27" s="80" t="s">
        <v>19</v>
      </c>
      <c r="Z27" s="80" t="s">
        <v>20</v>
      </c>
    </row>
    <row r="28" spans="1:26" s="10" customFormat="1" ht="32.549999999999997" customHeight="1" thickBot="1" x14ac:dyDescent="0.35">
      <c r="B28" s="67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74"/>
      <c r="V28" s="78"/>
      <c r="W28" s="79"/>
      <c r="X28" s="79"/>
      <c r="Y28" s="80"/>
      <c r="Z28" s="80"/>
    </row>
    <row r="29" spans="1:26" s="2" customFormat="1" x14ac:dyDescent="0.25">
      <c r="A29" s="2">
        <v>1</v>
      </c>
      <c r="B29" s="1">
        <v>0</v>
      </c>
      <c r="C29" s="1">
        <v>1</v>
      </c>
      <c r="D29">
        <v>150</v>
      </c>
      <c r="E29" s="51">
        <v>0</v>
      </c>
      <c r="F29" s="3">
        <f>E29/D29</f>
        <v>0</v>
      </c>
      <c r="G29" s="2">
        <v>0.3</v>
      </c>
      <c r="H29" s="18">
        <f>C29*F29/(1+(1-G29)*C29*F29)</f>
        <v>0</v>
      </c>
      <c r="I29" s="18">
        <f>1-H29</f>
        <v>1</v>
      </c>
      <c r="J29" s="19">
        <v>100000</v>
      </c>
      <c r="K29" s="20">
        <f>J29*H29</f>
        <v>0</v>
      </c>
      <c r="L29" s="20">
        <f>C29*(J30+G29*K29)</f>
        <v>100000</v>
      </c>
      <c r="M29" s="5">
        <f t="shared" ref="M29:M45" si="16">L29+M30</f>
        <v>7900254.734506283</v>
      </c>
      <c r="N29" s="32">
        <f>M29/J29</f>
        <v>79.002547345062823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100000</v>
      </c>
      <c r="T29" s="35">
        <f t="shared" ref="T29:T47" si="19">N29</f>
        <v>79.002547345062823</v>
      </c>
      <c r="U29" s="42">
        <v>0.95864674002964168</v>
      </c>
      <c r="V29" s="43">
        <f>1-U29</f>
        <v>4.1353259970358325E-2</v>
      </c>
      <c r="W29" s="29">
        <f>S29*U29</f>
        <v>95864.674002964166</v>
      </c>
      <c r="X29" s="29">
        <f t="shared" ref="X29:X45" si="20">X30+W29</f>
        <v>7004454.2235401087</v>
      </c>
      <c r="Y29" s="40">
        <f>X29/R29</f>
        <v>70.044542235401082</v>
      </c>
      <c r="Z29" s="36">
        <f>T29-Y29</f>
        <v>8.958005109661741</v>
      </c>
    </row>
    <row r="30" spans="1:26" s="2" customFormat="1" x14ac:dyDescent="0.25">
      <c r="A30" s="2">
        <v>2</v>
      </c>
      <c r="B30" s="1" t="s">
        <v>35</v>
      </c>
      <c r="C30" s="1">
        <v>4</v>
      </c>
      <c r="D30">
        <v>700</v>
      </c>
      <c r="E30" s="51">
        <v>0</v>
      </c>
      <c r="F30" s="3">
        <f t="shared" ref="F30:F47" si="21">E30/D30</f>
        <v>0</v>
      </c>
      <c r="G30" s="2">
        <v>0.4</v>
      </c>
      <c r="H30" s="3">
        <f t="shared" ref="H30:H46" si="22">C30*F30/(1+(1-G30)*C30*F30)</f>
        <v>0</v>
      </c>
      <c r="I30" s="3">
        <f t="shared" ref="I30:I47" si="23">1-H30</f>
        <v>1</v>
      </c>
      <c r="J30" s="5">
        <f>I29*J29</f>
        <v>100000</v>
      </c>
      <c r="K30" s="5">
        <f t="shared" ref="K30:K47" si="24">J30*H30</f>
        <v>0</v>
      </c>
      <c r="L30" s="5">
        <f t="shared" ref="L30:L46" si="25">C30*(J31+G30*K30)</f>
        <v>400000</v>
      </c>
      <c r="M30" s="5">
        <f t="shared" si="16"/>
        <v>7800254.734506283</v>
      </c>
      <c r="N30" s="33">
        <f t="shared" ref="N30:N47" si="26">M30/J30</f>
        <v>78.002547345062823</v>
      </c>
      <c r="O30" s="4"/>
      <c r="Q30" s="27" t="s">
        <v>36</v>
      </c>
      <c r="R30" s="29">
        <f t="shared" si="17"/>
        <v>100000</v>
      </c>
      <c r="S30" s="29">
        <f t="shared" si="18"/>
        <v>400000</v>
      </c>
      <c r="T30" s="35">
        <f t="shared" si="19"/>
        <v>78.002547345062823</v>
      </c>
      <c r="U30" s="42">
        <v>0.95864674002964168</v>
      </c>
      <c r="V30" s="43">
        <f>1-U30</f>
        <v>4.1353259970358325E-2</v>
      </c>
      <c r="W30" s="29">
        <f t="shared" ref="W30:W47" si="27">S30*U30</f>
        <v>383458.69601185666</v>
      </c>
      <c r="X30" s="29">
        <f t="shared" si="20"/>
        <v>6908589.5495371446</v>
      </c>
      <c r="Y30" s="35">
        <f t="shared" ref="Y30:Y47" si="28">X30/R30</f>
        <v>69.085895495371446</v>
      </c>
      <c r="Z30" s="36">
        <f t="shared" ref="Z30:Z47" si="29">T30-Y30</f>
        <v>8.9166518496913767</v>
      </c>
    </row>
    <row r="31" spans="1:26" s="2" customFormat="1" x14ac:dyDescent="0.25">
      <c r="A31" s="2">
        <v>3</v>
      </c>
      <c r="B31" s="1" t="s">
        <v>37</v>
      </c>
      <c r="C31" s="1">
        <v>5</v>
      </c>
      <c r="D31">
        <v>1034</v>
      </c>
      <c r="E31" s="51">
        <v>3</v>
      </c>
      <c r="F31" s="3">
        <f t="shared" si="21"/>
        <v>2.9013539651837525E-3</v>
      </c>
      <c r="G31" s="2">
        <v>0.5</v>
      </c>
      <c r="H31" s="3">
        <f t="shared" si="22"/>
        <v>1.4402304368698991E-2</v>
      </c>
      <c r="I31" s="3">
        <f t="shared" si="23"/>
        <v>0.98559769563130106</v>
      </c>
      <c r="J31" s="5">
        <f t="shared" ref="J31:J47" si="30">I30*J30</f>
        <v>100000</v>
      </c>
      <c r="K31" s="5">
        <f t="shared" si="24"/>
        <v>1440.230436869899</v>
      </c>
      <c r="L31" s="5">
        <f t="shared" si="25"/>
        <v>496399.42390782526</v>
      </c>
      <c r="M31" s="5">
        <f t="shared" si="16"/>
        <v>7400254.734506283</v>
      </c>
      <c r="N31" s="33">
        <f t="shared" si="26"/>
        <v>74.002547345062823</v>
      </c>
      <c r="O31" s="4"/>
      <c r="Q31" s="27" t="s">
        <v>38</v>
      </c>
      <c r="R31" s="29">
        <f t="shared" si="17"/>
        <v>100000</v>
      </c>
      <c r="S31" s="29">
        <f t="shared" si="18"/>
        <v>496399.42390782526</v>
      </c>
      <c r="T31" s="35">
        <f t="shared" si="19"/>
        <v>74.002547345062823</v>
      </c>
      <c r="U31" s="42">
        <v>0.95864674002964168</v>
      </c>
      <c r="V31" s="43">
        <f>1-U31</f>
        <v>4.1353259970358325E-2</v>
      </c>
      <c r="W31" s="29">
        <f t="shared" si="27"/>
        <v>475871.68948182883</v>
      </c>
      <c r="X31" s="29">
        <f t="shared" si="20"/>
        <v>6525130.8535252884</v>
      </c>
      <c r="Y31" s="35">
        <f t="shared" si="28"/>
        <v>65.251308535252889</v>
      </c>
      <c r="Z31" s="36">
        <f t="shared" si="29"/>
        <v>8.7512388098099336</v>
      </c>
    </row>
    <row r="32" spans="1:26" s="2" customFormat="1" x14ac:dyDescent="0.25">
      <c r="A32" s="2">
        <v>4</v>
      </c>
      <c r="B32" s="1" t="s">
        <v>39</v>
      </c>
      <c r="C32" s="1">
        <v>5</v>
      </c>
      <c r="D32">
        <v>1196</v>
      </c>
      <c r="E32" s="51">
        <v>0</v>
      </c>
      <c r="F32" s="3">
        <f t="shared" si="21"/>
        <v>0</v>
      </c>
      <c r="G32" s="2">
        <v>0.5</v>
      </c>
      <c r="H32" s="3">
        <f t="shared" si="22"/>
        <v>0</v>
      </c>
      <c r="I32" s="3">
        <f t="shared" si="23"/>
        <v>1</v>
      </c>
      <c r="J32" s="5">
        <f t="shared" si="30"/>
        <v>98559.769563130103</v>
      </c>
      <c r="K32" s="5">
        <f t="shared" si="24"/>
        <v>0</v>
      </c>
      <c r="L32" s="5">
        <f t="shared" si="25"/>
        <v>492798.84781565052</v>
      </c>
      <c r="M32" s="5">
        <f t="shared" si="16"/>
        <v>6903855.3105984572</v>
      </c>
      <c r="N32" s="33">
        <f t="shared" si="26"/>
        <v>70.047397038366228</v>
      </c>
      <c r="O32" s="4"/>
      <c r="Q32" s="27" t="s">
        <v>40</v>
      </c>
      <c r="R32" s="29">
        <f t="shared" si="17"/>
        <v>98559.769563130103</v>
      </c>
      <c r="S32" s="29">
        <f t="shared" si="18"/>
        <v>492798.84781565052</v>
      </c>
      <c r="T32" s="35">
        <f t="shared" si="19"/>
        <v>70.047397038366228</v>
      </c>
      <c r="U32" s="42">
        <v>0.95864674002964168</v>
      </c>
      <c r="V32" s="43">
        <f>1-U32</f>
        <v>4.1353259970358325E-2</v>
      </c>
      <c r="W32" s="29">
        <f t="shared" si="27"/>
        <v>472420.00894883688</v>
      </c>
      <c r="X32" s="29">
        <f t="shared" si="20"/>
        <v>6049259.1640434591</v>
      </c>
      <c r="Y32" s="35">
        <f t="shared" si="28"/>
        <v>61.376555473465785</v>
      </c>
      <c r="Z32" s="36">
        <f t="shared" si="29"/>
        <v>8.6708415649004422</v>
      </c>
    </row>
    <row r="33" spans="1:26" s="2" customFormat="1" x14ac:dyDescent="0.25">
      <c r="A33" s="2">
        <v>5</v>
      </c>
      <c r="B33" s="1" t="s">
        <v>41</v>
      </c>
      <c r="C33" s="1">
        <v>5</v>
      </c>
      <c r="D33">
        <v>1297</v>
      </c>
      <c r="E33" s="51">
        <v>0</v>
      </c>
      <c r="F33" s="3">
        <f t="shared" si="21"/>
        <v>0</v>
      </c>
      <c r="G33" s="2">
        <v>0.5</v>
      </c>
      <c r="H33" s="3">
        <f t="shared" si="22"/>
        <v>0</v>
      </c>
      <c r="I33" s="3">
        <f t="shared" si="23"/>
        <v>1</v>
      </c>
      <c r="J33" s="5">
        <f t="shared" si="30"/>
        <v>98559.769563130103</v>
      </c>
      <c r="K33" s="5">
        <f t="shared" si="24"/>
        <v>0</v>
      </c>
      <c r="L33" s="5">
        <f t="shared" si="25"/>
        <v>492798.84781565052</v>
      </c>
      <c r="M33" s="5">
        <f t="shared" si="16"/>
        <v>6411056.4627828067</v>
      </c>
      <c r="N33" s="33">
        <f t="shared" si="26"/>
        <v>65.047397038366228</v>
      </c>
      <c r="O33" s="4"/>
      <c r="Q33" s="27" t="s">
        <v>42</v>
      </c>
      <c r="R33" s="29">
        <f t="shared" si="17"/>
        <v>98559.769563130103</v>
      </c>
      <c r="S33" s="29">
        <f t="shared" si="18"/>
        <v>492798.84781565052</v>
      </c>
      <c r="T33" s="35">
        <f t="shared" si="19"/>
        <v>65.047397038366228</v>
      </c>
      <c r="U33" s="42">
        <v>0.95864674002964168</v>
      </c>
      <c r="V33" s="43">
        <f>1-U33</f>
        <v>4.1353259970358325E-2</v>
      </c>
      <c r="W33" s="29">
        <f t="shared" si="27"/>
        <v>472420.00894883688</v>
      </c>
      <c r="X33" s="29">
        <f t="shared" si="20"/>
        <v>5576839.1550946226</v>
      </c>
      <c r="Y33" s="35">
        <f t="shared" si="28"/>
        <v>56.583321773317579</v>
      </c>
      <c r="Z33" s="36">
        <f t="shared" si="29"/>
        <v>8.464075265048649</v>
      </c>
    </row>
    <row r="34" spans="1:26" s="2" customFormat="1" x14ac:dyDescent="0.25">
      <c r="A34" s="2">
        <v>6</v>
      </c>
      <c r="B34" s="1" t="s">
        <v>43</v>
      </c>
      <c r="C34" s="1">
        <v>5</v>
      </c>
      <c r="D34">
        <v>1468</v>
      </c>
      <c r="E34" s="51">
        <v>0</v>
      </c>
      <c r="F34" s="3">
        <f t="shared" si="21"/>
        <v>0</v>
      </c>
      <c r="G34" s="2">
        <v>0.5</v>
      </c>
      <c r="H34" s="3">
        <f t="shared" si="22"/>
        <v>0</v>
      </c>
      <c r="I34" s="3">
        <f t="shared" si="23"/>
        <v>1</v>
      </c>
      <c r="J34" s="5">
        <f t="shared" si="30"/>
        <v>98559.769563130103</v>
      </c>
      <c r="K34" s="5">
        <f t="shared" si="24"/>
        <v>0</v>
      </c>
      <c r="L34" s="5">
        <f t="shared" si="25"/>
        <v>492798.84781565052</v>
      </c>
      <c r="M34" s="5">
        <f t="shared" si="16"/>
        <v>5918257.6149671562</v>
      </c>
      <c r="N34" s="33">
        <f t="shared" si="26"/>
        <v>60.047397038366228</v>
      </c>
      <c r="O34" s="4"/>
      <c r="Q34" s="27" t="s">
        <v>44</v>
      </c>
      <c r="R34" s="29">
        <f t="shared" si="17"/>
        <v>98559.769563130103</v>
      </c>
      <c r="S34" s="29">
        <f t="shared" si="18"/>
        <v>492798.84781565052</v>
      </c>
      <c r="T34" s="35">
        <f t="shared" si="19"/>
        <v>60.047397038366228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477610.89439339458</v>
      </c>
      <c r="X34" s="29">
        <f t="shared" si="20"/>
        <v>5104419.1461457862</v>
      </c>
      <c r="Y34" s="35">
        <f t="shared" si="28"/>
        <v>51.790088073169372</v>
      </c>
      <c r="Z34" s="36">
        <f t="shared" si="29"/>
        <v>8.2573089651968559</v>
      </c>
    </row>
    <row r="35" spans="1:26" s="2" customFormat="1" x14ac:dyDescent="0.25">
      <c r="A35" s="2">
        <v>7</v>
      </c>
      <c r="B35" s="1" t="s">
        <v>45</v>
      </c>
      <c r="C35" s="1">
        <v>5</v>
      </c>
      <c r="D35">
        <v>1463</v>
      </c>
      <c r="E35" s="51">
        <v>0</v>
      </c>
      <c r="F35" s="3">
        <f t="shared" si="21"/>
        <v>0</v>
      </c>
      <c r="G35" s="2">
        <v>0.5</v>
      </c>
      <c r="H35" s="3">
        <f t="shared" si="22"/>
        <v>0</v>
      </c>
      <c r="I35" s="3">
        <f t="shared" si="23"/>
        <v>1</v>
      </c>
      <c r="J35" s="5">
        <f t="shared" si="30"/>
        <v>98559.769563130103</v>
      </c>
      <c r="K35" s="5">
        <f t="shared" si="24"/>
        <v>0</v>
      </c>
      <c r="L35" s="5">
        <f t="shared" si="25"/>
        <v>492798.84781565052</v>
      </c>
      <c r="M35" s="5">
        <f t="shared" si="16"/>
        <v>5425458.7671515057</v>
      </c>
      <c r="N35" s="33">
        <f t="shared" si="26"/>
        <v>55.047397038366228</v>
      </c>
      <c r="O35" s="4"/>
      <c r="Q35" s="27" t="s">
        <v>46</v>
      </c>
      <c r="R35" s="29">
        <f t="shared" si="17"/>
        <v>98559.769563130103</v>
      </c>
      <c r="S35" s="29">
        <f t="shared" si="18"/>
        <v>492798.84781565052</v>
      </c>
      <c r="T35" s="35">
        <f t="shared" si="19"/>
        <v>55.047397038366228</v>
      </c>
      <c r="U35" s="42">
        <v>0.96192878092594225</v>
      </c>
      <c r="V35" s="43">
        <f t="shared" si="31"/>
        <v>3.8071219074057749E-2</v>
      </c>
      <c r="W35" s="29">
        <f t="shared" si="27"/>
        <v>474037.39492101764</v>
      </c>
      <c r="X35" s="29">
        <f t="shared" si="20"/>
        <v>4626808.2517523915</v>
      </c>
      <c r="Y35" s="35">
        <f t="shared" si="28"/>
        <v>46.944186986849644</v>
      </c>
      <c r="Z35" s="36">
        <f t="shared" si="29"/>
        <v>8.1032100515165837</v>
      </c>
    </row>
    <row r="36" spans="1:26" s="2" customFormat="1" x14ac:dyDescent="0.25">
      <c r="A36" s="2">
        <v>8</v>
      </c>
      <c r="B36" s="1" t="s">
        <v>47</v>
      </c>
      <c r="C36" s="1">
        <v>5</v>
      </c>
      <c r="D36">
        <v>1276</v>
      </c>
      <c r="E36" s="51">
        <v>1</v>
      </c>
      <c r="F36" s="3">
        <f t="shared" si="21"/>
        <v>7.836990595611285E-4</v>
      </c>
      <c r="G36" s="2">
        <v>0.5</v>
      </c>
      <c r="H36" s="3">
        <f t="shared" si="22"/>
        <v>3.9108330074305829E-3</v>
      </c>
      <c r="I36" s="3">
        <f t="shared" si="23"/>
        <v>0.99608916699256944</v>
      </c>
      <c r="J36" s="5">
        <f t="shared" si="30"/>
        <v>98559.769563130103</v>
      </c>
      <c r="K36" s="5">
        <f t="shared" si="24"/>
        <v>385.4508000122413</v>
      </c>
      <c r="L36" s="5">
        <f t="shared" si="25"/>
        <v>491835.22081561992</v>
      </c>
      <c r="M36" s="5">
        <f t="shared" si="16"/>
        <v>4932659.9193358552</v>
      </c>
      <c r="N36" s="33">
        <f t="shared" si="26"/>
        <v>50.047397038366228</v>
      </c>
      <c r="O36" s="4"/>
      <c r="Q36" s="27" t="s">
        <v>48</v>
      </c>
      <c r="R36" s="29">
        <f t="shared" si="17"/>
        <v>98559.769563130103</v>
      </c>
      <c r="S36" s="29">
        <f t="shared" si="18"/>
        <v>491835.22081561992</v>
      </c>
      <c r="T36" s="35">
        <f t="shared" si="19"/>
        <v>50.047397038366228</v>
      </c>
      <c r="U36" s="42">
        <v>0.95558309086652893</v>
      </c>
      <c r="V36" s="43">
        <f t="shared" si="31"/>
        <v>4.4416909133471072E-2</v>
      </c>
      <c r="W36" s="29">
        <f t="shared" si="27"/>
        <v>469989.42050401185</v>
      </c>
      <c r="X36" s="29">
        <f t="shared" si="20"/>
        <v>4152770.8568313736</v>
      </c>
      <c r="Y36" s="35">
        <f t="shared" si="28"/>
        <v>42.134543082219928</v>
      </c>
      <c r="Z36" s="36">
        <f t="shared" si="29"/>
        <v>7.9128539561463</v>
      </c>
    </row>
    <row r="37" spans="1:26" s="2" customFormat="1" x14ac:dyDescent="0.25">
      <c r="A37" s="2">
        <v>9</v>
      </c>
      <c r="B37" s="1" t="s">
        <v>49</v>
      </c>
      <c r="C37" s="1">
        <v>5</v>
      </c>
      <c r="D37">
        <v>1488</v>
      </c>
      <c r="E37" s="51">
        <v>1</v>
      </c>
      <c r="F37" s="3">
        <f t="shared" si="21"/>
        <v>6.7204301075268823E-4</v>
      </c>
      <c r="G37" s="2">
        <v>0.5</v>
      </c>
      <c r="H37" s="3">
        <f t="shared" si="22"/>
        <v>3.3545790003354581E-3</v>
      </c>
      <c r="I37" s="3">
        <f t="shared" si="23"/>
        <v>0.99664542099966458</v>
      </c>
      <c r="J37" s="5">
        <f t="shared" si="30"/>
        <v>98174.318763117859</v>
      </c>
      <c r="K37" s="5">
        <f t="shared" si="24"/>
        <v>329.3335080949945</v>
      </c>
      <c r="L37" s="5">
        <f t="shared" si="25"/>
        <v>490048.26004535187</v>
      </c>
      <c r="M37" s="5">
        <f t="shared" si="16"/>
        <v>4440824.6985202348</v>
      </c>
      <c r="N37" s="33">
        <f t="shared" si="26"/>
        <v>45.23407704244304</v>
      </c>
      <c r="O37" s="4"/>
      <c r="Q37" s="27" t="s">
        <v>50</v>
      </c>
      <c r="R37" s="29">
        <f t="shared" si="17"/>
        <v>98174.318763117859</v>
      </c>
      <c r="S37" s="29">
        <f t="shared" si="18"/>
        <v>490048.26004535187</v>
      </c>
      <c r="T37" s="35">
        <f t="shared" si="19"/>
        <v>45.23407704244304</v>
      </c>
      <c r="U37" s="42">
        <v>0.95343645724036619</v>
      </c>
      <c r="V37" s="43">
        <f t="shared" si="31"/>
        <v>4.6563542759633814E-2</v>
      </c>
      <c r="W37" s="29">
        <f t="shared" si="27"/>
        <v>467229.87693444599</v>
      </c>
      <c r="X37" s="29">
        <f t="shared" si="20"/>
        <v>3682781.436327362</v>
      </c>
      <c r="Y37" s="35">
        <f t="shared" si="28"/>
        <v>37.512676255115608</v>
      </c>
      <c r="Z37" s="36">
        <f t="shared" si="29"/>
        <v>7.7214007873274326</v>
      </c>
    </row>
    <row r="38" spans="1:26" s="2" customFormat="1" x14ac:dyDescent="0.25">
      <c r="A38" s="2">
        <v>10</v>
      </c>
      <c r="B38" s="1" t="s">
        <v>51</v>
      </c>
      <c r="C38" s="1">
        <v>5</v>
      </c>
      <c r="D38">
        <v>1596</v>
      </c>
      <c r="E38" s="51">
        <v>1</v>
      </c>
      <c r="F38" s="3">
        <f t="shared" si="21"/>
        <v>6.2656641604010022E-4</v>
      </c>
      <c r="G38" s="2">
        <v>0.5</v>
      </c>
      <c r="H38" s="3">
        <f t="shared" si="22"/>
        <v>3.1279324366593679E-3</v>
      </c>
      <c r="I38" s="3">
        <f t="shared" si="23"/>
        <v>0.99687206756334068</v>
      </c>
      <c r="J38" s="5">
        <f t="shared" si="30"/>
        <v>97844.985255022868</v>
      </c>
      <c r="K38" s="5">
        <f t="shared" si="24"/>
        <v>306.05250314364361</v>
      </c>
      <c r="L38" s="5">
        <f t="shared" si="25"/>
        <v>488459.79501725524</v>
      </c>
      <c r="M38" s="5">
        <f t="shared" si="16"/>
        <v>3950776.4384748833</v>
      </c>
      <c r="N38" s="33">
        <f t="shared" si="26"/>
        <v>40.377914393646151</v>
      </c>
      <c r="O38" s="4"/>
      <c r="Q38" s="27" t="s">
        <v>52</v>
      </c>
      <c r="R38" s="29">
        <f t="shared" si="17"/>
        <v>97844.985255022868</v>
      </c>
      <c r="S38" s="29">
        <f t="shared" si="18"/>
        <v>488459.79501725524</v>
      </c>
      <c r="T38" s="35">
        <f t="shared" si="19"/>
        <v>40.377914393646151</v>
      </c>
      <c r="U38" s="42">
        <v>0.93748024841036759</v>
      </c>
      <c r="V38" s="43">
        <f t="shared" si="31"/>
        <v>6.2519751589632411E-2</v>
      </c>
      <c r="W38" s="29">
        <f t="shared" si="27"/>
        <v>457921.40997125366</v>
      </c>
      <c r="X38" s="29">
        <f t="shared" si="20"/>
        <v>3215551.559392916</v>
      </c>
      <c r="Y38" s="35">
        <f t="shared" si="28"/>
        <v>32.863733905339274</v>
      </c>
      <c r="Z38" s="36">
        <f t="shared" si="29"/>
        <v>7.5141804883068772</v>
      </c>
    </row>
    <row r="39" spans="1:26" s="2" customFormat="1" x14ac:dyDescent="0.25">
      <c r="A39" s="2">
        <v>11</v>
      </c>
      <c r="B39" s="1" t="s">
        <v>53</v>
      </c>
      <c r="C39" s="1">
        <v>5</v>
      </c>
      <c r="D39">
        <v>1753</v>
      </c>
      <c r="E39" s="51">
        <v>3</v>
      </c>
      <c r="F39" s="3">
        <f t="shared" si="21"/>
        <v>1.7113519680547634E-3</v>
      </c>
      <c r="G39" s="2">
        <v>0.5</v>
      </c>
      <c r="H39" s="3">
        <f t="shared" si="22"/>
        <v>8.520306731042317E-3</v>
      </c>
      <c r="I39" s="3">
        <f t="shared" si="23"/>
        <v>0.99147969326895768</v>
      </c>
      <c r="J39" s="5">
        <f t="shared" si="30"/>
        <v>97538.932751879227</v>
      </c>
      <c r="K39" s="5">
        <f t="shared" si="24"/>
        <v>831.06162526452044</v>
      </c>
      <c r="L39" s="5">
        <f t="shared" si="25"/>
        <v>485617.00969623483</v>
      </c>
      <c r="M39" s="5">
        <f t="shared" si="16"/>
        <v>3462316.6434576283</v>
      </c>
      <c r="N39" s="33">
        <f t="shared" si="26"/>
        <v>35.496765709597348</v>
      </c>
      <c r="O39" s="4"/>
      <c r="Q39" s="27" t="s">
        <v>54</v>
      </c>
      <c r="R39" s="29">
        <f t="shared" si="17"/>
        <v>97538.932751879227</v>
      </c>
      <c r="S39" s="29">
        <f t="shared" si="18"/>
        <v>485617.00969623483</v>
      </c>
      <c r="T39" s="35">
        <f t="shared" si="19"/>
        <v>35.496765709597348</v>
      </c>
      <c r="U39" s="42">
        <v>0.91788799906018037</v>
      </c>
      <c r="V39" s="43">
        <f t="shared" si="31"/>
        <v>8.2112000939819629E-2</v>
      </c>
      <c r="W39" s="29">
        <f t="shared" si="27"/>
        <v>445742.02533966518</v>
      </c>
      <c r="X39" s="29">
        <f t="shared" si="20"/>
        <v>2757630.1494216626</v>
      </c>
      <c r="Y39" s="35">
        <f t="shared" si="28"/>
        <v>28.272096809143452</v>
      </c>
      <c r="Z39" s="36">
        <f t="shared" si="29"/>
        <v>7.2246689004538958</v>
      </c>
    </row>
    <row r="40" spans="1:26" s="2" customFormat="1" x14ac:dyDescent="0.25">
      <c r="A40" s="2">
        <v>12</v>
      </c>
      <c r="B40" s="1" t="s">
        <v>55</v>
      </c>
      <c r="C40" s="1">
        <v>5</v>
      </c>
      <c r="D40">
        <v>1629</v>
      </c>
      <c r="E40" s="51">
        <v>7</v>
      </c>
      <c r="F40" s="3">
        <f t="shared" si="21"/>
        <v>4.2971147943523637E-3</v>
      </c>
      <c r="G40" s="2">
        <v>0.5</v>
      </c>
      <c r="H40" s="3">
        <f t="shared" si="22"/>
        <v>2.1257212268448223E-2</v>
      </c>
      <c r="I40" s="3">
        <f t="shared" si="23"/>
        <v>0.97874278773155177</v>
      </c>
      <c r="J40" s="5">
        <f t="shared" si="30"/>
        <v>96707.8711266147</v>
      </c>
      <c r="K40" s="5">
        <f t="shared" si="24"/>
        <v>2055.7397445681836</v>
      </c>
      <c r="L40" s="5">
        <f t="shared" si="25"/>
        <v>478400.00627165305</v>
      </c>
      <c r="M40" s="5">
        <f t="shared" si="16"/>
        <v>2976699.6337613934</v>
      </c>
      <c r="N40" s="33">
        <f t="shared" si="26"/>
        <v>30.780324280576416</v>
      </c>
      <c r="O40" s="4"/>
      <c r="Q40" s="27" t="s">
        <v>56</v>
      </c>
      <c r="R40" s="29">
        <f t="shared" si="17"/>
        <v>96707.8711266147</v>
      </c>
      <c r="S40" s="29">
        <f t="shared" si="18"/>
        <v>478400.00627165305</v>
      </c>
      <c r="T40" s="35">
        <f t="shared" si="19"/>
        <v>30.780324280576416</v>
      </c>
      <c r="U40" s="42">
        <v>0.89571782863194893</v>
      </c>
      <c r="V40" s="43">
        <f t="shared" si="31"/>
        <v>0.10428217136805107</v>
      </c>
      <c r="W40" s="29">
        <f t="shared" si="27"/>
        <v>428511.41483515583</v>
      </c>
      <c r="X40" s="29">
        <f t="shared" si="20"/>
        <v>2311888.1240819972</v>
      </c>
      <c r="Y40" s="35">
        <f t="shared" si="28"/>
        <v>23.905894082345785</v>
      </c>
      <c r="Z40" s="36">
        <f t="shared" si="29"/>
        <v>6.8744301982306304</v>
      </c>
    </row>
    <row r="41" spans="1:26" s="2" customFormat="1" x14ac:dyDescent="0.25">
      <c r="A41" s="2">
        <v>13</v>
      </c>
      <c r="B41" s="1" t="s">
        <v>57</v>
      </c>
      <c r="C41" s="1">
        <v>5</v>
      </c>
      <c r="D41">
        <v>1418</v>
      </c>
      <c r="E41" s="51">
        <v>9</v>
      </c>
      <c r="F41" s="3">
        <f t="shared" si="21"/>
        <v>6.3469675599435822E-3</v>
      </c>
      <c r="G41" s="2">
        <v>0.5</v>
      </c>
      <c r="H41" s="3">
        <f t="shared" si="22"/>
        <v>3.1239153071850052E-2</v>
      </c>
      <c r="I41" s="3">
        <f t="shared" si="23"/>
        <v>0.9687608469281499</v>
      </c>
      <c r="J41" s="5">
        <f t="shared" si="30"/>
        <v>94652.131382046515</v>
      </c>
      <c r="K41" s="5">
        <f t="shared" si="24"/>
        <v>2956.8524208206131</v>
      </c>
      <c r="L41" s="5">
        <f t="shared" si="25"/>
        <v>465868.525858181</v>
      </c>
      <c r="M41" s="5">
        <f t="shared" si="16"/>
        <v>2498299.6274897405</v>
      </c>
      <c r="N41" s="33">
        <f t="shared" si="26"/>
        <v>26.394541686608175</v>
      </c>
      <c r="O41" s="4"/>
      <c r="Q41" s="27" t="s">
        <v>58</v>
      </c>
      <c r="R41" s="29">
        <f t="shared" si="17"/>
        <v>94652.131382046515</v>
      </c>
      <c r="S41" s="29">
        <f t="shared" si="18"/>
        <v>465868.525858181</v>
      </c>
      <c r="T41" s="35">
        <f t="shared" si="19"/>
        <v>26.394541686608175</v>
      </c>
      <c r="U41" s="42">
        <v>0.86473435856680392</v>
      </c>
      <c r="V41" s="43">
        <f t="shared" si="31"/>
        <v>0.13526564143319608</v>
      </c>
      <c r="W41" s="29">
        <f t="shared" si="27"/>
        <v>402852.52088443667</v>
      </c>
      <c r="X41" s="29">
        <f t="shared" si="20"/>
        <v>1883376.7092468413</v>
      </c>
      <c r="Y41" s="35">
        <f t="shared" si="28"/>
        <v>19.897879548479747</v>
      </c>
      <c r="Z41" s="36">
        <f t="shared" si="29"/>
        <v>6.4966621381284284</v>
      </c>
    </row>
    <row r="42" spans="1:26" s="2" customFormat="1" x14ac:dyDescent="0.25">
      <c r="A42" s="2">
        <v>14</v>
      </c>
      <c r="B42" s="1" t="s">
        <v>59</v>
      </c>
      <c r="C42" s="1">
        <v>5</v>
      </c>
      <c r="D42">
        <v>1079</v>
      </c>
      <c r="E42" s="51">
        <v>11</v>
      </c>
      <c r="F42" s="3">
        <f t="shared" si="21"/>
        <v>1.0194624652455977E-2</v>
      </c>
      <c r="G42" s="2">
        <v>0.5</v>
      </c>
      <c r="H42" s="3">
        <f t="shared" si="22"/>
        <v>4.9706281066425669E-2</v>
      </c>
      <c r="I42" s="3">
        <f t="shared" si="23"/>
        <v>0.95029371893357428</v>
      </c>
      <c r="J42" s="5">
        <f t="shared" si="30"/>
        <v>91695.278961225893</v>
      </c>
      <c r="K42" s="5">
        <f t="shared" si="24"/>
        <v>4557.8313085110021</v>
      </c>
      <c r="L42" s="5">
        <f t="shared" si="25"/>
        <v>447081.81653485191</v>
      </c>
      <c r="M42" s="5">
        <f t="shared" si="16"/>
        <v>2032431.1016315597</v>
      </c>
      <c r="N42" s="33">
        <f t="shared" si="26"/>
        <v>22.165057183489129</v>
      </c>
      <c r="O42" s="4"/>
      <c r="Q42" s="27" t="s">
        <v>60</v>
      </c>
      <c r="R42" s="29">
        <f t="shared" si="17"/>
        <v>91695.278961225893</v>
      </c>
      <c r="S42" s="29">
        <f t="shared" si="18"/>
        <v>447081.81653485191</v>
      </c>
      <c r="T42" s="35">
        <f t="shared" si="19"/>
        <v>22.165057183489129</v>
      </c>
      <c r="U42" s="42">
        <v>0.81758889711164551</v>
      </c>
      <c r="V42" s="43">
        <f t="shared" si="31"/>
        <v>0.18241110288835449</v>
      </c>
      <c r="W42" s="29">
        <f t="shared" si="27"/>
        <v>365529.12929940061</v>
      </c>
      <c r="X42" s="29">
        <f t="shared" si="20"/>
        <v>1480524.1883624045</v>
      </c>
      <c r="Y42" s="35">
        <f t="shared" si="28"/>
        <v>16.14613320483442</v>
      </c>
      <c r="Z42" s="36">
        <f t="shared" si="29"/>
        <v>6.0189239786547084</v>
      </c>
    </row>
    <row r="43" spans="1:26" s="2" customFormat="1" x14ac:dyDescent="0.25">
      <c r="A43" s="2">
        <v>15</v>
      </c>
      <c r="B43" s="1" t="s">
        <v>61</v>
      </c>
      <c r="C43" s="1">
        <v>5</v>
      </c>
      <c r="D43">
        <v>852</v>
      </c>
      <c r="E43" s="51">
        <v>13</v>
      </c>
      <c r="F43" s="3">
        <f t="shared" si="21"/>
        <v>1.5258215962441314E-2</v>
      </c>
      <c r="G43" s="2">
        <v>0.5</v>
      </c>
      <c r="H43" s="3">
        <f t="shared" si="22"/>
        <v>7.3487846240814031E-2</v>
      </c>
      <c r="I43" s="3">
        <f t="shared" si="23"/>
        <v>0.92651215375918594</v>
      </c>
      <c r="J43" s="5">
        <f t="shared" si="30"/>
        <v>87137.44765271488</v>
      </c>
      <c r="K43" s="5">
        <f t="shared" si="24"/>
        <v>6403.5433549196923</v>
      </c>
      <c r="L43" s="5">
        <f t="shared" si="25"/>
        <v>419678.3798762752</v>
      </c>
      <c r="M43" s="5">
        <f t="shared" si="16"/>
        <v>1585349.2850967078</v>
      </c>
      <c r="N43" s="33">
        <f t="shared" si="26"/>
        <v>18.193662171688754</v>
      </c>
      <c r="O43" s="4"/>
      <c r="Q43" s="27" t="s">
        <v>62</v>
      </c>
      <c r="R43" s="29">
        <f t="shared" si="17"/>
        <v>87137.44765271488</v>
      </c>
      <c r="S43" s="29">
        <f t="shared" si="18"/>
        <v>419678.3798762752</v>
      </c>
      <c r="T43" s="35">
        <f t="shared" si="19"/>
        <v>18.193662171688754</v>
      </c>
      <c r="U43" s="42">
        <v>0.77888026534586052</v>
      </c>
      <c r="V43" s="43">
        <f t="shared" si="31"/>
        <v>0.22111973465413948</v>
      </c>
      <c r="W43" s="29">
        <f t="shared" si="27"/>
        <v>326879.20787795406</v>
      </c>
      <c r="X43" s="29">
        <f t="shared" si="20"/>
        <v>1114995.0590630039</v>
      </c>
      <c r="Y43" s="35">
        <f t="shared" si="28"/>
        <v>12.795819582721789</v>
      </c>
      <c r="Z43" s="36">
        <f t="shared" si="29"/>
        <v>5.3978425889669648</v>
      </c>
    </row>
    <row r="44" spans="1:26" s="2" customFormat="1" x14ac:dyDescent="0.25">
      <c r="A44" s="2">
        <v>16</v>
      </c>
      <c r="B44" s="1" t="s">
        <v>63</v>
      </c>
      <c r="C44" s="1">
        <v>5</v>
      </c>
      <c r="D44">
        <v>583</v>
      </c>
      <c r="E44" s="51">
        <v>13</v>
      </c>
      <c r="F44" s="3">
        <f t="shared" si="21"/>
        <v>2.2298456260720412E-2</v>
      </c>
      <c r="G44" s="2">
        <v>0.5</v>
      </c>
      <c r="H44" s="3">
        <f t="shared" si="22"/>
        <v>0.10560519902518278</v>
      </c>
      <c r="I44" s="3">
        <f t="shared" si="23"/>
        <v>0.89439480097481727</v>
      </c>
      <c r="J44" s="5">
        <f t="shared" si="30"/>
        <v>80733.90429779519</v>
      </c>
      <c r="K44" s="5">
        <f t="shared" si="24"/>
        <v>8525.9200314487207</v>
      </c>
      <c r="L44" s="5">
        <f t="shared" si="25"/>
        <v>382354.72141035419</v>
      </c>
      <c r="M44" s="5">
        <f t="shared" si="16"/>
        <v>1165670.9052204324</v>
      </c>
      <c r="N44" s="33">
        <f t="shared" si="26"/>
        <v>14.43843098335412</v>
      </c>
      <c r="O44" s="4"/>
      <c r="Q44" s="27" t="s">
        <v>64</v>
      </c>
      <c r="R44" s="29">
        <f t="shared" si="17"/>
        <v>80733.90429779519</v>
      </c>
      <c r="S44" s="29">
        <f t="shared" si="18"/>
        <v>382354.72141035419</v>
      </c>
      <c r="T44" s="35">
        <f t="shared" si="19"/>
        <v>14.43843098335412</v>
      </c>
      <c r="U44" s="42">
        <v>0.71980976748499381</v>
      </c>
      <c r="V44" s="43">
        <f t="shared" si="31"/>
        <v>0.28019023251500619</v>
      </c>
      <c r="W44" s="29">
        <f t="shared" si="27"/>
        <v>275222.66311517666</v>
      </c>
      <c r="X44" s="29">
        <f t="shared" si="20"/>
        <v>788115.85118504975</v>
      </c>
      <c r="Y44" s="35">
        <f t="shared" si="28"/>
        <v>9.7618944362953695</v>
      </c>
      <c r="Z44" s="36">
        <f t="shared" si="29"/>
        <v>4.6765365470587508</v>
      </c>
    </row>
    <row r="45" spans="1:26" s="2" customFormat="1" x14ac:dyDescent="0.25">
      <c r="A45" s="2">
        <v>17</v>
      </c>
      <c r="B45" s="1" t="s">
        <v>65</v>
      </c>
      <c r="C45" s="1">
        <v>5</v>
      </c>
      <c r="D45">
        <v>357</v>
      </c>
      <c r="E45" s="51">
        <v>15</v>
      </c>
      <c r="F45" s="3">
        <f t="shared" si="21"/>
        <v>4.2016806722689079E-2</v>
      </c>
      <c r="G45" s="2">
        <v>0.5</v>
      </c>
      <c r="H45" s="3">
        <f t="shared" si="22"/>
        <v>0.19011406844106465</v>
      </c>
      <c r="I45" s="3">
        <f t="shared" si="23"/>
        <v>0.80988593155893529</v>
      </c>
      <c r="J45" s="5">
        <f t="shared" si="30"/>
        <v>72207.984266346481</v>
      </c>
      <c r="K45" s="5">
        <f t="shared" si="24"/>
        <v>13727.753662803514</v>
      </c>
      <c r="L45" s="5">
        <f t="shared" si="25"/>
        <v>326720.53717472363</v>
      </c>
      <c r="M45" s="5">
        <f t="shared" si="16"/>
        <v>783316.18381007831</v>
      </c>
      <c r="N45" s="33">
        <f t="shared" si="26"/>
        <v>10.848054986838257</v>
      </c>
      <c r="O45" s="4"/>
      <c r="Q45" s="27" t="s">
        <v>66</v>
      </c>
      <c r="R45" s="29">
        <f t="shared" si="17"/>
        <v>72207.984266346481</v>
      </c>
      <c r="S45" s="29">
        <f t="shared" si="18"/>
        <v>326720.53717472363</v>
      </c>
      <c r="T45" s="35">
        <f t="shared" si="19"/>
        <v>10.848054986838257</v>
      </c>
      <c r="U45" s="42">
        <v>0.68480776711742686</v>
      </c>
      <c r="V45" s="43">
        <f t="shared" si="31"/>
        <v>0.31519223288257314</v>
      </c>
      <c r="W45" s="29">
        <f t="shared" si="27"/>
        <v>223740.76153402874</v>
      </c>
      <c r="X45" s="29">
        <f t="shared" si="20"/>
        <v>512893.18806987308</v>
      </c>
      <c r="Y45" s="35">
        <f t="shared" si="28"/>
        <v>7.1029982803288689</v>
      </c>
      <c r="Z45" s="36">
        <f t="shared" si="29"/>
        <v>3.7450567065093878</v>
      </c>
    </row>
    <row r="46" spans="1:26" s="2" customFormat="1" x14ac:dyDescent="0.25">
      <c r="A46" s="2">
        <v>18</v>
      </c>
      <c r="B46" s="1" t="s">
        <v>67</v>
      </c>
      <c r="C46" s="1">
        <v>5</v>
      </c>
      <c r="D46">
        <v>205</v>
      </c>
      <c r="E46" s="51">
        <v>22</v>
      </c>
      <c r="F46" s="3">
        <f t="shared" si="21"/>
        <v>0.10731707317073171</v>
      </c>
      <c r="G46" s="2">
        <v>0.5</v>
      </c>
      <c r="H46" s="3">
        <f t="shared" si="22"/>
        <v>0.42307692307692307</v>
      </c>
      <c r="I46" s="3">
        <f t="shared" si="23"/>
        <v>0.57692307692307687</v>
      </c>
      <c r="J46" s="5">
        <f t="shared" si="30"/>
        <v>58480.230603542965</v>
      </c>
      <c r="K46" s="5">
        <f t="shared" si="24"/>
        <v>24741.63602457587</v>
      </c>
      <c r="L46" s="5">
        <f t="shared" si="25"/>
        <v>230547.06295627516</v>
      </c>
      <c r="M46" s="5">
        <f>L46+M47</f>
        <v>456595.64663535473</v>
      </c>
      <c r="N46" s="33">
        <f t="shared" si="26"/>
        <v>7.8076923076923084</v>
      </c>
      <c r="O46" s="4"/>
      <c r="Q46" s="27" t="s">
        <v>68</v>
      </c>
      <c r="R46" s="29">
        <f t="shared" si="17"/>
        <v>58480.230603542965</v>
      </c>
      <c r="S46" s="29">
        <f t="shared" si="18"/>
        <v>230547.06295627516</v>
      </c>
      <c r="T46" s="35">
        <f t="shared" si="19"/>
        <v>7.8076923076923084</v>
      </c>
      <c r="U46" s="42">
        <v>0.65629805890441617</v>
      </c>
      <c r="V46" s="43">
        <f t="shared" si="31"/>
        <v>0.34370194109558383</v>
      </c>
      <c r="W46" s="29">
        <f t="shared" si="27"/>
        <v>151307.5899043176</v>
      </c>
      <c r="X46" s="29">
        <f>X47+W46</f>
        <v>289152.42653584434</v>
      </c>
      <c r="Y46" s="35">
        <f t="shared" si="28"/>
        <v>4.9444474406420404</v>
      </c>
      <c r="Z46" s="36">
        <f t="shared" si="29"/>
        <v>2.8632448670502679</v>
      </c>
    </row>
    <row r="47" spans="1:26" s="2" customFormat="1" x14ac:dyDescent="0.25">
      <c r="A47" s="12">
        <v>19</v>
      </c>
      <c r="B47" s="13" t="s">
        <v>69</v>
      </c>
      <c r="C47" s="12"/>
      <c r="D47">
        <v>134</v>
      </c>
      <c r="E47" s="51">
        <v>20</v>
      </c>
      <c r="F47" s="17">
        <f t="shared" si="21"/>
        <v>0.14925373134328357</v>
      </c>
      <c r="G47" s="12"/>
      <c r="H47" s="17">
        <v>1</v>
      </c>
      <c r="I47" s="17">
        <f t="shared" si="23"/>
        <v>0</v>
      </c>
      <c r="J47" s="21">
        <f t="shared" si="30"/>
        <v>33738.594578967095</v>
      </c>
      <c r="K47" s="21">
        <f t="shared" si="24"/>
        <v>33738.594578967095</v>
      </c>
      <c r="L47" s="21">
        <f>K47/F47</f>
        <v>226048.58367907954</v>
      </c>
      <c r="M47" s="21">
        <f>L47</f>
        <v>226048.58367907954</v>
      </c>
      <c r="N47" s="34">
        <f t="shared" si="26"/>
        <v>6.7</v>
      </c>
      <c r="O47" s="4"/>
      <c r="Q47" s="30" t="s">
        <v>69</v>
      </c>
      <c r="R47" s="31">
        <f t="shared" si="17"/>
        <v>33738.594578967095</v>
      </c>
      <c r="S47" s="31">
        <f t="shared" si="18"/>
        <v>226048.58367907954</v>
      </c>
      <c r="T47" s="38">
        <f t="shared" si="19"/>
        <v>6.7</v>
      </c>
      <c r="U47" s="44">
        <v>0.6098018151143324</v>
      </c>
      <c r="V47" s="45">
        <f t="shared" si="31"/>
        <v>0.3901981848856676</v>
      </c>
      <c r="W47" s="31">
        <f t="shared" si="27"/>
        <v>137844.83663152676</v>
      </c>
      <c r="X47" s="31">
        <f>W47</f>
        <v>137844.83663152676</v>
      </c>
      <c r="Y47" s="38">
        <f t="shared" si="28"/>
        <v>4.0856721612660269</v>
      </c>
      <c r="Z47" s="37">
        <f t="shared" si="29"/>
        <v>2.6143278387339732</v>
      </c>
    </row>
    <row r="48" spans="1:26" s="2" customFormat="1" ht="13.2" x14ac:dyDescent="0.25">
      <c r="B48" s="2" t="s">
        <v>70</v>
      </c>
      <c r="D48" s="25">
        <f>SUM(D29:D47)</f>
        <v>19678</v>
      </c>
      <c r="E48" s="25">
        <f>SUM(E29:E47)</f>
        <v>119</v>
      </c>
    </row>
    <row r="51" spans="1:26" s="2" customFormat="1" ht="18" thickBot="1" x14ac:dyDescent="0.35">
      <c r="B51" s="69" t="s">
        <v>89</v>
      </c>
      <c r="C51" s="69"/>
      <c r="D51" s="69"/>
      <c r="E51" s="69"/>
      <c r="F51" s="69"/>
      <c r="G51" s="69"/>
      <c r="H51" s="69"/>
      <c r="I51" s="69"/>
      <c r="J51" s="69"/>
      <c r="K51" s="69"/>
      <c r="L51" s="69"/>
      <c r="M51" s="69"/>
      <c r="N51" s="69"/>
      <c r="Q51" s="70" t="s">
        <v>92</v>
      </c>
      <c r="R51" s="71"/>
      <c r="S51" s="71"/>
      <c r="T51" s="71"/>
      <c r="U51" s="71"/>
      <c r="V51" s="71"/>
      <c r="W51" s="71"/>
      <c r="X51" s="71"/>
      <c r="Y51" s="71"/>
      <c r="Z51" s="72"/>
    </row>
    <row r="52" spans="1:26" s="9" customFormat="1" ht="14.25" customHeight="1" x14ac:dyDescent="0.35">
      <c r="A52" s="7"/>
      <c r="B52" s="66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77" t="s">
        <v>14</v>
      </c>
      <c r="S52" s="77"/>
      <c r="T52" s="77"/>
      <c r="U52" s="74" t="s">
        <v>15</v>
      </c>
      <c r="V52" s="78" t="s">
        <v>16</v>
      </c>
      <c r="W52" s="79" t="s">
        <v>17</v>
      </c>
      <c r="X52" s="79" t="s">
        <v>18</v>
      </c>
      <c r="Y52" s="80" t="s">
        <v>19</v>
      </c>
      <c r="Z52" s="80" t="s">
        <v>20</v>
      </c>
    </row>
    <row r="53" spans="1:26" s="10" customFormat="1" ht="35.549999999999997" customHeight="1" thickBot="1" x14ac:dyDescent="0.35">
      <c r="B53" s="67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74"/>
      <c r="V53" s="78"/>
      <c r="W53" s="79"/>
      <c r="X53" s="79"/>
      <c r="Y53" s="80"/>
      <c r="Z53" s="80"/>
    </row>
    <row r="54" spans="1:26" s="2" customFormat="1" ht="13.2" x14ac:dyDescent="0.25">
      <c r="A54" s="2">
        <v>1</v>
      </c>
      <c r="B54" s="1">
        <v>0</v>
      </c>
      <c r="C54" s="1">
        <v>1</v>
      </c>
      <c r="D54" s="49">
        <f>D4+D29</f>
        <v>305</v>
      </c>
      <c r="E54" s="49">
        <f>E4+E29</f>
        <v>0</v>
      </c>
      <c r="F54" s="3">
        <f>E54/D54</f>
        <v>0</v>
      </c>
      <c r="G54" s="2">
        <v>0.3</v>
      </c>
      <c r="H54" s="18">
        <f>C54*F54/(1+(1-G54)*C54*F54)</f>
        <v>0</v>
      </c>
      <c r="I54" s="18">
        <f>1-H54</f>
        <v>1</v>
      </c>
      <c r="J54" s="19">
        <v>100000</v>
      </c>
      <c r="K54" s="20">
        <f>J54*H54</f>
        <v>0</v>
      </c>
      <c r="L54" s="20">
        <f>C54*(J55+G54*K54)</f>
        <v>100000</v>
      </c>
      <c r="M54" s="5">
        <f t="shared" ref="M54:M70" si="32">L54+M55</f>
        <v>7511805.7867427319</v>
      </c>
      <c r="N54" s="32">
        <f>M54/J54</f>
        <v>75.118057867427325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100000</v>
      </c>
      <c r="T54" s="35">
        <f t="shared" ref="T54:T72" si="35">N54</f>
        <v>75.118057867427325</v>
      </c>
      <c r="U54" s="42">
        <v>0.96170886472285344</v>
      </c>
      <c r="V54" s="43">
        <f>1-U54</f>
        <v>3.829113527714656E-2</v>
      </c>
      <c r="W54" s="29">
        <f>S54*U54</f>
        <v>96170.886472285347</v>
      </c>
      <c r="X54" s="29">
        <f t="shared" ref="X54:X70" si="36">X55+W54</f>
        <v>6688564.6528954385</v>
      </c>
      <c r="Y54" s="40">
        <f>X54/R54</f>
        <v>66.885646528954382</v>
      </c>
      <c r="Z54" s="36">
        <f>T54-Y54</f>
        <v>8.2324113384729429</v>
      </c>
    </row>
    <row r="55" spans="1:26" s="2" customFormat="1" ht="13.2" x14ac:dyDescent="0.25">
      <c r="A55" s="2">
        <v>2</v>
      </c>
      <c r="B55" s="1" t="s">
        <v>35</v>
      </c>
      <c r="C55" s="1">
        <v>4</v>
      </c>
      <c r="D55" s="49">
        <f t="shared" ref="D55:E70" si="37">D5+D30</f>
        <v>1440</v>
      </c>
      <c r="E55" s="49">
        <f t="shared" si="37"/>
        <v>0</v>
      </c>
      <c r="F55" s="3">
        <f t="shared" ref="F55:F72" si="38">E55/D55</f>
        <v>0</v>
      </c>
      <c r="G55" s="2">
        <v>0.4</v>
      </c>
      <c r="H55" s="3">
        <f t="shared" ref="H55:H71" si="39">C55*F55/(1+(1-G55)*C55*F55)</f>
        <v>0</v>
      </c>
      <c r="I55" s="3">
        <f t="shared" ref="I55:I72" si="40">1-H55</f>
        <v>1</v>
      </c>
      <c r="J55" s="5">
        <f>I54*J54</f>
        <v>100000</v>
      </c>
      <c r="K55" s="5">
        <f t="shared" ref="K55:K72" si="41">J55*H55</f>
        <v>0</v>
      </c>
      <c r="L55" s="5">
        <f t="shared" ref="L55:L71" si="42">C55*(J56+G55*K55)</f>
        <v>400000</v>
      </c>
      <c r="M55" s="5">
        <f t="shared" si="32"/>
        <v>7411805.7867427319</v>
      </c>
      <c r="N55" s="33">
        <f t="shared" ref="N55:N72" si="43">M55/J55</f>
        <v>74.118057867427325</v>
      </c>
      <c r="O55" s="4"/>
      <c r="Q55" s="27" t="s">
        <v>36</v>
      </c>
      <c r="R55" s="29">
        <f t="shared" si="33"/>
        <v>100000</v>
      </c>
      <c r="S55" s="29">
        <f t="shared" si="34"/>
        <v>400000</v>
      </c>
      <c r="T55" s="35">
        <f t="shared" si="35"/>
        <v>74.118057867427325</v>
      </c>
      <c r="U55" s="42">
        <v>0.96170886472285344</v>
      </c>
      <c r="V55" s="43">
        <f>1-U55</f>
        <v>3.829113527714656E-2</v>
      </c>
      <c r="W55" s="29">
        <f t="shared" ref="W55:W72" si="44">S55*U55</f>
        <v>384683.54588914139</v>
      </c>
      <c r="X55" s="29">
        <f t="shared" si="36"/>
        <v>6592393.7664231528</v>
      </c>
      <c r="Y55" s="35">
        <f t="shared" ref="Y55:Y72" si="45">X55/R55</f>
        <v>65.923937664231531</v>
      </c>
      <c r="Z55" s="36">
        <f t="shared" ref="Z55:Z72" si="46">T55-Y55</f>
        <v>8.1941202031957943</v>
      </c>
    </row>
    <row r="56" spans="1:26" s="2" customFormat="1" ht="13.2" x14ac:dyDescent="0.25">
      <c r="A56" s="2">
        <v>3</v>
      </c>
      <c r="B56" s="1" t="s">
        <v>37</v>
      </c>
      <c r="C56" s="1">
        <v>5</v>
      </c>
      <c r="D56" s="49">
        <f t="shared" si="37"/>
        <v>2106</v>
      </c>
      <c r="E56" s="49">
        <f t="shared" si="37"/>
        <v>3</v>
      </c>
      <c r="F56" s="3">
        <f t="shared" si="38"/>
        <v>1.4245014245014246E-3</v>
      </c>
      <c r="G56" s="2">
        <v>0.5</v>
      </c>
      <c r="H56" s="3">
        <f t="shared" si="39"/>
        <v>7.0972320794889998E-3</v>
      </c>
      <c r="I56" s="3">
        <f t="shared" si="40"/>
        <v>0.99290276792051102</v>
      </c>
      <c r="J56" s="5">
        <f t="shared" ref="J56:J72" si="47">I55*J55</f>
        <v>100000</v>
      </c>
      <c r="K56" s="5">
        <f t="shared" si="41"/>
        <v>709.72320794889993</v>
      </c>
      <c r="L56" s="5">
        <f t="shared" si="42"/>
        <v>498225.69198012771</v>
      </c>
      <c r="M56" s="5">
        <f t="shared" si="32"/>
        <v>7011805.7867427319</v>
      </c>
      <c r="N56" s="33">
        <f t="shared" si="43"/>
        <v>70.118057867427325</v>
      </c>
      <c r="O56" s="4"/>
      <c r="Q56" s="27" t="s">
        <v>38</v>
      </c>
      <c r="R56" s="29">
        <f t="shared" si="33"/>
        <v>100000</v>
      </c>
      <c r="S56" s="29">
        <f t="shared" si="34"/>
        <v>498225.69198012771</v>
      </c>
      <c r="T56" s="35">
        <f t="shared" si="35"/>
        <v>70.118057867427325</v>
      </c>
      <c r="U56" s="42">
        <v>0.96170886472285344</v>
      </c>
      <c r="V56" s="43">
        <f>1-U56</f>
        <v>3.829113527714656E-2</v>
      </c>
      <c r="W56" s="29">
        <f t="shared" si="44"/>
        <v>479148.06460996671</v>
      </c>
      <c r="X56" s="29">
        <f t="shared" si="36"/>
        <v>6207710.2205340117</v>
      </c>
      <c r="Y56" s="35">
        <f t="shared" si="45"/>
        <v>62.077102205340118</v>
      </c>
      <c r="Z56" s="36">
        <f t="shared" si="46"/>
        <v>8.0409556620872067</v>
      </c>
    </row>
    <row r="57" spans="1:26" s="2" customFormat="1" ht="13.2" x14ac:dyDescent="0.25">
      <c r="A57" s="2">
        <v>4</v>
      </c>
      <c r="B57" s="1" t="s">
        <v>39</v>
      </c>
      <c r="C57" s="1">
        <v>5</v>
      </c>
      <c r="D57" s="49">
        <f t="shared" si="37"/>
        <v>2357</v>
      </c>
      <c r="E57" s="49">
        <f t="shared" si="37"/>
        <v>1</v>
      </c>
      <c r="F57" s="3">
        <f t="shared" si="38"/>
        <v>4.2426813746287653E-4</v>
      </c>
      <c r="G57" s="2">
        <v>0.5</v>
      </c>
      <c r="H57" s="3">
        <f t="shared" si="39"/>
        <v>2.1190930281839377E-3</v>
      </c>
      <c r="I57" s="3">
        <f t="shared" si="40"/>
        <v>0.99788090697181608</v>
      </c>
      <c r="J57" s="5">
        <f t="shared" si="47"/>
        <v>99290.276792051096</v>
      </c>
      <c r="K57" s="5">
        <f t="shared" si="41"/>
        <v>210.40533331648891</v>
      </c>
      <c r="L57" s="5">
        <f t="shared" si="42"/>
        <v>495925.3706269642</v>
      </c>
      <c r="M57" s="5">
        <f t="shared" si="32"/>
        <v>6513580.0947626047</v>
      </c>
      <c r="N57" s="33">
        <f t="shared" si="43"/>
        <v>65.601389231740598</v>
      </c>
      <c r="O57" s="4"/>
      <c r="Q57" s="27" t="s">
        <v>40</v>
      </c>
      <c r="R57" s="29">
        <f t="shared" si="33"/>
        <v>99290.276792051096</v>
      </c>
      <c r="S57" s="29">
        <f t="shared" si="34"/>
        <v>495925.3706269642</v>
      </c>
      <c r="T57" s="35">
        <f t="shared" si="35"/>
        <v>65.601389231740598</v>
      </c>
      <c r="U57" s="42">
        <v>0.96170886472285344</v>
      </c>
      <c r="V57" s="43">
        <f>1-U57</f>
        <v>3.829113527714656E-2</v>
      </c>
      <c r="W57" s="29">
        <f t="shared" si="44"/>
        <v>476935.82517291809</v>
      </c>
      <c r="X57" s="29">
        <f t="shared" si="36"/>
        <v>5728562.1559240455</v>
      </c>
      <c r="Y57" s="35">
        <f t="shared" si="45"/>
        <v>57.695097052873344</v>
      </c>
      <c r="Z57" s="36">
        <f t="shared" si="46"/>
        <v>7.906292178867254</v>
      </c>
    </row>
    <row r="58" spans="1:26" s="2" customFormat="1" ht="13.2" x14ac:dyDescent="0.25">
      <c r="A58" s="2">
        <v>5</v>
      </c>
      <c r="B58" s="1" t="s">
        <v>41</v>
      </c>
      <c r="C58" s="1">
        <v>5</v>
      </c>
      <c r="D58" s="49">
        <f t="shared" si="37"/>
        <v>2667</v>
      </c>
      <c r="E58" s="49">
        <f t="shared" si="37"/>
        <v>1</v>
      </c>
      <c r="F58" s="3">
        <f t="shared" si="38"/>
        <v>3.7495313085864269E-4</v>
      </c>
      <c r="G58" s="2">
        <v>0.5</v>
      </c>
      <c r="H58" s="3">
        <f t="shared" si="39"/>
        <v>1.8730099269526129E-3</v>
      </c>
      <c r="I58" s="3">
        <f t="shared" si="40"/>
        <v>0.99812699007304739</v>
      </c>
      <c r="J58" s="5">
        <f t="shared" si="47"/>
        <v>99079.871458734604</v>
      </c>
      <c r="K58" s="5">
        <f t="shared" si="41"/>
        <v>185.57758280339877</v>
      </c>
      <c r="L58" s="5">
        <f t="shared" si="42"/>
        <v>494935.41333666455</v>
      </c>
      <c r="M58" s="5">
        <f t="shared" si="32"/>
        <v>6017654.7241356401</v>
      </c>
      <c r="N58" s="33">
        <f t="shared" si="43"/>
        <v>60.735390907747693</v>
      </c>
      <c r="O58" s="4"/>
      <c r="Q58" s="27" t="s">
        <v>42</v>
      </c>
      <c r="R58" s="29">
        <f t="shared" si="33"/>
        <v>99079.871458734604</v>
      </c>
      <c r="S58" s="29">
        <f t="shared" si="34"/>
        <v>494935.41333666455</v>
      </c>
      <c r="T58" s="35">
        <f t="shared" si="35"/>
        <v>60.735390907747693</v>
      </c>
      <c r="U58" s="42">
        <v>0.96170886472285344</v>
      </c>
      <c r="V58" s="43">
        <f>1-U58</f>
        <v>3.829113527714656E-2</v>
      </c>
      <c r="W58" s="29">
        <f t="shared" si="44"/>
        <v>475983.77447113988</v>
      </c>
      <c r="X58" s="29">
        <f t="shared" si="36"/>
        <v>5251626.3307511276</v>
      </c>
      <c r="Y58" s="35">
        <f t="shared" si="45"/>
        <v>53.003967944572452</v>
      </c>
      <c r="Z58" s="36">
        <f t="shared" si="46"/>
        <v>7.7314229631752411</v>
      </c>
    </row>
    <row r="59" spans="1:26" s="2" customFormat="1" ht="13.2" x14ac:dyDescent="0.25">
      <c r="A59" s="2">
        <v>6</v>
      </c>
      <c r="B59" s="1" t="s">
        <v>43</v>
      </c>
      <c r="C59" s="1">
        <v>5</v>
      </c>
      <c r="D59" s="49">
        <f t="shared" si="37"/>
        <v>3012</v>
      </c>
      <c r="E59" s="49">
        <f t="shared" si="37"/>
        <v>3</v>
      </c>
      <c r="F59" s="3">
        <f t="shared" si="38"/>
        <v>9.9601593625498006E-4</v>
      </c>
      <c r="G59" s="2">
        <v>0.5</v>
      </c>
      <c r="H59" s="3">
        <f t="shared" si="39"/>
        <v>4.9677098857426718E-3</v>
      </c>
      <c r="I59" s="3">
        <f t="shared" si="40"/>
        <v>0.99503229011425731</v>
      </c>
      <c r="J59" s="5">
        <f t="shared" si="47"/>
        <v>98894.293875931209</v>
      </c>
      <c r="K59" s="5">
        <f t="shared" si="41"/>
        <v>491.27816133100441</v>
      </c>
      <c r="L59" s="5">
        <f t="shared" si="42"/>
        <v>493243.27397632849</v>
      </c>
      <c r="M59" s="5">
        <f t="shared" si="32"/>
        <v>5522719.3107989756</v>
      </c>
      <c r="N59" s="33">
        <f t="shared" si="43"/>
        <v>55.844671055820029</v>
      </c>
      <c r="O59" s="4"/>
      <c r="Q59" s="27" t="s">
        <v>44</v>
      </c>
      <c r="R59" s="29">
        <f t="shared" si="33"/>
        <v>98894.293875931209</v>
      </c>
      <c r="S59" s="29">
        <f t="shared" si="34"/>
        <v>493243.27397632849</v>
      </c>
      <c r="T59" s="35">
        <f t="shared" si="35"/>
        <v>55.844671055820029</v>
      </c>
      <c r="U59" s="42">
        <v>0.963091689110254</v>
      </c>
      <c r="V59" s="43">
        <f t="shared" ref="V59:V72" si="48">1-U59</f>
        <v>3.6908310889745999E-2</v>
      </c>
      <c r="W59" s="29">
        <f t="shared" si="44"/>
        <v>475038.497876134</v>
      </c>
      <c r="X59" s="29">
        <f t="shared" si="36"/>
        <v>4775642.556279988</v>
      </c>
      <c r="Y59" s="35">
        <f t="shared" si="45"/>
        <v>48.290375198707785</v>
      </c>
      <c r="Z59" s="36">
        <f t="shared" si="46"/>
        <v>7.5542958571122441</v>
      </c>
    </row>
    <row r="60" spans="1:26" s="2" customFormat="1" ht="13.2" x14ac:dyDescent="0.25">
      <c r="A60" s="2">
        <v>7</v>
      </c>
      <c r="B60" s="1" t="s">
        <v>45</v>
      </c>
      <c r="C60" s="1">
        <v>5</v>
      </c>
      <c r="D60" s="49">
        <f t="shared" si="37"/>
        <v>2977</v>
      </c>
      <c r="E60" s="49">
        <f t="shared" si="37"/>
        <v>6</v>
      </c>
      <c r="F60" s="3">
        <f t="shared" si="38"/>
        <v>2.0154517971111858E-3</v>
      </c>
      <c r="G60" s="2">
        <v>0.5</v>
      </c>
      <c r="H60" s="3">
        <f t="shared" si="39"/>
        <v>1.0026737967914439E-2</v>
      </c>
      <c r="I60" s="3">
        <f t="shared" si="40"/>
        <v>0.98997326203208558</v>
      </c>
      <c r="J60" s="5">
        <f t="shared" si="47"/>
        <v>98403.015714600202</v>
      </c>
      <c r="K60" s="5">
        <f t="shared" si="41"/>
        <v>986.66125382286305</v>
      </c>
      <c r="L60" s="5">
        <f t="shared" si="42"/>
        <v>489548.42543844378</v>
      </c>
      <c r="M60" s="5">
        <f t="shared" si="32"/>
        <v>5029476.0368226469</v>
      </c>
      <c r="N60" s="33">
        <f t="shared" si="43"/>
        <v>51.110994925294918</v>
      </c>
      <c r="O60" s="4"/>
      <c r="Q60" s="27" t="s">
        <v>46</v>
      </c>
      <c r="R60" s="29">
        <f t="shared" si="33"/>
        <v>98403.015714600202</v>
      </c>
      <c r="S60" s="29">
        <f t="shared" si="34"/>
        <v>489548.42543844378</v>
      </c>
      <c r="T60" s="35">
        <f t="shared" si="35"/>
        <v>51.110994925294918</v>
      </c>
      <c r="U60" s="42">
        <v>0.95736753435116873</v>
      </c>
      <c r="V60" s="43">
        <f t="shared" si="48"/>
        <v>4.2632465648831275E-2</v>
      </c>
      <c r="W60" s="29">
        <f t="shared" si="44"/>
        <v>468677.76900749991</v>
      </c>
      <c r="X60" s="29">
        <f t="shared" si="36"/>
        <v>4300604.0584038543</v>
      </c>
      <c r="Y60" s="35">
        <f t="shared" si="45"/>
        <v>43.703986378598024</v>
      </c>
      <c r="Z60" s="36">
        <f t="shared" si="46"/>
        <v>7.4070085466968933</v>
      </c>
    </row>
    <row r="61" spans="1:26" s="2" customFormat="1" ht="13.2" x14ac:dyDescent="0.25">
      <c r="A61" s="2">
        <v>8</v>
      </c>
      <c r="B61" s="1" t="s">
        <v>47</v>
      </c>
      <c r="C61" s="1">
        <v>5</v>
      </c>
      <c r="D61" s="49">
        <f t="shared" si="37"/>
        <v>2728</v>
      </c>
      <c r="E61" s="49">
        <f t="shared" si="37"/>
        <v>2</v>
      </c>
      <c r="F61" s="3">
        <f t="shared" si="38"/>
        <v>7.3313782991202346E-4</v>
      </c>
      <c r="G61" s="2">
        <v>0.5</v>
      </c>
      <c r="H61" s="3">
        <f t="shared" si="39"/>
        <v>3.6589828027808269E-3</v>
      </c>
      <c r="I61" s="3">
        <f t="shared" si="40"/>
        <v>0.99634101719721913</v>
      </c>
      <c r="J61" s="5">
        <f t="shared" si="47"/>
        <v>97416.354460777336</v>
      </c>
      <c r="K61" s="5">
        <f t="shared" si="41"/>
        <v>356.44476568158558</v>
      </c>
      <c r="L61" s="5">
        <f t="shared" si="42"/>
        <v>486190.66038968269</v>
      </c>
      <c r="M61" s="5">
        <f t="shared" si="32"/>
        <v>4539927.6113842027</v>
      </c>
      <c r="N61" s="33">
        <f t="shared" si="43"/>
        <v>46.603341261472785</v>
      </c>
      <c r="O61" s="4"/>
      <c r="Q61" s="27" t="s">
        <v>48</v>
      </c>
      <c r="R61" s="29">
        <f t="shared" si="33"/>
        <v>97416.354460777336</v>
      </c>
      <c r="S61" s="29">
        <f t="shared" si="34"/>
        <v>486190.66038968269</v>
      </c>
      <c r="T61" s="35">
        <f t="shared" si="35"/>
        <v>46.603341261472785</v>
      </c>
      <c r="U61" s="42">
        <v>0.95681081085376496</v>
      </c>
      <c r="V61" s="43">
        <f t="shared" si="48"/>
        <v>4.3189189146235041E-2</v>
      </c>
      <c r="W61" s="29">
        <f t="shared" si="44"/>
        <v>465192.47999697976</v>
      </c>
      <c r="X61" s="29">
        <f t="shared" si="36"/>
        <v>3831926.289396354</v>
      </c>
      <c r="Y61" s="35">
        <f t="shared" si="45"/>
        <v>39.335554184992617</v>
      </c>
      <c r="Z61" s="36">
        <f t="shared" si="46"/>
        <v>7.2677870764801682</v>
      </c>
    </row>
    <row r="62" spans="1:26" s="2" customFormat="1" ht="13.2" x14ac:dyDescent="0.25">
      <c r="A62" s="2">
        <v>9</v>
      </c>
      <c r="B62" s="1" t="s">
        <v>49</v>
      </c>
      <c r="C62" s="1">
        <v>5</v>
      </c>
      <c r="D62" s="49">
        <f t="shared" si="37"/>
        <v>3016</v>
      </c>
      <c r="E62" s="49">
        <f t="shared" si="37"/>
        <v>9</v>
      </c>
      <c r="F62" s="3">
        <f t="shared" si="38"/>
        <v>2.9840848806366046E-3</v>
      </c>
      <c r="G62" s="2">
        <v>0.5</v>
      </c>
      <c r="H62" s="3">
        <f t="shared" si="39"/>
        <v>1.4809939114694751E-2</v>
      </c>
      <c r="I62" s="3">
        <f t="shared" si="40"/>
        <v>0.98519006088530525</v>
      </c>
      <c r="J62" s="5">
        <f t="shared" si="47"/>
        <v>97059.909695095746</v>
      </c>
      <c r="K62" s="5">
        <f t="shared" si="41"/>
        <v>1437.4513530621389</v>
      </c>
      <c r="L62" s="5">
        <f t="shared" si="42"/>
        <v>481705.92009282345</v>
      </c>
      <c r="M62" s="5">
        <f t="shared" si="32"/>
        <v>4053736.95099452</v>
      </c>
      <c r="N62" s="33">
        <f t="shared" si="43"/>
        <v>41.765307259495088</v>
      </c>
      <c r="O62" s="4"/>
      <c r="Q62" s="27" t="s">
        <v>50</v>
      </c>
      <c r="R62" s="29">
        <f t="shared" si="33"/>
        <v>97059.909695095746</v>
      </c>
      <c r="S62" s="29">
        <f t="shared" si="34"/>
        <v>481705.92009282345</v>
      </c>
      <c r="T62" s="35">
        <f t="shared" si="35"/>
        <v>41.765307259495088</v>
      </c>
      <c r="U62" s="42">
        <v>0.94800928093814252</v>
      </c>
      <c r="V62" s="43">
        <f t="shared" si="48"/>
        <v>5.1990719061857482E-2</v>
      </c>
      <c r="W62" s="29">
        <f t="shared" si="44"/>
        <v>456661.6829308439</v>
      </c>
      <c r="X62" s="29">
        <f t="shared" si="36"/>
        <v>3366733.8093993743</v>
      </c>
      <c r="Y62" s="35">
        <f t="shared" si="45"/>
        <v>34.68717228334171</v>
      </c>
      <c r="Z62" s="36">
        <f t="shared" si="46"/>
        <v>7.0781349761533789</v>
      </c>
    </row>
    <row r="63" spans="1:26" s="2" customFormat="1" ht="13.2" x14ac:dyDescent="0.25">
      <c r="A63" s="2">
        <v>10</v>
      </c>
      <c r="B63" s="1" t="s">
        <v>51</v>
      </c>
      <c r="C63" s="1">
        <v>5</v>
      </c>
      <c r="D63" s="49">
        <f t="shared" si="37"/>
        <v>3259</v>
      </c>
      <c r="E63" s="49">
        <f t="shared" si="37"/>
        <v>16</v>
      </c>
      <c r="F63" s="3">
        <f t="shared" si="38"/>
        <v>4.9094814360233201E-3</v>
      </c>
      <c r="G63" s="2">
        <v>0.5</v>
      </c>
      <c r="H63" s="3">
        <f t="shared" si="39"/>
        <v>2.4249772658381331E-2</v>
      </c>
      <c r="I63" s="3">
        <f t="shared" si="40"/>
        <v>0.97575022734161865</v>
      </c>
      <c r="J63" s="5">
        <f t="shared" si="47"/>
        <v>95622.458342033613</v>
      </c>
      <c r="K63" s="5">
        <f t="shared" si="41"/>
        <v>2318.8228758298546</v>
      </c>
      <c r="L63" s="5">
        <f t="shared" si="42"/>
        <v>472315.23452059343</v>
      </c>
      <c r="M63" s="5">
        <f t="shared" si="32"/>
        <v>3572031.0309016965</v>
      </c>
      <c r="N63" s="33">
        <f t="shared" si="43"/>
        <v>37.355565761809189</v>
      </c>
      <c r="O63" s="4"/>
      <c r="Q63" s="27" t="s">
        <v>52</v>
      </c>
      <c r="R63" s="29">
        <f t="shared" si="33"/>
        <v>95622.458342033613</v>
      </c>
      <c r="S63" s="29">
        <f t="shared" si="34"/>
        <v>472315.23452059343</v>
      </c>
      <c r="T63" s="35">
        <f t="shared" si="35"/>
        <v>37.355565761809189</v>
      </c>
      <c r="U63" s="42">
        <v>0.94216194080535964</v>
      </c>
      <c r="V63" s="43">
        <f t="shared" si="48"/>
        <v>5.7838059194640357E-2</v>
      </c>
      <c r="W63" s="29">
        <f t="shared" si="44"/>
        <v>444997.43802786089</v>
      </c>
      <c r="X63" s="29">
        <f t="shared" si="36"/>
        <v>2910072.1264685304</v>
      </c>
      <c r="Y63" s="35">
        <f t="shared" si="45"/>
        <v>30.432935702818302</v>
      </c>
      <c r="Z63" s="36">
        <f t="shared" si="46"/>
        <v>6.9226300589908867</v>
      </c>
    </row>
    <row r="64" spans="1:26" s="2" customFormat="1" ht="13.2" x14ac:dyDescent="0.25">
      <c r="A64" s="2">
        <v>11</v>
      </c>
      <c r="B64" s="1" t="s">
        <v>53</v>
      </c>
      <c r="C64" s="1">
        <v>5</v>
      </c>
      <c r="D64" s="49">
        <f t="shared" si="37"/>
        <v>3527</v>
      </c>
      <c r="E64" s="49">
        <f t="shared" si="37"/>
        <v>15</v>
      </c>
      <c r="F64" s="3">
        <f t="shared" si="38"/>
        <v>4.2529061525375675E-3</v>
      </c>
      <c r="G64" s="2">
        <v>0.5</v>
      </c>
      <c r="H64" s="3">
        <f t="shared" si="39"/>
        <v>2.1040819189227098E-2</v>
      </c>
      <c r="I64" s="3">
        <f t="shared" si="40"/>
        <v>0.97895918081077293</v>
      </c>
      <c r="J64" s="5">
        <f t="shared" si="47"/>
        <v>93303.635466203763</v>
      </c>
      <c r="K64" s="5">
        <f t="shared" si="41"/>
        <v>1963.1849235419502</v>
      </c>
      <c r="L64" s="5">
        <f t="shared" si="42"/>
        <v>461610.21502216393</v>
      </c>
      <c r="M64" s="5">
        <f t="shared" si="32"/>
        <v>3099715.7963811029</v>
      </c>
      <c r="N64" s="33">
        <f t="shared" si="43"/>
        <v>33.221811571360206</v>
      </c>
      <c r="O64" s="4"/>
      <c r="Q64" s="27" t="s">
        <v>54</v>
      </c>
      <c r="R64" s="29">
        <f t="shared" si="33"/>
        <v>93303.635466203763</v>
      </c>
      <c r="S64" s="29">
        <f t="shared" si="34"/>
        <v>461610.21502216393</v>
      </c>
      <c r="T64" s="35">
        <f t="shared" si="35"/>
        <v>33.221811571360206</v>
      </c>
      <c r="U64" s="42">
        <v>0.92489605986448908</v>
      </c>
      <c r="V64" s="43">
        <f t="shared" si="48"/>
        <v>7.5103940135510916E-2</v>
      </c>
      <c r="W64" s="29">
        <f t="shared" si="44"/>
        <v>426941.46906719898</v>
      </c>
      <c r="X64" s="29">
        <f t="shared" si="36"/>
        <v>2465074.6884406693</v>
      </c>
      <c r="Y64" s="35">
        <f t="shared" si="45"/>
        <v>26.419921111579445</v>
      </c>
      <c r="Z64" s="36">
        <f t="shared" si="46"/>
        <v>6.8018904597807612</v>
      </c>
    </row>
    <row r="65" spans="1:26" s="2" customFormat="1" ht="13.2" x14ac:dyDescent="0.25">
      <c r="A65" s="2">
        <v>12</v>
      </c>
      <c r="B65" s="1" t="s">
        <v>55</v>
      </c>
      <c r="C65" s="1">
        <v>5</v>
      </c>
      <c r="D65" s="49">
        <f t="shared" si="37"/>
        <v>3365</v>
      </c>
      <c r="E65" s="49">
        <f t="shared" si="37"/>
        <v>25</v>
      </c>
      <c r="F65" s="3">
        <f t="shared" si="38"/>
        <v>7.429420505200594E-3</v>
      </c>
      <c r="G65" s="2">
        <v>0.5</v>
      </c>
      <c r="H65" s="3">
        <f t="shared" si="39"/>
        <v>3.6469730123997082E-2</v>
      </c>
      <c r="I65" s="3">
        <f t="shared" si="40"/>
        <v>0.96353026987600288</v>
      </c>
      <c r="J65" s="5">
        <f t="shared" si="47"/>
        <v>91340.450542661813</v>
      </c>
      <c r="K65" s="5">
        <f t="shared" si="41"/>
        <v>3331.1615806951791</v>
      </c>
      <c r="L65" s="5">
        <f t="shared" si="42"/>
        <v>448374.34876157111</v>
      </c>
      <c r="M65" s="5">
        <f t="shared" si="32"/>
        <v>2638105.5813589389</v>
      </c>
      <c r="N65" s="33">
        <f t="shared" si="43"/>
        <v>28.882117021382278</v>
      </c>
      <c r="O65" s="4"/>
      <c r="Q65" s="27" t="s">
        <v>56</v>
      </c>
      <c r="R65" s="29">
        <f t="shared" si="33"/>
        <v>91340.450542661813</v>
      </c>
      <c r="S65" s="29">
        <f t="shared" si="34"/>
        <v>448374.34876157111</v>
      </c>
      <c r="T65" s="35">
        <f t="shared" si="35"/>
        <v>28.882117021382278</v>
      </c>
      <c r="U65" s="42">
        <v>0.89970667843387275</v>
      </c>
      <c r="V65" s="43">
        <f t="shared" si="48"/>
        <v>0.10029332156612725</v>
      </c>
      <c r="W65" s="29">
        <f t="shared" si="44"/>
        <v>403405.39601922396</v>
      </c>
      <c r="X65" s="29">
        <f t="shared" si="36"/>
        <v>2038133.2193734702</v>
      </c>
      <c r="Y65" s="35">
        <f t="shared" si="45"/>
        <v>22.313588418545539</v>
      </c>
      <c r="Z65" s="36">
        <f t="shared" si="46"/>
        <v>6.5685286028367393</v>
      </c>
    </row>
    <row r="66" spans="1:26" s="2" customFormat="1" ht="13.2" x14ac:dyDescent="0.25">
      <c r="A66" s="2">
        <v>13</v>
      </c>
      <c r="B66" s="1" t="s">
        <v>57</v>
      </c>
      <c r="C66" s="1">
        <v>5</v>
      </c>
      <c r="D66" s="49">
        <f t="shared" si="37"/>
        <v>2795</v>
      </c>
      <c r="E66" s="49">
        <f t="shared" si="37"/>
        <v>23</v>
      </c>
      <c r="F66" s="3">
        <f t="shared" si="38"/>
        <v>8.2289803220035786E-3</v>
      </c>
      <c r="G66" s="2">
        <v>0.5</v>
      </c>
      <c r="H66" s="3">
        <f t="shared" si="39"/>
        <v>4.0315512708150751E-2</v>
      </c>
      <c r="I66" s="3">
        <f t="shared" si="40"/>
        <v>0.9596844872918493</v>
      </c>
      <c r="J66" s="5">
        <f t="shared" si="47"/>
        <v>88009.288961966624</v>
      </c>
      <c r="K66" s="5">
        <f t="shared" si="41"/>
        <v>3548.1396075814769</v>
      </c>
      <c r="L66" s="5">
        <f t="shared" si="42"/>
        <v>431176.09579087945</v>
      </c>
      <c r="M66" s="5">
        <f t="shared" si="32"/>
        <v>2189731.2325973678</v>
      </c>
      <c r="N66" s="33">
        <f t="shared" si="43"/>
        <v>24.880683146339976</v>
      </c>
      <c r="O66" s="4"/>
      <c r="Q66" s="27" t="s">
        <v>58</v>
      </c>
      <c r="R66" s="29">
        <f t="shared" si="33"/>
        <v>88009.288961966624</v>
      </c>
      <c r="S66" s="29">
        <f t="shared" si="34"/>
        <v>431176.09579087945</v>
      </c>
      <c r="T66" s="35">
        <f t="shared" si="35"/>
        <v>24.880683146339976</v>
      </c>
      <c r="U66" s="42">
        <v>0.86438699185239576</v>
      </c>
      <c r="V66" s="43">
        <f t="shared" si="48"/>
        <v>0.13561300814760424</v>
      </c>
      <c r="W66" s="29">
        <f t="shared" si="44"/>
        <v>372703.00839933875</v>
      </c>
      <c r="X66" s="29">
        <f t="shared" si="36"/>
        <v>1634727.8233542463</v>
      </c>
      <c r="Y66" s="35">
        <f t="shared" si="45"/>
        <v>18.574491881881887</v>
      </c>
      <c r="Z66" s="36">
        <f t="shared" si="46"/>
        <v>6.3061912644580893</v>
      </c>
    </row>
    <row r="67" spans="1:26" s="2" customFormat="1" ht="13.2" x14ac:dyDescent="0.25">
      <c r="A67" s="2">
        <v>14</v>
      </c>
      <c r="B67" s="1" t="s">
        <v>59</v>
      </c>
      <c r="C67" s="1">
        <v>5</v>
      </c>
      <c r="D67" s="49">
        <f t="shared" si="37"/>
        <v>2099</v>
      </c>
      <c r="E67" s="49">
        <f t="shared" si="37"/>
        <v>28</v>
      </c>
      <c r="F67" s="3">
        <f t="shared" si="38"/>
        <v>1.3339685564554549E-2</v>
      </c>
      <c r="G67" s="2">
        <v>0.5</v>
      </c>
      <c r="H67" s="3">
        <f t="shared" si="39"/>
        <v>6.4545873674504373E-2</v>
      </c>
      <c r="I67" s="3">
        <f t="shared" si="40"/>
        <v>0.93545412632549563</v>
      </c>
      <c r="J67" s="5">
        <f t="shared" si="47"/>
        <v>84461.149354385154</v>
      </c>
      <c r="K67" s="5">
        <f t="shared" si="41"/>
        <v>5451.6186766315905</v>
      </c>
      <c r="L67" s="5">
        <f t="shared" si="42"/>
        <v>408676.70008034678</v>
      </c>
      <c r="M67" s="5">
        <f t="shared" si="32"/>
        <v>1758555.1368064885</v>
      </c>
      <c r="N67" s="33">
        <f t="shared" si="43"/>
        <v>20.820876228286679</v>
      </c>
      <c r="O67" s="4"/>
      <c r="Q67" s="27" t="s">
        <v>60</v>
      </c>
      <c r="R67" s="29">
        <f t="shared" si="33"/>
        <v>84461.149354385154</v>
      </c>
      <c r="S67" s="29">
        <f t="shared" si="34"/>
        <v>408676.70008034678</v>
      </c>
      <c r="T67" s="35">
        <f t="shared" si="35"/>
        <v>20.820876228286679</v>
      </c>
      <c r="U67" s="42">
        <v>0.82345390469096191</v>
      </c>
      <c r="V67" s="43">
        <f t="shared" si="48"/>
        <v>0.17654609530903809</v>
      </c>
      <c r="W67" s="29">
        <f t="shared" si="44"/>
        <v>336526.42443737871</v>
      </c>
      <c r="X67" s="29">
        <f t="shared" si="36"/>
        <v>1262024.8149549076</v>
      </c>
      <c r="Y67" s="35">
        <f t="shared" si="45"/>
        <v>14.942074842714467</v>
      </c>
      <c r="Z67" s="36">
        <f t="shared" si="46"/>
        <v>5.8788013855722117</v>
      </c>
    </row>
    <row r="68" spans="1:26" s="2" customFormat="1" ht="13.2" x14ac:dyDescent="0.25">
      <c r="A68" s="2">
        <v>15</v>
      </c>
      <c r="B68" s="1" t="s">
        <v>61</v>
      </c>
      <c r="C68" s="1">
        <v>5</v>
      </c>
      <c r="D68" s="49">
        <f t="shared" si="37"/>
        <v>1631</v>
      </c>
      <c r="E68" s="49">
        <f t="shared" si="37"/>
        <v>26</v>
      </c>
      <c r="F68" s="3">
        <f t="shared" si="38"/>
        <v>1.5941140404659718E-2</v>
      </c>
      <c r="G68" s="2">
        <v>0.5</v>
      </c>
      <c r="H68" s="3">
        <f t="shared" si="39"/>
        <v>7.6650943396226412E-2</v>
      </c>
      <c r="I68" s="3">
        <f t="shared" si="40"/>
        <v>0.92334905660377364</v>
      </c>
      <c r="J68" s="5">
        <f t="shared" si="47"/>
        <v>79009.530677753559</v>
      </c>
      <c r="K68" s="5">
        <f t="shared" si="41"/>
        <v>6056.1550637429027</v>
      </c>
      <c r="L68" s="5">
        <f t="shared" si="42"/>
        <v>379907.26572941057</v>
      </c>
      <c r="M68" s="5">
        <f t="shared" si="32"/>
        <v>1349878.4367261417</v>
      </c>
      <c r="N68" s="33">
        <f t="shared" si="43"/>
        <v>17.085007658528244</v>
      </c>
      <c r="O68" s="4"/>
      <c r="Q68" s="27" t="s">
        <v>62</v>
      </c>
      <c r="R68" s="29">
        <f t="shared" si="33"/>
        <v>79009.530677753559</v>
      </c>
      <c r="S68" s="29">
        <f t="shared" si="34"/>
        <v>379907.26572941057</v>
      </c>
      <c r="T68" s="35">
        <f t="shared" si="35"/>
        <v>17.085007658528244</v>
      </c>
      <c r="U68" s="42">
        <v>0.7557222850963411</v>
      </c>
      <c r="V68" s="43">
        <f t="shared" si="48"/>
        <v>0.2442777149036589</v>
      </c>
      <c r="W68" s="29">
        <f t="shared" si="44"/>
        <v>287104.38698173303</v>
      </c>
      <c r="X68" s="29">
        <f t="shared" si="36"/>
        <v>925498.39051752898</v>
      </c>
      <c r="Y68" s="35">
        <f t="shared" si="45"/>
        <v>11.713756335197653</v>
      </c>
      <c r="Z68" s="36">
        <f t="shared" si="46"/>
        <v>5.3712513233305916</v>
      </c>
    </row>
    <row r="69" spans="1:26" s="2" customFormat="1" ht="13.2" x14ac:dyDescent="0.25">
      <c r="A69" s="2">
        <v>16</v>
      </c>
      <c r="B69" s="1" t="s">
        <v>63</v>
      </c>
      <c r="C69" s="1">
        <v>5</v>
      </c>
      <c r="D69" s="49">
        <f t="shared" si="37"/>
        <v>1099</v>
      </c>
      <c r="E69" s="49">
        <f t="shared" si="37"/>
        <v>28</v>
      </c>
      <c r="F69" s="3">
        <f t="shared" si="38"/>
        <v>2.5477707006369428E-2</v>
      </c>
      <c r="G69" s="2">
        <v>0.5</v>
      </c>
      <c r="H69" s="3">
        <f t="shared" si="39"/>
        <v>0.11976047904191617</v>
      </c>
      <c r="I69" s="3">
        <f t="shared" si="40"/>
        <v>0.88023952095808378</v>
      </c>
      <c r="J69" s="5">
        <f t="shared" si="47"/>
        <v>72953.375614010656</v>
      </c>
      <c r="K69" s="5">
        <f t="shared" si="41"/>
        <v>8736.9312112587613</v>
      </c>
      <c r="L69" s="5">
        <f t="shared" si="42"/>
        <v>342924.5500419063</v>
      </c>
      <c r="M69" s="5">
        <f t="shared" si="32"/>
        <v>969971.17099673115</v>
      </c>
      <c r="N69" s="33">
        <f t="shared" si="43"/>
        <v>13.295768192122541</v>
      </c>
      <c r="O69" s="4"/>
      <c r="Q69" s="27" t="s">
        <v>64</v>
      </c>
      <c r="R69" s="29">
        <f t="shared" si="33"/>
        <v>72953.375614010656</v>
      </c>
      <c r="S69" s="29">
        <f t="shared" si="34"/>
        <v>342924.5500419063</v>
      </c>
      <c r="T69" s="35">
        <f t="shared" si="35"/>
        <v>13.295768192122541</v>
      </c>
      <c r="U69" s="42">
        <v>0.69850988448397933</v>
      </c>
      <c r="V69" s="43">
        <f t="shared" si="48"/>
        <v>0.30149011551602067</v>
      </c>
      <c r="W69" s="29">
        <f t="shared" si="44"/>
        <v>239536.18783649255</v>
      </c>
      <c r="X69" s="29">
        <f t="shared" si="36"/>
        <v>638394.00353579596</v>
      </c>
      <c r="Y69" s="35">
        <f t="shared" si="45"/>
        <v>8.7507123304818357</v>
      </c>
      <c r="Z69" s="36">
        <f t="shared" si="46"/>
        <v>4.5450558616407051</v>
      </c>
    </row>
    <row r="70" spans="1:26" s="2" customFormat="1" ht="13.2" x14ac:dyDescent="0.25">
      <c r="A70" s="2">
        <v>17</v>
      </c>
      <c r="B70" s="1" t="s">
        <v>65</v>
      </c>
      <c r="C70" s="1">
        <v>5</v>
      </c>
      <c r="D70" s="49">
        <f t="shared" si="37"/>
        <v>629</v>
      </c>
      <c r="E70" s="49">
        <f t="shared" si="37"/>
        <v>37</v>
      </c>
      <c r="F70" s="3">
        <f t="shared" si="38"/>
        <v>5.8823529411764705E-2</v>
      </c>
      <c r="G70" s="2">
        <v>0.5</v>
      </c>
      <c r="H70" s="3">
        <f t="shared" si="39"/>
        <v>0.25641025641025644</v>
      </c>
      <c r="I70" s="3">
        <f t="shared" si="40"/>
        <v>0.74358974358974361</v>
      </c>
      <c r="J70" s="5">
        <f t="shared" si="47"/>
        <v>64216.444402751891</v>
      </c>
      <c r="K70" s="5">
        <f t="shared" si="41"/>
        <v>16465.754975064589</v>
      </c>
      <c r="L70" s="5">
        <f t="shared" si="42"/>
        <v>279917.83457609802</v>
      </c>
      <c r="M70" s="5">
        <f t="shared" si="32"/>
        <v>627046.62095482484</v>
      </c>
      <c r="N70" s="33">
        <f t="shared" si="43"/>
        <v>9.7645801910507792</v>
      </c>
      <c r="O70" s="4"/>
      <c r="Q70" s="27" t="s">
        <v>66</v>
      </c>
      <c r="R70" s="29">
        <f t="shared" si="33"/>
        <v>64216.444402751891</v>
      </c>
      <c r="S70" s="29">
        <f t="shared" si="34"/>
        <v>279917.83457609802</v>
      </c>
      <c r="T70" s="35">
        <f t="shared" si="35"/>
        <v>9.7645801910507792</v>
      </c>
      <c r="U70" s="42">
        <v>0.67065690345363116</v>
      </c>
      <c r="V70" s="43">
        <f t="shared" si="48"/>
        <v>0.32934309654636884</v>
      </c>
      <c r="W70" s="29">
        <f t="shared" si="44"/>
        <v>187728.82815825165</v>
      </c>
      <c r="X70" s="29">
        <f t="shared" si="36"/>
        <v>398857.81569930341</v>
      </c>
      <c r="Y70" s="35">
        <f t="shared" si="45"/>
        <v>6.2111476181669598</v>
      </c>
      <c r="Z70" s="36">
        <f t="shared" si="46"/>
        <v>3.5534325728838194</v>
      </c>
    </row>
    <row r="71" spans="1:26" s="2" customFormat="1" ht="13.2" x14ac:dyDescent="0.25">
      <c r="A71" s="2">
        <v>18</v>
      </c>
      <c r="B71" s="1" t="s">
        <v>67</v>
      </c>
      <c r="C71" s="1">
        <v>5</v>
      </c>
      <c r="D71" s="49">
        <f t="shared" ref="D71:E72" si="49">D21+D46</f>
        <v>323</v>
      </c>
      <c r="E71" s="49">
        <f t="shared" si="49"/>
        <v>34</v>
      </c>
      <c r="F71" s="3">
        <f t="shared" si="38"/>
        <v>0.10526315789473684</v>
      </c>
      <c r="G71" s="2">
        <v>0.5</v>
      </c>
      <c r="H71" s="3">
        <f t="shared" si="39"/>
        <v>0.41666666666666669</v>
      </c>
      <c r="I71" s="3">
        <f t="shared" si="40"/>
        <v>0.58333333333333326</v>
      </c>
      <c r="J71" s="5">
        <f t="shared" si="47"/>
        <v>47750.689427687306</v>
      </c>
      <c r="K71" s="5">
        <f t="shared" si="41"/>
        <v>19896.120594869713</v>
      </c>
      <c r="L71" s="5">
        <f t="shared" si="42"/>
        <v>189013.14565126225</v>
      </c>
      <c r="M71" s="5">
        <f>L71+M72</f>
        <v>347128.78637872683</v>
      </c>
      <c r="N71" s="33">
        <f t="shared" si="43"/>
        <v>7.2696078431372548</v>
      </c>
      <c r="O71" s="4"/>
      <c r="Q71" s="27" t="s">
        <v>68</v>
      </c>
      <c r="R71" s="29">
        <f t="shared" si="33"/>
        <v>47750.689427687306</v>
      </c>
      <c r="S71" s="29">
        <f t="shared" si="34"/>
        <v>189013.14565126225</v>
      </c>
      <c r="T71" s="35">
        <f t="shared" si="35"/>
        <v>7.2696078431372548</v>
      </c>
      <c r="U71" s="42">
        <v>0.63527807449444496</v>
      </c>
      <c r="V71" s="43">
        <f t="shared" si="48"/>
        <v>0.36472192550555504</v>
      </c>
      <c r="W71" s="29">
        <f t="shared" si="44"/>
        <v>120075.90722347195</v>
      </c>
      <c r="X71" s="29">
        <f>X72+W71</f>
        <v>211128.98754105176</v>
      </c>
      <c r="Y71" s="35">
        <f t="shared" si="45"/>
        <v>4.4214856386687629</v>
      </c>
      <c r="Z71" s="36">
        <f t="shared" si="46"/>
        <v>2.848122204468492</v>
      </c>
    </row>
    <row r="72" spans="1:26" s="2" customFormat="1" ht="13.2" x14ac:dyDescent="0.25">
      <c r="A72" s="12">
        <v>19</v>
      </c>
      <c r="B72" s="13" t="s">
        <v>69</v>
      </c>
      <c r="C72" s="12"/>
      <c r="D72" s="50">
        <f t="shared" si="49"/>
        <v>193</v>
      </c>
      <c r="E72" s="50">
        <f t="shared" si="49"/>
        <v>34</v>
      </c>
      <c r="F72" s="17">
        <f t="shared" si="38"/>
        <v>0.17616580310880828</v>
      </c>
      <c r="G72" s="12"/>
      <c r="H72" s="17">
        <v>1</v>
      </c>
      <c r="I72" s="17">
        <f t="shared" si="40"/>
        <v>0</v>
      </c>
      <c r="J72" s="21">
        <f t="shared" si="47"/>
        <v>27854.568832817593</v>
      </c>
      <c r="K72" s="21">
        <f t="shared" si="41"/>
        <v>27854.568832817593</v>
      </c>
      <c r="L72" s="21">
        <f>K72/F72</f>
        <v>158115.64072746458</v>
      </c>
      <c r="M72" s="21">
        <f>L72</f>
        <v>158115.64072746458</v>
      </c>
      <c r="N72" s="34">
        <f t="shared" si="43"/>
        <v>5.6764705882352944</v>
      </c>
      <c r="O72" s="4"/>
      <c r="Q72" s="30" t="s">
        <v>69</v>
      </c>
      <c r="R72" s="31">
        <f t="shared" si="33"/>
        <v>27854.568832817593</v>
      </c>
      <c r="S72" s="31">
        <f t="shared" si="34"/>
        <v>158115.64072746458</v>
      </c>
      <c r="T72" s="38">
        <f t="shared" si="35"/>
        <v>5.6764705882352944</v>
      </c>
      <c r="U72" s="44">
        <v>0.57586384179742911</v>
      </c>
      <c r="V72" s="45">
        <f t="shared" si="48"/>
        <v>0.42413615820257089</v>
      </c>
      <c r="W72" s="31">
        <f t="shared" si="44"/>
        <v>91053.080317579806</v>
      </c>
      <c r="X72" s="31">
        <f>W72</f>
        <v>91053.080317579806</v>
      </c>
      <c r="Y72" s="38">
        <f t="shared" si="45"/>
        <v>3.268874160791289</v>
      </c>
      <c r="Z72" s="37">
        <f t="shared" si="46"/>
        <v>2.4075964274440054</v>
      </c>
    </row>
    <row r="73" spans="1:26" s="2" customFormat="1" ht="13.2" x14ac:dyDescent="0.25">
      <c r="B73" s="2" t="s">
        <v>70</v>
      </c>
      <c r="D73" s="25">
        <f>SUM(D54:D72)</f>
        <v>39528</v>
      </c>
      <c r="E73" s="25">
        <f>SUM(E54:E72)</f>
        <v>291</v>
      </c>
    </row>
    <row r="77" spans="1:26" s="52" customFormat="1" ht="17.399999999999999" x14ac:dyDescent="0.3">
      <c r="C77" s="53" t="s">
        <v>81</v>
      </c>
      <c r="D77" s="53" t="s">
        <v>82</v>
      </c>
      <c r="E77" s="53" t="s">
        <v>83</v>
      </c>
      <c r="F77" s="53" t="s">
        <v>19</v>
      </c>
      <c r="G77" s="53" t="s">
        <v>20</v>
      </c>
    </row>
    <row r="78" spans="1:26" s="52" customFormat="1" ht="17.399999999999999" x14ac:dyDescent="0.3">
      <c r="C78" s="53" t="s">
        <v>84</v>
      </c>
      <c r="D78" s="54">
        <v>0</v>
      </c>
      <c r="E78" s="55">
        <f>$N$4</f>
        <v>71.576998542505947</v>
      </c>
      <c r="F78" s="55">
        <f>$Y$4</f>
        <v>65.19830728981745</v>
      </c>
      <c r="G78" s="55">
        <f>E78-F78</f>
        <v>6.3786912526884976</v>
      </c>
    </row>
    <row r="79" spans="1:26" s="52" customFormat="1" ht="17.399999999999999" x14ac:dyDescent="0.3">
      <c r="C79" s="53" t="s">
        <v>85</v>
      </c>
      <c r="D79" s="54">
        <v>0</v>
      </c>
      <c r="E79" s="55">
        <f>$N$29</f>
        <v>79.002547345062823</v>
      </c>
      <c r="F79" s="55">
        <f>$Y$29</f>
        <v>70.044542235401082</v>
      </c>
      <c r="G79" s="55">
        <f t="shared" ref="G79:G80" si="50">E79-F79</f>
        <v>8.958005109661741</v>
      </c>
    </row>
    <row r="80" spans="1:26" s="52" customFormat="1" ht="17.399999999999999" x14ac:dyDescent="0.3">
      <c r="C80" s="53" t="s">
        <v>86</v>
      </c>
      <c r="D80" s="54">
        <v>0</v>
      </c>
      <c r="E80" s="55">
        <f>$N$54</f>
        <v>75.118057867427325</v>
      </c>
      <c r="F80" s="55">
        <f>$Y$54</f>
        <v>66.885646528954382</v>
      </c>
      <c r="G80" s="55">
        <f t="shared" si="50"/>
        <v>8.2324113384729429</v>
      </c>
    </row>
  </sheetData>
  <mergeCells count="30"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5ECD38-AD32-D242-9CED-69894580B79A}">
  <dimension ref="A1:Z80"/>
  <sheetViews>
    <sheetView topLeftCell="A52" workbookViewId="0">
      <selection activeCell="A52" sqref="A1:XFD1048576"/>
    </sheetView>
  </sheetViews>
  <sheetFormatPr defaultColWidth="8.796875" defaultRowHeight="13.8" x14ac:dyDescent="0.25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 x14ac:dyDescent="0.3">
      <c r="B1" s="65" t="s">
        <v>87</v>
      </c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Q1" s="70" t="s">
        <v>90</v>
      </c>
      <c r="R1" s="71"/>
      <c r="S1" s="71"/>
      <c r="T1" s="71"/>
      <c r="U1" s="71"/>
      <c r="V1" s="71"/>
      <c r="W1" s="71"/>
      <c r="X1" s="71"/>
      <c r="Y1" s="71"/>
      <c r="Z1" s="72"/>
    </row>
    <row r="2" spans="1:26" s="9" customFormat="1" ht="35.549999999999997" customHeight="1" x14ac:dyDescent="0.25">
      <c r="A2" s="7"/>
      <c r="B2" s="66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73" t="s">
        <v>14</v>
      </c>
      <c r="S2" s="73"/>
      <c r="T2" s="73"/>
      <c r="U2" s="74" t="s">
        <v>15</v>
      </c>
      <c r="V2" s="74" t="s">
        <v>16</v>
      </c>
      <c r="W2" s="75" t="s">
        <v>17</v>
      </c>
      <c r="X2" s="75" t="s">
        <v>18</v>
      </c>
      <c r="Y2" s="76" t="s">
        <v>19</v>
      </c>
      <c r="Z2" s="76" t="s">
        <v>20</v>
      </c>
    </row>
    <row r="3" spans="1:26" s="10" customFormat="1" ht="23.25" customHeight="1" thickBot="1" x14ac:dyDescent="0.35">
      <c r="B3" s="67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74"/>
      <c r="V3" s="74"/>
      <c r="W3" s="75"/>
      <c r="X3" s="75"/>
      <c r="Y3" s="76"/>
      <c r="Z3" s="76"/>
    </row>
    <row r="4" spans="1:26" s="2" customFormat="1" x14ac:dyDescent="0.25">
      <c r="A4" s="2">
        <v>1</v>
      </c>
      <c r="B4" s="1">
        <v>0</v>
      </c>
      <c r="C4" s="1">
        <v>1</v>
      </c>
      <c r="D4">
        <v>131</v>
      </c>
      <c r="E4" s="51">
        <v>1</v>
      </c>
      <c r="F4" s="3">
        <f>E4/D4</f>
        <v>7.6335877862595417E-3</v>
      </c>
      <c r="G4" s="2">
        <v>0.3</v>
      </c>
      <c r="H4" s="18">
        <f>C4*F4/(1+(1-G4)*C4*F4)</f>
        <v>7.5930144267274107E-3</v>
      </c>
      <c r="I4" s="18">
        <f>1-H4</f>
        <v>0.99240698557327256</v>
      </c>
      <c r="J4" s="41">
        <v>100000</v>
      </c>
      <c r="K4" s="20">
        <f>J4*H4</f>
        <v>759.30144267274102</v>
      </c>
      <c r="L4" s="20">
        <f>C4*(J5+G4*K4)</f>
        <v>99468.488990129073</v>
      </c>
      <c r="M4" s="5">
        <f t="shared" ref="M4:M20" si="0">L4+M5</f>
        <v>6959624.2255794723</v>
      </c>
      <c r="N4" s="32">
        <f>M4/J4</f>
        <v>69.596242255794721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99468.488990129073</v>
      </c>
      <c r="T4" s="35">
        <f t="shared" ref="T4:T22" si="3">N4</f>
        <v>69.596242255794721</v>
      </c>
      <c r="U4" s="42">
        <v>0.96680194174873568</v>
      </c>
      <c r="V4" s="43">
        <f>1-U4</f>
        <v>3.3198058251264317E-2</v>
      </c>
      <c r="W4" s="29">
        <f>S4*U4</f>
        <v>96166.328298469525</v>
      </c>
      <c r="X4" s="29">
        <f t="shared" ref="X4:X20" si="4">X5+W4</f>
        <v>6363156.967970537</v>
      </c>
      <c r="Y4" s="40">
        <f>X4/R4</f>
        <v>63.631569679705372</v>
      </c>
      <c r="Z4" s="36">
        <f>T4-Y4</f>
        <v>5.9646725760893489</v>
      </c>
    </row>
    <row r="5" spans="1:26" s="2" customFormat="1" x14ac:dyDescent="0.25">
      <c r="A5" s="2">
        <v>2</v>
      </c>
      <c r="B5" s="1" t="s">
        <v>35</v>
      </c>
      <c r="C5" s="1">
        <v>4</v>
      </c>
      <c r="D5">
        <v>718</v>
      </c>
      <c r="E5" s="51">
        <v>1</v>
      </c>
      <c r="F5" s="3">
        <f t="shared" ref="F5:F22" si="5">E5/D5</f>
        <v>1.3927576601671309E-3</v>
      </c>
      <c r="G5" s="2">
        <v>0.4</v>
      </c>
      <c r="H5" s="3">
        <f t="shared" ref="H5:H21" si="6">C5*F5/(1+(1-G5)*C5*F5)</f>
        <v>5.5524708495280394E-3</v>
      </c>
      <c r="I5" s="3">
        <f t="shared" ref="I5:I22" si="7">1-H5</f>
        <v>0.99444752915047196</v>
      </c>
      <c r="J5" s="5">
        <f>I4*J4</f>
        <v>99240.698557327254</v>
      </c>
      <c r="K5" s="5">
        <f t="shared" ref="K5:K22" si="8">J5*H5</f>
        <v>551.03108582635889</v>
      </c>
      <c r="L5" s="5">
        <f t="shared" ref="L5:L21" si="9">C5*(J6+G5*K5)</f>
        <v>395640.31962332578</v>
      </c>
      <c r="M5" s="5">
        <f t="shared" si="0"/>
        <v>6860155.7365893433</v>
      </c>
      <c r="N5" s="33">
        <f t="shared" ref="N5:N22" si="10">M5/J5</f>
        <v>69.126435387055594</v>
      </c>
      <c r="O5" s="4"/>
      <c r="Q5" s="27" t="s">
        <v>36</v>
      </c>
      <c r="R5" s="29">
        <f t="shared" si="1"/>
        <v>99240.698557327254</v>
      </c>
      <c r="S5" s="29">
        <f t="shared" si="2"/>
        <v>395640.31962332578</v>
      </c>
      <c r="T5" s="35">
        <f t="shared" si="3"/>
        <v>69.126435387055594</v>
      </c>
      <c r="U5" s="42">
        <v>0.96680194174873568</v>
      </c>
      <c r="V5" s="43">
        <f>1-U5</f>
        <v>3.3198058251264317E-2</v>
      </c>
      <c r="W5" s="29">
        <f t="shared" ref="W5:W22" si="11">S5*U5</f>
        <v>382505.82924592175</v>
      </c>
      <c r="X5" s="29">
        <f t="shared" si="4"/>
        <v>6266990.6396720679</v>
      </c>
      <c r="Y5" s="35">
        <f t="shared" ref="Y5:Y22" si="12">X5/R5</f>
        <v>63.149400707330635</v>
      </c>
      <c r="Z5" s="36">
        <f t="shared" ref="Z5:Z22" si="13">T5-Y5</f>
        <v>5.9770346797249587</v>
      </c>
    </row>
    <row r="6" spans="1:26" s="2" customFormat="1" x14ac:dyDescent="0.25">
      <c r="A6" s="2">
        <v>3</v>
      </c>
      <c r="B6" s="1" t="s">
        <v>37</v>
      </c>
      <c r="C6" s="1">
        <v>5</v>
      </c>
      <c r="D6">
        <v>1044</v>
      </c>
      <c r="E6" s="51">
        <v>0</v>
      </c>
      <c r="F6" s="3">
        <f t="shared" si="5"/>
        <v>0</v>
      </c>
      <c r="G6" s="2">
        <v>0.5</v>
      </c>
      <c r="H6" s="3">
        <f t="shared" si="6"/>
        <v>0</v>
      </c>
      <c r="I6" s="3">
        <f t="shared" si="7"/>
        <v>1</v>
      </c>
      <c r="J6" s="5">
        <f t="shared" ref="J6:J22" si="14">I5*J5</f>
        <v>98689.667471500899</v>
      </c>
      <c r="K6" s="5">
        <f t="shared" si="8"/>
        <v>0</v>
      </c>
      <c r="L6" s="5">
        <f t="shared" si="9"/>
        <v>493448.33735750453</v>
      </c>
      <c r="M6" s="5">
        <f t="shared" si="0"/>
        <v>6464515.4169660173</v>
      </c>
      <c r="N6" s="33">
        <f t="shared" si="10"/>
        <v>65.503467410433899</v>
      </c>
      <c r="O6" s="4"/>
      <c r="Q6" s="27" t="s">
        <v>38</v>
      </c>
      <c r="R6" s="29">
        <f t="shared" si="1"/>
        <v>98689.667471500899</v>
      </c>
      <c r="S6" s="29">
        <f t="shared" si="2"/>
        <v>493448.33735750453</v>
      </c>
      <c r="T6" s="35">
        <f t="shared" si="3"/>
        <v>65.503467410433899</v>
      </c>
      <c r="U6" s="42">
        <v>0.96680194174873568</v>
      </c>
      <c r="V6" s="43">
        <f>1-U6</f>
        <v>3.3198058251264317E-2</v>
      </c>
      <c r="W6" s="29">
        <f t="shared" si="11"/>
        <v>477066.81070992054</v>
      </c>
      <c r="X6" s="29">
        <f t="shared" si="4"/>
        <v>5884484.8104261458</v>
      </c>
      <c r="Y6" s="35">
        <f t="shared" si="12"/>
        <v>59.626148929171713</v>
      </c>
      <c r="Z6" s="36">
        <f t="shared" si="13"/>
        <v>5.8773184812621864</v>
      </c>
    </row>
    <row r="7" spans="1:26" s="2" customFormat="1" x14ac:dyDescent="0.25">
      <c r="A7" s="2">
        <v>4</v>
      </c>
      <c r="B7" s="1" t="s">
        <v>39</v>
      </c>
      <c r="C7" s="1">
        <v>5</v>
      </c>
      <c r="D7">
        <v>1165</v>
      </c>
      <c r="E7" s="51">
        <v>1</v>
      </c>
      <c r="F7" s="3">
        <f t="shared" si="5"/>
        <v>8.5836909871244631E-4</v>
      </c>
      <c r="G7" s="2">
        <v>0.5</v>
      </c>
      <c r="H7" s="3">
        <f t="shared" si="6"/>
        <v>4.2826552462526769E-3</v>
      </c>
      <c r="I7" s="3">
        <f t="shared" si="7"/>
        <v>0.99571734475374729</v>
      </c>
      <c r="J7" s="5">
        <f t="shared" si="14"/>
        <v>98689.667471500899</v>
      </c>
      <c r="K7" s="5">
        <f t="shared" si="8"/>
        <v>422.65382214775548</v>
      </c>
      <c r="L7" s="5">
        <f t="shared" si="9"/>
        <v>492391.70280213514</v>
      </c>
      <c r="M7" s="5">
        <f t="shared" si="0"/>
        <v>5971067.079608513</v>
      </c>
      <c r="N7" s="33">
        <f t="shared" si="10"/>
        <v>60.503467410433899</v>
      </c>
      <c r="O7" s="4"/>
      <c r="Q7" s="27" t="s">
        <v>40</v>
      </c>
      <c r="R7" s="29">
        <f t="shared" si="1"/>
        <v>98689.667471500899</v>
      </c>
      <c r="S7" s="29">
        <f t="shared" si="2"/>
        <v>492391.70280213514</v>
      </c>
      <c r="T7" s="35">
        <f t="shared" si="3"/>
        <v>60.503467410433899</v>
      </c>
      <c r="U7" s="42">
        <v>0.96680194174873568</v>
      </c>
      <c r="V7" s="43">
        <f>1-U7</f>
        <v>3.3198058251264317E-2</v>
      </c>
      <c r="W7" s="29">
        <f t="shared" si="11"/>
        <v>476045.25437007064</v>
      </c>
      <c r="X7" s="29">
        <f t="shared" si="4"/>
        <v>5407417.9997162251</v>
      </c>
      <c r="Y7" s="35">
        <f t="shared" si="12"/>
        <v>54.792139220428034</v>
      </c>
      <c r="Z7" s="36">
        <f t="shared" si="13"/>
        <v>5.7113281900058652</v>
      </c>
    </row>
    <row r="8" spans="1:26" s="2" customFormat="1" x14ac:dyDescent="0.25">
      <c r="A8" s="2">
        <v>5</v>
      </c>
      <c r="B8" s="1" t="s">
        <v>41</v>
      </c>
      <c r="C8" s="1">
        <v>5</v>
      </c>
      <c r="D8">
        <v>1320</v>
      </c>
      <c r="E8" s="51">
        <v>3</v>
      </c>
      <c r="F8" s="3">
        <f t="shared" si="5"/>
        <v>2.2727272727272726E-3</v>
      </c>
      <c r="G8" s="2">
        <v>0.5</v>
      </c>
      <c r="H8" s="3">
        <f t="shared" si="6"/>
        <v>1.1299435028248589E-2</v>
      </c>
      <c r="I8" s="3">
        <f t="shared" si="7"/>
        <v>0.98870056497175141</v>
      </c>
      <c r="J8" s="5">
        <f t="shared" si="14"/>
        <v>98267.013649353146</v>
      </c>
      <c r="K8" s="5">
        <f t="shared" si="8"/>
        <v>1110.3617361508832</v>
      </c>
      <c r="L8" s="5">
        <f t="shared" si="9"/>
        <v>488559.16390638857</v>
      </c>
      <c r="M8" s="5">
        <f t="shared" si="0"/>
        <v>5478675.3768063784</v>
      </c>
      <c r="N8" s="33">
        <f t="shared" si="10"/>
        <v>55.752944689618566</v>
      </c>
      <c r="O8" s="4"/>
      <c r="Q8" s="27" t="s">
        <v>42</v>
      </c>
      <c r="R8" s="29">
        <f t="shared" si="1"/>
        <v>98267.013649353146</v>
      </c>
      <c r="S8" s="29">
        <f t="shared" si="2"/>
        <v>488559.16390638857</v>
      </c>
      <c r="T8" s="35">
        <f t="shared" si="3"/>
        <v>55.752944689618566</v>
      </c>
      <c r="U8" s="42">
        <v>0.96680194174873568</v>
      </c>
      <c r="V8" s="43">
        <f>1-U8</f>
        <v>3.3198058251264317E-2</v>
      </c>
      <c r="W8" s="29">
        <f t="shared" si="11"/>
        <v>472339.94832383527</v>
      </c>
      <c r="X8" s="29">
        <f t="shared" si="4"/>
        <v>4931372.7453461541</v>
      </c>
      <c r="Y8" s="35">
        <f t="shared" si="12"/>
        <v>50.18339890680717</v>
      </c>
      <c r="Z8" s="36">
        <f t="shared" si="13"/>
        <v>5.5695457828113959</v>
      </c>
    </row>
    <row r="9" spans="1:26" s="2" customFormat="1" x14ac:dyDescent="0.25">
      <c r="A9" s="2">
        <v>6</v>
      </c>
      <c r="B9" s="1" t="s">
        <v>43</v>
      </c>
      <c r="C9" s="1">
        <v>5</v>
      </c>
      <c r="D9">
        <v>1450</v>
      </c>
      <c r="E9" s="51">
        <v>1</v>
      </c>
      <c r="F9" s="3">
        <f t="shared" si="5"/>
        <v>6.8965517241379305E-4</v>
      </c>
      <c r="G9" s="2">
        <v>0.5</v>
      </c>
      <c r="H9" s="3">
        <f t="shared" si="6"/>
        <v>3.4423407917383822E-3</v>
      </c>
      <c r="I9" s="3">
        <f t="shared" si="7"/>
        <v>0.99655765920826167</v>
      </c>
      <c r="J9" s="5">
        <f t="shared" si="14"/>
        <v>97156.651913202266</v>
      </c>
      <c r="K9" s="5">
        <f t="shared" si="8"/>
        <v>334.44630606954308</v>
      </c>
      <c r="L9" s="5">
        <f t="shared" si="9"/>
        <v>484947.14380083751</v>
      </c>
      <c r="M9" s="5">
        <f t="shared" si="0"/>
        <v>4990116.2128999894</v>
      </c>
      <c r="N9" s="33">
        <f t="shared" si="10"/>
        <v>51.361549771785626</v>
      </c>
      <c r="O9" s="4"/>
      <c r="Q9" s="27" t="s">
        <v>44</v>
      </c>
      <c r="R9" s="29">
        <f t="shared" si="1"/>
        <v>97156.651913202266</v>
      </c>
      <c r="S9" s="29">
        <f t="shared" si="2"/>
        <v>484947.14380083751</v>
      </c>
      <c r="T9" s="35">
        <f t="shared" si="3"/>
        <v>51.361549771785626</v>
      </c>
      <c r="U9" s="42">
        <v>0.9555940589531835</v>
      </c>
      <c r="V9" s="43">
        <f t="shared" ref="V9:V22" si="15">1-U9</f>
        <v>4.4405941046816499E-2</v>
      </c>
      <c r="W9" s="29">
        <f t="shared" si="11"/>
        <v>463412.60952239548</v>
      </c>
      <c r="X9" s="29">
        <f t="shared" si="4"/>
        <v>4459032.7970223185</v>
      </c>
      <c r="Y9" s="35">
        <f t="shared" si="12"/>
        <v>45.895290844377037</v>
      </c>
      <c r="Z9" s="36">
        <f t="shared" si="13"/>
        <v>5.4662589274085889</v>
      </c>
    </row>
    <row r="10" spans="1:26" s="2" customFormat="1" x14ac:dyDescent="0.25">
      <c r="A10" s="2">
        <v>7</v>
      </c>
      <c r="B10" s="1" t="s">
        <v>45</v>
      </c>
      <c r="C10" s="1">
        <v>5</v>
      </c>
      <c r="D10">
        <v>1606</v>
      </c>
      <c r="E10" s="51">
        <v>3</v>
      </c>
      <c r="F10" s="3">
        <f t="shared" si="5"/>
        <v>1.8679950186799503E-3</v>
      </c>
      <c r="G10" s="2">
        <v>0.5</v>
      </c>
      <c r="H10" s="3">
        <f t="shared" si="6"/>
        <v>9.2965602726991035E-3</v>
      </c>
      <c r="I10" s="3">
        <f t="shared" si="7"/>
        <v>0.99070343972730091</v>
      </c>
      <c r="J10" s="5">
        <f t="shared" si="14"/>
        <v>96822.205607132724</v>
      </c>
      <c r="K10" s="5">
        <f t="shared" si="8"/>
        <v>900.11347016237448</v>
      </c>
      <c r="L10" s="5">
        <f t="shared" si="9"/>
        <v>481860.74436025776</v>
      </c>
      <c r="M10" s="5">
        <f t="shared" si="0"/>
        <v>4505169.0690991515</v>
      </c>
      <c r="N10" s="33">
        <f t="shared" si="10"/>
        <v>46.530328872897144</v>
      </c>
      <c r="O10" s="4"/>
      <c r="Q10" s="27" t="s">
        <v>46</v>
      </c>
      <c r="R10" s="29">
        <f t="shared" si="1"/>
        <v>96822.205607132724</v>
      </c>
      <c r="S10" s="29">
        <f t="shared" si="2"/>
        <v>481860.74436025776</v>
      </c>
      <c r="T10" s="35">
        <f t="shared" si="3"/>
        <v>46.530328872897144</v>
      </c>
      <c r="U10" s="42">
        <v>0.96363095511775332</v>
      </c>
      <c r="V10" s="43">
        <f t="shared" si="15"/>
        <v>3.6369044882246682E-2</v>
      </c>
      <c r="W10" s="29">
        <f t="shared" si="11"/>
        <v>464335.92932162673</v>
      </c>
      <c r="X10" s="29">
        <f t="shared" si="4"/>
        <v>3995620.1874999232</v>
      </c>
      <c r="Y10" s="35">
        <f t="shared" si="12"/>
        <v>41.267601398305395</v>
      </c>
      <c r="Z10" s="36">
        <f t="shared" si="13"/>
        <v>5.2627274745917489</v>
      </c>
    </row>
    <row r="11" spans="1:26" s="2" customFormat="1" x14ac:dyDescent="0.25">
      <c r="A11" s="2">
        <v>8</v>
      </c>
      <c r="B11" s="1" t="s">
        <v>47</v>
      </c>
      <c r="C11" s="1">
        <v>5</v>
      </c>
      <c r="D11">
        <v>1445</v>
      </c>
      <c r="E11" s="51">
        <v>6</v>
      </c>
      <c r="F11" s="3">
        <f t="shared" si="5"/>
        <v>4.1522491349480972E-3</v>
      </c>
      <c r="G11" s="2">
        <v>0.5</v>
      </c>
      <c r="H11" s="3">
        <f t="shared" si="6"/>
        <v>2.0547945205479454E-2</v>
      </c>
      <c r="I11" s="3">
        <f t="shared" si="7"/>
        <v>0.97945205479452058</v>
      </c>
      <c r="J11" s="5">
        <f t="shared" si="14"/>
        <v>95922.092136970357</v>
      </c>
      <c r="K11" s="5">
        <f t="shared" si="8"/>
        <v>1971.0018932254186</v>
      </c>
      <c r="L11" s="5">
        <f t="shared" si="9"/>
        <v>474682.95595178823</v>
      </c>
      <c r="M11" s="5">
        <f t="shared" si="0"/>
        <v>4023308.3247388937</v>
      </c>
      <c r="N11" s="33">
        <f t="shared" si="10"/>
        <v>41.943500554532079</v>
      </c>
      <c r="O11" s="4"/>
      <c r="Q11" s="27" t="s">
        <v>48</v>
      </c>
      <c r="R11" s="29">
        <f t="shared" si="1"/>
        <v>95922.092136970357</v>
      </c>
      <c r="S11" s="29">
        <f t="shared" si="2"/>
        <v>474682.95595178823</v>
      </c>
      <c r="T11" s="35">
        <f t="shared" si="3"/>
        <v>41.943500554532079</v>
      </c>
      <c r="U11" s="42">
        <v>0.96005435016735896</v>
      </c>
      <c r="V11" s="43">
        <f t="shared" si="15"/>
        <v>3.9945649832641039E-2</v>
      </c>
      <c r="W11" s="29">
        <f t="shared" si="11"/>
        <v>455721.43681181513</v>
      </c>
      <c r="X11" s="29">
        <f t="shared" si="4"/>
        <v>3531284.2581782965</v>
      </c>
      <c r="Y11" s="35">
        <f t="shared" si="12"/>
        <v>36.814087135796179</v>
      </c>
      <c r="Z11" s="36">
        <f t="shared" si="13"/>
        <v>5.1294134187359006</v>
      </c>
    </row>
    <row r="12" spans="1:26" s="2" customFormat="1" x14ac:dyDescent="0.25">
      <c r="A12" s="2">
        <v>9</v>
      </c>
      <c r="B12" s="1" t="s">
        <v>49</v>
      </c>
      <c r="C12" s="1">
        <v>5</v>
      </c>
      <c r="D12">
        <v>1461</v>
      </c>
      <c r="E12" s="51">
        <v>5</v>
      </c>
      <c r="F12" s="3">
        <f t="shared" si="5"/>
        <v>3.4223134839151265E-3</v>
      </c>
      <c r="G12" s="2">
        <v>0.5</v>
      </c>
      <c r="H12" s="3">
        <f t="shared" si="6"/>
        <v>1.6966406515100101E-2</v>
      </c>
      <c r="I12" s="3">
        <f t="shared" si="7"/>
        <v>0.98303359348489994</v>
      </c>
      <c r="J12" s="5">
        <f t="shared" si="14"/>
        <v>93951.09024374494</v>
      </c>
      <c r="K12" s="5">
        <f t="shared" si="8"/>
        <v>1594.0123896122318</v>
      </c>
      <c r="L12" s="5">
        <f t="shared" si="9"/>
        <v>465770.42024469416</v>
      </c>
      <c r="M12" s="5">
        <f t="shared" si="0"/>
        <v>3548625.3687871057</v>
      </c>
      <c r="N12" s="33">
        <f t="shared" si="10"/>
        <v>37.770986580151636</v>
      </c>
      <c r="O12" s="4"/>
      <c r="Q12" s="27" t="s">
        <v>50</v>
      </c>
      <c r="R12" s="29">
        <f t="shared" si="1"/>
        <v>93951.09024374494</v>
      </c>
      <c r="S12" s="29">
        <f t="shared" si="2"/>
        <v>465770.42024469416</v>
      </c>
      <c r="T12" s="35">
        <f t="shared" si="3"/>
        <v>37.770986580151636</v>
      </c>
      <c r="U12" s="42">
        <v>0.94127750867207383</v>
      </c>
      <c r="V12" s="43">
        <f t="shared" si="15"/>
        <v>5.8722491327926174E-2</v>
      </c>
      <c r="W12" s="29">
        <f t="shared" si="11"/>
        <v>438419.22078107059</v>
      </c>
      <c r="X12" s="29">
        <f t="shared" si="4"/>
        <v>3075562.8213664815</v>
      </c>
      <c r="Y12" s="35">
        <f t="shared" si="12"/>
        <v>32.735786390421858</v>
      </c>
      <c r="Z12" s="36">
        <f t="shared" si="13"/>
        <v>5.0352001897297782</v>
      </c>
    </row>
    <row r="13" spans="1:26" s="2" customFormat="1" x14ac:dyDescent="0.25">
      <c r="A13" s="2">
        <v>10</v>
      </c>
      <c r="B13" s="1" t="s">
        <v>51</v>
      </c>
      <c r="C13" s="1">
        <v>5</v>
      </c>
      <c r="D13">
        <v>1614</v>
      </c>
      <c r="E13" s="51">
        <v>7</v>
      </c>
      <c r="F13" s="3">
        <f t="shared" si="5"/>
        <v>4.3370508054522928E-3</v>
      </c>
      <c r="G13" s="2">
        <v>0.5</v>
      </c>
      <c r="H13" s="3">
        <f t="shared" si="6"/>
        <v>2.145265093472265E-2</v>
      </c>
      <c r="I13" s="3">
        <f t="shared" si="7"/>
        <v>0.97854734906527741</v>
      </c>
      <c r="J13" s="5">
        <f t="shared" si="14"/>
        <v>92357.077854132716</v>
      </c>
      <c r="K13" s="5">
        <f t="shared" si="8"/>
        <v>1981.3041525557128</v>
      </c>
      <c r="L13" s="5">
        <f t="shared" si="9"/>
        <v>456832.12888927432</v>
      </c>
      <c r="M13" s="5">
        <f t="shared" si="0"/>
        <v>3082854.9485424114</v>
      </c>
      <c r="N13" s="33">
        <f t="shared" si="10"/>
        <v>33.379736780016181</v>
      </c>
      <c r="O13" s="4"/>
      <c r="Q13" s="27" t="s">
        <v>52</v>
      </c>
      <c r="R13" s="29">
        <f t="shared" si="1"/>
        <v>92357.077854132716</v>
      </c>
      <c r="S13" s="29">
        <f t="shared" si="2"/>
        <v>456832.12888927432</v>
      </c>
      <c r="T13" s="35">
        <f t="shared" si="3"/>
        <v>33.379736780016181</v>
      </c>
      <c r="U13" s="42">
        <v>0.95386474178345915</v>
      </c>
      <c r="V13" s="43">
        <f t="shared" si="15"/>
        <v>4.6135258216540853E-2</v>
      </c>
      <c r="W13" s="29">
        <f t="shared" si="11"/>
        <v>435756.06066135556</v>
      </c>
      <c r="X13" s="29">
        <f t="shared" si="4"/>
        <v>2637143.6005854108</v>
      </c>
      <c r="Y13" s="35">
        <f t="shared" si="12"/>
        <v>28.553779113177153</v>
      </c>
      <c r="Z13" s="36">
        <f t="shared" si="13"/>
        <v>4.8259576668390274</v>
      </c>
    </row>
    <row r="14" spans="1:26" s="2" customFormat="1" x14ac:dyDescent="0.25">
      <c r="A14" s="2">
        <v>11</v>
      </c>
      <c r="B14" s="1" t="s">
        <v>53</v>
      </c>
      <c r="C14" s="1">
        <v>5</v>
      </c>
      <c r="D14">
        <v>1779</v>
      </c>
      <c r="E14" s="51">
        <v>16</v>
      </c>
      <c r="F14" s="3">
        <f t="shared" si="5"/>
        <v>8.9938167509836988E-3</v>
      </c>
      <c r="G14" s="2">
        <v>0.5</v>
      </c>
      <c r="H14" s="3">
        <f t="shared" si="6"/>
        <v>4.3980208905992302E-2</v>
      </c>
      <c r="I14" s="3">
        <f t="shared" si="7"/>
        <v>0.9560197910940077</v>
      </c>
      <c r="J14" s="5">
        <f t="shared" si="14"/>
        <v>90375.773701577011</v>
      </c>
      <c r="K14" s="5">
        <f t="shared" si="8"/>
        <v>3974.7454074360421</v>
      </c>
      <c r="L14" s="5">
        <f t="shared" si="9"/>
        <v>441942.00498929492</v>
      </c>
      <c r="M14" s="5">
        <f t="shared" si="0"/>
        <v>2626022.8196531371</v>
      </c>
      <c r="N14" s="33">
        <f t="shared" si="10"/>
        <v>29.056711905165294</v>
      </c>
      <c r="O14" s="4"/>
      <c r="Q14" s="27" t="s">
        <v>54</v>
      </c>
      <c r="R14" s="29">
        <f t="shared" si="1"/>
        <v>90375.773701577011</v>
      </c>
      <c r="S14" s="29">
        <f t="shared" si="2"/>
        <v>441942.00498929492</v>
      </c>
      <c r="T14" s="35">
        <f t="shared" si="3"/>
        <v>29.056711905165294</v>
      </c>
      <c r="U14" s="42">
        <v>0.94210046609890041</v>
      </c>
      <c r="V14" s="43">
        <f t="shared" si="15"/>
        <v>5.7899533901099587E-2</v>
      </c>
      <c r="W14" s="29">
        <f t="shared" si="11"/>
        <v>416353.76888909732</v>
      </c>
      <c r="X14" s="29">
        <f t="shared" si="4"/>
        <v>2201387.5399240553</v>
      </c>
      <c r="Y14" s="35">
        <f t="shared" si="12"/>
        <v>24.35815982270968</v>
      </c>
      <c r="Z14" s="36">
        <f t="shared" si="13"/>
        <v>4.6985520824556133</v>
      </c>
    </row>
    <row r="15" spans="1:26" s="2" customFormat="1" x14ac:dyDescent="0.25">
      <c r="A15" s="2">
        <v>12</v>
      </c>
      <c r="B15" s="1" t="s">
        <v>55</v>
      </c>
      <c r="C15" s="1">
        <v>5</v>
      </c>
      <c r="D15">
        <v>1790</v>
      </c>
      <c r="E15" s="51">
        <v>13</v>
      </c>
      <c r="F15" s="3">
        <f t="shared" si="5"/>
        <v>7.2625698324022348E-3</v>
      </c>
      <c r="G15" s="2">
        <v>0.5</v>
      </c>
      <c r="H15" s="3">
        <f t="shared" si="6"/>
        <v>3.566529492455419E-2</v>
      </c>
      <c r="I15" s="3">
        <f t="shared" si="7"/>
        <v>0.96433470507544583</v>
      </c>
      <c r="J15" s="5">
        <f t="shared" si="14"/>
        <v>86401.028294140968</v>
      </c>
      <c r="K15" s="5">
        <f t="shared" si="8"/>
        <v>3081.5181558952891</v>
      </c>
      <c r="L15" s="5">
        <f t="shared" si="9"/>
        <v>424301.34608096664</v>
      </c>
      <c r="M15" s="5">
        <f t="shared" si="0"/>
        <v>2184080.8146638423</v>
      </c>
      <c r="N15" s="33">
        <f t="shared" si="10"/>
        <v>25.278412280331036</v>
      </c>
      <c r="O15" s="4"/>
      <c r="Q15" s="27" t="s">
        <v>56</v>
      </c>
      <c r="R15" s="29">
        <f t="shared" si="1"/>
        <v>86401.028294140968</v>
      </c>
      <c r="S15" s="29">
        <f t="shared" si="2"/>
        <v>424301.34608096664</v>
      </c>
      <c r="T15" s="35">
        <f t="shared" si="3"/>
        <v>25.278412280331036</v>
      </c>
      <c r="U15" s="42">
        <v>0.91645683631107144</v>
      </c>
      <c r="V15" s="43">
        <f t="shared" si="15"/>
        <v>8.3543163688928557E-2</v>
      </c>
      <c r="W15" s="29">
        <f t="shared" si="11"/>
        <v>388853.86927189172</v>
      </c>
      <c r="X15" s="29">
        <f t="shared" si="4"/>
        <v>1785033.7710349578</v>
      </c>
      <c r="Y15" s="35">
        <f t="shared" si="12"/>
        <v>20.659867206186998</v>
      </c>
      <c r="Z15" s="36">
        <f t="shared" si="13"/>
        <v>4.6185450741440377</v>
      </c>
    </row>
    <row r="16" spans="1:26" s="2" customFormat="1" x14ac:dyDescent="0.25">
      <c r="A16" s="2">
        <v>13</v>
      </c>
      <c r="B16" s="1" t="s">
        <v>57</v>
      </c>
      <c r="C16" s="1">
        <v>5</v>
      </c>
      <c r="D16">
        <v>1413</v>
      </c>
      <c r="E16" s="51">
        <v>21</v>
      </c>
      <c r="F16" s="3">
        <f t="shared" si="5"/>
        <v>1.4861995753715499E-2</v>
      </c>
      <c r="G16" s="2">
        <v>0.5</v>
      </c>
      <c r="H16" s="3">
        <f t="shared" si="6"/>
        <v>7.1647901740020462E-2</v>
      </c>
      <c r="I16" s="3">
        <f t="shared" si="7"/>
        <v>0.92835209825997955</v>
      </c>
      <c r="J16" s="5">
        <f t="shared" si="14"/>
        <v>83319.510138245678</v>
      </c>
      <c r="K16" s="5">
        <f t="shared" si="8"/>
        <v>5969.6680754116651</v>
      </c>
      <c r="L16" s="5">
        <f t="shared" si="9"/>
        <v>401673.38050269923</v>
      </c>
      <c r="M16" s="5">
        <f t="shared" si="0"/>
        <v>1759779.4685828758</v>
      </c>
      <c r="N16" s="33">
        <f t="shared" si="10"/>
        <v>21.120857115734459</v>
      </c>
      <c r="O16" s="4"/>
      <c r="Q16" s="27" t="s">
        <v>58</v>
      </c>
      <c r="R16" s="29">
        <f t="shared" si="1"/>
        <v>83319.510138245678</v>
      </c>
      <c r="S16" s="29">
        <f t="shared" si="2"/>
        <v>401673.38050269923</v>
      </c>
      <c r="T16" s="35">
        <f t="shared" si="3"/>
        <v>21.120857115734459</v>
      </c>
      <c r="U16" s="42">
        <v>0.8859396016463057</v>
      </c>
      <c r="V16" s="43">
        <f t="shared" si="15"/>
        <v>0.1140603983536943</v>
      </c>
      <c r="W16" s="29">
        <f t="shared" si="11"/>
        <v>355858.35471448634</v>
      </c>
      <c r="X16" s="29">
        <f t="shared" si="4"/>
        <v>1396179.9017630662</v>
      </c>
      <c r="Y16" s="35">
        <f t="shared" si="12"/>
        <v>16.756938434305386</v>
      </c>
      <c r="Z16" s="36">
        <f t="shared" si="13"/>
        <v>4.3639186814290731</v>
      </c>
    </row>
    <row r="17" spans="1:26" s="2" customFormat="1" x14ac:dyDescent="0.25">
      <c r="A17" s="2">
        <v>14</v>
      </c>
      <c r="B17" s="1" t="s">
        <v>59</v>
      </c>
      <c r="C17" s="1">
        <v>5</v>
      </c>
      <c r="D17">
        <v>1053</v>
      </c>
      <c r="E17" s="51">
        <v>19</v>
      </c>
      <c r="F17" s="3">
        <f t="shared" si="5"/>
        <v>1.8043684710351376E-2</v>
      </c>
      <c r="G17" s="2">
        <v>0.5</v>
      </c>
      <c r="H17" s="3">
        <f t="shared" si="6"/>
        <v>8.6324398000908673E-2</v>
      </c>
      <c r="I17" s="3">
        <f t="shared" si="7"/>
        <v>0.91367560199909137</v>
      </c>
      <c r="J17" s="5">
        <f t="shared" si="14"/>
        <v>77349.84206283401</v>
      </c>
      <c r="K17" s="5">
        <f t="shared" si="8"/>
        <v>6677.1785515395095</v>
      </c>
      <c r="L17" s="5">
        <f t="shared" si="9"/>
        <v>370056.26393532136</v>
      </c>
      <c r="M17" s="5">
        <f t="shared" si="0"/>
        <v>1358106.0880801766</v>
      </c>
      <c r="N17" s="33">
        <f t="shared" si="10"/>
        <v>17.557968469760276</v>
      </c>
      <c r="O17" s="4"/>
      <c r="Q17" s="27" t="s">
        <v>60</v>
      </c>
      <c r="R17" s="29">
        <f t="shared" si="1"/>
        <v>77349.84206283401</v>
      </c>
      <c r="S17" s="29">
        <f t="shared" si="2"/>
        <v>370056.26393532136</v>
      </c>
      <c r="T17" s="35">
        <f t="shared" si="3"/>
        <v>17.557968469760276</v>
      </c>
      <c r="U17" s="42">
        <v>0.85631920960893304</v>
      </c>
      <c r="V17" s="43">
        <f t="shared" si="15"/>
        <v>0.14368079039106696</v>
      </c>
      <c r="W17" s="29">
        <f t="shared" si="11"/>
        <v>316886.28744392912</v>
      </c>
      <c r="X17" s="29">
        <f t="shared" si="4"/>
        <v>1040321.5470485799</v>
      </c>
      <c r="Y17" s="35">
        <f t="shared" si="12"/>
        <v>13.449562653321127</v>
      </c>
      <c r="Z17" s="36">
        <f t="shared" si="13"/>
        <v>4.1084058164391486</v>
      </c>
    </row>
    <row r="18" spans="1:26" s="2" customFormat="1" x14ac:dyDescent="0.25">
      <c r="A18" s="2">
        <v>15</v>
      </c>
      <c r="B18" s="1" t="s">
        <v>61</v>
      </c>
      <c r="C18" s="1">
        <v>5</v>
      </c>
      <c r="D18">
        <v>801</v>
      </c>
      <c r="E18" s="51">
        <v>27</v>
      </c>
      <c r="F18" s="3">
        <f t="shared" si="5"/>
        <v>3.3707865168539325E-2</v>
      </c>
      <c r="G18" s="2">
        <v>0.5</v>
      </c>
      <c r="H18" s="3">
        <f t="shared" si="6"/>
        <v>0.15544041450777199</v>
      </c>
      <c r="I18" s="3">
        <f t="shared" si="7"/>
        <v>0.84455958549222798</v>
      </c>
      <c r="J18" s="5">
        <f t="shared" si="14"/>
        <v>70672.663511294508</v>
      </c>
      <c r="K18" s="5">
        <f t="shared" si="8"/>
        <v>10985.38811056391</v>
      </c>
      <c r="L18" s="5">
        <f t="shared" si="9"/>
        <v>325899.84728006274</v>
      </c>
      <c r="M18" s="5">
        <f t="shared" si="0"/>
        <v>988049.82414485514</v>
      </c>
      <c r="N18" s="33">
        <f t="shared" si="10"/>
        <v>13.980650722000178</v>
      </c>
      <c r="O18" s="4"/>
      <c r="Q18" s="27" t="s">
        <v>62</v>
      </c>
      <c r="R18" s="29">
        <f t="shared" si="1"/>
        <v>70672.663511294508</v>
      </c>
      <c r="S18" s="29">
        <f t="shared" si="2"/>
        <v>325899.84728006274</v>
      </c>
      <c r="T18" s="35">
        <f t="shared" si="3"/>
        <v>13.980650722000178</v>
      </c>
      <c r="U18" s="42">
        <v>0.77613843304153718</v>
      </c>
      <c r="V18" s="43">
        <f t="shared" si="15"/>
        <v>0.22386156695846282</v>
      </c>
      <c r="W18" s="29">
        <f t="shared" si="11"/>
        <v>252943.39679642417</v>
      </c>
      <c r="X18" s="29">
        <f t="shared" si="4"/>
        <v>723435.25960465078</v>
      </c>
      <c r="Y18" s="35">
        <f t="shared" si="12"/>
        <v>10.236422736339001</v>
      </c>
      <c r="Z18" s="36">
        <f t="shared" si="13"/>
        <v>3.7442279856611762</v>
      </c>
    </row>
    <row r="19" spans="1:26" s="2" customFormat="1" x14ac:dyDescent="0.25">
      <c r="A19" s="2">
        <v>16</v>
      </c>
      <c r="B19" s="1" t="s">
        <v>63</v>
      </c>
      <c r="C19" s="1">
        <v>5</v>
      </c>
      <c r="D19">
        <v>555</v>
      </c>
      <c r="E19" s="51">
        <v>31</v>
      </c>
      <c r="F19" s="3">
        <f t="shared" si="5"/>
        <v>5.5855855855855854E-2</v>
      </c>
      <c r="G19" s="2">
        <v>0.5</v>
      </c>
      <c r="H19" s="3">
        <f t="shared" si="6"/>
        <v>0.24505928853754941</v>
      </c>
      <c r="I19" s="3">
        <f t="shared" si="7"/>
        <v>0.75494071146245056</v>
      </c>
      <c r="J19" s="5">
        <f t="shared" si="14"/>
        <v>59687.275400730592</v>
      </c>
      <c r="K19" s="5">
        <f t="shared" si="8"/>
        <v>14626.921244447813</v>
      </c>
      <c r="L19" s="5">
        <f t="shared" si="9"/>
        <v>261869.07389253343</v>
      </c>
      <c r="M19" s="5">
        <f t="shared" si="0"/>
        <v>662149.97686479241</v>
      </c>
      <c r="N19" s="33">
        <f t="shared" si="10"/>
        <v>11.093653922368309</v>
      </c>
      <c r="O19" s="4"/>
      <c r="Q19" s="27" t="s">
        <v>64</v>
      </c>
      <c r="R19" s="29">
        <f t="shared" si="1"/>
        <v>59687.275400730592</v>
      </c>
      <c r="S19" s="29">
        <f t="shared" si="2"/>
        <v>261869.07389253343</v>
      </c>
      <c r="T19" s="35">
        <f t="shared" si="3"/>
        <v>11.093653922368309</v>
      </c>
      <c r="U19" s="42">
        <v>0.73716277889453141</v>
      </c>
      <c r="V19" s="43">
        <f t="shared" si="15"/>
        <v>0.26283722110546859</v>
      </c>
      <c r="W19" s="29">
        <f t="shared" si="11"/>
        <v>193040.13421715732</v>
      </c>
      <c r="X19" s="29">
        <f t="shared" si="4"/>
        <v>470491.86280822661</v>
      </c>
      <c r="Y19" s="35">
        <f t="shared" si="12"/>
        <v>7.8826158448249029</v>
      </c>
      <c r="Z19" s="36">
        <f t="shared" si="13"/>
        <v>3.2110380775434066</v>
      </c>
    </row>
    <row r="20" spans="1:26" s="2" customFormat="1" x14ac:dyDescent="0.25">
      <c r="A20" s="2">
        <v>17</v>
      </c>
      <c r="B20" s="1" t="s">
        <v>65</v>
      </c>
      <c r="C20" s="1">
        <v>5</v>
      </c>
      <c r="D20">
        <v>279</v>
      </c>
      <c r="E20" s="51">
        <v>27</v>
      </c>
      <c r="F20" s="3">
        <f t="shared" si="5"/>
        <v>9.6774193548387094E-2</v>
      </c>
      <c r="G20" s="2">
        <v>0.5</v>
      </c>
      <c r="H20" s="3">
        <f t="shared" si="6"/>
        <v>0.38961038961038963</v>
      </c>
      <c r="I20" s="3">
        <f t="shared" si="7"/>
        <v>0.61038961038961037</v>
      </c>
      <c r="J20" s="5">
        <f t="shared" si="14"/>
        <v>45060.354156282774</v>
      </c>
      <c r="K20" s="5">
        <f t="shared" si="8"/>
        <v>17555.982138811472</v>
      </c>
      <c r="L20" s="5">
        <f t="shared" si="9"/>
        <v>181411.81543438521</v>
      </c>
      <c r="M20" s="5">
        <f t="shared" si="0"/>
        <v>400280.90297225898</v>
      </c>
      <c r="N20" s="33">
        <f t="shared" si="10"/>
        <v>8.8832169757025259</v>
      </c>
      <c r="O20" s="4"/>
      <c r="Q20" s="27" t="s">
        <v>66</v>
      </c>
      <c r="R20" s="29">
        <f t="shared" si="1"/>
        <v>45060.354156282774</v>
      </c>
      <c r="S20" s="29">
        <f t="shared" si="2"/>
        <v>181411.81543438521</v>
      </c>
      <c r="T20" s="35">
        <f t="shared" si="3"/>
        <v>8.8832169757025259</v>
      </c>
      <c r="U20" s="42">
        <v>0.7271372759570951</v>
      </c>
      <c r="V20" s="43">
        <f t="shared" si="15"/>
        <v>0.2728627240429049</v>
      </c>
      <c r="W20" s="29">
        <f t="shared" si="11"/>
        <v>131911.29330139016</v>
      </c>
      <c r="X20" s="29">
        <f t="shared" si="4"/>
        <v>277451.72859106929</v>
      </c>
      <c r="Y20" s="35">
        <f t="shared" si="12"/>
        <v>6.1573357286270713</v>
      </c>
      <c r="Z20" s="36">
        <f t="shared" si="13"/>
        <v>2.7258812470754545</v>
      </c>
    </row>
    <row r="21" spans="1:26" s="2" customFormat="1" x14ac:dyDescent="0.25">
      <c r="A21" s="2">
        <v>18</v>
      </c>
      <c r="B21" s="1" t="s">
        <v>67</v>
      </c>
      <c r="C21" s="1">
        <v>5</v>
      </c>
      <c r="D21">
        <v>138</v>
      </c>
      <c r="E21" s="51">
        <v>14</v>
      </c>
      <c r="F21" s="3">
        <f t="shared" si="5"/>
        <v>0.10144927536231885</v>
      </c>
      <c r="G21" s="2">
        <v>0.5</v>
      </c>
      <c r="H21" s="3">
        <f t="shared" si="6"/>
        <v>0.40462427745664742</v>
      </c>
      <c r="I21" s="3">
        <f t="shared" si="7"/>
        <v>0.59537572254335258</v>
      </c>
      <c r="J21" s="5">
        <f t="shared" si="14"/>
        <v>27504.372017471302</v>
      </c>
      <c r="K21" s="5">
        <f t="shared" si="8"/>
        <v>11128.936654468158</v>
      </c>
      <c r="L21" s="5">
        <f t="shared" si="9"/>
        <v>109699.51845118613</v>
      </c>
      <c r="M21" s="5">
        <f>L21+M22</f>
        <v>218869.08753787377</v>
      </c>
      <c r="N21" s="33">
        <f t="shared" si="10"/>
        <v>7.9576107899807331</v>
      </c>
      <c r="O21" s="4"/>
      <c r="Q21" s="27" t="s">
        <v>68</v>
      </c>
      <c r="R21" s="29">
        <f t="shared" si="1"/>
        <v>27504.372017471302</v>
      </c>
      <c r="S21" s="29">
        <f t="shared" si="2"/>
        <v>109699.51845118613</v>
      </c>
      <c r="T21" s="35">
        <f t="shared" si="3"/>
        <v>7.9576107899807331</v>
      </c>
      <c r="U21" s="42">
        <v>0.68635947845240242</v>
      </c>
      <c r="V21" s="43">
        <f t="shared" si="15"/>
        <v>0.31364052154759758</v>
      </c>
      <c r="W21" s="29">
        <f t="shared" si="11"/>
        <v>75293.30427063581</v>
      </c>
      <c r="X21" s="29">
        <f>X22+W21</f>
        <v>145540.43528967912</v>
      </c>
      <c r="Y21" s="35">
        <f t="shared" si="12"/>
        <v>5.2915382033528733</v>
      </c>
      <c r="Z21" s="36">
        <f t="shared" si="13"/>
        <v>2.6660725866278598</v>
      </c>
    </row>
    <row r="22" spans="1:26" s="2" customFormat="1" x14ac:dyDescent="0.25">
      <c r="A22" s="12">
        <v>19</v>
      </c>
      <c r="B22" s="13" t="s">
        <v>69</v>
      </c>
      <c r="C22" s="12"/>
      <c r="D22">
        <v>60</v>
      </c>
      <c r="E22" s="51">
        <v>9</v>
      </c>
      <c r="F22" s="17">
        <f t="shared" si="5"/>
        <v>0.15</v>
      </c>
      <c r="G22" s="12"/>
      <c r="H22" s="17">
        <v>1</v>
      </c>
      <c r="I22" s="17">
        <f t="shared" si="7"/>
        <v>0</v>
      </c>
      <c r="J22" s="21">
        <f t="shared" si="14"/>
        <v>16375.435363003144</v>
      </c>
      <c r="K22" s="21">
        <f t="shared" si="8"/>
        <v>16375.435363003144</v>
      </c>
      <c r="L22" s="21">
        <f>K22/F22</f>
        <v>109169.56908668762</v>
      </c>
      <c r="M22" s="21">
        <f>L22</f>
        <v>109169.56908668762</v>
      </c>
      <c r="N22" s="34">
        <f t="shared" si="10"/>
        <v>6.666666666666667</v>
      </c>
      <c r="O22" s="4"/>
      <c r="Q22" s="30" t="s">
        <v>69</v>
      </c>
      <c r="R22" s="31">
        <f t="shared" si="1"/>
        <v>16375.435363003144</v>
      </c>
      <c r="S22" s="31">
        <f t="shared" si="2"/>
        <v>109169.56908668762</v>
      </c>
      <c r="T22" s="38">
        <f t="shared" si="3"/>
        <v>6.666666666666667</v>
      </c>
      <c r="U22" s="44">
        <v>0.64346806172022719</v>
      </c>
      <c r="V22" s="45">
        <f t="shared" si="15"/>
        <v>0.35653193827977281</v>
      </c>
      <c r="W22" s="31">
        <f t="shared" si="11"/>
        <v>70247.131019043314</v>
      </c>
      <c r="X22" s="31">
        <f>W22</f>
        <v>70247.131019043314</v>
      </c>
      <c r="Y22" s="38">
        <f t="shared" si="12"/>
        <v>4.2897870781348475</v>
      </c>
      <c r="Z22" s="37">
        <f t="shared" si="13"/>
        <v>2.3768795885318195</v>
      </c>
    </row>
    <row r="23" spans="1:26" s="2" customFormat="1" ht="13.2" x14ac:dyDescent="0.25">
      <c r="B23" s="2" t="s">
        <v>70</v>
      </c>
      <c r="D23" s="25">
        <f>SUM(D4:D22)</f>
        <v>19822</v>
      </c>
      <c r="E23" s="25">
        <f>SUM(E4:E22)</f>
        <v>205</v>
      </c>
    </row>
    <row r="24" spans="1:26" s="2" customFormat="1" ht="13.2" x14ac:dyDescent="0.25">
      <c r="D24" s="14"/>
      <c r="E24" s="14"/>
      <c r="F24" s="5"/>
    </row>
    <row r="25" spans="1:26" x14ac:dyDescent="0.25">
      <c r="D25" s="15"/>
      <c r="E25" s="15"/>
      <c r="K25" s="16"/>
    </row>
    <row r="26" spans="1:26" s="2" customFormat="1" ht="18" thickBot="1" x14ac:dyDescent="0.35">
      <c r="B26" s="68" t="s">
        <v>88</v>
      </c>
      <c r="C26" s="68"/>
      <c r="D26" s="68"/>
      <c r="E26" s="68"/>
      <c r="F26" s="68"/>
      <c r="G26" s="68"/>
      <c r="H26" s="68"/>
      <c r="I26" s="68"/>
      <c r="J26" s="68"/>
      <c r="K26" s="68"/>
      <c r="L26" s="68"/>
      <c r="M26" s="68"/>
      <c r="N26" s="68"/>
      <c r="Q26" s="70" t="s">
        <v>91</v>
      </c>
      <c r="R26" s="71"/>
      <c r="S26" s="71"/>
      <c r="T26" s="71"/>
      <c r="U26" s="71"/>
      <c r="V26" s="71"/>
      <c r="W26" s="71"/>
      <c r="X26" s="71"/>
      <c r="Y26" s="71"/>
      <c r="Z26" s="72"/>
    </row>
    <row r="27" spans="1:26" s="9" customFormat="1" ht="14.25" customHeight="1" x14ac:dyDescent="0.35">
      <c r="A27" s="7"/>
      <c r="B27" s="66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77" t="s">
        <v>14</v>
      </c>
      <c r="S27" s="77"/>
      <c r="T27" s="77"/>
      <c r="U27" s="74" t="s">
        <v>15</v>
      </c>
      <c r="V27" s="78" t="s">
        <v>16</v>
      </c>
      <c r="W27" s="79" t="s">
        <v>17</v>
      </c>
      <c r="X27" s="79" t="s">
        <v>18</v>
      </c>
      <c r="Y27" s="80" t="s">
        <v>19</v>
      </c>
      <c r="Z27" s="80" t="s">
        <v>20</v>
      </c>
    </row>
    <row r="28" spans="1:26" s="10" customFormat="1" ht="32.549999999999997" customHeight="1" thickBot="1" x14ac:dyDescent="0.35">
      <c r="B28" s="67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74"/>
      <c r="V28" s="78"/>
      <c r="W28" s="79"/>
      <c r="X28" s="79"/>
      <c r="Y28" s="80"/>
      <c r="Z28" s="80"/>
    </row>
    <row r="29" spans="1:26" s="2" customFormat="1" x14ac:dyDescent="0.25">
      <c r="A29" s="2">
        <v>1</v>
      </c>
      <c r="B29" s="1">
        <v>0</v>
      </c>
      <c r="C29" s="1">
        <v>1</v>
      </c>
      <c r="D29">
        <v>116</v>
      </c>
      <c r="E29" s="51">
        <v>0</v>
      </c>
      <c r="F29" s="3">
        <f>E29/D29</f>
        <v>0</v>
      </c>
      <c r="G29" s="2">
        <v>0.3</v>
      </c>
      <c r="H29" s="18">
        <f>C29*F29/(1+(1-G29)*C29*F29)</f>
        <v>0</v>
      </c>
      <c r="I29" s="18">
        <f>1-H29</f>
        <v>1</v>
      </c>
      <c r="J29" s="19">
        <v>100000</v>
      </c>
      <c r="K29" s="20">
        <f>J29*H29</f>
        <v>0</v>
      </c>
      <c r="L29" s="20">
        <f>C29*(J30+G29*K29)</f>
        <v>100000</v>
      </c>
      <c r="M29" s="5">
        <f t="shared" ref="M29:M45" si="16">L29+M30</f>
        <v>7818883.8127299957</v>
      </c>
      <c r="N29" s="32">
        <f>M29/J29</f>
        <v>78.18883812729996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100000</v>
      </c>
      <c r="T29" s="35">
        <f t="shared" ref="T29:T47" si="19">N29</f>
        <v>78.18883812729996</v>
      </c>
      <c r="U29" s="42">
        <v>0.95864674002964168</v>
      </c>
      <c r="V29" s="43">
        <f>1-U29</f>
        <v>4.1353259970358325E-2</v>
      </c>
      <c r="W29" s="29">
        <f>S29*U29</f>
        <v>95864.674002964166</v>
      </c>
      <c r="X29" s="29">
        <f t="shared" ref="X29:X45" si="20">X30+W29</f>
        <v>6945231.9590315353</v>
      </c>
      <c r="Y29" s="40">
        <f>X29/R29</f>
        <v>69.452319590315355</v>
      </c>
      <c r="Z29" s="36">
        <f>T29-Y29</f>
        <v>8.7365185369846046</v>
      </c>
    </row>
    <row r="30" spans="1:26" s="2" customFormat="1" x14ac:dyDescent="0.25">
      <c r="A30" s="2">
        <v>2</v>
      </c>
      <c r="B30" s="1" t="s">
        <v>35</v>
      </c>
      <c r="C30" s="1">
        <v>4</v>
      </c>
      <c r="D30">
        <v>703</v>
      </c>
      <c r="E30" s="51">
        <v>0</v>
      </c>
      <c r="F30" s="3">
        <f t="shared" ref="F30:F47" si="21">E30/D30</f>
        <v>0</v>
      </c>
      <c r="G30" s="2">
        <v>0.4</v>
      </c>
      <c r="H30" s="3">
        <f t="shared" ref="H30:H46" si="22">C30*F30/(1+(1-G30)*C30*F30)</f>
        <v>0</v>
      </c>
      <c r="I30" s="3">
        <f t="shared" ref="I30:I47" si="23">1-H30</f>
        <v>1</v>
      </c>
      <c r="J30" s="5">
        <f>I29*J29</f>
        <v>100000</v>
      </c>
      <c r="K30" s="5">
        <f t="shared" ref="K30:K47" si="24">J30*H30</f>
        <v>0</v>
      </c>
      <c r="L30" s="5">
        <f t="shared" ref="L30:L46" si="25">C30*(J31+G30*K30)</f>
        <v>400000</v>
      </c>
      <c r="M30" s="5">
        <f t="shared" si="16"/>
        <v>7718883.8127299957</v>
      </c>
      <c r="N30" s="33">
        <f t="shared" ref="N30:N47" si="26">M30/J30</f>
        <v>77.18883812729996</v>
      </c>
      <c r="O30" s="4"/>
      <c r="Q30" s="27" t="s">
        <v>36</v>
      </c>
      <c r="R30" s="29">
        <f t="shared" si="17"/>
        <v>100000</v>
      </c>
      <c r="S30" s="29">
        <f t="shared" si="18"/>
        <v>400000</v>
      </c>
      <c r="T30" s="35">
        <f t="shared" si="19"/>
        <v>77.18883812729996</v>
      </c>
      <c r="U30" s="42">
        <v>0.95864674002964168</v>
      </c>
      <c r="V30" s="43">
        <f>1-U30</f>
        <v>4.1353259970358325E-2</v>
      </c>
      <c r="W30" s="29">
        <f t="shared" ref="W30:W47" si="27">S30*U30</f>
        <v>383458.69601185666</v>
      </c>
      <c r="X30" s="29">
        <f t="shared" si="20"/>
        <v>6849367.2850285713</v>
      </c>
      <c r="Y30" s="35">
        <f t="shared" ref="Y30:Y47" si="28">X30/R30</f>
        <v>68.493672850285719</v>
      </c>
      <c r="Z30" s="36">
        <f t="shared" ref="Z30:Z47" si="29">T30-Y30</f>
        <v>8.6951652770142402</v>
      </c>
    </row>
    <row r="31" spans="1:26" s="2" customFormat="1" x14ac:dyDescent="0.25">
      <c r="A31" s="2">
        <v>3</v>
      </c>
      <c r="B31" s="1" t="s">
        <v>37</v>
      </c>
      <c r="C31" s="1">
        <v>5</v>
      </c>
      <c r="D31">
        <v>975</v>
      </c>
      <c r="E31" s="51">
        <v>0</v>
      </c>
      <c r="F31" s="3">
        <f t="shared" si="21"/>
        <v>0</v>
      </c>
      <c r="G31" s="2">
        <v>0.5</v>
      </c>
      <c r="H31" s="3">
        <f t="shared" si="22"/>
        <v>0</v>
      </c>
      <c r="I31" s="3">
        <f t="shared" si="23"/>
        <v>1</v>
      </c>
      <c r="J31" s="5">
        <f t="shared" ref="J31:J47" si="30">I30*J30</f>
        <v>100000</v>
      </c>
      <c r="K31" s="5">
        <f t="shared" si="24"/>
        <v>0</v>
      </c>
      <c r="L31" s="5">
        <f t="shared" si="25"/>
        <v>500000</v>
      </c>
      <c r="M31" s="5">
        <f t="shared" si="16"/>
        <v>7318883.8127299957</v>
      </c>
      <c r="N31" s="33">
        <f t="shared" si="26"/>
        <v>73.18883812729996</v>
      </c>
      <c r="O31" s="4"/>
      <c r="Q31" s="27" t="s">
        <v>38</v>
      </c>
      <c r="R31" s="29">
        <f t="shared" si="17"/>
        <v>100000</v>
      </c>
      <c r="S31" s="29">
        <f t="shared" si="18"/>
        <v>500000</v>
      </c>
      <c r="T31" s="35">
        <f t="shared" si="19"/>
        <v>73.18883812729996</v>
      </c>
      <c r="U31" s="42">
        <v>0.95864674002964168</v>
      </c>
      <c r="V31" s="43">
        <f>1-U31</f>
        <v>4.1353259970358325E-2</v>
      </c>
      <c r="W31" s="29">
        <f t="shared" si="27"/>
        <v>479323.37001482083</v>
      </c>
      <c r="X31" s="29">
        <f t="shared" si="20"/>
        <v>6465908.5890167141</v>
      </c>
      <c r="Y31" s="35">
        <f t="shared" si="28"/>
        <v>64.659085890167148</v>
      </c>
      <c r="Z31" s="36">
        <f t="shared" si="29"/>
        <v>8.5297522371328114</v>
      </c>
    </row>
    <row r="32" spans="1:26" s="2" customFormat="1" x14ac:dyDescent="0.25">
      <c r="A32" s="2">
        <v>4</v>
      </c>
      <c r="B32" s="1" t="s">
        <v>39</v>
      </c>
      <c r="C32" s="1">
        <v>5</v>
      </c>
      <c r="D32">
        <v>1181</v>
      </c>
      <c r="E32" s="51">
        <v>1</v>
      </c>
      <c r="F32" s="3">
        <f t="shared" si="21"/>
        <v>8.4674005080440302E-4</v>
      </c>
      <c r="G32" s="2">
        <v>0.5</v>
      </c>
      <c r="H32" s="3">
        <f t="shared" si="22"/>
        <v>4.2247570764681027E-3</v>
      </c>
      <c r="I32" s="3">
        <f t="shared" si="23"/>
        <v>0.99577524292353192</v>
      </c>
      <c r="J32" s="5">
        <f t="shared" si="30"/>
        <v>100000</v>
      </c>
      <c r="K32" s="5">
        <f t="shared" si="24"/>
        <v>422.47570764681029</v>
      </c>
      <c r="L32" s="5">
        <f t="shared" si="25"/>
        <v>498943.81073088298</v>
      </c>
      <c r="M32" s="5">
        <f t="shared" si="16"/>
        <v>6818883.8127299957</v>
      </c>
      <c r="N32" s="33">
        <f t="shared" si="26"/>
        <v>68.18883812729996</v>
      </c>
      <c r="O32" s="4"/>
      <c r="Q32" s="27" t="s">
        <v>40</v>
      </c>
      <c r="R32" s="29">
        <f t="shared" si="17"/>
        <v>100000</v>
      </c>
      <c r="S32" s="29">
        <f t="shared" si="18"/>
        <v>498943.81073088298</v>
      </c>
      <c r="T32" s="35">
        <f t="shared" si="19"/>
        <v>68.18883812729996</v>
      </c>
      <c r="U32" s="42">
        <v>0.95864674002964168</v>
      </c>
      <c r="V32" s="43">
        <f>1-U32</f>
        <v>4.1353259970358325E-2</v>
      </c>
      <c r="W32" s="29">
        <f t="shared" si="27"/>
        <v>478310.85761512752</v>
      </c>
      <c r="X32" s="29">
        <f t="shared" si="20"/>
        <v>5986585.219001893</v>
      </c>
      <c r="Y32" s="35">
        <f t="shared" si="28"/>
        <v>59.865852190018927</v>
      </c>
      <c r="Z32" s="36">
        <f t="shared" si="29"/>
        <v>8.3229859372810324</v>
      </c>
    </row>
    <row r="33" spans="1:26" s="2" customFormat="1" x14ac:dyDescent="0.25">
      <c r="A33" s="2">
        <v>5</v>
      </c>
      <c r="B33" s="1" t="s">
        <v>41</v>
      </c>
      <c r="C33" s="1">
        <v>5</v>
      </c>
      <c r="D33">
        <v>1247</v>
      </c>
      <c r="E33" s="51">
        <v>0</v>
      </c>
      <c r="F33" s="3">
        <f t="shared" si="21"/>
        <v>0</v>
      </c>
      <c r="G33" s="2">
        <v>0.5</v>
      </c>
      <c r="H33" s="3">
        <f t="shared" si="22"/>
        <v>0</v>
      </c>
      <c r="I33" s="3">
        <f t="shared" si="23"/>
        <v>1</v>
      </c>
      <c r="J33" s="5">
        <f t="shared" si="30"/>
        <v>99577.524292353191</v>
      </c>
      <c r="K33" s="5">
        <f t="shared" si="24"/>
        <v>0</v>
      </c>
      <c r="L33" s="5">
        <f t="shared" si="25"/>
        <v>497887.62146176596</v>
      </c>
      <c r="M33" s="5">
        <f t="shared" si="16"/>
        <v>6319940.0019991128</v>
      </c>
      <c r="N33" s="33">
        <f t="shared" si="26"/>
        <v>63.467534937343657</v>
      </c>
      <c r="O33" s="4"/>
      <c r="Q33" s="27" t="s">
        <v>42</v>
      </c>
      <c r="R33" s="29">
        <f t="shared" si="17"/>
        <v>99577.524292353191</v>
      </c>
      <c r="S33" s="29">
        <f t="shared" si="18"/>
        <v>497887.62146176596</v>
      </c>
      <c r="T33" s="35">
        <f t="shared" si="19"/>
        <v>63.467534937343657</v>
      </c>
      <c r="U33" s="42">
        <v>0.95864674002964168</v>
      </c>
      <c r="V33" s="43">
        <f>1-U33</f>
        <v>4.1353259970358325E-2</v>
      </c>
      <c r="W33" s="29">
        <f t="shared" si="27"/>
        <v>477298.34521543421</v>
      </c>
      <c r="X33" s="29">
        <f t="shared" si="20"/>
        <v>5508274.3613867657</v>
      </c>
      <c r="Y33" s="35">
        <f t="shared" si="28"/>
        <v>55.316442144261664</v>
      </c>
      <c r="Z33" s="36">
        <f t="shared" si="29"/>
        <v>8.1510927930819932</v>
      </c>
    </row>
    <row r="34" spans="1:26" s="2" customFormat="1" x14ac:dyDescent="0.25">
      <c r="A34" s="2">
        <v>6</v>
      </c>
      <c r="B34" s="1" t="s">
        <v>43</v>
      </c>
      <c r="C34" s="1">
        <v>5</v>
      </c>
      <c r="D34">
        <v>1463</v>
      </c>
      <c r="E34" s="51">
        <v>2</v>
      </c>
      <c r="F34" s="3">
        <f t="shared" si="21"/>
        <v>1.3670539986329461E-3</v>
      </c>
      <c r="G34" s="2">
        <v>0.5</v>
      </c>
      <c r="H34" s="3">
        <f t="shared" si="22"/>
        <v>6.8119891008174387E-3</v>
      </c>
      <c r="I34" s="3">
        <f t="shared" si="23"/>
        <v>0.99318801089918252</v>
      </c>
      <c r="J34" s="5">
        <f t="shared" si="30"/>
        <v>99577.524292353191</v>
      </c>
      <c r="K34" s="5">
        <f t="shared" si="24"/>
        <v>678.32101016589365</v>
      </c>
      <c r="L34" s="5">
        <f t="shared" si="25"/>
        <v>496191.81893635128</v>
      </c>
      <c r="M34" s="5">
        <f t="shared" si="16"/>
        <v>5822052.3805373469</v>
      </c>
      <c r="N34" s="33">
        <f t="shared" si="26"/>
        <v>58.467534937343657</v>
      </c>
      <c r="O34" s="4"/>
      <c r="Q34" s="27" t="s">
        <v>44</v>
      </c>
      <c r="R34" s="29">
        <f t="shared" si="17"/>
        <v>99577.524292353191</v>
      </c>
      <c r="S34" s="29">
        <f t="shared" si="18"/>
        <v>496191.81893635128</v>
      </c>
      <c r="T34" s="35">
        <f t="shared" si="19"/>
        <v>58.467534937343657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480899.29488132562</v>
      </c>
      <c r="X34" s="29">
        <f t="shared" si="20"/>
        <v>5030976.0161713315</v>
      </c>
      <c r="Y34" s="35">
        <f t="shared" si="28"/>
        <v>50.523208444113457</v>
      </c>
      <c r="Z34" s="36">
        <f t="shared" si="29"/>
        <v>7.9443264932302</v>
      </c>
    </row>
    <row r="35" spans="1:26" s="2" customFormat="1" x14ac:dyDescent="0.25">
      <c r="A35" s="2">
        <v>7</v>
      </c>
      <c r="B35" s="1" t="s">
        <v>45</v>
      </c>
      <c r="C35" s="1">
        <v>5</v>
      </c>
      <c r="D35">
        <v>1498</v>
      </c>
      <c r="E35" s="51">
        <v>0</v>
      </c>
      <c r="F35" s="3">
        <f t="shared" si="21"/>
        <v>0</v>
      </c>
      <c r="G35" s="2">
        <v>0.5</v>
      </c>
      <c r="H35" s="3">
        <f t="shared" si="22"/>
        <v>0</v>
      </c>
      <c r="I35" s="3">
        <f t="shared" si="23"/>
        <v>1</v>
      </c>
      <c r="J35" s="5">
        <f t="shared" si="30"/>
        <v>98899.2032821873</v>
      </c>
      <c r="K35" s="5">
        <f t="shared" si="24"/>
        <v>0</v>
      </c>
      <c r="L35" s="5">
        <f t="shared" si="25"/>
        <v>494496.01641093649</v>
      </c>
      <c r="M35" s="5">
        <f t="shared" si="16"/>
        <v>5325860.5616009953</v>
      </c>
      <c r="N35" s="33">
        <f t="shared" si="26"/>
        <v>53.8514000603707</v>
      </c>
      <c r="O35" s="4"/>
      <c r="Q35" s="27" t="s">
        <v>46</v>
      </c>
      <c r="R35" s="29">
        <f t="shared" si="17"/>
        <v>98899.2032821873</v>
      </c>
      <c r="S35" s="29">
        <f t="shared" si="18"/>
        <v>494496.01641093649</v>
      </c>
      <c r="T35" s="35">
        <f t="shared" si="19"/>
        <v>53.8514000603707</v>
      </c>
      <c r="U35" s="42">
        <v>0.96192878092594225</v>
      </c>
      <c r="V35" s="43">
        <f t="shared" si="31"/>
        <v>3.8071219074057749E-2</v>
      </c>
      <c r="W35" s="29">
        <f t="shared" si="27"/>
        <v>475669.95023890689</v>
      </c>
      <c r="X35" s="29">
        <f t="shared" si="20"/>
        <v>4550076.7212900063</v>
      </c>
      <c r="Y35" s="35">
        <f t="shared" si="28"/>
        <v>46.007213104713848</v>
      </c>
      <c r="Z35" s="36">
        <f t="shared" si="29"/>
        <v>7.844186955656852</v>
      </c>
    </row>
    <row r="36" spans="1:26" s="2" customFormat="1" x14ac:dyDescent="0.25">
      <c r="A36" s="2">
        <v>8</v>
      </c>
      <c r="B36" s="1" t="s">
        <v>47</v>
      </c>
      <c r="C36" s="1">
        <v>5</v>
      </c>
      <c r="D36">
        <v>1276</v>
      </c>
      <c r="E36" s="51">
        <v>1</v>
      </c>
      <c r="F36" s="3">
        <f t="shared" si="21"/>
        <v>7.836990595611285E-4</v>
      </c>
      <c r="G36" s="2">
        <v>0.5</v>
      </c>
      <c r="H36" s="3">
        <f t="shared" si="22"/>
        <v>3.9108330074305829E-3</v>
      </c>
      <c r="I36" s="3">
        <f t="shared" si="23"/>
        <v>0.99608916699256944</v>
      </c>
      <c r="J36" s="5">
        <f t="shared" si="30"/>
        <v>98899.2032821873</v>
      </c>
      <c r="K36" s="5">
        <f t="shared" si="24"/>
        <v>386.77826860456514</v>
      </c>
      <c r="L36" s="5">
        <f t="shared" si="25"/>
        <v>493529.07073942508</v>
      </c>
      <c r="M36" s="5">
        <f t="shared" si="16"/>
        <v>4831364.5451900586</v>
      </c>
      <c r="N36" s="33">
        <f t="shared" si="26"/>
        <v>48.8514000603707</v>
      </c>
      <c r="O36" s="4"/>
      <c r="Q36" s="27" t="s">
        <v>48</v>
      </c>
      <c r="R36" s="29">
        <f t="shared" si="17"/>
        <v>98899.2032821873</v>
      </c>
      <c r="S36" s="29">
        <f t="shared" si="18"/>
        <v>493529.07073942508</v>
      </c>
      <c r="T36" s="35">
        <f t="shared" si="19"/>
        <v>48.8514000603707</v>
      </c>
      <c r="U36" s="42">
        <v>0.95558309086652893</v>
      </c>
      <c r="V36" s="43">
        <f t="shared" si="31"/>
        <v>4.4416909133471072E-2</v>
      </c>
      <c r="W36" s="29">
        <f t="shared" si="27"/>
        <v>471608.03484966559</v>
      </c>
      <c r="X36" s="29">
        <f t="shared" si="20"/>
        <v>4074406.7710510991</v>
      </c>
      <c r="Y36" s="35">
        <f t="shared" si="28"/>
        <v>41.197569200084132</v>
      </c>
      <c r="Z36" s="36">
        <f t="shared" si="29"/>
        <v>7.6538308602865683</v>
      </c>
    </row>
    <row r="37" spans="1:26" s="2" customFormat="1" x14ac:dyDescent="0.25">
      <c r="A37" s="2">
        <v>9</v>
      </c>
      <c r="B37" s="1" t="s">
        <v>49</v>
      </c>
      <c r="C37" s="1">
        <v>5</v>
      </c>
      <c r="D37">
        <v>1399</v>
      </c>
      <c r="E37" s="51">
        <v>4</v>
      </c>
      <c r="F37" s="3">
        <f t="shared" si="21"/>
        <v>2.8591851322373124E-3</v>
      </c>
      <c r="G37" s="2">
        <v>0.5</v>
      </c>
      <c r="H37" s="3">
        <f t="shared" si="22"/>
        <v>1.4194464158977998E-2</v>
      </c>
      <c r="I37" s="3">
        <f t="shared" si="23"/>
        <v>0.98580553584102204</v>
      </c>
      <c r="J37" s="5">
        <f t="shared" si="30"/>
        <v>98512.425013582731</v>
      </c>
      <c r="K37" s="5">
        <f t="shared" si="24"/>
        <v>1398.3310860693077</v>
      </c>
      <c r="L37" s="5">
        <f t="shared" si="25"/>
        <v>489066.29735274042</v>
      </c>
      <c r="M37" s="5">
        <f t="shared" si="16"/>
        <v>4337835.4744506339</v>
      </c>
      <c r="N37" s="33">
        <f t="shared" si="26"/>
        <v>44.033384355857045</v>
      </c>
      <c r="O37" s="4"/>
      <c r="Q37" s="27" t="s">
        <v>50</v>
      </c>
      <c r="R37" s="29">
        <f t="shared" si="17"/>
        <v>98512.425013582731</v>
      </c>
      <c r="S37" s="29">
        <f t="shared" si="18"/>
        <v>489066.29735274042</v>
      </c>
      <c r="T37" s="35">
        <f t="shared" si="19"/>
        <v>44.033384355857045</v>
      </c>
      <c r="U37" s="42">
        <v>0.95343645724036619</v>
      </c>
      <c r="V37" s="43">
        <f t="shared" si="31"/>
        <v>4.6563542759633814E-2</v>
      </c>
      <c r="W37" s="29">
        <f t="shared" si="27"/>
        <v>466293.6379036603</v>
      </c>
      <c r="X37" s="29">
        <f t="shared" si="20"/>
        <v>3602798.7362014335</v>
      </c>
      <c r="Y37" s="35">
        <f t="shared" si="28"/>
        <v>36.572023637674995</v>
      </c>
      <c r="Z37" s="36">
        <f t="shared" si="29"/>
        <v>7.4613607181820498</v>
      </c>
    </row>
    <row r="38" spans="1:26" s="2" customFormat="1" x14ac:dyDescent="0.25">
      <c r="A38" s="2">
        <v>10</v>
      </c>
      <c r="B38" s="1" t="s">
        <v>51</v>
      </c>
      <c r="C38" s="1">
        <v>5</v>
      </c>
      <c r="D38">
        <v>1587</v>
      </c>
      <c r="E38" s="51">
        <v>3</v>
      </c>
      <c r="F38" s="3">
        <f t="shared" si="21"/>
        <v>1.890359168241966E-3</v>
      </c>
      <c r="G38" s="2">
        <v>0.5</v>
      </c>
      <c r="H38" s="3">
        <f t="shared" si="22"/>
        <v>9.4073377234242719E-3</v>
      </c>
      <c r="I38" s="3">
        <f t="shared" si="23"/>
        <v>0.99059266227657572</v>
      </c>
      <c r="J38" s="5">
        <f t="shared" si="30"/>
        <v>97114.09392751343</v>
      </c>
      <c r="K38" s="5">
        <f t="shared" si="24"/>
        <v>913.58507928046504</v>
      </c>
      <c r="L38" s="5">
        <f t="shared" si="25"/>
        <v>483286.50693936594</v>
      </c>
      <c r="M38" s="5">
        <f t="shared" si="16"/>
        <v>3848769.1770978933</v>
      </c>
      <c r="N38" s="33">
        <f t="shared" si="26"/>
        <v>39.631417247950012</v>
      </c>
      <c r="O38" s="4"/>
      <c r="Q38" s="27" t="s">
        <v>52</v>
      </c>
      <c r="R38" s="29">
        <f t="shared" si="17"/>
        <v>97114.09392751343</v>
      </c>
      <c r="S38" s="29">
        <f t="shared" si="18"/>
        <v>483286.50693936594</v>
      </c>
      <c r="T38" s="35">
        <f t="shared" si="19"/>
        <v>39.631417247950012</v>
      </c>
      <c r="U38" s="42">
        <v>0.93748024841036759</v>
      </c>
      <c r="V38" s="43">
        <f t="shared" si="31"/>
        <v>6.2519751589632411E-2</v>
      </c>
      <c r="W38" s="29">
        <f t="shared" si="27"/>
        <v>453071.55457889562</v>
      </c>
      <c r="X38" s="29">
        <f t="shared" si="20"/>
        <v>3136505.0982977729</v>
      </c>
      <c r="Y38" s="35">
        <f t="shared" si="28"/>
        <v>32.297115397471352</v>
      </c>
      <c r="Z38" s="36">
        <f t="shared" si="29"/>
        <v>7.3343018504786599</v>
      </c>
    </row>
    <row r="39" spans="1:26" s="2" customFormat="1" x14ac:dyDescent="0.25">
      <c r="A39" s="2">
        <v>11</v>
      </c>
      <c r="B39" s="1" t="s">
        <v>53</v>
      </c>
      <c r="C39" s="1">
        <v>5</v>
      </c>
      <c r="D39">
        <v>1756</v>
      </c>
      <c r="E39" s="51">
        <v>4</v>
      </c>
      <c r="F39" s="3">
        <f t="shared" si="21"/>
        <v>2.2779043280182231E-3</v>
      </c>
      <c r="G39" s="2">
        <v>0.5</v>
      </c>
      <c r="H39" s="3">
        <f t="shared" si="22"/>
        <v>1.1325028312570781E-2</v>
      </c>
      <c r="I39" s="3">
        <f t="shared" si="23"/>
        <v>0.98867497168742924</v>
      </c>
      <c r="J39" s="5">
        <f t="shared" si="30"/>
        <v>96200.508848232959</v>
      </c>
      <c r="K39" s="5">
        <f t="shared" si="24"/>
        <v>1089.4734863899541</v>
      </c>
      <c r="L39" s="5">
        <f t="shared" si="25"/>
        <v>478278.86052518996</v>
      </c>
      <c r="M39" s="5">
        <f t="shared" si="16"/>
        <v>3365482.6701585273</v>
      </c>
      <c r="N39" s="33">
        <f t="shared" si="26"/>
        <v>34.984042293039757</v>
      </c>
      <c r="O39" s="4"/>
      <c r="Q39" s="27" t="s">
        <v>54</v>
      </c>
      <c r="R39" s="29">
        <f t="shared" si="17"/>
        <v>96200.508848232959</v>
      </c>
      <c r="S39" s="29">
        <f t="shared" si="18"/>
        <v>478278.86052518996</v>
      </c>
      <c r="T39" s="35">
        <f t="shared" si="19"/>
        <v>34.984042293039757</v>
      </c>
      <c r="U39" s="42">
        <v>0.91788799906018037</v>
      </c>
      <c r="V39" s="43">
        <f t="shared" si="31"/>
        <v>8.2112000939819629E-2</v>
      </c>
      <c r="W39" s="29">
        <f t="shared" si="27"/>
        <v>439006.42628024973</v>
      </c>
      <c r="X39" s="29">
        <f t="shared" si="20"/>
        <v>2683433.5437188772</v>
      </c>
      <c r="Y39" s="35">
        <f t="shared" si="28"/>
        <v>27.894172035537704</v>
      </c>
      <c r="Z39" s="36">
        <f t="shared" si="29"/>
        <v>7.0898702575020529</v>
      </c>
    </row>
    <row r="40" spans="1:26" s="2" customFormat="1" x14ac:dyDescent="0.25">
      <c r="A40" s="2">
        <v>12</v>
      </c>
      <c r="B40" s="1" t="s">
        <v>55</v>
      </c>
      <c r="C40" s="1">
        <v>5</v>
      </c>
      <c r="D40">
        <v>1666</v>
      </c>
      <c r="E40" s="51">
        <v>9</v>
      </c>
      <c r="F40" s="3">
        <f t="shared" si="21"/>
        <v>5.4021608643457387E-3</v>
      </c>
      <c r="G40" s="2">
        <v>0.5</v>
      </c>
      <c r="H40" s="3">
        <f t="shared" si="22"/>
        <v>2.6650873556411016E-2</v>
      </c>
      <c r="I40" s="3">
        <f t="shared" si="23"/>
        <v>0.97334912644358895</v>
      </c>
      <c r="J40" s="5">
        <f t="shared" si="30"/>
        <v>95111.035361843009</v>
      </c>
      <c r="K40" s="5">
        <f t="shared" si="24"/>
        <v>2534.7921772478148</v>
      </c>
      <c r="L40" s="5">
        <f t="shared" si="25"/>
        <v>469218.19636609551</v>
      </c>
      <c r="M40" s="5">
        <f t="shared" si="16"/>
        <v>2887203.8096333374</v>
      </c>
      <c r="N40" s="33">
        <f t="shared" si="26"/>
        <v>30.356138997427383</v>
      </c>
      <c r="O40" s="4"/>
      <c r="Q40" s="27" t="s">
        <v>56</v>
      </c>
      <c r="R40" s="29">
        <f t="shared" si="17"/>
        <v>95111.035361843009</v>
      </c>
      <c r="S40" s="29">
        <f t="shared" si="18"/>
        <v>469218.19636609551</v>
      </c>
      <c r="T40" s="35">
        <f t="shared" si="19"/>
        <v>30.356138997427383</v>
      </c>
      <c r="U40" s="42">
        <v>0.89571782863194893</v>
      </c>
      <c r="V40" s="43">
        <f t="shared" si="31"/>
        <v>0.10428217136805107</v>
      </c>
      <c r="W40" s="29">
        <f t="shared" si="27"/>
        <v>420287.10400363849</v>
      </c>
      <c r="X40" s="29">
        <f t="shared" si="20"/>
        <v>2244427.1174386274</v>
      </c>
      <c r="Y40" s="35">
        <f t="shared" si="28"/>
        <v>23.5979674587693</v>
      </c>
      <c r="Z40" s="36">
        <f t="shared" si="29"/>
        <v>6.7581715386580825</v>
      </c>
    </row>
    <row r="41" spans="1:26" s="2" customFormat="1" x14ac:dyDescent="0.25">
      <c r="A41" s="2">
        <v>13</v>
      </c>
      <c r="B41" s="1" t="s">
        <v>57</v>
      </c>
      <c r="C41" s="1">
        <v>5</v>
      </c>
      <c r="D41">
        <v>1470</v>
      </c>
      <c r="E41" s="51">
        <v>10</v>
      </c>
      <c r="F41" s="3">
        <f t="shared" si="21"/>
        <v>6.8027210884353739E-3</v>
      </c>
      <c r="G41" s="2">
        <v>0.5</v>
      </c>
      <c r="H41" s="3">
        <f t="shared" si="22"/>
        <v>3.3444816053511704E-2</v>
      </c>
      <c r="I41" s="3">
        <f t="shared" si="23"/>
        <v>0.96655518394648832</v>
      </c>
      <c r="J41" s="5">
        <f t="shared" si="30"/>
        <v>92576.243184595194</v>
      </c>
      <c r="K41" s="5">
        <f t="shared" si="24"/>
        <v>3096.195424233953</v>
      </c>
      <c r="L41" s="5">
        <f t="shared" si="25"/>
        <v>455140.72736239107</v>
      </c>
      <c r="M41" s="5">
        <f t="shared" si="16"/>
        <v>2417985.613267242</v>
      </c>
      <c r="N41" s="33">
        <f t="shared" si="26"/>
        <v>26.118856523976962</v>
      </c>
      <c r="O41" s="4"/>
      <c r="Q41" s="27" t="s">
        <v>58</v>
      </c>
      <c r="R41" s="29">
        <f t="shared" si="17"/>
        <v>92576.243184595194</v>
      </c>
      <c r="S41" s="29">
        <f t="shared" si="18"/>
        <v>455140.72736239107</v>
      </c>
      <c r="T41" s="35">
        <f t="shared" si="19"/>
        <v>26.118856523976962</v>
      </c>
      <c r="U41" s="42">
        <v>0.86473435856680392</v>
      </c>
      <c r="V41" s="43">
        <f t="shared" si="31"/>
        <v>0.13526564143319608</v>
      </c>
      <c r="W41" s="29">
        <f t="shared" si="27"/>
        <v>393575.82493334584</v>
      </c>
      <c r="X41" s="29">
        <f t="shared" si="20"/>
        <v>1824140.0134349889</v>
      </c>
      <c r="Y41" s="35">
        <f t="shared" si="28"/>
        <v>19.704191385231411</v>
      </c>
      <c r="Z41" s="36">
        <f t="shared" si="29"/>
        <v>6.4146651387455513</v>
      </c>
    </row>
    <row r="42" spans="1:26" s="2" customFormat="1" x14ac:dyDescent="0.25">
      <c r="A42" s="2">
        <v>14</v>
      </c>
      <c r="B42" s="1" t="s">
        <v>59</v>
      </c>
      <c r="C42" s="1">
        <v>5</v>
      </c>
      <c r="D42">
        <v>1126</v>
      </c>
      <c r="E42" s="51">
        <v>13</v>
      </c>
      <c r="F42" s="3">
        <f t="shared" si="21"/>
        <v>1.1545293072824156E-2</v>
      </c>
      <c r="G42" s="2">
        <v>0.5</v>
      </c>
      <c r="H42" s="3">
        <f t="shared" si="22"/>
        <v>5.6107034958998707E-2</v>
      </c>
      <c r="I42" s="3">
        <f t="shared" si="23"/>
        <v>0.94389296504100129</v>
      </c>
      <c r="J42" s="5">
        <f t="shared" si="30"/>
        <v>89480.047760361238</v>
      </c>
      <c r="K42" s="5">
        <f t="shared" si="24"/>
        <v>5020.4601678234621</v>
      </c>
      <c r="L42" s="5">
        <f t="shared" si="25"/>
        <v>434849.0883822476</v>
      </c>
      <c r="M42" s="5">
        <f t="shared" si="16"/>
        <v>1962844.8859048507</v>
      </c>
      <c r="N42" s="33">
        <f t="shared" si="26"/>
        <v>21.936117995394849</v>
      </c>
      <c r="O42" s="4"/>
      <c r="Q42" s="27" t="s">
        <v>60</v>
      </c>
      <c r="R42" s="29">
        <f t="shared" si="17"/>
        <v>89480.047760361238</v>
      </c>
      <c r="S42" s="29">
        <f t="shared" si="18"/>
        <v>434849.0883822476</v>
      </c>
      <c r="T42" s="35">
        <f t="shared" si="19"/>
        <v>21.936117995394849</v>
      </c>
      <c r="U42" s="42">
        <v>0.81758889711164551</v>
      </c>
      <c r="V42" s="43">
        <f t="shared" si="31"/>
        <v>0.18241110288835449</v>
      </c>
      <c r="W42" s="29">
        <f t="shared" si="27"/>
        <v>355527.78658044629</v>
      </c>
      <c r="X42" s="29">
        <f t="shared" si="20"/>
        <v>1430564.188501643</v>
      </c>
      <c r="Y42" s="35">
        <f t="shared" si="28"/>
        <v>15.987521512425573</v>
      </c>
      <c r="Z42" s="36">
        <f t="shared" si="29"/>
        <v>5.9485964829692755</v>
      </c>
    </row>
    <row r="43" spans="1:26" s="2" customFormat="1" x14ac:dyDescent="0.25">
      <c r="A43" s="2">
        <v>15</v>
      </c>
      <c r="B43" s="1" t="s">
        <v>61</v>
      </c>
      <c r="C43" s="1">
        <v>5</v>
      </c>
      <c r="D43">
        <v>881</v>
      </c>
      <c r="E43" s="51">
        <v>15</v>
      </c>
      <c r="F43" s="3">
        <f t="shared" si="21"/>
        <v>1.70261066969353E-2</v>
      </c>
      <c r="G43" s="2">
        <v>0.5</v>
      </c>
      <c r="H43" s="3">
        <f t="shared" si="22"/>
        <v>8.1654872074033755E-2</v>
      </c>
      <c r="I43" s="3">
        <f t="shared" si="23"/>
        <v>0.91834512792596623</v>
      </c>
      <c r="J43" s="5">
        <f t="shared" si="30"/>
        <v>84459.587592537777</v>
      </c>
      <c r="K43" s="5">
        <f t="shared" si="24"/>
        <v>6896.5368202943209</v>
      </c>
      <c r="L43" s="5">
        <f t="shared" si="25"/>
        <v>405056.59591195302</v>
      </c>
      <c r="M43" s="5">
        <f t="shared" si="16"/>
        <v>1527995.7975226031</v>
      </c>
      <c r="N43" s="33">
        <f t="shared" si="26"/>
        <v>18.091442796218502</v>
      </c>
      <c r="O43" s="4"/>
      <c r="Q43" s="27" t="s">
        <v>62</v>
      </c>
      <c r="R43" s="29">
        <f t="shared" si="17"/>
        <v>84459.587592537777</v>
      </c>
      <c r="S43" s="29">
        <f t="shared" si="18"/>
        <v>405056.59591195302</v>
      </c>
      <c r="T43" s="35">
        <f t="shared" si="19"/>
        <v>18.091442796218502</v>
      </c>
      <c r="U43" s="42">
        <v>0.77888026534586052</v>
      </c>
      <c r="V43" s="43">
        <f t="shared" si="31"/>
        <v>0.22111973465413948</v>
      </c>
      <c r="W43" s="29">
        <f t="shared" si="27"/>
        <v>315490.58890399296</v>
      </c>
      <c r="X43" s="29">
        <f t="shared" si="20"/>
        <v>1075036.4019211968</v>
      </c>
      <c r="Y43" s="35">
        <f t="shared" si="28"/>
        <v>12.728411688529</v>
      </c>
      <c r="Z43" s="36">
        <f t="shared" si="29"/>
        <v>5.3630311076895012</v>
      </c>
    </row>
    <row r="44" spans="1:26" s="2" customFormat="1" x14ac:dyDescent="0.25">
      <c r="A44" s="2">
        <v>16</v>
      </c>
      <c r="B44" s="1" t="s">
        <v>63</v>
      </c>
      <c r="C44" s="1">
        <v>5</v>
      </c>
      <c r="D44">
        <v>611</v>
      </c>
      <c r="E44" s="51">
        <v>14</v>
      </c>
      <c r="F44" s="3">
        <f t="shared" si="21"/>
        <v>2.2913256955810146E-2</v>
      </c>
      <c r="G44" s="2">
        <v>0.5</v>
      </c>
      <c r="H44" s="3">
        <f t="shared" si="22"/>
        <v>0.10835913312693497</v>
      </c>
      <c r="I44" s="3">
        <f t="shared" si="23"/>
        <v>0.89164086687306499</v>
      </c>
      <c r="J44" s="5">
        <f t="shared" si="30"/>
        <v>77563.050772243456</v>
      </c>
      <c r="K44" s="5">
        <f t="shared" si="24"/>
        <v>8404.6649443607457</v>
      </c>
      <c r="L44" s="5">
        <f t="shared" si="25"/>
        <v>366803.59150031535</v>
      </c>
      <c r="M44" s="5">
        <f t="shared" si="16"/>
        <v>1122939.2016106499</v>
      </c>
      <c r="N44" s="33">
        <f t="shared" si="26"/>
        <v>14.477759583078473</v>
      </c>
      <c r="O44" s="4"/>
      <c r="Q44" s="27" t="s">
        <v>64</v>
      </c>
      <c r="R44" s="29">
        <f t="shared" si="17"/>
        <v>77563.050772243456</v>
      </c>
      <c r="S44" s="29">
        <f t="shared" si="18"/>
        <v>366803.59150031535</v>
      </c>
      <c r="T44" s="35">
        <f t="shared" si="19"/>
        <v>14.477759583078473</v>
      </c>
      <c r="U44" s="42">
        <v>0.71980976748499381</v>
      </c>
      <c r="V44" s="43">
        <f t="shared" si="31"/>
        <v>0.28019023251500619</v>
      </c>
      <c r="W44" s="29">
        <f t="shared" si="27"/>
        <v>264028.80791050266</v>
      </c>
      <c r="X44" s="29">
        <f t="shared" si="20"/>
        <v>759545.81301720394</v>
      </c>
      <c r="Y44" s="35">
        <f t="shared" si="28"/>
        <v>9.7926242644521313</v>
      </c>
      <c r="Z44" s="36">
        <f t="shared" si="29"/>
        <v>4.685135318626342</v>
      </c>
    </row>
    <row r="45" spans="1:26" s="2" customFormat="1" x14ac:dyDescent="0.25">
      <c r="A45" s="2">
        <v>17</v>
      </c>
      <c r="B45" s="1" t="s">
        <v>65</v>
      </c>
      <c r="C45" s="1">
        <v>5</v>
      </c>
      <c r="D45">
        <v>382</v>
      </c>
      <c r="E45" s="51">
        <v>20</v>
      </c>
      <c r="F45" s="3">
        <f t="shared" si="21"/>
        <v>5.2356020942408377E-2</v>
      </c>
      <c r="G45" s="2">
        <v>0.5</v>
      </c>
      <c r="H45" s="3">
        <f t="shared" si="22"/>
        <v>0.23148148148148145</v>
      </c>
      <c r="I45" s="3">
        <f t="shared" si="23"/>
        <v>0.7685185185185186</v>
      </c>
      <c r="J45" s="5">
        <f t="shared" si="30"/>
        <v>69158.38582788271</v>
      </c>
      <c r="K45" s="5">
        <f t="shared" si="24"/>
        <v>16008.885608306182</v>
      </c>
      <c r="L45" s="5">
        <f t="shared" si="25"/>
        <v>305769.71511864814</v>
      </c>
      <c r="M45" s="5">
        <f t="shared" si="16"/>
        <v>756135.61011033459</v>
      </c>
      <c r="N45" s="33">
        <f t="shared" si="26"/>
        <v>10.933390087966483</v>
      </c>
      <c r="O45" s="4"/>
      <c r="Q45" s="27" t="s">
        <v>66</v>
      </c>
      <c r="R45" s="29">
        <f t="shared" si="17"/>
        <v>69158.38582788271</v>
      </c>
      <c r="S45" s="29">
        <f t="shared" si="18"/>
        <v>305769.71511864814</v>
      </c>
      <c r="T45" s="35">
        <f t="shared" si="19"/>
        <v>10.933390087966483</v>
      </c>
      <c r="U45" s="42">
        <v>0.68480776711742686</v>
      </c>
      <c r="V45" s="43">
        <f t="shared" si="31"/>
        <v>0.31519223288257314</v>
      </c>
      <c r="W45" s="29">
        <f t="shared" si="27"/>
        <v>209393.47586253315</v>
      </c>
      <c r="X45" s="29">
        <f t="shared" si="20"/>
        <v>495517.00510670134</v>
      </c>
      <c r="Y45" s="35">
        <f t="shared" si="28"/>
        <v>7.1649590888358023</v>
      </c>
      <c r="Z45" s="36">
        <f t="shared" si="29"/>
        <v>3.7684309991306808</v>
      </c>
    </row>
    <row r="46" spans="1:26" s="2" customFormat="1" x14ac:dyDescent="0.25">
      <c r="A46" s="2">
        <v>18</v>
      </c>
      <c r="B46" s="1" t="s">
        <v>67</v>
      </c>
      <c r="C46" s="1">
        <v>5</v>
      </c>
      <c r="D46">
        <v>232</v>
      </c>
      <c r="E46" s="51">
        <v>7</v>
      </c>
      <c r="F46" s="3">
        <f t="shared" si="21"/>
        <v>3.017241379310345E-2</v>
      </c>
      <c r="G46" s="2">
        <v>0.5</v>
      </c>
      <c r="H46" s="3">
        <f t="shared" si="22"/>
        <v>0.14028056112224449</v>
      </c>
      <c r="I46" s="3">
        <f t="shared" si="23"/>
        <v>0.85971943887775548</v>
      </c>
      <c r="J46" s="5">
        <f t="shared" si="30"/>
        <v>53149.500219576534</v>
      </c>
      <c r="K46" s="5">
        <f t="shared" si="24"/>
        <v>7455.8417141690525</v>
      </c>
      <c r="L46" s="5">
        <f t="shared" si="25"/>
        <v>247107.89681246007</v>
      </c>
      <c r="M46" s="5">
        <f>L46+M47</f>
        <v>450365.89499168645</v>
      </c>
      <c r="N46" s="33">
        <f t="shared" si="26"/>
        <v>8.4735678253057838</v>
      </c>
      <c r="O46" s="4"/>
      <c r="Q46" s="27" t="s">
        <v>68</v>
      </c>
      <c r="R46" s="29">
        <f t="shared" si="17"/>
        <v>53149.500219576534</v>
      </c>
      <c r="S46" s="29">
        <f t="shared" si="18"/>
        <v>247107.89681246007</v>
      </c>
      <c r="T46" s="35">
        <f t="shared" si="19"/>
        <v>8.4735678253057838</v>
      </c>
      <c r="U46" s="42">
        <v>0.65629805890441617</v>
      </c>
      <c r="V46" s="43">
        <f t="shared" si="31"/>
        <v>0.34370194109558383</v>
      </c>
      <c r="W46" s="29">
        <f t="shared" si="27"/>
        <v>162176.4330179703</v>
      </c>
      <c r="X46" s="29">
        <f>X47+W46</f>
        <v>286123.5292441682</v>
      </c>
      <c r="Y46" s="35">
        <f t="shared" si="28"/>
        <v>5.3833719613939177</v>
      </c>
      <c r="Z46" s="36">
        <f t="shared" si="29"/>
        <v>3.0901958639118661</v>
      </c>
    </row>
    <row r="47" spans="1:26" s="2" customFormat="1" x14ac:dyDescent="0.25">
      <c r="A47" s="12">
        <v>19</v>
      </c>
      <c r="B47" s="13" t="s">
        <v>69</v>
      </c>
      <c r="C47" s="12"/>
      <c r="D47">
        <v>129</v>
      </c>
      <c r="E47" s="51">
        <v>29</v>
      </c>
      <c r="F47" s="17">
        <f t="shared" si="21"/>
        <v>0.22480620155038761</v>
      </c>
      <c r="G47" s="12"/>
      <c r="H47" s="17">
        <v>1</v>
      </c>
      <c r="I47" s="17">
        <f t="shared" si="23"/>
        <v>0</v>
      </c>
      <c r="J47" s="21">
        <f t="shared" si="30"/>
        <v>45693.658505407482</v>
      </c>
      <c r="K47" s="21">
        <f t="shared" si="24"/>
        <v>45693.658505407482</v>
      </c>
      <c r="L47" s="21">
        <f>K47/F47</f>
        <v>203257.99817922639</v>
      </c>
      <c r="M47" s="21">
        <f>L47</f>
        <v>203257.99817922639</v>
      </c>
      <c r="N47" s="34">
        <f t="shared" si="26"/>
        <v>4.4482758620689653</v>
      </c>
      <c r="O47" s="4"/>
      <c r="Q47" s="30" t="s">
        <v>69</v>
      </c>
      <c r="R47" s="31">
        <f t="shared" si="17"/>
        <v>45693.658505407482</v>
      </c>
      <c r="S47" s="31">
        <f t="shared" si="18"/>
        <v>203257.99817922639</v>
      </c>
      <c r="T47" s="38">
        <f t="shared" si="19"/>
        <v>4.4482758620689653</v>
      </c>
      <c r="U47" s="44">
        <v>0.6098018151143324</v>
      </c>
      <c r="V47" s="45">
        <f t="shared" si="31"/>
        <v>0.3901981848856676</v>
      </c>
      <c r="W47" s="31">
        <f t="shared" si="27"/>
        <v>123947.09622619791</v>
      </c>
      <c r="X47" s="31">
        <f>W47</f>
        <v>123947.09622619791</v>
      </c>
      <c r="Y47" s="38">
        <f t="shared" si="28"/>
        <v>2.7125666948189266</v>
      </c>
      <c r="Z47" s="37">
        <f t="shared" si="29"/>
        <v>1.7357091672500387</v>
      </c>
    </row>
    <row r="48" spans="1:26" s="2" customFormat="1" ht="13.2" x14ac:dyDescent="0.25">
      <c r="B48" s="2" t="s">
        <v>70</v>
      </c>
      <c r="D48" s="25">
        <f>SUM(D29:D47)</f>
        <v>19698</v>
      </c>
      <c r="E48" s="25">
        <f>SUM(E29:E47)</f>
        <v>132</v>
      </c>
    </row>
    <row r="51" spans="1:26" s="2" customFormat="1" ht="18" thickBot="1" x14ac:dyDescent="0.35">
      <c r="B51" s="69" t="s">
        <v>89</v>
      </c>
      <c r="C51" s="69"/>
      <c r="D51" s="69"/>
      <c r="E51" s="69"/>
      <c r="F51" s="69"/>
      <c r="G51" s="69"/>
      <c r="H51" s="69"/>
      <c r="I51" s="69"/>
      <c r="J51" s="69"/>
      <c r="K51" s="69"/>
      <c r="L51" s="69"/>
      <c r="M51" s="69"/>
      <c r="N51" s="69"/>
      <c r="Q51" s="70" t="s">
        <v>92</v>
      </c>
      <c r="R51" s="71"/>
      <c r="S51" s="71"/>
      <c r="T51" s="71"/>
      <c r="U51" s="71"/>
      <c r="V51" s="71"/>
      <c r="W51" s="71"/>
      <c r="X51" s="71"/>
      <c r="Y51" s="71"/>
      <c r="Z51" s="72"/>
    </row>
    <row r="52" spans="1:26" s="9" customFormat="1" ht="14.25" customHeight="1" x14ac:dyDescent="0.35">
      <c r="A52" s="7"/>
      <c r="B52" s="66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77" t="s">
        <v>14</v>
      </c>
      <c r="S52" s="77"/>
      <c r="T52" s="77"/>
      <c r="U52" s="74" t="s">
        <v>15</v>
      </c>
      <c r="V52" s="78" t="s">
        <v>16</v>
      </c>
      <c r="W52" s="79" t="s">
        <v>17</v>
      </c>
      <c r="X52" s="79" t="s">
        <v>18</v>
      </c>
      <c r="Y52" s="80" t="s">
        <v>19</v>
      </c>
      <c r="Z52" s="80" t="s">
        <v>20</v>
      </c>
    </row>
    <row r="53" spans="1:26" s="10" customFormat="1" ht="35.549999999999997" customHeight="1" thickBot="1" x14ac:dyDescent="0.35">
      <c r="B53" s="67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74"/>
      <c r="V53" s="78"/>
      <c r="W53" s="79"/>
      <c r="X53" s="79"/>
      <c r="Y53" s="80"/>
      <c r="Z53" s="80"/>
    </row>
    <row r="54" spans="1:26" s="2" customFormat="1" ht="13.2" x14ac:dyDescent="0.25">
      <c r="A54" s="2">
        <v>1</v>
      </c>
      <c r="B54" s="1">
        <v>0</v>
      </c>
      <c r="C54" s="1">
        <v>1</v>
      </c>
      <c r="D54" s="49">
        <f>D4+D29</f>
        <v>247</v>
      </c>
      <c r="E54" s="49">
        <f>E4+E29</f>
        <v>1</v>
      </c>
      <c r="F54" s="3">
        <f>E54/D54</f>
        <v>4.048582995951417E-3</v>
      </c>
      <c r="G54" s="2">
        <v>0.3</v>
      </c>
      <c r="H54" s="18">
        <f>C54*F54/(1+(1-G54)*C54*F54)</f>
        <v>4.0371417036737991E-3</v>
      </c>
      <c r="I54" s="18">
        <f>1-H54</f>
        <v>0.99596285829632625</v>
      </c>
      <c r="J54" s="19">
        <v>100000</v>
      </c>
      <c r="K54" s="20">
        <f>J54*H54</f>
        <v>403.71417036737989</v>
      </c>
      <c r="L54" s="20">
        <f>C54*(J55+G54*K54)</f>
        <v>99717.400080742838</v>
      </c>
      <c r="M54" s="5">
        <f t="shared" ref="M54:M70" si="32">L54+M55</f>
        <v>7353687.3439960452</v>
      </c>
      <c r="N54" s="32">
        <f>M54/J54</f>
        <v>73.536873439960445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99717.400080742838</v>
      </c>
      <c r="T54" s="35">
        <f t="shared" ref="T54:T72" si="35">N54</f>
        <v>73.536873439960445</v>
      </c>
      <c r="U54" s="42">
        <v>0.96170886472285344</v>
      </c>
      <c r="V54" s="43">
        <f>1-U54</f>
        <v>3.829113527714656E-2</v>
      </c>
      <c r="W54" s="29">
        <f>S54*U54</f>
        <v>95899.107624765762</v>
      </c>
      <c r="X54" s="29">
        <f t="shared" ref="X54:X70" si="36">X55+W54</f>
        <v>6572498.6154203424</v>
      </c>
      <c r="Y54" s="40">
        <f>X54/R54</f>
        <v>65.724986154203421</v>
      </c>
      <c r="Z54" s="36">
        <f>T54-Y54</f>
        <v>7.8118872857570238</v>
      </c>
    </row>
    <row r="55" spans="1:26" s="2" customFormat="1" ht="13.2" x14ac:dyDescent="0.25">
      <c r="A55" s="2">
        <v>2</v>
      </c>
      <c r="B55" s="1" t="s">
        <v>35</v>
      </c>
      <c r="C55" s="1">
        <v>4</v>
      </c>
      <c r="D55" s="49">
        <f t="shared" ref="D55:E70" si="37">D5+D30</f>
        <v>1421</v>
      </c>
      <c r="E55" s="49">
        <f t="shared" si="37"/>
        <v>1</v>
      </c>
      <c r="F55" s="3">
        <f t="shared" ref="F55:F72" si="38">E55/D55</f>
        <v>7.0372976776917663E-4</v>
      </c>
      <c r="G55" s="2">
        <v>0.4</v>
      </c>
      <c r="H55" s="3">
        <f t="shared" ref="H55:H71" si="39">C55*F55/(1+(1-G55)*C55*F55)</f>
        <v>2.8101728256287764E-3</v>
      </c>
      <c r="I55" s="3">
        <f t="shared" ref="I55:I72" si="40">1-H55</f>
        <v>0.99718982717437121</v>
      </c>
      <c r="J55" s="5">
        <f>I54*J54</f>
        <v>99596.28582963263</v>
      </c>
      <c r="K55" s="5">
        <f t="shared" ref="K55:K72" si="41">J55*H55</f>
        <v>279.88277597198999</v>
      </c>
      <c r="L55" s="5">
        <f t="shared" ref="L55:L71" si="42">C55*(J56+G55*K55)</f>
        <v>397713.42465619778</v>
      </c>
      <c r="M55" s="5">
        <f t="shared" si="32"/>
        <v>7253969.9439153019</v>
      </c>
      <c r="N55" s="33">
        <f t="shared" ref="N55:N72" si="43">M55/J55</f>
        <v>72.833739566591817</v>
      </c>
      <c r="O55" s="4"/>
      <c r="Q55" s="27" t="s">
        <v>36</v>
      </c>
      <c r="R55" s="29">
        <f t="shared" si="33"/>
        <v>99596.28582963263</v>
      </c>
      <c r="S55" s="29">
        <f t="shared" si="34"/>
        <v>397713.42465619778</v>
      </c>
      <c r="T55" s="35">
        <f t="shared" si="35"/>
        <v>72.833739566591817</v>
      </c>
      <c r="U55" s="42">
        <v>0.96170886472285344</v>
      </c>
      <c r="V55" s="43">
        <f>1-U55</f>
        <v>3.829113527714656E-2</v>
      </c>
      <c r="W55" s="29">
        <f t="shared" ref="W55:W72" si="44">S55*U55</f>
        <v>382484.52611115004</v>
      </c>
      <c r="X55" s="29">
        <f t="shared" si="36"/>
        <v>6476599.5077955769</v>
      </c>
      <c r="Y55" s="35">
        <f t="shared" ref="Y55:Y72" si="45">X55/R55</f>
        <v>65.028524445924774</v>
      </c>
      <c r="Z55" s="36">
        <f t="shared" ref="Z55:Z72" si="46">T55-Y55</f>
        <v>7.805215120667043</v>
      </c>
    </row>
    <row r="56" spans="1:26" s="2" customFormat="1" ht="13.2" x14ac:dyDescent="0.25">
      <c r="A56" s="2">
        <v>3</v>
      </c>
      <c r="B56" s="1" t="s">
        <v>37</v>
      </c>
      <c r="C56" s="1">
        <v>5</v>
      </c>
      <c r="D56" s="49">
        <f t="shared" si="37"/>
        <v>2019</v>
      </c>
      <c r="E56" s="49">
        <f t="shared" si="37"/>
        <v>0</v>
      </c>
      <c r="F56" s="3">
        <f t="shared" si="38"/>
        <v>0</v>
      </c>
      <c r="G56" s="2">
        <v>0.5</v>
      </c>
      <c r="H56" s="3">
        <f t="shared" si="39"/>
        <v>0</v>
      </c>
      <c r="I56" s="3">
        <f t="shared" si="40"/>
        <v>1</v>
      </c>
      <c r="J56" s="5">
        <f t="shared" ref="J56:J72" si="47">I55*J55</f>
        <v>99316.403053660644</v>
      </c>
      <c r="K56" s="5">
        <f t="shared" si="41"/>
        <v>0</v>
      </c>
      <c r="L56" s="5">
        <f t="shared" si="42"/>
        <v>496582.01526830322</v>
      </c>
      <c r="M56" s="5">
        <f t="shared" si="32"/>
        <v>6856256.5192591045</v>
      </c>
      <c r="N56" s="33">
        <f t="shared" si="43"/>
        <v>69.034482808994497</v>
      </c>
      <c r="O56" s="4"/>
      <c r="Q56" s="27" t="s">
        <v>38</v>
      </c>
      <c r="R56" s="29">
        <f t="shared" si="33"/>
        <v>99316.403053660644</v>
      </c>
      <c r="S56" s="29">
        <f t="shared" si="34"/>
        <v>496582.01526830322</v>
      </c>
      <c r="T56" s="35">
        <f t="shared" si="35"/>
        <v>69.034482808994497</v>
      </c>
      <c r="U56" s="42">
        <v>0.96170886472285344</v>
      </c>
      <c r="V56" s="43">
        <f>1-U56</f>
        <v>3.829113527714656E-2</v>
      </c>
      <c r="W56" s="29">
        <f t="shared" si="44"/>
        <v>477567.32614546659</v>
      </c>
      <c r="X56" s="29">
        <f t="shared" si="36"/>
        <v>6094114.9816844268</v>
      </c>
      <c r="Y56" s="35">
        <f t="shared" si="45"/>
        <v>61.360609066679316</v>
      </c>
      <c r="Z56" s="36">
        <f t="shared" si="46"/>
        <v>7.6738737423151804</v>
      </c>
    </row>
    <row r="57" spans="1:26" s="2" customFormat="1" ht="13.2" x14ac:dyDescent="0.25">
      <c r="A57" s="2">
        <v>4</v>
      </c>
      <c r="B57" s="1" t="s">
        <v>39</v>
      </c>
      <c r="C57" s="1">
        <v>5</v>
      </c>
      <c r="D57" s="49">
        <f t="shared" si="37"/>
        <v>2346</v>
      </c>
      <c r="E57" s="49">
        <f t="shared" si="37"/>
        <v>2</v>
      </c>
      <c r="F57" s="3">
        <f t="shared" si="38"/>
        <v>8.5251491901108269E-4</v>
      </c>
      <c r="G57" s="2">
        <v>0.5</v>
      </c>
      <c r="H57" s="3">
        <f t="shared" si="39"/>
        <v>4.253509145044662E-3</v>
      </c>
      <c r="I57" s="3">
        <f t="shared" si="40"/>
        <v>0.99574649085495537</v>
      </c>
      <c r="J57" s="5">
        <f t="shared" si="47"/>
        <v>99316.403053660644</v>
      </c>
      <c r="K57" s="5">
        <f t="shared" si="41"/>
        <v>422.44322864168714</v>
      </c>
      <c r="L57" s="5">
        <f t="shared" si="42"/>
        <v>495525.90719669906</v>
      </c>
      <c r="M57" s="5">
        <f t="shared" si="32"/>
        <v>6359674.5039908011</v>
      </c>
      <c r="N57" s="33">
        <f t="shared" si="43"/>
        <v>64.034482808994497</v>
      </c>
      <c r="O57" s="4"/>
      <c r="Q57" s="27" t="s">
        <v>40</v>
      </c>
      <c r="R57" s="29">
        <f t="shared" si="33"/>
        <v>99316.403053660644</v>
      </c>
      <c r="S57" s="29">
        <f t="shared" si="34"/>
        <v>495525.90719669906</v>
      </c>
      <c r="T57" s="35">
        <f t="shared" si="35"/>
        <v>64.034482808994497</v>
      </c>
      <c r="U57" s="42">
        <v>0.96170886472285344</v>
      </c>
      <c r="V57" s="43">
        <f>1-U57</f>
        <v>3.829113527714656E-2</v>
      </c>
      <c r="W57" s="29">
        <f t="shared" si="44"/>
        <v>476551.65765089949</v>
      </c>
      <c r="X57" s="29">
        <f t="shared" si="36"/>
        <v>5616547.6555389604</v>
      </c>
      <c r="Y57" s="35">
        <f t="shared" si="45"/>
        <v>56.552064743065053</v>
      </c>
      <c r="Z57" s="36">
        <f t="shared" si="46"/>
        <v>7.4824180659294441</v>
      </c>
    </row>
    <row r="58" spans="1:26" s="2" customFormat="1" ht="13.2" x14ac:dyDescent="0.25">
      <c r="A58" s="2">
        <v>5</v>
      </c>
      <c r="B58" s="1" t="s">
        <v>41</v>
      </c>
      <c r="C58" s="1">
        <v>5</v>
      </c>
      <c r="D58" s="49">
        <f t="shared" si="37"/>
        <v>2567</v>
      </c>
      <c r="E58" s="49">
        <f t="shared" si="37"/>
        <v>3</v>
      </c>
      <c r="F58" s="3">
        <f t="shared" si="38"/>
        <v>1.1686793922867161E-3</v>
      </c>
      <c r="G58" s="2">
        <v>0.5</v>
      </c>
      <c r="H58" s="3">
        <f t="shared" si="39"/>
        <v>5.8263740532142165E-3</v>
      </c>
      <c r="I58" s="3">
        <f t="shared" si="40"/>
        <v>0.99417362594678582</v>
      </c>
      <c r="J58" s="5">
        <f t="shared" si="47"/>
        <v>98893.959825018959</v>
      </c>
      <c r="K58" s="5">
        <f t="shared" si="41"/>
        <v>576.19320154409957</v>
      </c>
      <c r="L58" s="5">
        <f t="shared" si="42"/>
        <v>493029.31612123456</v>
      </c>
      <c r="M58" s="5">
        <f t="shared" si="32"/>
        <v>5864148.5967941023</v>
      </c>
      <c r="N58" s="33">
        <f t="shared" si="43"/>
        <v>59.297338352817626</v>
      </c>
      <c r="O58" s="4"/>
      <c r="Q58" s="27" t="s">
        <v>42</v>
      </c>
      <c r="R58" s="29">
        <f t="shared" si="33"/>
        <v>98893.959825018959</v>
      </c>
      <c r="S58" s="29">
        <f t="shared" si="34"/>
        <v>493029.31612123456</v>
      </c>
      <c r="T58" s="35">
        <f t="shared" si="35"/>
        <v>59.297338352817626</v>
      </c>
      <c r="U58" s="42">
        <v>0.96170886472285344</v>
      </c>
      <c r="V58" s="43">
        <f>1-U58</f>
        <v>3.829113527714656E-2</v>
      </c>
      <c r="W58" s="29">
        <f t="shared" si="44"/>
        <v>474150.66388203733</v>
      </c>
      <c r="X58" s="29">
        <f t="shared" si="36"/>
        <v>5139995.9978880612</v>
      </c>
      <c r="Y58" s="35">
        <f t="shared" si="45"/>
        <v>51.974822395449323</v>
      </c>
      <c r="Z58" s="36">
        <f t="shared" si="46"/>
        <v>7.322515957368303</v>
      </c>
    </row>
    <row r="59" spans="1:26" s="2" customFormat="1" ht="13.2" x14ac:dyDescent="0.25">
      <c r="A59" s="2">
        <v>6</v>
      </c>
      <c r="B59" s="1" t="s">
        <v>43</v>
      </c>
      <c r="C59" s="1">
        <v>5</v>
      </c>
      <c r="D59" s="49">
        <f t="shared" si="37"/>
        <v>2913</v>
      </c>
      <c r="E59" s="49">
        <f t="shared" si="37"/>
        <v>3</v>
      </c>
      <c r="F59" s="3">
        <f t="shared" si="38"/>
        <v>1.0298661174047373E-3</v>
      </c>
      <c r="G59" s="2">
        <v>0.5</v>
      </c>
      <c r="H59" s="3">
        <f t="shared" si="39"/>
        <v>5.136106831022085E-3</v>
      </c>
      <c r="I59" s="3">
        <f t="shared" si="40"/>
        <v>0.99486389316897794</v>
      </c>
      <c r="J59" s="5">
        <f t="shared" si="47"/>
        <v>98317.766623474861</v>
      </c>
      <c r="K59" s="5">
        <f t="shared" si="41"/>
        <v>504.97055276566437</v>
      </c>
      <c r="L59" s="5">
        <f t="shared" si="42"/>
        <v>490326.40673546016</v>
      </c>
      <c r="M59" s="5">
        <f t="shared" si="32"/>
        <v>5371119.2806728678</v>
      </c>
      <c r="N59" s="33">
        <f t="shared" si="43"/>
        <v>54.630200269321733</v>
      </c>
      <c r="O59" s="4"/>
      <c r="Q59" s="27" t="s">
        <v>44</v>
      </c>
      <c r="R59" s="29">
        <f t="shared" si="33"/>
        <v>98317.766623474861</v>
      </c>
      <c r="S59" s="29">
        <f t="shared" si="34"/>
        <v>490326.40673546016</v>
      </c>
      <c r="T59" s="35">
        <f t="shared" si="35"/>
        <v>54.630200269321733</v>
      </c>
      <c r="U59" s="42">
        <v>0.963091689110254</v>
      </c>
      <c r="V59" s="43">
        <f t="shared" ref="V59:V72" si="48">1-U59</f>
        <v>3.6908310889745999E-2</v>
      </c>
      <c r="W59" s="29">
        <f t="shared" si="44"/>
        <v>472229.28727821575</v>
      </c>
      <c r="X59" s="29">
        <f t="shared" si="36"/>
        <v>4665845.3340060236</v>
      </c>
      <c r="Y59" s="35">
        <f t="shared" si="45"/>
        <v>47.456787254685075</v>
      </c>
      <c r="Z59" s="36">
        <f t="shared" si="46"/>
        <v>7.1734130146366581</v>
      </c>
    </row>
    <row r="60" spans="1:26" s="2" customFormat="1" ht="13.2" x14ac:dyDescent="0.25">
      <c r="A60" s="2">
        <v>7</v>
      </c>
      <c r="B60" s="1" t="s">
        <v>45</v>
      </c>
      <c r="C60" s="1">
        <v>5</v>
      </c>
      <c r="D60" s="49">
        <f t="shared" si="37"/>
        <v>3104</v>
      </c>
      <c r="E60" s="49">
        <f t="shared" si="37"/>
        <v>3</v>
      </c>
      <c r="F60" s="3">
        <f t="shared" si="38"/>
        <v>9.6649484536082478E-4</v>
      </c>
      <c r="G60" s="2">
        <v>0.5</v>
      </c>
      <c r="H60" s="3">
        <f t="shared" si="39"/>
        <v>4.8208259681825488E-3</v>
      </c>
      <c r="I60" s="3">
        <f t="shared" si="40"/>
        <v>0.99517917403181744</v>
      </c>
      <c r="J60" s="5">
        <f t="shared" si="47"/>
        <v>97812.796070709199</v>
      </c>
      <c r="K60" s="5">
        <f t="shared" si="41"/>
        <v>471.53846731821886</v>
      </c>
      <c r="L60" s="5">
        <f t="shared" si="42"/>
        <v>487885.13418525044</v>
      </c>
      <c r="M60" s="5">
        <f t="shared" si="32"/>
        <v>4880792.8739374075</v>
      </c>
      <c r="N60" s="33">
        <f t="shared" si="43"/>
        <v>49.899328820015185</v>
      </c>
      <c r="O60" s="4"/>
      <c r="Q60" s="27" t="s">
        <v>46</v>
      </c>
      <c r="R60" s="29">
        <f t="shared" si="33"/>
        <v>97812.796070709199</v>
      </c>
      <c r="S60" s="29">
        <f t="shared" si="34"/>
        <v>487885.13418525044</v>
      </c>
      <c r="T60" s="35">
        <f t="shared" si="35"/>
        <v>49.899328820015185</v>
      </c>
      <c r="U60" s="42">
        <v>0.95736753435116873</v>
      </c>
      <c r="V60" s="43">
        <f t="shared" si="48"/>
        <v>4.2632465648831275E-2</v>
      </c>
      <c r="W60" s="29">
        <f t="shared" si="44"/>
        <v>467085.38796152233</v>
      </c>
      <c r="X60" s="29">
        <f t="shared" si="36"/>
        <v>4193616.0467278082</v>
      </c>
      <c r="Y60" s="35">
        <f t="shared" si="45"/>
        <v>42.873900094791573</v>
      </c>
      <c r="Z60" s="36">
        <f t="shared" si="46"/>
        <v>7.0254287252236125</v>
      </c>
    </row>
    <row r="61" spans="1:26" s="2" customFormat="1" ht="13.2" x14ac:dyDescent="0.25">
      <c r="A61" s="2">
        <v>8</v>
      </c>
      <c r="B61" s="1" t="s">
        <v>47</v>
      </c>
      <c r="C61" s="1">
        <v>5</v>
      </c>
      <c r="D61" s="49">
        <f t="shared" si="37"/>
        <v>2721</v>
      </c>
      <c r="E61" s="49">
        <f t="shared" si="37"/>
        <v>7</v>
      </c>
      <c r="F61" s="3">
        <f t="shared" si="38"/>
        <v>2.5725836089672913E-3</v>
      </c>
      <c r="G61" s="2">
        <v>0.5</v>
      </c>
      <c r="H61" s="3">
        <f t="shared" si="39"/>
        <v>1.2780719371918934E-2</v>
      </c>
      <c r="I61" s="3">
        <f t="shared" si="40"/>
        <v>0.98721928062808106</v>
      </c>
      <c r="J61" s="5">
        <f t="shared" si="47"/>
        <v>97341.257603390972</v>
      </c>
      <c r="K61" s="5">
        <f t="shared" si="41"/>
        <v>1244.0912967386103</v>
      </c>
      <c r="L61" s="5">
        <f t="shared" si="42"/>
        <v>483596.0597751083</v>
      </c>
      <c r="M61" s="5">
        <f t="shared" si="32"/>
        <v>4392907.7397521567</v>
      </c>
      <c r="N61" s="33">
        <f t="shared" si="43"/>
        <v>45.128939649112624</v>
      </c>
      <c r="O61" s="4"/>
      <c r="Q61" s="27" t="s">
        <v>48</v>
      </c>
      <c r="R61" s="29">
        <f t="shared" si="33"/>
        <v>97341.257603390972</v>
      </c>
      <c r="S61" s="29">
        <f t="shared" si="34"/>
        <v>483596.0597751083</v>
      </c>
      <c r="T61" s="35">
        <f t="shared" si="35"/>
        <v>45.128939649112624</v>
      </c>
      <c r="U61" s="42">
        <v>0.95681081085376496</v>
      </c>
      <c r="V61" s="43">
        <f t="shared" si="48"/>
        <v>4.3189189146235041E-2</v>
      </c>
      <c r="W61" s="29">
        <f t="shared" si="44"/>
        <v>462709.93807910715</v>
      </c>
      <c r="X61" s="29">
        <f t="shared" si="36"/>
        <v>3726530.658766286</v>
      </c>
      <c r="Y61" s="35">
        <f t="shared" si="45"/>
        <v>38.283157116684599</v>
      </c>
      <c r="Z61" s="36">
        <f t="shared" si="46"/>
        <v>6.845782532428025</v>
      </c>
    </row>
    <row r="62" spans="1:26" s="2" customFormat="1" ht="13.2" x14ac:dyDescent="0.25">
      <c r="A62" s="2">
        <v>9</v>
      </c>
      <c r="B62" s="1" t="s">
        <v>49</v>
      </c>
      <c r="C62" s="1">
        <v>5</v>
      </c>
      <c r="D62" s="49">
        <f t="shared" si="37"/>
        <v>2860</v>
      </c>
      <c r="E62" s="49">
        <f t="shared" si="37"/>
        <v>9</v>
      </c>
      <c r="F62" s="3">
        <f t="shared" si="38"/>
        <v>3.1468531468531471E-3</v>
      </c>
      <c r="G62" s="2">
        <v>0.5</v>
      </c>
      <c r="H62" s="3">
        <f t="shared" si="39"/>
        <v>1.5611448395490026E-2</v>
      </c>
      <c r="I62" s="3">
        <f t="shared" si="40"/>
        <v>0.98438855160451</v>
      </c>
      <c r="J62" s="5">
        <f t="shared" si="47"/>
        <v>96097.166306652362</v>
      </c>
      <c r="K62" s="5">
        <f t="shared" si="41"/>
        <v>1500.2159527491262</v>
      </c>
      <c r="L62" s="5">
        <f t="shared" si="42"/>
        <v>476735.29165138904</v>
      </c>
      <c r="M62" s="5">
        <f t="shared" si="32"/>
        <v>3909311.6799770487</v>
      </c>
      <c r="N62" s="33">
        <f t="shared" si="43"/>
        <v>40.680821612389472</v>
      </c>
      <c r="O62" s="4"/>
      <c r="Q62" s="27" t="s">
        <v>50</v>
      </c>
      <c r="R62" s="29">
        <f t="shared" si="33"/>
        <v>96097.166306652362</v>
      </c>
      <c r="S62" s="29">
        <f t="shared" si="34"/>
        <v>476735.29165138904</v>
      </c>
      <c r="T62" s="35">
        <f t="shared" si="35"/>
        <v>40.680821612389472</v>
      </c>
      <c r="U62" s="42">
        <v>0.94800928093814252</v>
      </c>
      <c r="V62" s="43">
        <f t="shared" si="48"/>
        <v>5.1990719061857482E-2</v>
      </c>
      <c r="W62" s="29">
        <f t="shared" si="44"/>
        <v>451949.48103626899</v>
      </c>
      <c r="X62" s="29">
        <f t="shared" si="36"/>
        <v>3263820.7206871789</v>
      </c>
      <c r="Y62" s="35">
        <f t="shared" si="45"/>
        <v>33.963756124422162</v>
      </c>
      <c r="Z62" s="36">
        <f t="shared" si="46"/>
        <v>6.7170654879673108</v>
      </c>
    </row>
    <row r="63" spans="1:26" s="2" customFormat="1" ht="13.2" x14ac:dyDescent="0.25">
      <c r="A63" s="2">
        <v>10</v>
      </c>
      <c r="B63" s="1" t="s">
        <v>51</v>
      </c>
      <c r="C63" s="1">
        <v>5</v>
      </c>
      <c r="D63" s="49">
        <f t="shared" si="37"/>
        <v>3201</v>
      </c>
      <c r="E63" s="49">
        <f t="shared" si="37"/>
        <v>10</v>
      </c>
      <c r="F63" s="3">
        <f t="shared" si="38"/>
        <v>3.1240237425804438E-3</v>
      </c>
      <c r="G63" s="2">
        <v>0.5</v>
      </c>
      <c r="H63" s="3">
        <f t="shared" si="39"/>
        <v>1.5499070055796652E-2</v>
      </c>
      <c r="I63" s="3">
        <f t="shared" si="40"/>
        <v>0.98450092994420335</v>
      </c>
      <c r="J63" s="5">
        <f t="shared" si="47"/>
        <v>94596.950353903245</v>
      </c>
      <c r="K63" s="5">
        <f t="shared" si="41"/>
        <v>1466.1647605998644</v>
      </c>
      <c r="L63" s="5">
        <f t="shared" si="42"/>
        <v>469319.3398680166</v>
      </c>
      <c r="M63" s="5">
        <f t="shared" si="32"/>
        <v>3432576.3883256596</v>
      </c>
      <c r="N63" s="33">
        <f t="shared" si="43"/>
        <v>36.286332439722514</v>
      </c>
      <c r="O63" s="4"/>
      <c r="Q63" s="27" t="s">
        <v>52</v>
      </c>
      <c r="R63" s="29">
        <f t="shared" si="33"/>
        <v>94596.950353903245</v>
      </c>
      <c r="S63" s="29">
        <f t="shared" si="34"/>
        <v>469319.3398680166</v>
      </c>
      <c r="T63" s="35">
        <f t="shared" si="35"/>
        <v>36.286332439722514</v>
      </c>
      <c r="U63" s="42">
        <v>0.94216194080535964</v>
      </c>
      <c r="V63" s="43">
        <f t="shared" si="48"/>
        <v>5.7838059194640357E-2</v>
      </c>
      <c r="W63" s="29">
        <f t="shared" si="44"/>
        <v>442174.8201075407</v>
      </c>
      <c r="X63" s="29">
        <f t="shared" si="36"/>
        <v>2811871.2396509098</v>
      </c>
      <c r="Y63" s="35">
        <f t="shared" si="45"/>
        <v>29.724755704398738</v>
      </c>
      <c r="Z63" s="36">
        <f t="shared" si="46"/>
        <v>6.5615767353237757</v>
      </c>
    </row>
    <row r="64" spans="1:26" s="2" customFormat="1" ht="13.2" x14ac:dyDescent="0.25">
      <c r="A64" s="2">
        <v>11</v>
      </c>
      <c r="B64" s="1" t="s">
        <v>53</v>
      </c>
      <c r="C64" s="1">
        <v>5</v>
      </c>
      <c r="D64" s="49">
        <f t="shared" si="37"/>
        <v>3535</v>
      </c>
      <c r="E64" s="49">
        <f t="shared" si="37"/>
        <v>20</v>
      </c>
      <c r="F64" s="3">
        <f t="shared" si="38"/>
        <v>5.6577086280056579E-3</v>
      </c>
      <c r="G64" s="2">
        <v>0.5</v>
      </c>
      <c r="H64" s="3">
        <f t="shared" si="39"/>
        <v>2.7894002789400279E-2</v>
      </c>
      <c r="I64" s="3">
        <f t="shared" si="40"/>
        <v>0.97210599721059976</v>
      </c>
      <c r="J64" s="5">
        <f t="shared" si="47"/>
        <v>93130.785593303386</v>
      </c>
      <c r="K64" s="5">
        <f t="shared" si="41"/>
        <v>2597.7903931186438</v>
      </c>
      <c r="L64" s="5">
        <f t="shared" si="42"/>
        <v>459159.4519837203</v>
      </c>
      <c r="M64" s="5">
        <f t="shared" si="32"/>
        <v>2963257.048457643</v>
      </c>
      <c r="N64" s="33">
        <f t="shared" si="43"/>
        <v>31.818233139340311</v>
      </c>
      <c r="O64" s="4"/>
      <c r="Q64" s="27" t="s">
        <v>54</v>
      </c>
      <c r="R64" s="29">
        <f t="shared" si="33"/>
        <v>93130.785593303386</v>
      </c>
      <c r="S64" s="29">
        <f t="shared" si="34"/>
        <v>459159.4519837203</v>
      </c>
      <c r="T64" s="35">
        <f t="shared" si="35"/>
        <v>31.818233139340311</v>
      </c>
      <c r="U64" s="42">
        <v>0.92489605986448908</v>
      </c>
      <c r="V64" s="43">
        <f t="shared" si="48"/>
        <v>7.5103940135510916E-2</v>
      </c>
      <c r="W64" s="29">
        <f t="shared" si="44"/>
        <v>424674.76798928098</v>
      </c>
      <c r="X64" s="29">
        <f t="shared" si="36"/>
        <v>2369696.4195433692</v>
      </c>
      <c r="Y64" s="35">
        <f t="shared" si="45"/>
        <v>25.444823690113523</v>
      </c>
      <c r="Z64" s="36">
        <f t="shared" si="46"/>
        <v>6.3734094492267879</v>
      </c>
    </row>
    <row r="65" spans="1:26" s="2" customFormat="1" ht="13.2" x14ac:dyDescent="0.25">
      <c r="A65" s="2">
        <v>12</v>
      </c>
      <c r="B65" s="1" t="s">
        <v>55</v>
      </c>
      <c r="C65" s="1">
        <v>5</v>
      </c>
      <c r="D65" s="49">
        <f t="shared" si="37"/>
        <v>3456</v>
      </c>
      <c r="E65" s="49">
        <f t="shared" si="37"/>
        <v>22</v>
      </c>
      <c r="F65" s="3">
        <f t="shared" si="38"/>
        <v>6.3657407407407404E-3</v>
      </c>
      <c r="G65" s="2">
        <v>0.5</v>
      </c>
      <c r="H65" s="3">
        <f t="shared" si="39"/>
        <v>3.1330105383081737E-2</v>
      </c>
      <c r="I65" s="3">
        <f t="shared" si="40"/>
        <v>0.96866989461691821</v>
      </c>
      <c r="J65" s="5">
        <f t="shared" si="47"/>
        <v>90532.995200184741</v>
      </c>
      <c r="K65" s="5">
        <f t="shared" si="41"/>
        <v>2836.4082802678208</v>
      </c>
      <c r="L65" s="5">
        <f t="shared" si="42"/>
        <v>445573.95530025411</v>
      </c>
      <c r="M65" s="5">
        <f t="shared" si="32"/>
        <v>2504097.5964739225</v>
      </c>
      <c r="N65" s="33">
        <f t="shared" si="43"/>
        <v>27.659502382936875</v>
      </c>
      <c r="O65" s="4"/>
      <c r="Q65" s="27" t="s">
        <v>56</v>
      </c>
      <c r="R65" s="29">
        <f t="shared" si="33"/>
        <v>90532.995200184741</v>
      </c>
      <c r="S65" s="29">
        <f t="shared" si="34"/>
        <v>445573.95530025411</v>
      </c>
      <c r="T65" s="35">
        <f t="shared" si="35"/>
        <v>27.659502382936875</v>
      </c>
      <c r="U65" s="42">
        <v>0.89970667843387275</v>
      </c>
      <c r="V65" s="43">
        <f t="shared" si="48"/>
        <v>0.10029332156612725</v>
      </c>
      <c r="W65" s="29">
        <f t="shared" si="44"/>
        <v>400885.86331983452</v>
      </c>
      <c r="X65" s="29">
        <f t="shared" si="36"/>
        <v>1945021.6515540881</v>
      </c>
      <c r="Y65" s="35">
        <f t="shared" si="45"/>
        <v>21.484119102138344</v>
      </c>
      <c r="Z65" s="36">
        <f t="shared" si="46"/>
        <v>6.1753832807985312</v>
      </c>
    </row>
    <row r="66" spans="1:26" s="2" customFormat="1" ht="13.2" x14ac:dyDescent="0.25">
      <c r="A66" s="2">
        <v>13</v>
      </c>
      <c r="B66" s="1" t="s">
        <v>57</v>
      </c>
      <c r="C66" s="1">
        <v>5</v>
      </c>
      <c r="D66" s="49">
        <f t="shared" si="37"/>
        <v>2883</v>
      </c>
      <c r="E66" s="49">
        <f t="shared" si="37"/>
        <v>31</v>
      </c>
      <c r="F66" s="3">
        <f t="shared" si="38"/>
        <v>1.0752688172043012E-2</v>
      </c>
      <c r="G66" s="2">
        <v>0.5</v>
      </c>
      <c r="H66" s="3">
        <f t="shared" si="39"/>
        <v>5.2356020942408384E-2</v>
      </c>
      <c r="I66" s="3">
        <f t="shared" si="40"/>
        <v>0.94764397905759157</v>
      </c>
      <c r="J66" s="5">
        <f t="shared" si="47"/>
        <v>87696.58691991691</v>
      </c>
      <c r="K66" s="5">
        <f t="shared" si="41"/>
        <v>4591.444341356907</v>
      </c>
      <c r="L66" s="5">
        <f t="shared" si="42"/>
        <v>427004.32374619227</v>
      </c>
      <c r="M66" s="5">
        <f t="shared" si="32"/>
        <v>2058523.6411736682</v>
      </c>
      <c r="N66" s="33">
        <f t="shared" si="43"/>
        <v>23.473246946924839</v>
      </c>
      <c r="O66" s="4"/>
      <c r="Q66" s="27" t="s">
        <v>58</v>
      </c>
      <c r="R66" s="29">
        <f t="shared" si="33"/>
        <v>87696.58691991691</v>
      </c>
      <c r="S66" s="29">
        <f t="shared" si="34"/>
        <v>427004.32374619227</v>
      </c>
      <c r="T66" s="35">
        <f t="shared" si="35"/>
        <v>23.473246946924839</v>
      </c>
      <c r="U66" s="42">
        <v>0.86438699185239576</v>
      </c>
      <c r="V66" s="43">
        <f t="shared" si="48"/>
        <v>0.13561300814760424</v>
      </c>
      <c r="W66" s="29">
        <f t="shared" si="44"/>
        <v>369096.98291093763</v>
      </c>
      <c r="X66" s="29">
        <f t="shared" si="36"/>
        <v>1544135.7882342536</v>
      </c>
      <c r="Y66" s="35">
        <f t="shared" si="45"/>
        <v>17.607706781614354</v>
      </c>
      <c r="Z66" s="36">
        <f t="shared" si="46"/>
        <v>5.8655401653104846</v>
      </c>
    </row>
    <row r="67" spans="1:26" s="2" customFormat="1" ht="13.2" x14ac:dyDescent="0.25">
      <c r="A67" s="2">
        <v>14</v>
      </c>
      <c r="B67" s="1" t="s">
        <v>59</v>
      </c>
      <c r="C67" s="1">
        <v>5</v>
      </c>
      <c r="D67" s="49">
        <f t="shared" si="37"/>
        <v>2179</v>
      </c>
      <c r="E67" s="49">
        <f t="shared" si="37"/>
        <v>32</v>
      </c>
      <c r="F67" s="3">
        <f t="shared" si="38"/>
        <v>1.4685635612666361E-2</v>
      </c>
      <c r="G67" s="2">
        <v>0.5</v>
      </c>
      <c r="H67" s="3">
        <f t="shared" si="39"/>
        <v>7.0827799911465247E-2</v>
      </c>
      <c r="I67" s="3">
        <f t="shared" si="40"/>
        <v>0.92917220008853474</v>
      </c>
      <c r="J67" s="5">
        <f t="shared" si="47"/>
        <v>83105.14257856</v>
      </c>
      <c r="K67" s="5">
        <f t="shared" si="41"/>
        <v>5886.1544101680383</v>
      </c>
      <c r="L67" s="5">
        <f t="shared" si="42"/>
        <v>400810.32686737995</v>
      </c>
      <c r="M67" s="5">
        <f t="shared" si="32"/>
        <v>1631519.3174274759</v>
      </c>
      <c r="N67" s="33">
        <f t="shared" si="43"/>
        <v>19.631989872169303</v>
      </c>
      <c r="O67" s="4"/>
      <c r="Q67" s="27" t="s">
        <v>60</v>
      </c>
      <c r="R67" s="29">
        <f t="shared" si="33"/>
        <v>83105.14257856</v>
      </c>
      <c r="S67" s="29">
        <f t="shared" si="34"/>
        <v>400810.32686737995</v>
      </c>
      <c r="T67" s="35">
        <f t="shared" si="35"/>
        <v>19.631989872169303</v>
      </c>
      <c r="U67" s="42">
        <v>0.82345390469096191</v>
      </c>
      <c r="V67" s="43">
        <f t="shared" si="48"/>
        <v>0.17654609530903809</v>
      </c>
      <c r="W67" s="29">
        <f t="shared" si="44"/>
        <v>330048.82869940478</v>
      </c>
      <c r="X67" s="29">
        <f t="shared" si="36"/>
        <v>1175038.805323316</v>
      </c>
      <c r="Y67" s="35">
        <f t="shared" si="45"/>
        <v>14.139182833511679</v>
      </c>
      <c r="Z67" s="36">
        <f t="shared" si="46"/>
        <v>5.4928070386576238</v>
      </c>
    </row>
    <row r="68" spans="1:26" s="2" customFormat="1" ht="13.2" x14ac:dyDescent="0.25">
      <c r="A68" s="2">
        <v>15</v>
      </c>
      <c r="B68" s="1" t="s">
        <v>61</v>
      </c>
      <c r="C68" s="1">
        <v>5</v>
      </c>
      <c r="D68" s="49">
        <f t="shared" si="37"/>
        <v>1682</v>
      </c>
      <c r="E68" s="49">
        <f t="shared" si="37"/>
        <v>42</v>
      </c>
      <c r="F68" s="3">
        <f t="shared" si="38"/>
        <v>2.4970273483947682E-2</v>
      </c>
      <c r="G68" s="2">
        <v>0.5</v>
      </c>
      <c r="H68" s="3">
        <f t="shared" si="39"/>
        <v>0.11751538891997762</v>
      </c>
      <c r="I68" s="3">
        <f t="shared" si="40"/>
        <v>0.88248461108002241</v>
      </c>
      <c r="J68" s="5">
        <f t="shared" si="47"/>
        <v>77218.988168391967</v>
      </c>
      <c r="K68" s="5">
        <f t="shared" si="41"/>
        <v>9074.4194266157319</v>
      </c>
      <c r="L68" s="5">
        <f t="shared" si="42"/>
        <v>363408.89227542048</v>
      </c>
      <c r="M68" s="5">
        <f t="shared" si="32"/>
        <v>1230708.990560096</v>
      </c>
      <c r="N68" s="33">
        <f t="shared" si="43"/>
        <v>15.937906203539997</v>
      </c>
      <c r="O68" s="4"/>
      <c r="Q68" s="27" t="s">
        <v>62</v>
      </c>
      <c r="R68" s="29">
        <f t="shared" si="33"/>
        <v>77218.988168391967</v>
      </c>
      <c r="S68" s="29">
        <f t="shared" si="34"/>
        <v>363408.89227542048</v>
      </c>
      <c r="T68" s="35">
        <f t="shared" si="35"/>
        <v>15.937906203539997</v>
      </c>
      <c r="U68" s="42">
        <v>0.7557222850963411</v>
      </c>
      <c r="V68" s="43">
        <f t="shared" si="48"/>
        <v>0.2442777149036589</v>
      </c>
      <c r="W68" s="29">
        <f t="shared" si="44"/>
        <v>274636.19849471084</v>
      </c>
      <c r="X68" s="29">
        <f t="shared" si="36"/>
        <v>844989.97662391129</v>
      </c>
      <c r="Y68" s="35">
        <f t="shared" si="45"/>
        <v>10.942774525628799</v>
      </c>
      <c r="Z68" s="36">
        <f t="shared" si="46"/>
        <v>4.9951316779111981</v>
      </c>
    </row>
    <row r="69" spans="1:26" s="2" customFormat="1" ht="13.2" x14ac:dyDescent="0.25">
      <c r="A69" s="2">
        <v>16</v>
      </c>
      <c r="B69" s="1" t="s">
        <v>63</v>
      </c>
      <c r="C69" s="1">
        <v>5</v>
      </c>
      <c r="D69" s="49">
        <f t="shared" si="37"/>
        <v>1166</v>
      </c>
      <c r="E69" s="49">
        <f t="shared" si="37"/>
        <v>45</v>
      </c>
      <c r="F69" s="3">
        <f t="shared" si="38"/>
        <v>3.8593481989708404E-2</v>
      </c>
      <c r="G69" s="2">
        <v>0.5</v>
      </c>
      <c r="H69" s="3">
        <f t="shared" si="39"/>
        <v>0.17598748533437622</v>
      </c>
      <c r="I69" s="3">
        <f t="shared" si="40"/>
        <v>0.82401251466562375</v>
      </c>
      <c r="J69" s="5">
        <f t="shared" si="47"/>
        <v>68144.568741776238</v>
      </c>
      <c r="K69" s="5">
        <f t="shared" si="41"/>
        <v>11992.591292060737</v>
      </c>
      <c r="L69" s="5">
        <f t="shared" si="42"/>
        <v>310741.36547872936</v>
      </c>
      <c r="M69" s="5">
        <f t="shared" si="32"/>
        <v>867300.09828467551</v>
      </c>
      <c r="N69" s="33">
        <f t="shared" si="43"/>
        <v>12.727354715108417</v>
      </c>
      <c r="O69" s="4"/>
      <c r="Q69" s="27" t="s">
        <v>64</v>
      </c>
      <c r="R69" s="29">
        <f t="shared" si="33"/>
        <v>68144.568741776238</v>
      </c>
      <c r="S69" s="29">
        <f t="shared" si="34"/>
        <v>310741.36547872936</v>
      </c>
      <c r="T69" s="35">
        <f t="shared" si="35"/>
        <v>12.727354715108417</v>
      </c>
      <c r="U69" s="42">
        <v>0.69850988448397933</v>
      </c>
      <c r="V69" s="43">
        <f t="shared" si="48"/>
        <v>0.30149011551602067</v>
      </c>
      <c r="W69" s="29">
        <f t="shared" si="44"/>
        <v>217055.91530494124</v>
      </c>
      <c r="X69" s="29">
        <f t="shared" si="36"/>
        <v>570353.77812920045</v>
      </c>
      <c r="Y69" s="35">
        <f t="shared" si="45"/>
        <v>8.3697613567777012</v>
      </c>
      <c r="Z69" s="36">
        <f t="shared" si="46"/>
        <v>4.3575933583307158</v>
      </c>
    </row>
    <row r="70" spans="1:26" s="2" customFormat="1" ht="13.2" x14ac:dyDescent="0.25">
      <c r="A70" s="2">
        <v>17</v>
      </c>
      <c r="B70" s="1" t="s">
        <v>65</v>
      </c>
      <c r="C70" s="1">
        <v>5</v>
      </c>
      <c r="D70" s="49">
        <f t="shared" si="37"/>
        <v>661</v>
      </c>
      <c r="E70" s="49">
        <f t="shared" si="37"/>
        <v>47</v>
      </c>
      <c r="F70" s="3">
        <f t="shared" si="38"/>
        <v>7.1104387291981846E-2</v>
      </c>
      <c r="G70" s="2">
        <v>0.5</v>
      </c>
      <c r="H70" s="3">
        <f t="shared" si="39"/>
        <v>0.30186255619781632</v>
      </c>
      <c r="I70" s="3">
        <f t="shared" si="40"/>
        <v>0.69813744380218368</v>
      </c>
      <c r="J70" s="5">
        <f t="shared" si="47"/>
        <v>56151.977449715501</v>
      </c>
      <c r="K70" s="5">
        <f t="shared" si="41"/>
        <v>16950.179448533261</v>
      </c>
      <c r="L70" s="5">
        <f t="shared" si="42"/>
        <v>238384.43862724438</v>
      </c>
      <c r="M70" s="5">
        <f t="shared" si="32"/>
        <v>556558.73280594614</v>
      </c>
      <c r="N70" s="33">
        <f t="shared" si="43"/>
        <v>9.9116497420656025</v>
      </c>
      <c r="O70" s="4"/>
      <c r="Q70" s="27" t="s">
        <v>66</v>
      </c>
      <c r="R70" s="29">
        <f t="shared" si="33"/>
        <v>56151.977449715501</v>
      </c>
      <c r="S70" s="29">
        <f t="shared" si="34"/>
        <v>238384.43862724438</v>
      </c>
      <c r="T70" s="35">
        <f t="shared" si="35"/>
        <v>9.9116497420656025</v>
      </c>
      <c r="U70" s="42">
        <v>0.67065690345363116</v>
      </c>
      <c r="V70" s="43">
        <f t="shared" si="48"/>
        <v>0.32934309654636884</v>
      </c>
      <c r="W70" s="29">
        <f t="shared" si="44"/>
        <v>159874.1694412799</v>
      </c>
      <c r="X70" s="29">
        <f t="shared" si="36"/>
        <v>353297.86282425921</v>
      </c>
      <c r="Y70" s="35">
        <f t="shared" si="45"/>
        <v>6.2918151571890766</v>
      </c>
      <c r="Z70" s="36">
        <f t="shared" si="46"/>
        <v>3.6198345848765259</v>
      </c>
    </row>
    <row r="71" spans="1:26" s="2" customFormat="1" ht="13.2" x14ac:dyDescent="0.25">
      <c r="A71" s="2">
        <v>18</v>
      </c>
      <c r="B71" s="1" t="s">
        <v>67</v>
      </c>
      <c r="C71" s="1">
        <v>5</v>
      </c>
      <c r="D71" s="49">
        <f t="shared" ref="D71:E72" si="49">D21+D46</f>
        <v>370</v>
      </c>
      <c r="E71" s="49">
        <f t="shared" si="49"/>
        <v>21</v>
      </c>
      <c r="F71" s="3">
        <f t="shared" si="38"/>
        <v>5.675675675675676E-2</v>
      </c>
      <c r="G71" s="2">
        <v>0.5</v>
      </c>
      <c r="H71" s="3">
        <f t="shared" si="39"/>
        <v>0.24852071005917159</v>
      </c>
      <c r="I71" s="3">
        <f t="shared" si="40"/>
        <v>0.75147928994082847</v>
      </c>
      <c r="J71" s="5">
        <f t="shared" si="47"/>
        <v>39201.798001182244</v>
      </c>
      <c r="K71" s="5">
        <f t="shared" si="41"/>
        <v>9742.4586748500242</v>
      </c>
      <c r="L71" s="5">
        <f t="shared" si="42"/>
        <v>171652.84331878618</v>
      </c>
      <c r="M71" s="5">
        <f>L71+M72</f>
        <v>318174.2941787017</v>
      </c>
      <c r="N71" s="33">
        <f t="shared" si="43"/>
        <v>8.1163189037682972</v>
      </c>
      <c r="O71" s="4"/>
      <c r="Q71" s="27" t="s">
        <v>68</v>
      </c>
      <c r="R71" s="29">
        <f t="shared" si="33"/>
        <v>39201.798001182244</v>
      </c>
      <c r="S71" s="29">
        <f t="shared" si="34"/>
        <v>171652.84331878618</v>
      </c>
      <c r="T71" s="35">
        <f t="shared" si="35"/>
        <v>8.1163189037682972</v>
      </c>
      <c r="U71" s="42">
        <v>0.63527807449444496</v>
      </c>
      <c r="V71" s="43">
        <f t="shared" si="48"/>
        <v>0.36472192550555504</v>
      </c>
      <c r="W71" s="29">
        <f t="shared" si="44"/>
        <v>109047.28778505513</v>
      </c>
      <c r="X71" s="29">
        <f>X72+W71</f>
        <v>193423.69338297931</v>
      </c>
      <c r="Y71" s="35">
        <f t="shared" si="45"/>
        <v>4.9340515804184815</v>
      </c>
      <c r="Z71" s="36">
        <f t="shared" si="46"/>
        <v>3.1822673233498158</v>
      </c>
    </row>
    <row r="72" spans="1:26" s="2" customFormat="1" ht="13.2" x14ac:dyDescent="0.25">
      <c r="A72" s="12">
        <v>19</v>
      </c>
      <c r="B72" s="13" t="s">
        <v>69</v>
      </c>
      <c r="C72" s="12"/>
      <c r="D72" s="50">
        <f t="shared" si="49"/>
        <v>189</v>
      </c>
      <c r="E72" s="50">
        <f t="shared" si="49"/>
        <v>38</v>
      </c>
      <c r="F72" s="17">
        <f t="shared" si="38"/>
        <v>0.20105820105820105</v>
      </c>
      <c r="G72" s="12"/>
      <c r="H72" s="17">
        <v>1</v>
      </c>
      <c r="I72" s="17">
        <f t="shared" si="40"/>
        <v>0</v>
      </c>
      <c r="J72" s="21">
        <f t="shared" si="47"/>
        <v>29459.339326332221</v>
      </c>
      <c r="K72" s="21">
        <f t="shared" si="41"/>
        <v>29459.339326332221</v>
      </c>
      <c r="L72" s="21">
        <f>K72/F72</f>
        <v>146521.45085991552</v>
      </c>
      <c r="M72" s="21">
        <f>L72</f>
        <v>146521.45085991552</v>
      </c>
      <c r="N72" s="34">
        <f t="shared" si="43"/>
        <v>4.9736842105263159</v>
      </c>
      <c r="O72" s="4"/>
      <c r="Q72" s="30" t="s">
        <v>69</v>
      </c>
      <c r="R72" s="31">
        <f t="shared" si="33"/>
        <v>29459.339326332221</v>
      </c>
      <c r="S72" s="31">
        <f t="shared" si="34"/>
        <v>146521.45085991552</v>
      </c>
      <c r="T72" s="38">
        <f t="shared" si="35"/>
        <v>4.9736842105263159</v>
      </c>
      <c r="U72" s="44">
        <v>0.57586384179742911</v>
      </c>
      <c r="V72" s="45">
        <f t="shared" si="48"/>
        <v>0.42413615820257089</v>
      </c>
      <c r="W72" s="31">
        <f t="shared" si="44"/>
        <v>84376.405597924182</v>
      </c>
      <c r="X72" s="31">
        <f>W72</f>
        <v>84376.405597924182</v>
      </c>
      <c r="Y72" s="38">
        <f t="shared" si="45"/>
        <v>2.8641648973608977</v>
      </c>
      <c r="Z72" s="37">
        <f t="shared" si="46"/>
        <v>2.1095193131654182</v>
      </c>
    </row>
    <row r="73" spans="1:26" s="2" customFormat="1" ht="13.2" x14ac:dyDescent="0.25">
      <c r="B73" s="2" t="s">
        <v>70</v>
      </c>
      <c r="D73" s="25">
        <f>SUM(D54:D72)</f>
        <v>39520</v>
      </c>
      <c r="E73" s="25">
        <f>SUM(E54:E72)</f>
        <v>337</v>
      </c>
    </row>
    <row r="77" spans="1:26" s="52" customFormat="1" ht="17.399999999999999" x14ac:dyDescent="0.3">
      <c r="C77" s="53" t="s">
        <v>81</v>
      </c>
      <c r="D77" s="53" t="s">
        <v>82</v>
      </c>
      <c r="E77" s="53" t="s">
        <v>83</v>
      </c>
      <c r="F77" s="53" t="s">
        <v>19</v>
      </c>
      <c r="G77" s="53" t="s">
        <v>20</v>
      </c>
    </row>
    <row r="78" spans="1:26" s="52" customFormat="1" ht="17.399999999999999" x14ac:dyDescent="0.3">
      <c r="C78" s="53" t="s">
        <v>84</v>
      </c>
      <c r="D78" s="54">
        <v>0</v>
      </c>
      <c r="E78" s="55">
        <f>$N$4</f>
        <v>69.596242255794721</v>
      </c>
      <c r="F78" s="55">
        <f>$Y$4</f>
        <v>63.631569679705372</v>
      </c>
      <c r="G78" s="55">
        <f>E78-F78</f>
        <v>5.9646725760893489</v>
      </c>
    </row>
    <row r="79" spans="1:26" s="52" customFormat="1" ht="17.399999999999999" x14ac:dyDescent="0.3">
      <c r="C79" s="53" t="s">
        <v>85</v>
      </c>
      <c r="D79" s="54">
        <v>0</v>
      </c>
      <c r="E79" s="55">
        <f>$N$29</f>
        <v>78.18883812729996</v>
      </c>
      <c r="F79" s="55">
        <f>$Y$29</f>
        <v>69.452319590315355</v>
      </c>
      <c r="G79" s="55">
        <f t="shared" ref="G79:G80" si="50">E79-F79</f>
        <v>8.7365185369846046</v>
      </c>
    </row>
    <row r="80" spans="1:26" s="52" customFormat="1" ht="17.399999999999999" x14ac:dyDescent="0.3">
      <c r="C80" s="53" t="s">
        <v>86</v>
      </c>
      <c r="D80" s="54">
        <v>0</v>
      </c>
      <c r="E80" s="55">
        <f>$N$54</f>
        <v>73.536873439960445</v>
      </c>
      <c r="F80" s="55">
        <f>$Y$54</f>
        <v>65.724986154203421</v>
      </c>
      <c r="G80" s="55">
        <f t="shared" si="50"/>
        <v>7.8118872857570238</v>
      </c>
    </row>
  </sheetData>
  <mergeCells count="30"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1652CE-DC13-AD48-8089-6A48EFA8403B}">
  <dimension ref="A1:Z80"/>
  <sheetViews>
    <sheetView zoomScale="85" zoomScaleNormal="85" workbookViewId="0">
      <selection activeCell="D4" sqref="D4"/>
    </sheetView>
  </sheetViews>
  <sheetFormatPr defaultColWidth="8.796875" defaultRowHeight="13.8" x14ac:dyDescent="0.25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 x14ac:dyDescent="0.3">
      <c r="B1" s="65" t="s">
        <v>87</v>
      </c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Q1" s="70" t="s">
        <v>90</v>
      </c>
      <c r="R1" s="71"/>
      <c r="S1" s="71"/>
      <c r="T1" s="71"/>
      <c r="U1" s="71"/>
      <c r="V1" s="71"/>
      <c r="W1" s="71"/>
      <c r="X1" s="71"/>
      <c r="Y1" s="71"/>
      <c r="Z1" s="72"/>
    </row>
    <row r="2" spans="1:26" s="9" customFormat="1" ht="35.549999999999997" customHeight="1" x14ac:dyDescent="0.25">
      <c r="A2" s="7"/>
      <c r="B2" s="66" t="s">
        <v>0</v>
      </c>
      <c r="C2" s="46" t="s">
        <v>1</v>
      </c>
      <c r="D2" s="58" t="s">
        <v>2</v>
      </c>
      <c r="E2" s="58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73" t="s">
        <v>14</v>
      </c>
      <c r="S2" s="73"/>
      <c r="T2" s="73"/>
      <c r="U2" s="74" t="s">
        <v>15</v>
      </c>
      <c r="V2" s="74" t="s">
        <v>16</v>
      </c>
      <c r="W2" s="75" t="s">
        <v>17</v>
      </c>
      <c r="X2" s="75" t="s">
        <v>18</v>
      </c>
      <c r="Y2" s="76" t="s">
        <v>19</v>
      </c>
      <c r="Z2" s="76" t="s">
        <v>20</v>
      </c>
    </row>
    <row r="3" spans="1:26" s="10" customFormat="1" ht="23.25" customHeight="1" thickBot="1" x14ac:dyDescent="0.35">
      <c r="B3" s="67"/>
      <c r="C3" s="11"/>
      <c r="D3" s="59" t="s">
        <v>21</v>
      </c>
      <c r="E3" s="59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74"/>
      <c r="V3" s="74"/>
      <c r="W3" s="75"/>
      <c r="X3" s="75"/>
      <c r="Y3" s="76"/>
      <c r="Z3" s="76"/>
    </row>
    <row r="4" spans="1:26" s="2" customFormat="1" x14ac:dyDescent="0.25">
      <c r="A4" s="2">
        <v>1</v>
      </c>
      <c r="B4" s="1">
        <v>0</v>
      </c>
      <c r="C4" s="1">
        <v>1</v>
      </c>
      <c r="D4" s="60">
        <v>129</v>
      </c>
      <c r="E4" s="61">
        <v>1</v>
      </c>
      <c r="F4" s="3">
        <f>E4/D4</f>
        <v>7.7519379844961239E-3</v>
      </c>
      <c r="G4" s="2">
        <v>0.3</v>
      </c>
      <c r="H4" s="18">
        <f>C4*F4/(1+(1-G4)*C4*F4)</f>
        <v>7.7101002313030072E-3</v>
      </c>
      <c r="I4" s="18">
        <f>1-H4</f>
        <v>0.99228989976869697</v>
      </c>
      <c r="J4" s="41">
        <v>100000</v>
      </c>
      <c r="K4" s="20">
        <f>J4*H4</f>
        <v>771.01002313030074</v>
      </c>
      <c r="L4" s="20">
        <f>C4*(J5+G4*K4)</f>
        <v>99460.292983808788</v>
      </c>
      <c r="M4" s="5">
        <f t="shared" ref="M4:M20" si="0">L4+M5</f>
        <v>6864963.6265511718</v>
      </c>
      <c r="N4" s="32">
        <f>M4/J4</f>
        <v>68.649636265511717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99460.292983808788</v>
      </c>
      <c r="T4" s="35">
        <f t="shared" ref="T4:T22" si="3">N4</f>
        <v>68.649636265511717</v>
      </c>
      <c r="U4" s="42">
        <v>0.96680194174873568</v>
      </c>
      <c r="V4" s="43">
        <f>1-U4</f>
        <v>3.3198058251264317E-2</v>
      </c>
      <c r="W4" s="29">
        <f>S4*U4</f>
        <v>96158.404383644491</v>
      </c>
      <c r="X4" s="29">
        <f t="shared" ref="X4:X20" si="4">X5+W4</f>
        <v>6287107.9896658873</v>
      </c>
      <c r="Y4" s="40">
        <f>X4/R4</f>
        <v>62.87107989665887</v>
      </c>
      <c r="Z4" s="36">
        <f>T4-Y4</f>
        <v>5.778556368852847</v>
      </c>
    </row>
    <row r="5" spans="1:26" s="2" customFormat="1" x14ac:dyDescent="0.25">
      <c r="A5" s="2">
        <v>2</v>
      </c>
      <c r="B5" s="1" t="s">
        <v>35</v>
      </c>
      <c r="C5" s="1">
        <v>4</v>
      </c>
      <c r="D5" s="60">
        <v>481</v>
      </c>
      <c r="E5" s="61">
        <v>1</v>
      </c>
      <c r="F5" s="3">
        <f t="shared" ref="F5:F22" si="5">E5/D5</f>
        <v>2.0790020790020791E-3</v>
      </c>
      <c r="G5" s="2">
        <v>0.4</v>
      </c>
      <c r="H5" s="3">
        <f t="shared" ref="H5:H21" si="6">C5*F5/(1+(1-G5)*C5*F5)</f>
        <v>8.2747207281754238E-3</v>
      </c>
      <c r="I5" s="3">
        <f t="shared" ref="I5:I22" si="7">1-H5</f>
        <v>0.99172527927182452</v>
      </c>
      <c r="J5" s="5">
        <f>I4*J4</f>
        <v>99228.989976869692</v>
      </c>
      <c r="K5" s="5">
        <f t="shared" ref="K5:K22" si="8">J5*H5</f>
        <v>821.09218019751506</v>
      </c>
      <c r="L5" s="5">
        <f t="shared" ref="L5:L21" si="9">C5*(J6+G5*K5)</f>
        <v>394945.33867500472</v>
      </c>
      <c r="M5" s="5">
        <f t="shared" si="0"/>
        <v>6765503.3335673632</v>
      </c>
      <c r="N5" s="33">
        <f t="shared" ref="N5:N22" si="10">M5/J5</f>
        <v>68.180713470371956</v>
      </c>
      <c r="O5" s="4"/>
      <c r="Q5" s="27" t="s">
        <v>36</v>
      </c>
      <c r="R5" s="29">
        <f t="shared" si="1"/>
        <v>99228.989976869692</v>
      </c>
      <c r="S5" s="29">
        <f t="shared" si="2"/>
        <v>394945.33867500472</v>
      </c>
      <c r="T5" s="35">
        <f t="shared" si="3"/>
        <v>68.180713470371956</v>
      </c>
      <c r="U5" s="42">
        <v>0.96680194174873568</v>
      </c>
      <c r="V5" s="43">
        <f>1-U5</f>
        <v>3.3198058251264317E-2</v>
      </c>
      <c r="W5" s="29">
        <f t="shared" ref="W5:W22" si="11">S5*U5</f>
        <v>381833.92031560658</v>
      </c>
      <c r="X5" s="29">
        <f t="shared" si="4"/>
        <v>6190949.5852822429</v>
      </c>
      <c r="Y5" s="35">
        <f t="shared" ref="Y5:Y22" si="12">X5/R5</f>
        <v>62.390533116636128</v>
      </c>
      <c r="Z5" s="36">
        <f t="shared" ref="Z5:Z22" si="13">T5-Y5</f>
        <v>5.7901803537358276</v>
      </c>
    </row>
    <row r="6" spans="1:26" s="2" customFormat="1" x14ac:dyDescent="0.25">
      <c r="A6" s="2">
        <v>3</v>
      </c>
      <c r="B6" s="1" t="s">
        <v>37</v>
      </c>
      <c r="C6" s="1">
        <v>5</v>
      </c>
      <c r="D6" s="60">
        <v>847</v>
      </c>
      <c r="E6" s="61">
        <v>1</v>
      </c>
      <c r="F6" s="3">
        <f t="shared" si="5"/>
        <v>1.1806375442739079E-3</v>
      </c>
      <c r="G6" s="2">
        <v>0.5</v>
      </c>
      <c r="H6" s="3">
        <f t="shared" si="6"/>
        <v>5.885815185403178E-3</v>
      </c>
      <c r="I6" s="3">
        <f t="shared" si="7"/>
        <v>0.99411418481459679</v>
      </c>
      <c r="J6" s="5">
        <f t="shared" ref="J6:J22" si="14">I5*J5</f>
        <v>98407.897796672172</v>
      </c>
      <c r="K6" s="5">
        <f t="shared" si="8"/>
        <v>579.21069921525702</v>
      </c>
      <c r="L6" s="5">
        <f t="shared" si="9"/>
        <v>490591.46223532275</v>
      </c>
      <c r="M6" s="5">
        <f t="shared" si="0"/>
        <v>6370557.9948923588</v>
      </c>
      <c r="N6" s="33">
        <f t="shared" si="10"/>
        <v>64.736247166411772</v>
      </c>
      <c r="O6" s="4"/>
      <c r="Q6" s="27" t="s">
        <v>38</v>
      </c>
      <c r="R6" s="29">
        <f t="shared" si="1"/>
        <v>98407.897796672172</v>
      </c>
      <c r="S6" s="29">
        <f t="shared" si="2"/>
        <v>490591.46223532275</v>
      </c>
      <c r="T6" s="35">
        <f t="shared" si="3"/>
        <v>64.736247166411772</v>
      </c>
      <c r="U6" s="42">
        <v>0.96680194174873568</v>
      </c>
      <c r="V6" s="43">
        <f>1-U6</f>
        <v>3.3198058251264317E-2</v>
      </c>
      <c r="W6" s="29">
        <f t="shared" si="11"/>
        <v>474304.77829446155</v>
      </c>
      <c r="X6" s="29">
        <f t="shared" si="4"/>
        <v>5809115.6649666363</v>
      </c>
      <c r="Y6" s="35">
        <f t="shared" si="12"/>
        <v>59.030990347637335</v>
      </c>
      <c r="Z6" s="36">
        <f t="shared" si="13"/>
        <v>5.705256818774437</v>
      </c>
    </row>
    <row r="7" spans="1:26" s="2" customFormat="1" x14ac:dyDescent="0.25">
      <c r="A7" s="2">
        <v>4</v>
      </c>
      <c r="B7" s="1" t="s">
        <v>39</v>
      </c>
      <c r="C7" s="1">
        <v>5</v>
      </c>
      <c r="D7" s="60">
        <v>936</v>
      </c>
      <c r="E7" s="61">
        <v>0</v>
      </c>
      <c r="F7" s="3">
        <f t="shared" si="5"/>
        <v>0</v>
      </c>
      <c r="G7" s="2">
        <v>0.5</v>
      </c>
      <c r="H7" s="3">
        <f t="shared" si="6"/>
        <v>0</v>
      </c>
      <c r="I7" s="3">
        <f t="shared" si="7"/>
        <v>1</v>
      </c>
      <c r="J7" s="5">
        <f t="shared" si="14"/>
        <v>97828.687097456917</v>
      </c>
      <c r="K7" s="5">
        <f t="shared" si="8"/>
        <v>0</v>
      </c>
      <c r="L7" s="5">
        <f t="shared" si="9"/>
        <v>489143.43548728456</v>
      </c>
      <c r="M7" s="5">
        <f t="shared" si="0"/>
        <v>5879966.5326570356</v>
      </c>
      <c r="N7" s="33">
        <f t="shared" si="10"/>
        <v>60.104727019380462</v>
      </c>
      <c r="O7" s="4"/>
      <c r="Q7" s="27" t="s">
        <v>40</v>
      </c>
      <c r="R7" s="29">
        <f t="shared" si="1"/>
        <v>97828.687097456917</v>
      </c>
      <c r="S7" s="29">
        <f t="shared" si="2"/>
        <v>489143.43548728456</v>
      </c>
      <c r="T7" s="35">
        <f t="shared" si="3"/>
        <v>60.104727019380462</v>
      </c>
      <c r="U7" s="42">
        <v>0.96680194174873568</v>
      </c>
      <c r="V7" s="43">
        <f>1-U7</f>
        <v>3.3198058251264317E-2</v>
      </c>
      <c r="W7" s="29">
        <f t="shared" si="11"/>
        <v>472904.82322275412</v>
      </c>
      <c r="X7" s="29">
        <f t="shared" si="4"/>
        <v>5334810.8866721746</v>
      </c>
      <c r="Y7" s="35">
        <f t="shared" si="12"/>
        <v>54.53217297455538</v>
      </c>
      <c r="Z7" s="36">
        <f t="shared" si="13"/>
        <v>5.5725540448250825</v>
      </c>
    </row>
    <row r="8" spans="1:26" s="2" customFormat="1" x14ac:dyDescent="0.25">
      <c r="A8" s="2">
        <v>5</v>
      </c>
      <c r="B8" s="1" t="s">
        <v>41</v>
      </c>
      <c r="C8" s="1">
        <v>5</v>
      </c>
      <c r="D8" s="60">
        <v>1018</v>
      </c>
      <c r="E8" s="61">
        <v>4</v>
      </c>
      <c r="F8" s="3">
        <f t="shared" si="5"/>
        <v>3.929273084479371E-3</v>
      </c>
      <c r="G8" s="2">
        <v>0.5</v>
      </c>
      <c r="H8" s="3">
        <f t="shared" si="6"/>
        <v>1.9455252918287935E-2</v>
      </c>
      <c r="I8" s="3">
        <f t="shared" si="7"/>
        <v>0.98054474708171202</v>
      </c>
      <c r="J8" s="5">
        <f t="shared" si="14"/>
        <v>97828.687097456917</v>
      </c>
      <c r="K8" s="5">
        <f t="shared" si="8"/>
        <v>1903.2818501450759</v>
      </c>
      <c r="L8" s="5">
        <f t="shared" si="9"/>
        <v>484385.23086192191</v>
      </c>
      <c r="M8" s="5">
        <f t="shared" si="0"/>
        <v>5390823.0971697513</v>
      </c>
      <c r="N8" s="33">
        <f t="shared" si="10"/>
        <v>55.104727019380462</v>
      </c>
      <c r="O8" s="4"/>
      <c r="Q8" s="27" t="s">
        <v>42</v>
      </c>
      <c r="R8" s="29">
        <f t="shared" si="1"/>
        <v>97828.687097456917</v>
      </c>
      <c r="S8" s="29">
        <f t="shared" si="2"/>
        <v>484385.23086192191</v>
      </c>
      <c r="T8" s="35">
        <f t="shared" si="3"/>
        <v>55.104727019380462</v>
      </c>
      <c r="U8" s="42">
        <v>0.96680194174873568</v>
      </c>
      <c r="V8" s="43">
        <f>1-U8</f>
        <v>3.3198058251264317E-2</v>
      </c>
      <c r="W8" s="29">
        <f t="shared" si="11"/>
        <v>468304.58175171574</v>
      </c>
      <c r="X8" s="29">
        <f t="shared" si="4"/>
        <v>4861906.06344942</v>
      </c>
      <c r="Y8" s="35">
        <f t="shared" si="12"/>
        <v>49.698163265811694</v>
      </c>
      <c r="Z8" s="36">
        <f t="shared" si="13"/>
        <v>5.4065637535687685</v>
      </c>
    </row>
    <row r="9" spans="1:26" s="2" customFormat="1" x14ac:dyDescent="0.25">
      <c r="A9" s="2">
        <v>6</v>
      </c>
      <c r="B9" s="1" t="s">
        <v>43</v>
      </c>
      <c r="C9" s="1">
        <v>5</v>
      </c>
      <c r="D9" s="60">
        <v>1152</v>
      </c>
      <c r="E9" s="61">
        <v>2</v>
      </c>
      <c r="F9" s="3">
        <f t="shared" si="5"/>
        <v>1.736111111111111E-3</v>
      </c>
      <c r="G9" s="2">
        <v>0.5</v>
      </c>
      <c r="H9" s="3">
        <f t="shared" si="6"/>
        <v>8.6430423509075201E-3</v>
      </c>
      <c r="I9" s="3">
        <f t="shared" si="7"/>
        <v>0.99135695764909249</v>
      </c>
      <c r="J9" s="5">
        <f t="shared" si="14"/>
        <v>95925.405247311835</v>
      </c>
      <c r="K9" s="5">
        <f t="shared" si="8"/>
        <v>829.0873400804827</v>
      </c>
      <c r="L9" s="5">
        <f t="shared" si="9"/>
        <v>477554.30788635794</v>
      </c>
      <c r="M9" s="5">
        <f t="shared" si="0"/>
        <v>4906437.8663078295</v>
      </c>
      <c r="N9" s="33">
        <f t="shared" si="10"/>
        <v>51.148471603098336</v>
      </c>
      <c r="O9" s="4"/>
      <c r="Q9" s="27" t="s">
        <v>44</v>
      </c>
      <c r="R9" s="29">
        <f t="shared" si="1"/>
        <v>95925.405247311835</v>
      </c>
      <c r="S9" s="29">
        <f t="shared" si="2"/>
        <v>477554.30788635794</v>
      </c>
      <c r="T9" s="35">
        <f t="shared" si="3"/>
        <v>51.148471603098336</v>
      </c>
      <c r="U9" s="42">
        <v>0.9555940589531835</v>
      </c>
      <c r="V9" s="43">
        <f t="shared" ref="V9:V22" si="15">1-U9</f>
        <v>4.4405941046816499E-2</v>
      </c>
      <c r="W9" s="29">
        <f t="shared" si="11"/>
        <v>456348.0594437031</v>
      </c>
      <c r="X9" s="29">
        <f t="shared" si="4"/>
        <v>4393601.4816977046</v>
      </c>
      <c r="Y9" s="35">
        <f t="shared" si="12"/>
        <v>45.802271779517227</v>
      </c>
      <c r="Z9" s="36">
        <f t="shared" si="13"/>
        <v>5.3461998235811095</v>
      </c>
    </row>
    <row r="10" spans="1:26" s="2" customFormat="1" x14ac:dyDescent="0.25">
      <c r="A10" s="2">
        <v>7</v>
      </c>
      <c r="B10" s="1" t="s">
        <v>45</v>
      </c>
      <c r="C10" s="1">
        <v>5</v>
      </c>
      <c r="D10" s="60">
        <v>1290</v>
      </c>
      <c r="E10" s="61">
        <v>2</v>
      </c>
      <c r="F10" s="3">
        <f t="shared" si="5"/>
        <v>1.5503875968992248E-3</v>
      </c>
      <c r="G10" s="2">
        <v>0.5</v>
      </c>
      <c r="H10" s="3">
        <f t="shared" si="6"/>
        <v>7.7220077220077222E-3</v>
      </c>
      <c r="I10" s="3">
        <f t="shared" si="7"/>
        <v>0.99227799227799229</v>
      </c>
      <c r="J10" s="5">
        <f t="shared" si="14"/>
        <v>95096.317907231351</v>
      </c>
      <c r="K10" s="5">
        <f t="shared" si="8"/>
        <v>734.33450121414171</v>
      </c>
      <c r="L10" s="5">
        <f t="shared" si="9"/>
        <v>473645.75328312145</v>
      </c>
      <c r="M10" s="5">
        <f t="shared" si="0"/>
        <v>4428883.5584214712</v>
      </c>
      <c r="N10" s="33">
        <f t="shared" si="10"/>
        <v>46.572608234337203</v>
      </c>
      <c r="O10" s="4"/>
      <c r="Q10" s="27" t="s">
        <v>46</v>
      </c>
      <c r="R10" s="29">
        <f t="shared" si="1"/>
        <v>95096.317907231351</v>
      </c>
      <c r="S10" s="29">
        <f t="shared" si="2"/>
        <v>473645.75328312145</v>
      </c>
      <c r="T10" s="35">
        <f t="shared" si="3"/>
        <v>46.572608234337203</v>
      </c>
      <c r="U10" s="42">
        <v>0.96363095511775332</v>
      </c>
      <c r="V10" s="43">
        <f t="shared" si="15"/>
        <v>3.6369044882246682E-2</v>
      </c>
      <c r="W10" s="29">
        <f t="shared" si="11"/>
        <v>456419.70962368208</v>
      </c>
      <c r="X10" s="29">
        <f t="shared" si="4"/>
        <v>3937253.4222540017</v>
      </c>
      <c r="Y10" s="35">
        <f t="shared" si="12"/>
        <v>41.40279570124769</v>
      </c>
      <c r="Z10" s="36">
        <f t="shared" si="13"/>
        <v>5.1698125330895124</v>
      </c>
    </row>
    <row r="11" spans="1:26" s="2" customFormat="1" x14ac:dyDescent="0.25">
      <c r="A11" s="2">
        <v>8</v>
      </c>
      <c r="B11" s="1" t="s">
        <v>47</v>
      </c>
      <c r="C11" s="1">
        <v>5</v>
      </c>
      <c r="D11" s="60">
        <v>1197</v>
      </c>
      <c r="E11" s="61">
        <v>3</v>
      </c>
      <c r="F11" s="3">
        <f t="shared" si="5"/>
        <v>2.5062656641604009E-3</v>
      </c>
      <c r="G11" s="2">
        <v>0.5</v>
      </c>
      <c r="H11" s="3">
        <f t="shared" si="6"/>
        <v>1.2453300124532999E-2</v>
      </c>
      <c r="I11" s="3">
        <f t="shared" si="7"/>
        <v>0.98754669987546695</v>
      </c>
      <c r="J11" s="5">
        <f t="shared" si="14"/>
        <v>94361.983406017214</v>
      </c>
      <c r="K11" s="5">
        <f t="shared" si="8"/>
        <v>1175.118099701335</v>
      </c>
      <c r="L11" s="5">
        <f t="shared" si="9"/>
        <v>468872.12178083265</v>
      </c>
      <c r="M11" s="5">
        <f t="shared" si="0"/>
        <v>3955237.80513835</v>
      </c>
      <c r="N11" s="33">
        <f t="shared" si="10"/>
        <v>41.91558573032426</v>
      </c>
      <c r="O11" s="4"/>
      <c r="Q11" s="27" t="s">
        <v>48</v>
      </c>
      <c r="R11" s="29">
        <f t="shared" si="1"/>
        <v>94361.983406017214</v>
      </c>
      <c r="S11" s="29">
        <f t="shared" si="2"/>
        <v>468872.12178083265</v>
      </c>
      <c r="T11" s="35">
        <f t="shared" si="3"/>
        <v>41.91558573032426</v>
      </c>
      <c r="U11" s="42">
        <v>0.96005435016735896</v>
      </c>
      <c r="V11" s="43">
        <f t="shared" si="15"/>
        <v>3.9945649832641039E-2</v>
      </c>
      <c r="W11" s="29">
        <f t="shared" si="11"/>
        <v>450142.72018788807</v>
      </c>
      <c r="X11" s="29">
        <f t="shared" si="4"/>
        <v>3480833.7126303194</v>
      </c>
      <c r="Y11" s="35">
        <f t="shared" si="12"/>
        <v>36.888093986464</v>
      </c>
      <c r="Z11" s="36">
        <f t="shared" si="13"/>
        <v>5.02749174386026</v>
      </c>
    </row>
    <row r="12" spans="1:26" s="2" customFormat="1" x14ac:dyDescent="0.25">
      <c r="A12" s="2">
        <v>9</v>
      </c>
      <c r="B12" s="1" t="s">
        <v>49</v>
      </c>
      <c r="C12" s="1">
        <v>5</v>
      </c>
      <c r="D12" s="60">
        <v>1158</v>
      </c>
      <c r="E12" s="61">
        <v>4</v>
      </c>
      <c r="F12" s="3">
        <f t="shared" si="5"/>
        <v>3.4542314335060447E-3</v>
      </c>
      <c r="G12" s="2">
        <v>0.5</v>
      </c>
      <c r="H12" s="3">
        <f t="shared" si="6"/>
        <v>1.7123287671232879E-2</v>
      </c>
      <c r="I12" s="3">
        <f t="shared" si="7"/>
        <v>0.98287671232876717</v>
      </c>
      <c r="J12" s="5">
        <f t="shared" si="14"/>
        <v>93186.865306315871</v>
      </c>
      <c r="K12" s="5">
        <f t="shared" si="8"/>
        <v>1595.6655018204774</v>
      </c>
      <c r="L12" s="5">
        <f t="shared" si="9"/>
        <v>461945.16277702816</v>
      </c>
      <c r="M12" s="5">
        <f t="shared" si="0"/>
        <v>3486365.6833575172</v>
      </c>
      <c r="N12" s="33">
        <f t="shared" si="10"/>
        <v>37.412629686570476</v>
      </c>
      <c r="O12" s="4"/>
      <c r="Q12" s="27" t="s">
        <v>50</v>
      </c>
      <c r="R12" s="29">
        <f t="shared" si="1"/>
        <v>93186.865306315871</v>
      </c>
      <c r="S12" s="29">
        <f t="shared" si="2"/>
        <v>461945.16277702816</v>
      </c>
      <c r="T12" s="35">
        <f t="shared" si="3"/>
        <v>37.412629686570476</v>
      </c>
      <c r="U12" s="42">
        <v>0.94127750867207383</v>
      </c>
      <c r="V12" s="43">
        <f t="shared" si="15"/>
        <v>5.8722491327926174E-2</v>
      </c>
      <c r="W12" s="29">
        <f t="shared" si="11"/>
        <v>434818.59196187666</v>
      </c>
      <c r="X12" s="29">
        <f t="shared" si="4"/>
        <v>3030690.9924424314</v>
      </c>
      <c r="Y12" s="35">
        <f t="shared" si="12"/>
        <v>32.522727129839637</v>
      </c>
      <c r="Z12" s="36">
        <f t="shared" si="13"/>
        <v>4.8899025567308385</v>
      </c>
    </row>
    <row r="13" spans="1:26" s="2" customFormat="1" x14ac:dyDescent="0.25">
      <c r="A13" s="2">
        <v>10</v>
      </c>
      <c r="B13" s="1" t="s">
        <v>51</v>
      </c>
      <c r="C13" s="1">
        <v>5</v>
      </c>
      <c r="D13" s="60">
        <v>1322</v>
      </c>
      <c r="E13" s="61">
        <v>3</v>
      </c>
      <c r="F13" s="3">
        <f t="shared" si="5"/>
        <v>2.2692889561270802E-3</v>
      </c>
      <c r="G13" s="2">
        <v>0.5</v>
      </c>
      <c r="H13" s="3">
        <f t="shared" si="6"/>
        <v>1.128243700639338E-2</v>
      </c>
      <c r="I13" s="3">
        <f t="shared" si="7"/>
        <v>0.98871756299360658</v>
      </c>
      <c r="J13" s="5">
        <f t="shared" si="14"/>
        <v>91591.199804495394</v>
      </c>
      <c r="K13" s="5">
        <f t="shared" si="8"/>
        <v>1033.3719421342089</v>
      </c>
      <c r="L13" s="5">
        <f t="shared" si="9"/>
        <v>455372.5691671414</v>
      </c>
      <c r="M13" s="5">
        <f t="shared" si="0"/>
        <v>3024420.5205804892</v>
      </c>
      <c r="N13" s="33">
        <f t="shared" si="10"/>
        <v>33.020863653235466</v>
      </c>
      <c r="O13" s="4"/>
      <c r="Q13" s="27" t="s">
        <v>52</v>
      </c>
      <c r="R13" s="29">
        <f t="shared" si="1"/>
        <v>91591.199804495394</v>
      </c>
      <c r="S13" s="29">
        <f t="shared" si="2"/>
        <v>455372.5691671414</v>
      </c>
      <c r="T13" s="35">
        <f t="shared" si="3"/>
        <v>33.020863653235466</v>
      </c>
      <c r="U13" s="42">
        <v>0.95386474178345915</v>
      </c>
      <c r="V13" s="43">
        <f t="shared" si="15"/>
        <v>4.6135258216540853E-2</v>
      </c>
      <c r="W13" s="29">
        <f t="shared" si="11"/>
        <v>434363.8381038857</v>
      </c>
      <c r="X13" s="29">
        <f t="shared" si="4"/>
        <v>2595872.4004805549</v>
      </c>
      <c r="Y13" s="35">
        <f t="shared" si="12"/>
        <v>28.341941212928042</v>
      </c>
      <c r="Z13" s="36">
        <f t="shared" si="13"/>
        <v>4.6789224403074243</v>
      </c>
    </row>
    <row r="14" spans="1:26" s="2" customFormat="1" x14ac:dyDescent="0.25">
      <c r="A14" s="2">
        <v>11</v>
      </c>
      <c r="B14" s="1" t="s">
        <v>53</v>
      </c>
      <c r="C14" s="1">
        <v>5</v>
      </c>
      <c r="D14" s="60">
        <v>1379</v>
      </c>
      <c r="E14" s="61">
        <v>12</v>
      </c>
      <c r="F14" s="3">
        <f t="shared" si="5"/>
        <v>8.7019579405366206E-3</v>
      </c>
      <c r="G14" s="2">
        <v>0.5</v>
      </c>
      <c r="H14" s="3">
        <f t="shared" si="6"/>
        <v>4.258339247693399E-2</v>
      </c>
      <c r="I14" s="3">
        <f t="shared" si="7"/>
        <v>0.95741660752306601</v>
      </c>
      <c r="J14" s="5">
        <f t="shared" si="14"/>
        <v>90557.827862361184</v>
      </c>
      <c r="K14" s="5">
        <f t="shared" si="8"/>
        <v>3856.2595257215544</v>
      </c>
      <c r="L14" s="5">
        <f t="shared" si="9"/>
        <v>443148.49049750197</v>
      </c>
      <c r="M14" s="5">
        <f t="shared" si="0"/>
        <v>2569047.9514133479</v>
      </c>
      <c r="N14" s="33">
        <f t="shared" si="10"/>
        <v>28.369142812458389</v>
      </c>
      <c r="O14" s="4"/>
      <c r="Q14" s="27" t="s">
        <v>54</v>
      </c>
      <c r="R14" s="29">
        <f t="shared" si="1"/>
        <v>90557.827862361184</v>
      </c>
      <c r="S14" s="29">
        <f t="shared" si="2"/>
        <v>443148.49049750197</v>
      </c>
      <c r="T14" s="35">
        <f t="shared" si="3"/>
        <v>28.369142812458389</v>
      </c>
      <c r="U14" s="42">
        <v>0.94210046609890041</v>
      </c>
      <c r="V14" s="43">
        <f t="shared" si="15"/>
        <v>5.7899533901099587E-2</v>
      </c>
      <c r="W14" s="29">
        <f t="shared" si="11"/>
        <v>417490.39944872074</v>
      </c>
      <c r="X14" s="29">
        <f t="shared" si="4"/>
        <v>2161508.5623766691</v>
      </c>
      <c r="Y14" s="35">
        <f t="shared" si="12"/>
        <v>23.868820767895905</v>
      </c>
      <c r="Z14" s="36">
        <f t="shared" si="13"/>
        <v>4.5003220445624841</v>
      </c>
    </row>
    <row r="15" spans="1:26" s="2" customFormat="1" x14ac:dyDescent="0.25">
      <c r="A15" s="2">
        <v>12</v>
      </c>
      <c r="B15" s="1" t="s">
        <v>55</v>
      </c>
      <c r="C15" s="1">
        <v>5</v>
      </c>
      <c r="D15" s="60">
        <v>1414</v>
      </c>
      <c r="E15" s="61">
        <v>13</v>
      </c>
      <c r="F15" s="3">
        <f t="shared" si="5"/>
        <v>9.1937765205091938E-3</v>
      </c>
      <c r="G15" s="2">
        <v>0.5</v>
      </c>
      <c r="H15" s="3">
        <f t="shared" si="6"/>
        <v>4.4936052540615279E-2</v>
      </c>
      <c r="I15" s="3">
        <f t="shared" si="7"/>
        <v>0.95506394745938472</v>
      </c>
      <c r="J15" s="5">
        <f t="shared" si="14"/>
        <v>86701.568336639626</v>
      </c>
      <c r="K15" s="5">
        <f t="shared" si="8"/>
        <v>3896.0262301289845</v>
      </c>
      <c r="L15" s="5">
        <f t="shared" si="9"/>
        <v>423767.77610787563</v>
      </c>
      <c r="M15" s="5">
        <f t="shared" si="0"/>
        <v>2125899.4609158458</v>
      </c>
      <c r="N15" s="33">
        <f t="shared" si="10"/>
        <v>24.519734783360914</v>
      </c>
      <c r="O15" s="4"/>
      <c r="Q15" s="27" t="s">
        <v>56</v>
      </c>
      <c r="R15" s="29">
        <f t="shared" si="1"/>
        <v>86701.568336639626</v>
      </c>
      <c r="S15" s="29">
        <f t="shared" si="2"/>
        <v>423767.77610787563</v>
      </c>
      <c r="T15" s="35">
        <f t="shared" si="3"/>
        <v>24.519734783360914</v>
      </c>
      <c r="U15" s="42">
        <v>0.91645683631107144</v>
      </c>
      <c r="V15" s="43">
        <f t="shared" si="15"/>
        <v>8.3543163688928557E-2</v>
      </c>
      <c r="W15" s="29">
        <f t="shared" si="11"/>
        <v>388364.87542240217</v>
      </c>
      <c r="X15" s="29">
        <f t="shared" si="4"/>
        <v>1744018.1629279484</v>
      </c>
      <c r="Y15" s="35">
        <f t="shared" si="12"/>
        <v>20.115185877104089</v>
      </c>
      <c r="Z15" s="36">
        <f t="shared" si="13"/>
        <v>4.4045489062568244</v>
      </c>
    </row>
    <row r="16" spans="1:26" s="2" customFormat="1" x14ac:dyDescent="0.25">
      <c r="A16" s="2">
        <v>13</v>
      </c>
      <c r="B16" s="1" t="s">
        <v>57</v>
      </c>
      <c r="C16" s="1">
        <v>5</v>
      </c>
      <c r="D16" s="60">
        <v>1200</v>
      </c>
      <c r="E16" s="61">
        <v>18</v>
      </c>
      <c r="F16" s="3">
        <f t="shared" si="5"/>
        <v>1.4999999999999999E-2</v>
      </c>
      <c r="G16" s="2">
        <v>0.5</v>
      </c>
      <c r="H16" s="3">
        <f t="shared" si="6"/>
        <v>7.2289156626506021E-2</v>
      </c>
      <c r="I16" s="3">
        <f t="shared" si="7"/>
        <v>0.92771084337349397</v>
      </c>
      <c r="J16" s="5">
        <f t="shared" si="14"/>
        <v>82805.542106510635</v>
      </c>
      <c r="K16" s="5">
        <f t="shared" si="8"/>
        <v>5985.9428028802868</v>
      </c>
      <c r="L16" s="5">
        <f t="shared" si="9"/>
        <v>399062.85352535243</v>
      </c>
      <c r="M16" s="5">
        <f t="shared" si="0"/>
        <v>1702131.6848079704</v>
      </c>
      <c r="N16" s="33">
        <f t="shared" si="10"/>
        <v>20.555770078994982</v>
      </c>
      <c r="O16" s="4"/>
      <c r="Q16" s="27" t="s">
        <v>58</v>
      </c>
      <c r="R16" s="29">
        <f t="shared" si="1"/>
        <v>82805.542106510635</v>
      </c>
      <c r="S16" s="29">
        <f t="shared" si="2"/>
        <v>399062.85352535243</v>
      </c>
      <c r="T16" s="35">
        <f t="shared" si="3"/>
        <v>20.555770078994982</v>
      </c>
      <c r="U16" s="42">
        <v>0.8859396016463057</v>
      </c>
      <c r="V16" s="43">
        <f t="shared" si="15"/>
        <v>0.1140603983536943</v>
      </c>
      <c r="W16" s="29">
        <f t="shared" si="11"/>
        <v>353545.58548408875</v>
      </c>
      <c r="X16" s="29">
        <f t="shared" si="4"/>
        <v>1355653.2875055464</v>
      </c>
      <c r="Y16" s="35">
        <f t="shared" si="12"/>
        <v>16.3715284390241</v>
      </c>
      <c r="Z16" s="36">
        <f t="shared" si="13"/>
        <v>4.1842416399708817</v>
      </c>
    </row>
    <row r="17" spans="1:26" s="2" customFormat="1" x14ac:dyDescent="0.25">
      <c r="A17" s="2">
        <v>14</v>
      </c>
      <c r="B17" s="1" t="s">
        <v>59</v>
      </c>
      <c r="C17" s="1">
        <v>5</v>
      </c>
      <c r="D17" s="60">
        <v>918</v>
      </c>
      <c r="E17" s="61">
        <v>27</v>
      </c>
      <c r="F17" s="3">
        <f t="shared" si="5"/>
        <v>2.9411764705882353E-2</v>
      </c>
      <c r="G17" s="2">
        <v>0.5</v>
      </c>
      <c r="H17" s="3">
        <f t="shared" si="6"/>
        <v>0.13698630136986303</v>
      </c>
      <c r="I17" s="3">
        <f t="shared" si="7"/>
        <v>0.86301369863013699</v>
      </c>
      <c r="J17" s="5">
        <f t="shared" si="14"/>
        <v>76819.599303630341</v>
      </c>
      <c r="K17" s="5">
        <f t="shared" si="8"/>
        <v>10523.232781319226</v>
      </c>
      <c r="L17" s="5">
        <f t="shared" si="9"/>
        <v>357789.91456485365</v>
      </c>
      <c r="M17" s="5">
        <f t="shared" si="0"/>
        <v>1303068.831282618</v>
      </c>
      <c r="N17" s="33">
        <f t="shared" si="10"/>
        <v>16.962713202033555</v>
      </c>
      <c r="O17" s="4"/>
      <c r="Q17" s="27" t="s">
        <v>60</v>
      </c>
      <c r="R17" s="29">
        <f t="shared" si="1"/>
        <v>76819.599303630341</v>
      </c>
      <c r="S17" s="29">
        <f t="shared" si="2"/>
        <v>357789.91456485365</v>
      </c>
      <c r="T17" s="35">
        <f t="shared" si="3"/>
        <v>16.962713202033555</v>
      </c>
      <c r="U17" s="42">
        <v>0.85631920960893304</v>
      </c>
      <c r="V17" s="43">
        <f t="shared" si="15"/>
        <v>0.14368079039106696</v>
      </c>
      <c r="W17" s="29">
        <f t="shared" si="11"/>
        <v>306382.37684622314</v>
      </c>
      <c r="X17" s="29">
        <f t="shared" si="4"/>
        <v>1002107.7020214576</v>
      </c>
      <c r="Y17" s="35">
        <f t="shared" si="12"/>
        <v>13.044948308837377</v>
      </c>
      <c r="Z17" s="36">
        <f t="shared" si="13"/>
        <v>3.9177648931961784</v>
      </c>
    </row>
    <row r="18" spans="1:26" s="2" customFormat="1" x14ac:dyDescent="0.25">
      <c r="A18" s="2">
        <v>15</v>
      </c>
      <c r="B18" s="1" t="s">
        <v>61</v>
      </c>
      <c r="C18" s="1">
        <v>5</v>
      </c>
      <c r="D18" s="60">
        <v>629</v>
      </c>
      <c r="E18" s="61">
        <v>17</v>
      </c>
      <c r="F18" s="3">
        <f t="shared" si="5"/>
        <v>2.7027027027027029E-2</v>
      </c>
      <c r="G18" s="2">
        <v>0.5</v>
      </c>
      <c r="H18" s="3">
        <f t="shared" si="6"/>
        <v>0.12658227848101267</v>
      </c>
      <c r="I18" s="3">
        <f t="shared" si="7"/>
        <v>0.87341772151898733</v>
      </c>
      <c r="J18" s="5">
        <f t="shared" si="14"/>
        <v>66296.366522311117</v>
      </c>
      <c r="K18" s="5">
        <f t="shared" si="8"/>
        <v>8391.9451294064711</v>
      </c>
      <c r="L18" s="5">
        <f t="shared" si="9"/>
        <v>310501.96978803945</v>
      </c>
      <c r="M18" s="5">
        <f t="shared" si="0"/>
        <v>945278.91671776434</v>
      </c>
      <c r="N18" s="33">
        <f t="shared" si="10"/>
        <v>14.258381964261101</v>
      </c>
      <c r="O18" s="4"/>
      <c r="Q18" s="27" t="s">
        <v>62</v>
      </c>
      <c r="R18" s="29">
        <f t="shared" si="1"/>
        <v>66296.366522311117</v>
      </c>
      <c r="S18" s="29">
        <f t="shared" si="2"/>
        <v>310501.96978803945</v>
      </c>
      <c r="T18" s="35">
        <f t="shared" si="3"/>
        <v>14.258381964261101</v>
      </c>
      <c r="U18" s="42">
        <v>0.77613843304153718</v>
      </c>
      <c r="V18" s="43">
        <f t="shared" si="15"/>
        <v>0.22386156695846282</v>
      </c>
      <c r="W18" s="29">
        <f t="shared" si="11"/>
        <v>240992.51228759965</v>
      </c>
      <c r="X18" s="29">
        <f t="shared" si="4"/>
        <v>695725.32517523447</v>
      </c>
      <c r="Y18" s="35">
        <f t="shared" si="12"/>
        <v>10.49416976631891</v>
      </c>
      <c r="Z18" s="36">
        <f t="shared" si="13"/>
        <v>3.7642121979421912</v>
      </c>
    </row>
    <row r="19" spans="1:26" s="2" customFormat="1" x14ac:dyDescent="0.25">
      <c r="A19" s="2">
        <v>16</v>
      </c>
      <c r="B19" s="1" t="s">
        <v>63</v>
      </c>
      <c r="C19" s="1">
        <v>5</v>
      </c>
      <c r="D19" s="60">
        <v>507</v>
      </c>
      <c r="E19" s="61">
        <v>24</v>
      </c>
      <c r="F19" s="3">
        <f t="shared" si="5"/>
        <v>4.7337278106508875E-2</v>
      </c>
      <c r="G19" s="2">
        <v>0.5</v>
      </c>
      <c r="H19" s="3">
        <f t="shared" si="6"/>
        <v>0.21164021164021163</v>
      </c>
      <c r="I19" s="3">
        <f t="shared" si="7"/>
        <v>0.78835978835978837</v>
      </c>
      <c r="J19" s="5">
        <f t="shared" si="14"/>
        <v>57904.421392904645</v>
      </c>
      <c r="K19" s="5">
        <f t="shared" si="8"/>
        <v>12254.903998498337</v>
      </c>
      <c r="L19" s="5">
        <f t="shared" si="9"/>
        <v>258884.84696827739</v>
      </c>
      <c r="M19" s="5">
        <f t="shared" si="0"/>
        <v>634776.94692972489</v>
      </c>
      <c r="N19" s="33">
        <f t="shared" si="10"/>
        <v>10.962495292414884</v>
      </c>
      <c r="O19" s="4"/>
      <c r="Q19" s="27" t="s">
        <v>64</v>
      </c>
      <c r="R19" s="29">
        <f t="shared" si="1"/>
        <v>57904.421392904645</v>
      </c>
      <c r="S19" s="29">
        <f t="shared" si="2"/>
        <v>258884.84696827739</v>
      </c>
      <c r="T19" s="35">
        <f t="shared" si="3"/>
        <v>10.962495292414884</v>
      </c>
      <c r="U19" s="42">
        <v>0.73716277889453141</v>
      </c>
      <c r="V19" s="43">
        <f t="shared" si="15"/>
        <v>0.26283722110546859</v>
      </c>
      <c r="W19" s="29">
        <f t="shared" si="11"/>
        <v>190840.27320482087</v>
      </c>
      <c r="X19" s="29">
        <f t="shared" si="4"/>
        <v>454732.81288763479</v>
      </c>
      <c r="Y19" s="35">
        <f t="shared" si="12"/>
        <v>7.8531621929539872</v>
      </c>
      <c r="Z19" s="36">
        <f t="shared" si="13"/>
        <v>3.1093330994608968</v>
      </c>
    </row>
    <row r="20" spans="1:26" s="2" customFormat="1" x14ac:dyDescent="0.25">
      <c r="A20" s="2">
        <v>17</v>
      </c>
      <c r="B20" s="1" t="s">
        <v>65</v>
      </c>
      <c r="C20" s="1">
        <v>5</v>
      </c>
      <c r="D20" s="60">
        <v>269</v>
      </c>
      <c r="E20" s="61">
        <v>15</v>
      </c>
      <c r="F20" s="3">
        <f t="shared" si="5"/>
        <v>5.5762081784386616E-2</v>
      </c>
      <c r="G20" s="2">
        <v>0.5</v>
      </c>
      <c r="H20" s="3">
        <f t="shared" si="6"/>
        <v>0.24469820554649266</v>
      </c>
      <c r="I20" s="3">
        <f t="shared" si="7"/>
        <v>0.75530179445350731</v>
      </c>
      <c r="J20" s="5">
        <f t="shared" si="14"/>
        <v>45649.517394406306</v>
      </c>
      <c r="K20" s="5">
        <f t="shared" si="8"/>
        <v>11170.354990474627</v>
      </c>
      <c r="L20" s="5">
        <f t="shared" si="9"/>
        <v>200321.69949584498</v>
      </c>
      <c r="M20" s="5">
        <f t="shared" si="0"/>
        <v>375892.09996144753</v>
      </c>
      <c r="N20" s="33">
        <f t="shared" si="10"/>
        <v>8.2343061091705589</v>
      </c>
      <c r="O20" s="4"/>
      <c r="Q20" s="27" t="s">
        <v>66</v>
      </c>
      <c r="R20" s="29">
        <f t="shared" si="1"/>
        <v>45649.517394406306</v>
      </c>
      <c r="S20" s="29">
        <f t="shared" si="2"/>
        <v>200321.69949584498</v>
      </c>
      <c r="T20" s="35">
        <f t="shared" si="3"/>
        <v>8.2343061091705589</v>
      </c>
      <c r="U20" s="42">
        <v>0.7271372759570951</v>
      </c>
      <c r="V20" s="43">
        <f t="shared" si="15"/>
        <v>0.2728627240429049</v>
      </c>
      <c r="W20" s="29">
        <f t="shared" si="11"/>
        <v>145661.37488650452</v>
      </c>
      <c r="X20" s="29">
        <f t="shared" si="4"/>
        <v>263892.53968281392</v>
      </c>
      <c r="Y20" s="35">
        <f t="shared" si="12"/>
        <v>5.7808396396135873</v>
      </c>
      <c r="Z20" s="36">
        <f t="shared" si="13"/>
        <v>2.4534664695569717</v>
      </c>
    </row>
    <row r="21" spans="1:26" s="2" customFormat="1" x14ac:dyDescent="0.25">
      <c r="A21" s="2">
        <v>18</v>
      </c>
      <c r="B21" s="1" t="s">
        <v>67</v>
      </c>
      <c r="C21" s="1">
        <v>5</v>
      </c>
      <c r="D21" s="60">
        <v>123</v>
      </c>
      <c r="E21" s="61">
        <v>20</v>
      </c>
      <c r="F21" s="3">
        <f t="shared" si="5"/>
        <v>0.16260162601626016</v>
      </c>
      <c r="G21" s="2">
        <v>0.5</v>
      </c>
      <c r="H21" s="3">
        <f t="shared" si="6"/>
        <v>0.5780346820809249</v>
      </c>
      <c r="I21" s="3">
        <f t="shared" si="7"/>
        <v>0.4219653179190751</v>
      </c>
      <c r="J21" s="5">
        <f t="shared" si="14"/>
        <v>34479.162403931681</v>
      </c>
      <c r="K21" s="5">
        <f t="shared" si="8"/>
        <v>19930.151678573227</v>
      </c>
      <c r="L21" s="5">
        <f t="shared" si="9"/>
        <v>122570.43282322535</v>
      </c>
      <c r="M21" s="5">
        <f>L21+M22</f>
        <v>175570.40046560258</v>
      </c>
      <c r="N21" s="33">
        <f t="shared" si="10"/>
        <v>5.0920726672171766</v>
      </c>
      <c r="O21" s="4"/>
      <c r="Q21" s="27" t="s">
        <v>68</v>
      </c>
      <c r="R21" s="29">
        <f t="shared" si="1"/>
        <v>34479.162403931681</v>
      </c>
      <c r="S21" s="29">
        <f t="shared" si="2"/>
        <v>122570.43282322535</v>
      </c>
      <c r="T21" s="35">
        <f t="shared" si="3"/>
        <v>5.0920726672171766</v>
      </c>
      <c r="U21" s="42">
        <v>0.68635947845240242</v>
      </c>
      <c r="V21" s="43">
        <f t="shared" si="15"/>
        <v>0.31364052154759758</v>
      </c>
      <c r="W21" s="29">
        <f t="shared" si="11"/>
        <v>84127.378346234182</v>
      </c>
      <c r="X21" s="29">
        <f>X22+W21</f>
        <v>118231.1647963094</v>
      </c>
      <c r="Y21" s="35">
        <f t="shared" si="12"/>
        <v>3.4290613968867012</v>
      </c>
      <c r="Z21" s="36">
        <f t="shared" si="13"/>
        <v>1.6630112703304754</v>
      </c>
    </row>
    <row r="22" spans="1:26" s="2" customFormat="1" x14ac:dyDescent="0.25">
      <c r="A22" s="12">
        <v>19</v>
      </c>
      <c r="B22" s="13" t="s">
        <v>69</v>
      </c>
      <c r="C22" s="12"/>
      <c r="D22" s="62">
        <v>51</v>
      </c>
      <c r="E22" s="63">
        <v>14</v>
      </c>
      <c r="F22" s="17">
        <f t="shared" si="5"/>
        <v>0.27450980392156865</v>
      </c>
      <c r="G22" s="12"/>
      <c r="H22" s="17">
        <v>1</v>
      </c>
      <c r="I22" s="17">
        <f t="shared" si="7"/>
        <v>0</v>
      </c>
      <c r="J22" s="21">
        <f t="shared" si="14"/>
        <v>14549.010725358454</v>
      </c>
      <c r="K22" s="21">
        <f t="shared" si="8"/>
        <v>14549.010725358454</v>
      </c>
      <c r="L22" s="21">
        <f>K22/F22</f>
        <v>52999.967642377218</v>
      </c>
      <c r="M22" s="21">
        <f>L22</f>
        <v>52999.967642377218</v>
      </c>
      <c r="N22" s="34">
        <f t="shared" si="10"/>
        <v>3.6428571428571423</v>
      </c>
      <c r="O22" s="4"/>
      <c r="Q22" s="30" t="s">
        <v>69</v>
      </c>
      <c r="R22" s="31">
        <f t="shared" si="1"/>
        <v>14549.010725358454</v>
      </c>
      <c r="S22" s="31">
        <f t="shared" si="2"/>
        <v>52999.967642377218</v>
      </c>
      <c r="T22" s="38">
        <f t="shared" si="3"/>
        <v>3.6428571428571423</v>
      </c>
      <c r="U22" s="44">
        <v>0.64346806172022719</v>
      </c>
      <c r="V22" s="45">
        <f t="shared" si="15"/>
        <v>0.35653193827977281</v>
      </c>
      <c r="W22" s="31">
        <f t="shared" si="11"/>
        <v>34103.786450075226</v>
      </c>
      <c r="X22" s="31">
        <f>W22</f>
        <v>34103.786450075226</v>
      </c>
      <c r="Y22" s="38">
        <f t="shared" si="12"/>
        <v>2.3440622248379701</v>
      </c>
      <c r="Z22" s="37">
        <f t="shared" si="13"/>
        <v>1.2987949180191722</v>
      </c>
    </row>
    <row r="23" spans="1:26" s="2" customFormat="1" ht="13.2" x14ac:dyDescent="0.25">
      <c r="B23" s="2" t="s">
        <v>70</v>
      </c>
      <c r="D23" s="25">
        <f>SUM(D4:D22)</f>
        <v>16020</v>
      </c>
      <c r="E23" s="25">
        <f>SUM(E4:E22)</f>
        <v>181</v>
      </c>
    </row>
    <row r="24" spans="1:26" s="2" customFormat="1" ht="13.2" x14ac:dyDescent="0.25">
      <c r="D24" s="14"/>
      <c r="E24" s="14"/>
      <c r="F24" s="5"/>
    </row>
    <row r="25" spans="1:26" x14ac:dyDescent="0.25">
      <c r="D25" s="15"/>
      <c r="E25" s="15"/>
      <c r="K25" s="16"/>
    </row>
    <row r="26" spans="1:26" s="2" customFormat="1" ht="18" thickBot="1" x14ac:dyDescent="0.35">
      <c r="B26" s="68" t="s">
        <v>88</v>
      </c>
      <c r="C26" s="68"/>
      <c r="D26" s="68"/>
      <c r="E26" s="68"/>
      <c r="F26" s="68"/>
      <c r="G26" s="68"/>
      <c r="H26" s="68"/>
      <c r="I26" s="68"/>
      <c r="J26" s="68"/>
      <c r="K26" s="68"/>
      <c r="L26" s="68"/>
      <c r="M26" s="68"/>
      <c r="N26" s="68"/>
      <c r="Q26" s="70" t="s">
        <v>91</v>
      </c>
      <c r="R26" s="71"/>
      <c r="S26" s="71"/>
      <c r="T26" s="71"/>
      <c r="U26" s="71"/>
      <c r="V26" s="71"/>
      <c r="W26" s="71"/>
      <c r="X26" s="71"/>
      <c r="Y26" s="71"/>
      <c r="Z26" s="72"/>
    </row>
    <row r="27" spans="1:26" s="9" customFormat="1" ht="14.25" customHeight="1" x14ac:dyDescent="0.35">
      <c r="A27" s="7"/>
      <c r="B27" s="66" t="s">
        <v>0</v>
      </c>
      <c r="C27" s="6" t="s">
        <v>1</v>
      </c>
      <c r="D27" s="64" t="s">
        <v>71</v>
      </c>
      <c r="E27" s="64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77" t="s">
        <v>14</v>
      </c>
      <c r="S27" s="77"/>
      <c r="T27" s="77"/>
      <c r="U27" s="74" t="s">
        <v>15</v>
      </c>
      <c r="V27" s="78" t="s">
        <v>16</v>
      </c>
      <c r="W27" s="79" t="s">
        <v>17</v>
      </c>
      <c r="X27" s="79" t="s">
        <v>18</v>
      </c>
      <c r="Y27" s="80" t="s">
        <v>19</v>
      </c>
      <c r="Z27" s="80" t="s">
        <v>20</v>
      </c>
    </row>
    <row r="28" spans="1:26" s="10" customFormat="1" ht="32.549999999999997" customHeight="1" thickBot="1" x14ac:dyDescent="0.35">
      <c r="B28" s="67"/>
      <c r="C28" s="11"/>
      <c r="D28" s="59" t="s">
        <v>21</v>
      </c>
      <c r="E28" s="59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74"/>
      <c r="V28" s="78"/>
      <c r="W28" s="79"/>
      <c r="X28" s="79"/>
      <c r="Y28" s="80"/>
      <c r="Z28" s="80"/>
    </row>
    <row r="29" spans="1:26" s="2" customFormat="1" x14ac:dyDescent="0.25">
      <c r="A29" s="2">
        <v>1</v>
      </c>
      <c r="B29" s="1">
        <v>0</v>
      </c>
      <c r="C29" s="1">
        <v>1</v>
      </c>
      <c r="D29" s="60">
        <v>82</v>
      </c>
      <c r="E29" s="61">
        <v>1</v>
      </c>
      <c r="F29" s="3">
        <f>E29/D29</f>
        <v>1.2195121951219513E-2</v>
      </c>
      <c r="G29" s="2">
        <v>0.3</v>
      </c>
      <c r="H29" s="18">
        <f>C29*F29/(1+(1-G29)*C29*F29)</f>
        <v>1.2091898428053204E-2</v>
      </c>
      <c r="I29" s="18">
        <f>1-H29</f>
        <v>0.98790810157194675</v>
      </c>
      <c r="J29" s="19">
        <v>100000</v>
      </c>
      <c r="K29" s="20">
        <f>J29*H29</f>
        <v>1209.1898428053205</v>
      </c>
      <c r="L29" s="20">
        <f>C29*(J30+G29*K29)</f>
        <v>99153.567110036267</v>
      </c>
      <c r="M29" s="5">
        <f t="shared" ref="M29:M45" si="16">L29+M30</f>
        <v>7570422.3201033985</v>
      </c>
      <c r="N29" s="32">
        <f>M29/J29</f>
        <v>75.704223201033983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99153.567110036267</v>
      </c>
      <c r="T29" s="35">
        <f t="shared" ref="T29:T47" si="19">N29</f>
        <v>75.704223201033983</v>
      </c>
      <c r="U29" s="42">
        <v>0.95864674002964168</v>
      </c>
      <c r="V29" s="43">
        <f>1-U29</f>
        <v>4.1353259970358325E-2</v>
      </c>
      <c r="W29" s="29">
        <f>S29*U29</f>
        <v>95053.24387234656</v>
      </c>
      <c r="X29" s="29">
        <f t="shared" ref="X29:X45" si="20">X30+W29</f>
        <v>6761004.697517517</v>
      </c>
      <c r="Y29" s="40">
        <f>X29/R29</f>
        <v>67.610046975175166</v>
      </c>
      <c r="Z29" s="36">
        <f>T29-Y29</f>
        <v>8.094176225858817</v>
      </c>
    </row>
    <row r="30" spans="1:26" s="2" customFormat="1" x14ac:dyDescent="0.25">
      <c r="A30" s="2">
        <v>2</v>
      </c>
      <c r="B30" s="1" t="s">
        <v>35</v>
      </c>
      <c r="C30" s="1">
        <v>4</v>
      </c>
      <c r="D30" s="60">
        <v>503</v>
      </c>
      <c r="E30" s="61">
        <v>0</v>
      </c>
      <c r="F30" s="3">
        <f t="shared" ref="F30:F47" si="21">E30/D30</f>
        <v>0</v>
      </c>
      <c r="G30" s="2">
        <v>0.4</v>
      </c>
      <c r="H30" s="3">
        <f t="shared" ref="H30:H46" si="22">C30*F30/(1+(1-G30)*C30*F30)</f>
        <v>0</v>
      </c>
      <c r="I30" s="3">
        <f t="shared" ref="I30:I47" si="23">1-H30</f>
        <v>1</v>
      </c>
      <c r="J30" s="5">
        <f>I29*J29</f>
        <v>98790.810157194675</v>
      </c>
      <c r="K30" s="5">
        <f t="shared" ref="K30:K47" si="24">J30*H30</f>
        <v>0</v>
      </c>
      <c r="L30" s="5">
        <f t="shared" ref="L30:L46" si="25">C30*(J31+G30*K30)</f>
        <v>395163.2406287787</v>
      </c>
      <c r="M30" s="5">
        <f t="shared" si="16"/>
        <v>7471268.752993362</v>
      </c>
      <c r="N30" s="33">
        <f t="shared" ref="N30:N47" si="26">M30/J30</f>
        <v>75.627163509492178</v>
      </c>
      <c r="O30" s="4"/>
      <c r="Q30" s="27" t="s">
        <v>36</v>
      </c>
      <c r="R30" s="29">
        <f t="shared" si="17"/>
        <v>98790.810157194675</v>
      </c>
      <c r="S30" s="29">
        <f t="shared" si="18"/>
        <v>395163.2406287787</v>
      </c>
      <c r="T30" s="35">
        <f t="shared" si="19"/>
        <v>75.627163509492178</v>
      </c>
      <c r="U30" s="42">
        <v>0.95864674002964168</v>
      </c>
      <c r="V30" s="43">
        <f>1-U30</f>
        <v>4.1353259970358325E-2</v>
      </c>
      <c r="W30" s="29">
        <f t="shared" ref="W30:W47" si="27">S30*U30</f>
        <v>378821.95240832755</v>
      </c>
      <c r="X30" s="29">
        <f t="shared" si="20"/>
        <v>6665951.4536451707</v>
      </c>
      <c r="Y30" s="35">
        <f t="shared" ref="Y30:Y47" si="28">X30/R30</f>
        <v>67.475420467130434</v>
      </c>
      <c r="Z30" s="36">
        <f t="shared" ref="Z30:Z47" si="29">T30-Y30</f>
        <v>8.1517430423617441</v>
      </c>
    </row>
    <row r="31" spans="1:26" s="2" customFormat="1" x14ac:dyDescent="0.25">
      <c r="A31" s="2">
        <v>3</v>
      </c>
      <c r="B31" s="1" t="s">
        <v>37</v>
      </c>
      <c r="C31" s="1">
        <v>5</v>
      </c>
      <c r="D31" s="60">
        <v>759</v>
      </c>
      <c r="E31" s="61">
        <v>2</v>
      </c>
      <c r="F31" s="3">
        <f t="shared" si="21"/>
        <v>2.635046113306983E-3</v>
      </c>
      <c r="G31" s="2">
        <v>0.5</v>
      </c>
      <c r="H31" s="3">
        <f t="shared" si="22"/>
        <v>1.3089005235602094E-2</v>
      </c>
      <c r="I31" s="3">
        <f t="shared" si="23"/>
        <v>0.98691099476439792</v>
      </c>
      <c r="J31" s="5">
        <f t="shared" ref="J31:J47" si="30">I30*J30</f>
        <v>98790.810157194675</v>
      </c>
      <c r="K31" s="5">
        <f t="shared" si="24"/>
        <v>1293.0734313768937</v>
      </c>
      <c r="L31" s="5">
        <f t="shared" si="25"/>
        <v>490721.36720753112</v>
      </c>
      <c r="M31" s="5">
        <f t="shared" si="16"/>
        <v>7076105.5123645831</v>
      </c>
      <c r="N31" s="33">
        <f t="shared" si="26"/>
        <v>71.627163509492178</v>
      </c>
      <c r="O31" s="4"/>
      <c r="Q31" s="27" t="s">
        <v>38</v>
      </c>
      <c r="R31" s="29">
        <f t="shared" si="17"/>
        <v>98790.810157194675</v>
      </c>
      <c r="S31" s="29">
        <f t="shared" si="18"/>
        <v>490721.36720753112</v>
      </c>
      <c r="T31" s="35">
        <f t="shared" si="19"/>
        <v>71.627163509492178</v>
      </c>
      <c r="U31" s="42">
        <v>0.95864674002964168</v>
      </c>
      <c r="V31" s="43">
        <f>1-U31</f>
        <v>4.1353259970358325E-2</v>
      </c>
      <c r="W31" s="29">
        <f t="shared" si="27"/>
        <v>470428.43893638841</v>
      </c>
      <c r="X31" s="29">
        <f t="shared" si="20"/>
        <v>6287129.5012368429</v>
      </c>
      <c r="Y31" s="35">
        <f t="shared" si="28"/>
        <v>63.640833507011862</v>
      </c>
      <c r="Z31" s="36">
        <f t="shared" si="29"/>
        <v>7.9863300024803152</v>
      </c>
    </row>
    <row r="32" spans="1:26" s="2" customFormat="1" x14ac:dyDescent="0.25">
      <c r="A32" s="2">
        <v>4</v>
      </c>
      <c r="B32" s="1" t="s">
        <v>39</v>
      </c>
      <c r="C32" s="1">
        <v>5</v>
      </c>
      <c r="D32" s="60">
        <v>956</v>
      </c>
      <c r="E32" s="61">
        <v>0</v>
      </c>
      <c r="F32" s="3">
        <f t="shared" si="21"/>
        <v>0</v>
      </c>
      <c r="G32" s="2">
        <v>0.5</v>
      </c>
      <c r="H32" s="3">
        <f t="shared" si="22"/>
        <v>0</v>
      </c>
      <c r="I32" s="3">
        <f t="shared" si="23"/>
        <v>1</v>
      </c>
      <c r="J32" s="5">
        <f t="shared" si="30"/>
        <v>97497.736725817784</v>
      </c>
      <c r="K32" s="5">
        <f t="shared" si="24"/>
        <v>0</v>
      </c>
      <c r="L32" s="5">
        <f t="shared" si="25"/>
        <v>487488.68362908892</v>
      </c>
      <c r="M32" s="5">
        <f t="shared" si="16"/>
        <v>6585384.1451570522</v>
      </c>
      <c r="N32" s="33">
        <f t="shared" si="26"/>
        <v>67.54396939158093</v>
      </c>
      <c r="O32" s="4"/>
      <c r="Q32" s="27" t="s">
        <v>40</v>
      </c>
      <c r="R32" s="29">
        <f t="shared" si="17"/>
        <v>97497.736725817784</v>
      </c>
      <c r="S32" s="29">
        <f t="shared" si="18"/>
        <v>487488.68362908892</v>
      </c>
      <c r="T32" s="35">
        <f t="shared" si="19"/>
        <v>67.54396939158093</v>
      </c>
      <c r="U32" s="42">
        <v>0.95864674002964168</v>
      </c>
      <c r="V32" s="43">
        <f>1-U32</f>
        <v>4.1353259970358325E-2</v>
      </c>
      <c r="W32" s="29">
        <f t="shared" si="27"/>
        <v>467329.43736236746</v>
      </c>
      <c r="X32" s="29">
        <f t="shared" si="20"/>
        <v>5816701.0623004548</v>
      </c>
      <c r="Y32" s="35">
        <f t="shared" si="28"/>
        <v>59.659857322207664</v>
      </c>
      <c r="Z32" s="36">
        <f t="shared" si="29"/>
        <v>7.8841120693732663</v>
      </c>
    </row>
    <row r="33" spans="1:26" s="2" customFormat="1" x14ac:dyDescent="0.25">
      <c r="A33" s="2">
        <v>5</v>
      </c>
      <c r="B33" s="1" t="s">
        <v>41</v>
      </c>
      <c r="C33" s="1">
        <v>5</v>
      </c>
      <c r="D33" s="60">
        <v>979</v>
      </c>
      <c r="E33" s="61">
        <v>0</v>
      </c>
      <c r="F33" s="3">
        <f t="shared" si="21"/>
        <v>0</v>
      </c>
      <c r="G33" s="2">
        <v>0.5</v>
      </c>
      <c r="H33" s="3">
        <f t="shared" si="22"/>
        <v>0</v>
      </c>
      <c r="I33" s="3">
        <f t="shared" si="23"/>
        <v>1</v>
      </c>
      <c r="J33" s="5">
        <f t="shared" si="30"/>
        <v>97497.736725817784</v>
      </c>
      <c r="K33" s="5">
        <f t="shared" si="24"/>
        <v>0</v>
      </c>
      <c r="L33" s="5">
        <f t="shared" si="25"/>
        <v>487488.68362908892</v>
      </c>
      <c r="M33" s="5">
        <f t="shared" si="16"/>
        <v>6097895.4615279632</v>
      </c>
      <c r="N33" s="33">
        <f t="shared" si="26"/>
        <v>62.54396939158093</v>
      </c>
      <c r="O33" s="4"/>
      <c r="Q33" s="27" t="s">
        <v>42</v>
      </c>
      <c r="R33" s="29">
        <f t="shared" si="17"/>
        <v>97497.736725817784</v>
      </c>
      <c r="S33" s="29">
        <f t="shared" si="18"/>
        <v>487488.68362908892</v>
      </c>
      <c r="T33" s="35">
        <f t="shared" si="19"/>
        <v>62.54396939158093</v>
      </c>
      <c r="U33" s="42">
        <v>0.95864674002964168</v>
      </c>
      <c r="V33" s="43">
        <f>1-U33</f>
        <v>4.1353259970358325E-2</v>
      </c>
      <c r="W33" s="29">
        <f t="shared" si="27"/>
        <v>467329.43736236746</v>
      </c>
      <c r="X33" s="29">
        <f t="shared" si="20"/>
        <v>5349371.6249380875</v>
      </c>
      <c r="Y33" s="35">
        <f t="shared" si="28"/>
        <v>54.866623622059457</v>
      </c>
      <c r="Z33" s="36">
        <f t="shared" si="29"/>
        <v>7.6773457695214731</v>
      </c>
    </row>
    <row r="34" spans="1:26" s="2" customFormat="1" x14ac:dyDescent="0.25">
      <c r="A34" s="2">
        <v>6</v>
      </c>
      <c r="B34" s="1" t="s">
        <v>43</v>
      </c>
      <c r="C34" s="1">
        <v>5</v>
      </c>
      <c r="D34" s="60">
        <v>1159</v>
      </c>
      <c r="E34" s="61">
        <v>1</v>
      </c>
      <c r="F34" s="3">
        <f t="shared" si="21"/>
        <v>8.6281276962899055E-4</v>
      </c>
      <c r="G34" s="2">
        <v>0.5</v>
      </c>
      <c r="H34" s="3">
        <f t="shared" si="22"/>
        <v>4.3047783039173483E-3</v>
      </c>
      <c r="I34" s="3">
        <f t="shared" si="23"/>
        <v>0.9956952216960826</v>
      </c>
      <c r="J34" s="5">
        <f t="shared" si="30"/>
        <v>97497.736725817784</v>
      </c>
      <c r="K34" s="5">
        <f t="shared" si="24"/>
        <v>419.70614173834605</v>
      </c>
      <c r="L34" s="5">
        <f t="shared" si="25"/>
        <v>486439.41827474302</v>
      </c>
      <c r="M34" s="5">
        <f t="shared" si="16"/>
        <v>5610406.7778988741</v>
      </c>
      <c r="N34" s="33">
        <f t="shared" si="26"/>
        <v>57.54396939158093</v>
      </c>
      <c r="O34" s="4"/>
      <c r="Q34" s="27" t="s">
        <v>44</v>
      </c>
      <c r="R34" s="29">
        <f t="shared" si="17"/>
        <v>97497.736725817784</v>
      </c>
      <c r="S34" s="29">
        <f t="shared" si="18"/>
        <v>486439.41827474302</v>
      </c>
      <c r="T34" s="35">
        <f t="shared" si="19"/>
        <v>57.54396939158093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471447.46108926309</v>
      </c>
      <c r="X34" s="29">
        <f t="shared" si="20"/>
        <v>4882042.1875757203</v>
      </c>
      <c r="Y34" s="35">
        <f t="shared" si="28"/>
        <v>50.07338992191125</v>
      </c>
      <c r="Z34" s="36">
        <f t="shared" si="29"/>
        <v>7.4705794696696799</v>
      </c>
    </row>
    <row r="35" spans="1:26" s="2" customFormat="1" x14ac:dyDescent="0.25">
      <c r="A35" s="2">
        <v>7</v>
      </c>
      <c r="B35" s="1" t="s">
        <v>45</v>
      </c>
      <c r="C35" s="1">
        <v>5</v>
      </c>
      <c r="D35" s="60">
        <v>1202</v>
      </c>
      <c r="E35" s="61">
        <v>0</v>
      </c>
      <c r="F35" s="3">
        <f t="shared" si="21"/>
        <v>0</v>
      </c>
      <c r="G35" s="2">
        <v>0.5</v>
      </c>
      <c r="H35" s="3">
        <f t="shared" si="22"/>
        <v>0</v>
      </c>
      <c r="I35" s="3">
        <f t="shared" si="23"/>
        <v>1</v>
      </c>
      <c r="J35" s="5">
        <f t="shared" si="30"/>
        <v>97078.030584079432</v>
      </c>
      <c r="K35" s="5">
        <f t="shared" si="24"/>
        <v>0</v>
      </c>
      <c r="L35" s="5">
        <f t="shared" si="25"/>
        <v>485390.15292039717</v>
      </c>
      <c r="M35" s="5">
        <f t="shared" si="16"/>
        <v>5123967.3596241307</v>
      </c>
      <c r="N35" s="33">
        <f t="shared" si="26"/>
        <v>52.781945912945304</v>
      </c>
      <c r="O35" s="4"/>
      <c r="Q35" s="27" t="s">
        <v>46</v>
      </c>
      <c r="R35" s="29">
        <f t="shared" si="17"/>
        <v>97078.030584079432</v>
      </c>
      <c r="S35" s="29">
        <f t="shared" si="18"/>
        <v>485390.15292039717</v>
      </c>
      <c r="T35" s="35">
        <f t="shared" si="19"/>
        <v>52.781945912945304</v>
      </c>
      <c r="U35" s="42">
        <v>0.96192878092594225</v>
      </c>
      <c r="V35" s="43">
        <f t="shared" si="31"/>
        <v>3.8071219074057749E-2</v>
      </c>
      <c r="W35" s="29">
        <f t="shared" si="27"/>
        <v>466910.75807217433</v>
      </c>
      <c r="X35" s="29">
        <f t="shared" si="20"/>
        <v>4410594.7264864575</v>
      </c>
      <c r="Y35" s="35">
        <f t="shared" si="28"/>
        <v>45.433500246653999</v>
      </c>
      <c r="Z35" s="36">
        <f t="shared" si="29"/>
        <v>7.3484456662913047</v>
      </c>
    </row>
    <row r="36" spans="1:26" s="2" customFormat="1" x14ac:dyDescent="0.25">
      <c r="A36" s="2">
        <v>8</v>
      </c>
      <c r="B36" s="1" t="s">
        <v>47</v>
      </c>
      <c r="C36" s="1">
        <v>5</v>
      </c>
      <c r="D36" s="60">
        <v>1011</v>
      </c>
      <c r="E36" s="61">
        <v>1</v>
      </c>
      <c r="F36" s="3">
        <f t="shared" si="21"/>
        <v>9.8911968348170125E-4</v>
      </c>
      <c r="G36" s="2">
        <v>0.5</v>
      </c>
      <c r="H36" s="3">
        <f t="shared" si="22"/>
        <v>4.933399111988159E-3</v>
      </c>
      <c r="I36" s="3">
        <f t="shared" si="23"/>
        <v>0.9950666008880118</v>
      </c>
      <c r="J36" s="5">
        <f t="shared" si="30"/>
        <v>97078.030584079432</v>
      </c>
      <c r="K36" s="5">
        <f t="shared" si="24"/>
        <v>478.92466987705683</v>
      </c>
      <c r="L36" s="5">
        <f t="shared" si="25"/>
        <v>484192.84124570445</v>
      </c>
      <c r="M36" s="5">
        <f t="shared" si="16"/>
        <v>4638577.2067037337</v>
      </c>
      <c r="N36" s="33">
        <f t="shared" si="26"/>
        <v>47.781945912945304</v>
      </c>
      <c r="O36" s="4"/>
      <c r="Q36" s="27" t="s">
        <v>48</v>
      </c>
      <c r="R36" s="29">
        <f t="shared" si="17"/>
        <v>97078.030584079432</v>
      </c>
      <c r="S36" s="29">
        <f t="shared" si="18"/>
        <v>484192.84124570445</v>
      </c>
      <c r="T36" s="35">
        <f t="shared" si="19"/>
        <v>47.781945912945304</v>
      </c>
      <c r="U36" s="42">
        <v>0.95558309086652893</v>
      </c>
      <c r="V36" s="43">
        <f t="shared" si="31"/>
        <v>4.4416909133471072E-2</v>
      </c>
      <c r="W36" s="29">
        <f t="shared" si="27"/>
        <v>462686.49181301682</v>
      </c>
      <c r="X36" s="29">
        <f t="shared" si="20"/>
        <v>3943683.9684142834</v>
      </c>
      <c r="Y36" s="35">
        <f t="shared" si="28"/>
        <v>40.62385634202429</v>
      </c>
      <c r="Z36" s="36">
        <f t="shared" si="29"/>
        <v>7.1580895709210139</v>
      </c>
    </row>
    <row r="37" spans="1:26" s="2" customFormat="1" x14ac:dyDescent="0.25">
      <c r="A37" s="2">
        <v>9</v>
      </c>
      <c r="B37" s="1" t="s">
        <v>49</v>
      </c>
      <c r="C37" s="1">
        <v>5</v>
      </c>
      <c r="D37" s="60">
        <v>1081</v>
      </c>
      <c r="E37" s="61">
        <v>1</v>
      </c>
      <c r="F37" s="3">
        <f t="shared" si="21"/>
        <v>9.2506938020351531E-4</v>
      </c>
      <c r="G37" s="2">
        <v>0.5</v>
      </c>
      <c r="H37" s="3">
        <f t="shared" si="22"/>
        <v>4.6146746654360865E-3</v>
      </c>
      <c r="I37" s="3">
        <f t="shared" si="23"/>
        <v>0.99538532533456392</v>
      </c>
      <c r="J37" s="5">
        <f t="shared" si="30"/>
        <v>96599.105914202373</v>
      </c>
      <c r="K37" s="5">
        <f t="shared" si="24"/>
        <v>445.7734467660469</v>
      </c>
      <c r="L37" s="5">
        <f t="shared" si="25"/>
        <v>481881.09595409676</v>
      </c>
      <c r="M37" s="5">
        <f t="shared" si="16"/>
        <v>4154384.3654580293</v>
      </c>
      <c r="N37" s="33">
        <f t="shared" si="26"/>
        <v>43.006447380039731</v>
      </c>
      <c r="O37" s="4"/>
      <c r="Q37" s="27" t="s">
        <v>50</v>
      </c>
      <c r="R37" s="29">
        <f t="shared" si="17"/>
        <v>96599.105914202373</v>
      </c>
      <c r="S37" s="29">
        <f t="shared" si="18"/>
        <v>481881.09595409676</v>
      </c>
      <c r="T37" s="35">
        <f t="shared" si="19"/>
        <v>43.006447380039731</v>
      </c>
      <c r="U37" s="42">
        <v>0.95343645724036619</v>
      </c>
      <c r="V37" s="43">
        <f t="shared" si="31"/>
        <v>4.6563542759633814E-2</v>
      </c>
      <c r="W37" s="29">
        <f t="shared" si="27"/>
        <v>459443.00493757898</v>
      </c>
      <c r="X37" s="29">
        <f t="shared" si="20"/>
        <v>3480997.4766012663</v>
      </c>
      <c r="Y37" s="35">
        <f t="shared" si="28"/>
        <v>36.035504093516423</v>
      </c>
      <c r="Z37" s="36">
        <f t="shared" si="29"/>
        <v>6.9709432865233083</v>
      </c>
    </row>
    <row r="38" spans="1:26" s="2" customFormat="1" x14ac:dyDescent="0.25">
      <c r="A38" s="2">
        <v>10</v>
      </c>
      <c r="B38" s="1" t="s">
        <v>51</v>
      </c>
      <c r="C38" s="1">
        <v>5</v>
      </c>
      <c r="D38" s="60">
        <v>1249</v>
      </c>
      <c r="E38" s="61">
        <v>4</v>
      </c>
      <c r="F38" s="3">
        <f t="shared" si="21"/>
        <v>3.2025620496397116E-3</v>
      </c>
      <c r="G38" s="2">
        <v>0.5</v>
      </c>
      <c r="H38" s="3">
        <f t="shared" si="22"/>
        <v>1.5885623510722795E-2</v>
      </c>
      <c r="I38" s="3">
        <f t="shared" si="23"/>
        <v>0.98411437648927724</v>
      </c>
      <c r="J38" s="5">
        <f t="shared" si="30"/>
        <v>96153.332467436325</v>
      </c>
      <c r="K38" s="5">
        <f t="shared" si="24"/>
        <v>1527.455638879052</v>
      </c>
      <c r="L38" s="5">
        <f t="shared" si="25"/>
        <v>476948.02323998406</v>
      </c>
      <c r="M38" s="5">
        <f t="shared" si="16"/>
        <v>3672503.2695039324</v>
      </c>
      <c r="N38" s="33">
        <f t="shared" si="26"/>
        <v>38.194238049395501</v>
      </c>
      <c r="O38" s="4"/>
      <c r="Q38" s="27" t="s">
        <v>52</v>
      </c>
      <c r="R38" s="29">
        <f t="shared" si="17"/>
        <v>96153.332467436325</v>
      </c>
      <c r="S38" s="29">
        <f t="shared" si="18"/>
        <v>476948.02323998406</v>
      </c>
      <c r="T38" s="35">
        <f t="shared" si="19"/>
        <v>38.194238049395501</v>
      </c>
      <c r="U38" s="42">
        <v>0.93748024841036759</v>
      </c>
      <c r="V38" s="43">
        <f t="shared" si="31"/>
        <v>6.2519751589632411E-2</v>
      </c>
      <c r="W38" s="29">
        <f t="shared" si="27"/>
        <v>447129.35130585404</v>
      </c>
      <c r="X38" s="29">
        <f t="shared" si="20"/>
        <v>3021554.4716636874</v>
      </c>
      <c r="Y38" s="35">
        <f t="shared" si="28"/>
        <v>31.424334384738867</v>
      </c>
      <c r="Z38" s="36">
        <f t="shared" si="29"/>
        <v>6.7699036646566348</v>
      </c>
    </row>
    <row r="39" spans="1:26" s="2" customFormat="1" x14ac:dyDescent="0.25">
      <c r="A39" s="2">
        <v>11</v>
      </c>
      <c r="B39" s="1" t="s">
        <v>53</v>
      </c>
      <c r="C39" s="1">
        <v>5</v>
      </c>
      <c r="D39" s="60">
        <v>1379</v>
      </c>
      <c r="E39" s="61">
        <v>3</v>
      </c>
      <c r="F39" s="3">
        <f t="shared" si="21"/>
        <v>2.1754894851341551E-3</v>
      </c>
      <c r="G39" s="2">
        <v>0.5</v>
      </c>
      <c r="H39" s="3">
        <f t="shared" si="22"/>
        <v>1.0818608005769921E-2</v>
      </c>
      <c r="I39" s="3">
        <f t="shared" si="23"/>
        <v>0.98918139199423005</v>
      </c>
      <c r="J39" s="5">
        <f t="shared" si="30"/>
        <v>94625.876828557273</v>
      </c>
      <c r="K39" s="5">
        <f t="shared" si="24"/>
        <v>1023.7202686104282</v>
      </c>
      <c r="L39" s="5">
        <f t="shared" si="25"/>
        <v>470570.08347126027</v>
      </c>
      <c r="M39" s="5">
        <f t="shared" si="16"/>
        <v>3195555.2462639483</v>
      </c>
      <c r="N39" s="33">
        <f t="shared" si="26"/>
        <v>33.770416226141194</v>
      </c>
      <c r="O39" s="4"/>
      <c r="Q39" s="27" t="s">
        <v>54</v>
      </c>
      <c r="R39" s="29">
        <f t="shared" si="17"/>
        <v>94625.876828557273</v>
      </c>
      <c r="S39" s="29">
        <f t="shared" si="18"/>
        <v>470570.08347126027</v>
      </c>
      <c r="T39" s="35">
        <f t="shared" si="19"/>
        <v>33.770416226141194</v>
      </c>
      <c r="U39" s="42">
        <v>0.91788799906018037</v>
      </c>
      <c r="V39" s="43">
        <f t="shared" si="31"/>
        <v>8.2112000939819629E-2</v>
      </c>
      <c r="W39" s="29">
        <f t="shared" si="27"/>
        <v>431930.63233501714</v>
      </c>
      <c r="X39" s="29">
        <f t="shared" si="20"/>
        <v>2574425.1203578333</v>
      </c>
      <c r="Y39" s="35">
        <f t="shared" si="28"/>
        <v>27.206354188106122</v>
      </c>
      <c r="Z39" s="36">
        <f t="shared" si="29"/>
        <v>6.5640620380350718</v>
      </c>
    </row>
    <row r="40" spans="1:26" s="2" customFormat="1" x14ac:dyDescent="0.25">
      <c r="A40" s="2">
        <v>12</v>
      </c>
      <c r="B40" s="1" t="s">
        <v>55</v>
      </c>
      <c r="C40" s="1">
        <v>5</v>
      </c>
      <c r="D40" s="60">
        <v>1363</v>
      </c>
      <c r="E40" s="61">
        <v>3</v>
      </c>
      <c r="F40" s="3">
        <f t="shared" si="21"/>
        <v>2.2010271460014674E-3</v>
      </c>
      <c r="G40" s="2">
        <v>0.5</v>
      </c>
      <c r="H40" s="3">
        <f t="shared" si="22"/>
        <v>1.0944910616563299E-2</v>
      </c>
      <c r="I40" s="3">
        <f t="shared" si="23"/>
        <v>0.98905508938343667</v>
      </c>
      <c r="J40" s="5">
        <f t="shared" si="30"/>
        <v>93602.156559946845</v>
      </c>
      <c r="K40" s="5">
        <f t="shared" si="24"/>
        <v>1024.4672370661822</v>
      </c>
      <c r="L40" s="5">
        <f t="shared" si="25"/>
        <v>465449.61470706877</v>
      </c>
      <c r="M40" s="5">
        <f t="shared" si="16"/>
        <v>2724985.1627926882</v>
      </c>
      <c r="N40" s="33">
        <f t="shared" si="26"/>
        <v>29.112418590991442</v>
      </c>
      <c r="O40" s="4"/>
      <c r="Q40" s="27" t="s">
        <v>56</v>
      </c>
      <c r="R40" s="29">
        <f t="shared" si="17"/>
        <v>93602.156559946845</v>
      </c>
      <c r="S40" s="29">
        <f t="shared" si="18"/>
        <v>465449.61470706877</v>
      </c>
      <c r="T40" s="35">
        <f t="shared" si="19"/>
        <v>29.112418590991442</v>
      </c>
      <c r="U40" s="42">
        <v>0.89571782863194893</v>
      </c>
      <c r="V40" s="43">
        <f t="shared" si="31"/>
        <v>0.10428217136805107</v>
      </c>
      <c r="W40" s="29">
        <f t="shared" si="27"/>
        <v>416911.51822299289</v>
      </c>
      <c r="X40" s="29">
        <f t="shared" si="20"/>
        <v>2142494.4880228164</v>
      </c>
      <c r="Y40" s="35">
        <f t="shared" si="28"/>
        <v>22.889371001304557</v>
      </c>
      <c r="Z40" s="36">
        <f t="shared" si="29"/>
        <v>6.2230475896868853</v>
      </c>
    </row>
    <row r="41" spans="1:26" s="2" customFormat="1" x14ac:dyDescent="0.25">
      <c r="A41" s="2">
        <v>13</v>
      </c>
      <c r="B41" s="1" t="s">
        <v>57</v>
      </c>
      <c r="C41" s="1">
        <v>5</v>
      </c>
      <c r="D41" s="60">
        <v>1274</v>
      </c>
      <c r="E41" s="61">
        <v>4</v>
      </c>
      <c r="F41" s="3">
        <f t="shared" si="21"/>
        <v>3.1397174254317113E-3</v>
      </c>
      <c r="G41" s="2">
        <v>0.5</v>
      </c>
      <c r="H41" s="3">
        <f t="shared" si="22"/>
        <v>1.5576323987538944E-2</v>
      </c>
      <c r="I41" s="3">
        <f t="shared" si="23"/>
        <v>0.98442367601246106</v>
      </c>
      <c r="J41" s="5">
        <f t="shared" si="30"/>
        <v>92577.689322880658</v>
      </c>
      <c r="K41" s="5">
        <f t="shared" si="24"/>
        <v>1442.020082910914</v>
      </c>
      <c r="L41" s="5">
        <f t="shared" si="25"/>
        <v>459283.39640712604</v>
      </c>
      <c r="M41" s="5">
        <f t="shared" si="16"/>
        <v>2259535.5480856192</v>
      </c>
      <c r="N41" s="33">
        <f t="shared" si="26"/>
        <v>24.406912341537272</v>
      </c>
      <c r="O41" s="4"/>
      <c r="Q41" s="27" t="s">
        <v>58</v>
      </c>
      <c r="R41" s="29">
        <f t="shared" si="17"/>
        <v>92577.689322880658</v>
      </c>
      <c r="S41" s="29">
        <f t="shared" si="18"/>
        <v>459283.39640712604</v>
      </c>
      <c r="T41" s="35">
        <f t="shared" si="19"/>
        <v>24.406912341537272</v>
      </c>
      <c r="U41" s="42">
        <v>0.86473435856680392</v>
      </c>
      <c r="V41" s="43">
        <f t="shared" si="31"/>
        <v>0.13526564143319608</v>
      </c>
      <c r="W41" s="29">
        <f t="shared" si="27"/>
        <v>397158.13319249928</v>
      </c>
      <c r="X41" s="29">
        <f t="shared" si="20"/>
        <v>1725582.9697998236</v>
      </c>
      <c r="Y41" s="35">
        <f t="shared" si="28"/>
        <v>18.639296167584778</v>
      </c>
      <c r="Z41" s="36">
        <f t="shared" si="29"/>
        <v>5.7676161739524936</v>
      </c>
    </row>
    <row r="42" spans="1:26" s="2" customFormat="1" x14ac:dyDescent="0.25">
      <c r="A42" s="2">
        <v>14</v>
      </c>
      <c r="B42" s="1" t="s">
        <v>59</v>
      </c>
      <c r="C42" s="1">
        <v>5</v>
      </c>
      <c r="D42" s="60">
        <v>938</v>
      </c>
      <c r="E42" s="61">
        <v>10</v>
      </c>
      <c r="F42" s="3">
        <f t="shared" si="21"/>
        <v>1.0660980810234541E-2</v>
      </c>
      <c r="G42" s="2">
        <v>0.5</v>
      </c>
      <c r="H42" s="3">
        <f t="shared" si="22"/>
        <v>5.192107995846313E-2</v>
      </c>
      <c r="I42" s="3">
        <f t="shared" si="23"/>
        <v>0.94807892004153682</v>
      </c>
      <c r="J42" s="5">
        <f t="shared" si="30"/>
        <v>91135.669239969749</v>
      </c>
      <c r="K42" s="5">
        <f t="shared" si="24"/>
        <v>4731.862369676518</v>
      </c>
      <c r="L42" s="5">
        <f t="shared" si="25"/>
        <v>443848.69027565746</v>
      </c>
      <c r="M42" s="5">
        <f t="shared" si="16"/>
        <v>1800252.151678493</v>
      </c>
      <c r="N42" s="33">
        <f t="shared" si="26"/>
        <v>19.753540701371719</v>
      </c>
      <c r="O42" s="4"/>
      <c r="Q42" s="27" t="s">
        <v>60</v>
      </c>
      <c r="R42" s="29">
        <f t="shared" si="17"/>
        <v>91135.669239969749</v>
      </c>
      <c r="S42" s="29">
        <f t="shared" si="18"/>
        <v>443848.69027565746</v>
      </c>
      <c r="T42" s="35">
        <f t="shared" si="19"/>
        <v>19.753540701371719</v>
      </c>
      <c r="U42" s="42">
        <v>0.81758889711164551</v>
      </c>
      <c r="V42" s="43">
        <f t="shared" si="31"/>
        <v>0.18241110288835449</v>
      </c>
      <c r="W42" s="29">
        <f t="shared" si="27"/>
        <v>362885.7611669231</v>
      </c>
      <c r="X42" s="29">
        <f t="shared" si="20"/>
        <v>1328424.8366073244</v>
      </c>
      <c r="Y42" s="35">
        <f t="shared" si="28"/>
        <v>14.576343682838855</v>
      </c>
      <c r="Z42" s="36">
        <f t="shared" si="29"/>
        <v>5.1771970185328637</v>
      </c>
    </row>
    <row r="43" spans="1:26" s="2" customFormat="1" x14ac:dyDescent="0.25">
      <c r="A43" s="2">
        <v>15</v>
      </c>
      <c r="B43" s="1" t="s">
        <v>61</v>
      </c>
      <c r="C43" s="1">
        <v>5</v>
      </c>
      <c r="D43" s="60">
        <v>774</v>
      </c>
      <c r="E43" s="61">
        <v>17</v>
      </c>
      <c r="F43" s="3">
        <f t="shared" si="21"/>
        <v>2.1963824289405683E-2</v>
      </c>
      <c r="G43" s="2">
        <v>0.5</v>
      </c>
      <c r="H43" s="3">
        <f t="shared" si="22"/>
        <v>0.1041028781383956</v>
      </c>
      <c r="I43" s="3">
        <f t="shared" si="23"/>
        <v>0.89589712186160442</v>
      </c>
      <c r="J43" s="5">
        <f t="shared" si="30"/>
        <v>86403.806870293221</v>
      </c>
      <c r="K43" s="5">
        <f t="shared" si="24"/>
        <v>8994.8849773116035</v>
      </c>
      <c r="L43" s="5">
        <f t="shared" si="25"/>
        <v>409531.82190818706</v>
      </c>
      <c r="M43" s="5">
        <f t="shared" si="16"/>
        <v>1356403.4614028356</v>
      </c>
      <c r="N43" s="33">
        <f t="shared" si="26"/>
        <v>15.698422448434794</v>
      </c>
      <c r="O43" s="4"/>
      <c r="Q43" s="27" t="s">
        <v>62</v>
      </c>
      <c r="R43" s="29">
        <f t="shared" si="17"/>
        <v>86403.806870293221</v>
      </c>
      <c r="S43" s="29">
        <f t="shared" si="18"/>
        <v>409531.82190818706</v>
      </c>
      <c r="T43" s="35">
        <f t="shared" si="19"/>
        <v>15.698422448434794</v>
      </c>
      <c r="U43" s="42">
        <v>0.77888026534586052</v>
      </c>
      <c r="V43" s="43">
        <f t="shared" si="31"/>
        <v>0.22111973465413948</v>
      </c>
      <c r="W43" s="29">
        <f t="shared" si="27"/>
        <v>318976.25411542243</v>
      </c>
      <c r="X43" s="29">
        <f t="shared" si="20"/>
        <v>965539.07544040144</v>
      </c>
      <c r="Y43" s="35">
        <f t="shared" si="28"/>
        <v>11.174728410865502</v>
      </c>
      <c r="Z43" s="36">
        <f t="shared" si="29"/>
        <v>4.5236940375692924</v>
      </c>
    </row>
    <row r="44" spans="1:26" s="2" customFormat="1" x14ac:dyDescent="0.25">
      <c r="A44" s="2">
        <v>16</v>
      </c>
      <c r="B44" s="1" t="s">
        <v>63</v>
      </c>
      <c r="C44" s="1">
        <v>5</v>
      </c>
      <c r="D44" s="60">
        <v>541</v>
      </c>
      <c r="E44" s="61">
        <v>18</v>
      </c>
      <c r="F44" s="3">
        <f t="shared" si="21"/>
        <v>3.3271719038817003E-2</v>
      </c>
      <c r="G44" s="2">
        <v>0.5</v>
      </c>
      <c r="H44" s="3">
        <f t="shared" si="22"/>
        <v>0.15358361774744028</v>
      </c>
      <c r="I44" s="3">
        <f t="shared" si="23"/>
        <v>0.84641638225255966</v>
      </c>
      <c r="J44" s="5">
        <f t="shared" si="30"/>
        <v>77408.921892981612</v>
      </c>
      <c r="K44" s="5">
        <f t="shared" si="24"/>
        <v>11888.742270253149</v>
      </c>
      <c r="L44" s="5">
        <f t="shared" si="25"/>
        <v>357322.75378927519</v>
      </c>
      <c r="M44" s="5">
        <f t="shared" si="16"/>
        <v>946871.63949464844</v>
      </c>
      <c r="N44" s="33">
        <f t="shared" si="26"/>
        <v>12.232073724056063</v>
      </c>
      <c r="O44" s="4"/>
      <c r="Q44" s="27" t="s">
        <v>64</v>
      </c>
      <c r="R44" s="29">
        <f t="shared" si="17"/>
        <v>77408.921892981612</v>
      </c>
      <c r="S44" s="29">
        <f t="shared" si="18"/>
        <v>357322.75378927519</v>
      </c>
      <c r="T44" s="35">
        <f t="shared" si="19"/>
        <v>12.232073724056063</v>
      </c>
      <c r="U44" s="42">
        <v>0.71980976748499381</v>
      </c>
      <c r="V44" s="43">
        <f t="shared" si="31"/>
        <v>0.28019023251500619</v>
      </c>
      <c r="W44" s="29">
        <f t="shared" si="27"/>
        <v>257204.40832215585</v>
      </c>
      <c r="X44" s="29">
        <f t="shared" si="20"/>
        <v>646562.82132497896</v>
      </c>
      <c r="Y44" s="35">
        <f t="shared" si="28"/>
        <v>8.3525620240371854</v>
      </c>
      <c r="Z44" s="36">
        <f t="shared" si="29"/>
        <v>3.8795117000188775</v>
      </c>
    </row>
    <row r="45" spans="1:26" s="2" customFormat="1" x14ac:dyDescent="0.25">
      <c r="A45" s="2">
        <v>17</v>
      </c>
      <c r="B45" s="1" t="s">
        <v>65</v>
      </c>
      <c r="C45" s="1">
        <v>5</v>
      </c>
      <c r="D45" s="60">
        <v>357</v>
      </c>
      <c r="E45" s="61">
        <v>22</v>
      </c>
      <c r="F45" s="3">
        <f t="shared" si="21"/>
        <v>6.1624649859943981E-2</v>
      </c>
      <c r="G45" s="2">
        <v>0.5</v>
      </c>
      <c r="H45" s="3">
        <f t="shared" si="22"/>
        <v>0.26699029126213597</v>
      </c>
      <c r="I45" s="3">
        <f t="shared" si="23"/>
        <v>0.73300970873786397</v>
      </c>
      <c r="J45" s="5">
        <f t="shared" si="30"/>
        <v>65520.179622728458</v>
      </c>
      <c r="K45" s="5">
        <f t="shared" si="24"/>
        <v>17493.251841019737</v>
      </c>
      <c r="L45" s="5">
        <f t="shared" si="25"/>
        <v>283867.76851109293</v>
      </c>
      <c r="M45" s="5">
        <f t="shared" si="16"/>
        <v>589548.88570537325</v>
      </c>
      <c r="N45" s="33">
        <f t="shared" si="26"/>
        <v>8.9979741981791381</v>
      </c>
      <c r="O45" s="4"/>
      <c r="Q45" s="27" t="s">
        <v>66</v>
      </c>
      <c r="R45" s="29">
        <f t="shared" si="17"/>
        <v>65520.179622728458</v>
      </c>
      <c r="S45" s="29">
        <f t="shared" si="18"/>
        <v>283867.76851109293</v>
      </c>
      <c r="T45" s="35">
        <f t="shared" si="19"/>
        <v>8.9979741981791381</v>
      </c>
      <c r="U45" s="42">
        <v>0.68480776711742686</v>
      </c>
      <c r="V45" s="43">
        <f t="shared" si="31"/>
        <v>0.31519223288257314</v>
      </c>
      <c r="W45" s="29">
        <f t="shared" si="27"/>
        <v>194394.85271068817</v>
      </c>
      <c r="X45" s="29">
        <f t="shared" si="20"/>
        <v>389358.41300282313</v>
      </c>
      <c r="Y45" s="35">
        <f t="shared" si="28"/>
        <v>5.942572429513878</v>
      </c>
      <c r="Z45" s="36">
        <f t="shared" si="29"/>
        <v>3.0554017686652601</v>
      </c>
    </row>
    <row r="46" spans="1:26" s="2" customFormat="1" x14ac:dyDescent="0.25">
      <c r="A46" s="2">
        <v>18</v>
      </c>
      <c r="B46" s="1" t="s">
        <v>67</v>
      </c>
      <c r="C46" s="1">
        <v>5</v>
      </c>
      <c r="D46" s="60">
        <v>197</v>
      </c>
      <c r="E46" s="61">
        <v>24</v>
      </c>
      <c r="F46" s="3">
        <f t="shared" si="21"/>
        <v>0.12182741116751269</v>
      </c>
      <c r="G46" s="2">
        <v>0.5</v>
      </c>
      <c r="H46" s="3">
        <f t="shared" si="22"/>
        <v>0.46692607003891051</v>
      </c>
      <c r="I46" s="3">
        <f t="shared" si="23"/>
        <v>0.53307392996108949</v>
      </c>
      <c r="J46" s="5">
        <f t="shared" si="30"/>
        <v>48026.92778170872</v>
      </c>
      <c r="K46" s="5">
        <f t="shared" si="24"/>
        <v>22425.024645155823</v>
      </c>
      <c r="L46" s="5">
        <f t="shared" si="25"/>
        <v>184072.07729565405</v>
      </c>
      <c r="M46" s="5">
        <f>L46+M47</f>
        <v>305681.11719428032</v>
      </c>
      <c r="N46" s="33">
        <f t="shared" si="26"/>
        <v>6.3647859922178993</v>
      </c>
      <c r="O46" s="4"/>
      <c r="Q46" s="27" t="s">
        <v>68</v>
      </c>
      <c r="R46" s="29">
        <f t="shared" si="17"/>
        <v>48026.92778170872</v>
      </c>
      <c r="S46" s="29">
        <f t="shared" si="18"/>
        <v>184072.07729565405</v>
      </c>
      <c r="T46" s="35">
        <f t="shared" si="19"/>
        <v>6.3647859922178993</v>
      </c>
      <c r="U46" s="42">
        <v>0.65629805890441617</v>
      </c>
      <c r="V46" s="43">
        <f t="shared" si="31"/>
        <v>0.34370194109558383</v>
      </c>
      <c r="W46" s="29">
        <f t="shared" si="27"/>
        <v>120806.1470276414</v>
      </c>
      <c r="X46" s="29">
        <f>X47+W46</f>
        <v>194963.56029213499</v>
      </c>
      <c r="Y46" s="35">
        <f t="shared" si="28"/>
        <v>4.0594634988579843</v>
      </c>
      <c r="Z46" s="36">
        <f t="shared" si="29"/>
        <v>2.305322493359915</v>
      </c>
    </row>
    <row r="47" spans="1:26" s="2" customFormat="1" x14ac:dyDescent="0.25">
      <c r="A47" s="12">
        <v>19</v>
      </c>
      <c r="B47" s="13" t="s">
        <v>69</v>
      </c>
      <c r="C47" s="12"/>
      <c r="D47" s="62">
        <v>114</v>
      </c>
      <c r="E47" s="63">
        <v>24</v>
      </c>
      <c r="F47" s="17">
        <f t="shared" si="21"/>
        <v>0.21052631578947367</v>
      </c>
      <c r="G47" s="12"/>
      <c r="H47" s="17">
        <v>1</v>
      </c>
      <c r="I47" s="17">
        <f t="shared" si="23"/>
        <v>0</v>
      </c>
      <c r="J47" s="21">
        <f t="shared" si="30"/>
        <v>25601.903136552897</v>
      </c>
      <c r="K47" s="21">
        <f t="shared" si="24"/>
        <v>25601.903136552897</v>
      </c>
      <c r="L47" s="21">
        <f>K47/F47</f>
        <v>121609.03989862627</v>
      </c>
      <c r="M47" s="21">
        <f>L47</f>
        <v>121609.03989862627</v>
      </c>
      <c r="N47" s="34">
        <f t="shared" si="26"/>
        <v>4.7500000000000009</v>
      </c>
      <c r="O47" s="4"/>
      <c r="Q47" s="30" t="s">
        <v>69</v>
      </c>
      <c r="R47" s="31">
        <f t="shared" si="17"/>
        <v>25601.903136552897</v>
      </c>
      <c r="S47" s="31">
        <f t="shared" si="18"/>
        <v>121609.03989862627</v>
      </c>
      <c r="T47" s="38">
        <f t="shared" si="19"/>
        <v>4.7500000000000009</v>
      </c>
      <c r="U47" s="44">
        <v>0.6098018151143324</v>
      </c>
      <c r="V47" s="45">
        <f t="shared" si="31"/>
        <v>0.3901981848856676</v>
      </c>
      <c r="W47" s="31">
        <f t="shared" si="27"/>
        <v>74157.413264493574</v>
      </c>
      <c r="X47" s="31">
        <f>W47</f>
        <v>74157.413264493574</v>
      </c>
      <c r="Y47" s="38">
        <f t="shared" si="28"/>
        <v>2.8965586217930794</v>
      </c>
      <c r="Z47" s="37">
        <f t="shared" si="29"/>
        <v>1.8534413782069215</v>
      </c>
    </row>
    <row r="48" spans="1:26" s="2" customFormat="1" ht="13.2" x14ac:dyDescent="0.25">
      <c r="B48" s="2" t="s">
        <v>70</v>
      </c>
      <c r="D48" s="25">
        <f>SUM(D29:D47)</f>
        <v>15918</v>
      </c>
      <c r="E48" s="25">
        <f>SUM(E29:E47)</f>
        <v>135</v>
      </c>
    </row>
    <row r="51" spans="1:26" s="2" customFormat="1" ht="18" thickBot="1" x14ac:dyDescent="0.35">
      <c r="B51" s="69" t="s">
        <v>89</v>
      </c>
      <c r="C51" s="69"/>
      <c r="D51" s="69"/>
      <c r="E51" s="69"/>
      <c r="F51" s="69"/>
      <c r="G51" s="69"/>
      <c r="H51" s="69"/>
      <c r="I51" s="69"/>
      <c r="J51" s="69"/>
      <c r="K51" s="69"/>
      <c r="L51" s="69"/>
      <c r="M51" s="69"/>
      <c r="N51" s="69"/>
      <c r="Q51" s="70" t="s">
        <v>92</v>
      </c>
      <c r="R51" s="71"/>
      <c r="S51" s="71"/>
      <c r="T51" s="71"/>
      <c r="U51" s="71"/>
      <c r="V51" s="71"/>
      <c r="W51" s="71"/>
      <c r="X51" s="71"/>
      <c r="Y51" s="71"/>
      <c r="Z51" s="72"/>
    </row>
    <row r="52" spans="1:26" s="9" customFormat="1" ht="14.25" customHeight="1" x14ac:dyDescent="0.35">
      <c r="A52" s="7"/>
      <c r="B52" s="66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77" t="s">
        <v>14</v>
      </c>
      <c r="S52" s="77"/>
      <c r="T52" s="77"/>
      <c r="U52" s="74" t="s">
        <v>15</v>
      </c>
      <c r="V52" s="78" t="s">
        <v>16</v>
      </c>
      <c r="W52" s="79" t="s">
        <v>17</v>
      </c>
      <c r="X52" s="79" t="s">
        <v>18</v>
      </c>
      <c r="Y52" s="80" t="s">
        <v>19</v>
      </c>
      <c r="Z52" s="80" t="s">
        <v>20</v>
      </c>
    </row>
    <row r="53" spans="1:26" s="10" customFormat="1" ht="35.549999999999997" customHeight="1" thickBot="1" x14ac:dyDescent="0.35">
      <c r="B53" s="67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74"/>
      <c r="V53" s="78"/>
      <c r="W53" s="79"/>
      <c r="X53" s="79"/>
      <c r="Y53" s="80"/>
      <c r="Z53" s="80"/>
    </row>
    <row r="54" spans="1:26" s="2" customFormat="1" ht="13.2" x14ac:dyDescent="0.25">
      <c r="A54" s="2">
        <v>1</v>
      </c>
      <c r="B54" s="1">
        <v>0</v>
      </c>
      <c r="C54" s="1">
        <v>1</v>
      </c>
      <c r="D54" s="49">
        <f>D4+D29</f>
        <v>211</v>
      </c>
      <c r="E54" s="49">
        <f>E4+E29</f>
        <v>2</v>
      </c>
      <c r="F54" s="3">
        <f>E54/D54</f>
        <v>9.4786729857819912E-3</v>
      </c>
      <c r="G54" s="2">
        <v>0.3</v>
      </c>
      <c r="H54" s="18">
        <f>C54*F54/(1+(1-G54)*C54*F54)</f>
        <v>9.4161958568738241E-3</v>
      </c>
      <c r="I54" s="18">
        <f>1-H54</f>
        <v>0.99058380414312619</v>
      </c>
      <c r="J54" s="19">
        <v>100000</v>
      </c>
      <c r="K54" s="20">
        <f>J54*H54</f>
        <v>941.61958568738237</v>
      </c>
      <c r="L54" s="20">
        <f>C54*(J55+G54*K54)</f>
        <v>99340.866290018836</v>
      </c>
      <c r="M54" s="5">
        <f t="shared" ref="M54:M70" si="32">L54+M55</f>
        <v>7203943.7454834888</v>
      </c>
      <c r="N54" s="32">
        <f>M54/J54</f>
        <v>72.039437454834882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99340.866290018836</v>
      </c>
      <c r="T54" s="35">
        <f t="shared" ref="T54:T72" si="35">N54</f>
        <v>72.039437454834882</v>
      </c>
      <c r="U54" s="42">
        <v>0.96170886472285344</v>
      </c>
      <c r="V54" s="43">
        <f>1-U54</f>
        <v>3.829113527714656E-2</v>
      </c>
      <c r="W54" s="29">
        <f>S54*U54</f>
        <v>95536.99174035879</v>
      </c>
      <c r="X54" s="29">
        <f t="shared" ref="X54:X70" si="36">X55+W54</f>
        <v>6461332.3548872005</v>
      </c>
      <c r="Y54" s="40">
        <f>X54/R54</f>
        <v>64.613323548872003</v>
      </c>
      <c r="Z54" s="36">
        <f>T54-Y54</f>
        <v>7.4261139059628789</v>
      </c>
    </row>
    <row r="55" spans="1:26" s="2" customFormat="1" ht="13.2" x14ac:dyDescent="0.25">
      <c r="A55" s="2">
        <v>2</v>
      </c>
      <c r="B55" s="1" t="s">
        <v>35</v>
      </c>
      <c r="C55" s="1">
        <v>4</v>
      </c>
      <c r="D55" s="49">
        <f t="shared" ref="D55:E70" si="37">D5+D30</f>
        <v>984</v>
      </c>
      <c r="E55" s="49">
        <f t="shared" si="37"/>
        <v>1</v>
      </c>
      <c r="F55" s="3">
        <f t="shared" ref="F55:F72" si="38">E55/D55</f>
        <v>1.0162601626016261E-3</v>
      </c>
      <c r="G55" s="2">
        <v>0.4</v>
      </c>
      <c r="H55" s="3">
        <f t="shared" ref="H55:H71" si="39">C55*F55/(1+(1-G55)*C55*F55)</f>
        <v>4.0551500405515009E-3</v>
      </c>
      <c r="I55" s="3">
        <f t="shared" ref="I55:I72" si="40">1-H55</f>
        <v>0.99594484995944854</v>
      </c>
      <c r="J55" s="5">
        <f>I54*J54</f>
        <v>99058.380414312618</v>
      </c>
      <c r="K55" s="5">
        <f t="shared" ref="K55:K72" si="41">J55*H55</f>
        <v>401.69659535406583</v>
      </c>
      <c r="L55" s="5">
        <f t="shared" ref="L55:L71" si="42">C55*(J56+G55*K55)</f>
        <v>395269.44982840074</v>
      </c>
      <c r="M55" s="5">
        <f t="shared" si="32"/>
        <v>7104602.8791934699</v>
      </c>
      <c r="N55" s="33">
        <f t="shared" ref="N55:N72" si="43">M55/J55</f>
        <v>71.721371270945482</v>
      </c>
      <c r="O55" s="4"/>
      <c r="Q55" s="27" t="s">
        <v>36</v>
      </c>
      <c r="R55" s="29">
        <f t="shared" si="33"/>
        <v>99058.380414312618</v>
      </c>
      <c r="S55" s="29">
        <f t="shared" si="34"/>
        <v>395269.44982840074</v>
      </c>
      <c r="T55" s="35">
        <f t="shared" si="35"/>
        <v>71.721371270945482</v>
      </c>
      <c r="U55" s="42">
        <v>0.96170886472285344</v>
      </c>
      <c r="V55" s="43">
        <f>1-U55</f>
        <v>3.829113527714656E-2</v>
      </c>
      <c r="W55" s="29">
        <f t="shared" ref="W55:W72" si="44">S55*U55</f>
        <v>380134.13385409815</v>
      </c>
      <c r="X55" s="29">
        <f t="shared" si="36"/>
        <v>6365795.3631468415</v>
      </c>
      <c r="Y55" s="35">
        <f t="shared" ref="Y55:Y72" si="45">X55/R55</f>
        <v>64.263067259143966</v>
      </c>
      <c r="Z55" s="36">
        <f t="shared" ref="Z55:Z72" si="46">T55-Y55</f>
        <v>7.4583040118015163</v>
      </c>
    </row>
    <row r="56" spans="1:26" s="2" customFormat="1" ht="13.2" x14ac:dyDescent="0.25">
      <c r="A56" s="2">
        <v>3</v>
      </c>
      <c r="B56" s="1" t="s">
        <v>37</v>
      </c>
      <c r="C56" s="1">
        <v>5</v>
      </c>
      <c r="D56" s="49">
        <f t="shared" si="37"/>
        <v>1606</v>
      </c>
      <c r="E56" s="49">
        <f t="shared" si="37"/>
        <v>3</v>
      </c>
      <c r="F56" s="3">
        <f t="shared" si="38"/>
        <v>1.8679950186799503E-3</v>
      </c>
      <c r="G56" s="2">
        <v>0.5</v>
      </c>
      <c r="H56" s="3">
        <f t="shared" si="39"/>
        <v>9.2965602726991035E-3</v>
      </c>
      <c r="I56" s="3">
        <f t="shared" si="40"/>
        <v>0.99070343972730091</v>
      </c>
      <c r="J56" s="5">
        <f t="shared" ref="J56:J72" si="47">I55*J55</f>
        <v>98656.683818958554</v>
      </c>
      <c r="K56" s="5">
        <f t="shared" si="41"/>
        <v>917.16780742756657</v>
      </c>
      <c r="L56" s="5">
        <f t="shared" si="42"/>
        <v>490990.49957622378</v>
      </c>
      <c r="M56" s="5">
        <f t="shared" si="32"/>
        <v>6709333.4293650687</v>
      </c>
      <c r="N56" s="33">
        <f t="shared" si="43"/>
        <v>68.006881740289714</v>
      </c>
      <c r="O56" s="4"/>
      <c r="Q56" s="27" t="s">
        <v>38</v>
      </c>
      <c r="R56" s="29">
        <f t="shared" si="33"/>
        <v>98656.683818958554</v>
      </c>
      <c r="S56" s="29">
        <f t="shared" si="34"/>
        <v>490990.49957622378</v>
      </c>
      <c r="T56" s="35">
        <f t="shared" si="35"/>
        <v>68.006881740289714</v>
      </c>
      <c r="U56" s="42">
        <v>0.96170886472285344</v>
      </c>
      <c r="V56" s="43">
        <f>1-U56</f>
        <v>3.829113527714656E-2</v>
      </c>
      <c r="W56" s="29">
        <f t="shared" si="44"/>
        <v>472189.91593715682</v>
      </c>
      <c r="X56" s="29">
        <f t="shared" si="36"/>
        <v>5985661.2292927438</v>
      </c>
      <c r="Y56" s="35">
        <f t="shared" si="45"/>
        <v>60.671624035902347</v>
      </c>
      <c r="Z56" s="36">
        <f t="shared" si="46"/>
        <v>7.3352577043873666</v>
      </c>
    </row>
    <row r="57" spans="1:26" s="2" customFormat="1" ht="13.2" x14ac:dyDescent="0.25">
      <c r="A57" s="2">
        <v>4</v>
      </c>
      <c r="B57" s="1" t="s">
        <v>39</v>
      </c>
      <c r="C57" s="1">
        <v>5</v>
      </c>
      <c r="D57" s="49">
        <f t="shared" si="37"/>
        <v>1892</v>
      </c>
      <c r="E57" s="49">
        <f t="shared" si="37"/>
        <v>0</v>
      </c>
      <c r="F57" s="3">
        <f t="shared" si="38"/>
        <v>0</v>
      </c>
      <c r="G57" s="2">
        <v>0.5</v>
      </c>
      <c r="H57" s="3">
        <f t="shared" si="39"/>
        <v>0</v>
      </c>
      <c r="I57" s="3">
        <f t="shared" si="40"/>
        <v>1</v>
      </c>
      <c r="J57" s="5">
        <f t="shared" si="47"/>
        <v>97739.516011530985</v>
      </c>
      <c r="K57" s="5">
        <f t="shared" si="41"/>
        <v>0</v>
      </c>
      <c r="L57" s="5">
        <f t="shared" si="42"/>
        <v>488697.58005765494</v>
      </c>
      <c r="M57" s="5">
        <f t="shared" si="32"/>
        <v>6218342.9297888447</v>
      </c>
      <c r="N57" s="33">
        <f t="shared" si="43"/>
        <v>63.621585040949306</v>
      </c>
      <c r="O57" s="4"/>
      <c r="Q57" s="27" t="s">
        <v>40</v>
      </c>
      <c r="R57" s="29">
        <f t="shared" si="33"/>
        <v>97739.516011530985</v>
      </c>
      <c r="S57" s="29">
        <f t="shared" si="34"/>
        <v>488697.58005765494</v>
      </c>
      <c r="T57" s="35">
        <f t="shared" si="35"/>
        <v>63.621585040949306</v>
      </c>
      <c r="U57" s="42">
        <v>0.96170886472285344</v>
      </c>
      <c r="V57" s="43">
        <f>1-U57</f>
        <v>3.829113527714656E-2</v>
      </c>
      <c r="W57" s="29">
        <f t="shared" si="44"/>
        <v>469984.79491005308</v>
      </c>
      <c r="X57" s="29">
        <f t="shared" si="36"/>
        <v>5513471.3133555874</v>
      </c>
      <c r="Y57" s="35">
        <f t="shared" si="45"/>
        <v>56.409848732063764</v>
      </c>
      <c r="Z57" s="36">
        <f t="shared" si="46"/>
        <v>7.2117363088855413</v>
      </c>
    </row>
    <row r="58" spans="1:26" s="2" customFormat="1" ht="13.2" x14ac:dyDescent="0.25">
      <c r="A58" s="2">
        <v>5</v>
      </c>
      <c r="B58" s="1" t="s">
        <v>41</v>
      </c>
      <c r="C58" s="1">
        <v>5</v>
      </c>
      <c r="D58" s="49">
        <f t="shared" si="37"/>
        <v>1997</v>
      </c>
      <c r="E58" s="49">
        <f t="shared" si="37"/>
        <v>4</v>
      </c>
      <c r="F58" s="3">
        <f t="shared" si="38"/>
        <v>2.00300450676014E-3</v>
      </c>
      <c r="G58" s="2">
        <v>0.5</v>
      </c>
      <c r="H58" s="3">
        <f t="shared" si="39"/>
        <v>9.9651220727453894E-3</v>
      </c>
      <c r="I58" s="3">
        <f t="shared" si="40"/>
        <v>0.99003487792725464</v>
      </c>
      <c r="J58" s="5">
        <f t="shared" si="47"/>
        <v>97739.516011530985</v>
      </c>
      <c r="K58" s="5">
        <f t="shared" si="41"/>
        <v>973.98620838595878</v>
      </c>
      <c r="L58" s="5">
        <f t="shared" si="42"/>
        <v>486262.61453669</v>
      </c>
      <c r="M58" s="5">
        <f t="shared" si="32"/>
        <v>5729645.3497311901</v>
      </c>
      <c r="N58" s="33">
        <f t="shared" si="43"/>
        <v>58.621585040949306</v>
      </c>
      <c r="O58" s="4"/>
      <c r="Q58" s="27" t="s">
        <v>42</v>
      </c>
      <c r="R58" s="29">
        <f t="shared" si="33"/>
        <v>97739.516011530985</v>
      </c>
      <c r="S58" s="29">
        <f t="shared" si="34"/>
        <v>486262.61453669</v>
      </c>
      <c r="T58" s="35">
        <f t="shared" si="35"/>
        <v>58.621585040949306</v>
      </c>
      <c r="U58" s="42">
        <v>0.96170886472285344</v>
      </c>
      <c r="V58" s="43">
        <f>1-U58</f>
        <v>3.829113527714656E-2</v>
      </c>
      <c r="W58" s="29">
        <f t="shared" si="44"/>
        <v>467643.06698324665</v>
      </c>
      <c r="X58" s="29">
        <f t="shared" si="36"/>
        <v>5043486.5184455346</v>
      </c>
      <c r="Y58" s="35">
        <f t="shared" si="45"/>
        <v>51.601304408449501</v>
      </c>
      <c r="Z58" s="36">
        <f t="shared" si="46"/>
        <v>7.0202806324998051</v>
      </c>
    </row>
    <row r="59" spans="1:26" s="2" customFormat="1" ht="13.2" x14ac:dyDescent="0.25">
      <c r="A59" s="2">
        <v>6</v>
      </c>
      <c r="B59" s="1" t="s">
        <v>43</v>
      </c>
      <c r="C59" s="1">
        <v>5</v>
      </c>
      <c r="D59" s="49">
        <f t="shared" si="37"/>
        <v>2311</v>
      </c>
      <c r="E59" s="49">
        <f t="shared" si="37"/>
        <v>3</v>
      </c>
      <c r="F59" s="3">
        <f t="shared" si="38"/>
        <v>1.2981393336218088E-3</v>
      </c>
      <c r="G59" s="2">
        <v>0.5</v>
      </c>
      <c r="H59" s="3">
        <f t="shared" si="39"/>
        <v>6.4697002372223434E-3</v>
      </c>
      <c r="I59" s="3">
        <f t="shared" si="40"/>
        <v>0.99353029976277762</v>
      </c>
      <c r="J59" s="5">
        <f t="shared" si="47"/>
        <v>96765.529803145022</v>
      </c>
      <c r="K59" s="5">
        <f t="shared" si="41"/>
        <v>626.04397112235313</v>
      </c>
      <c r="L59" s="5">
        <f t="shared" si="42"/>
        <v>482262.53908791923</v>
      </c>
      <c r="M59" s="5">
        <f t="shared" si="32"/>
        <v>5243382.7351945005</v>
      </c>
      <c r="N59" s="33">
        <f t="shared" si="43"/>
        <v>54.186472660888413</v>
      </c>
      <c r="O59" s="4"/>
      <c r="Q59" s="27" t="s">
        <v>44</v>
      </c>
      <c r="R59" s="29">
        <f t="shared" si="33"/>
        <v>96765.529803145022</v>
      </c>
      <c r="S59" s="29">
        <f t="shared" si="34"/>
        <v>482262.53908791923</v>
      </c>
      <c r="T59" s="35">
        <f t="shared" si="35"/>
        <v>54.186472660888413</v>
      </c>
      <c r="U59" s="42">
        <v>0.963091689110254</v>
      </c>
      <c r="V59" s="43">
        <f t="shared" ref="V59:V72" si="48">1-U59</f>
        <v>3.6908310889745999E-2</v>
      </c>
      <c r="W59" s="29">
        <f t="shared" si="44"/>
        <v>464463.04336478404</v>
      </c>
      <c r="X59" s="29">
        <f t="shared" si="36"/>
        <v>4575843.4514622884</v>
      </c>
      <c r="Y59" s="35">
        <f t="shared" si="45"/>
        <v>47.287949136135119</v>
      </c>
      <c r="Z59" s="36">
        <f t="shared" si="46"/>
        <v>6.8985235247532941</v>
      </c>
    </row>
    <row r="60" spans="1:26" s="2" customFormat="1" ht="13.2" x14ac:dyDescent="0.25">
      <c r="A60" s="2">
        <v>7</v>
      </c>
      <c r="B60" s="1" t="s">
        <v>45</v>
      </c>
      <c r="C60" s="1">
        <v>5</v>
      </c>
      <c r="D60" s="49">
        <f t="shared" si="37"/>
        <v>2492</v>
      </c>
      <c r="E60" s="49">
        <f t="shared" si="37"/>
        <v>2</v>
      </c>
      <c r="F60" s="3">
        <f t="shared" si="38"/>
        <v>8.0256821829855537E-4</v>
      </c>
      <c r="G60" s="2">
        <v>0.5</v>
      </c>
      <c r="H60" s="3">
        <f t="shared" si="39"/>
        <v>4.0048057669203043E-3</v>
      </c>
      <c r="I60" s="3">
        <f t="shared" si="40"/>
        <v>0.99599519423307969</v>
      </c>
      <c r="J60" s="5">
        <f t="shared" si="47"/>
        <v>96139.485832022663</v>
      </c>
      <c r="K60" s="5">
        <f t="shared" si="41"/>
        <v>385.01996728883728</v>
      </c>
      <c r="L60" s="5">
        <f t="shared" si="42"/>
        <v>479734.87924189121</v>
      </c>
      <c r="M60" s="5">
        <f t="shared" si="32"/>
        <v>4761120.196106581</v>
      </c>
      <c r="N60" s="33">
        <f t="shared" si="43"/>
        <v>49.523046175068281</v>
      </c>
      <c r="O60" s="4"/>
      <c r="Q60" s="27" t="s">
        <v>46</v>
      </c>
      <c r="R60" s="29">
        <f t="shared" si="33"/>
        <v>96139.485832022663</v>
      </c>
      <c r="S60" s="29">
        <f t="shared" si="34"/>
        <v>479734.87924189121</v>
      </c>
      <c r="T60" s="35">
        <f t="shared" si="35"/>
        <v>49.523046175068281</v>
      </c>
      <c r="U60" s="42">
        <v>0.95736753435116873</v>
      </c>
      <c r="V60" s="43">
        <f t="shared" si="48"/>
        <v>4.2632465648831275E-2</v>
      </c>
      <c r="W60" s="29">
        <f t="shared" si="44"/>
        <v>459282.59848206508</v>
      </c>
      <c r="X60" s="29">
        <f t="shared" si="36"/>
        <v>4111380.4080975046</v>
      </c>
      <c r="Y60" s="35">
        <f t="shared" si="45"/>
        <v>42.764743045131446</v>
      </c>
      <c r="Z60" s="36">
        <f t="shared" si="46"/>
        <v>6.7583031299368344</v>
      </c>
    </row>
    <row r="61" spans="1:26" s="2" customFormat="1" ht="13.2" x14ac:dyDescent="0.25">
      <c r="A61" s="2">
        <v>8</v>
      </c>
      <c r="B61" s="1" t="s">
        <v>47</v>
      </c>
      <c r="C61" s="1">
        <v>5</v>
      </c>
      <c r="D61" s="49">
        <f t="shared" si="37"/>
        <v>2208</v>
      </c>
      <c r="E61" s="49">
        <f t="shared" si="37"/>
        <v>4</v>
      </c>
      <c r="F61" s="3">
        <f t="shared" si="38"/>
        <v>1.8115942028985507E-3</v>
      </c>
      <c r="G61" s="2">
        <v>0.5</v>
      </c>
      <c r="H61" s="3">
        <f t="shared" si="39"/>
        <v>9.017132551848512E-3</v>
      </c>
      <c r="I61" s="3">
        <f t="shared" si="40"/>
        <v>0.99098286744815145</v>
      </c>
      <c r="J61" s="5">
        <f t="shared" si="47"/>
        <v>95754.465864733822</v>
      </c>
      <c r="K61" s="5">
        <f t="shared" si="41"/>
        <v>863.43071113375856</v>
      </c>
      <c r="L61" s="5">
        <f t="shared" si="42"/>
        <v>476613.75254583464</v>
      </c>
      <c r="M61" s="5">
        <f t="shared" si="32"/>
        <v>4281385.3168646898</v>
      </c>
      <c r="N61" s="33">
        <f t="shared" si="43"/>
        <v>44.712121551727179</v>
      </c>
      <c r="O61" s="4"/>
      <c r="Q61" s="27" t="s">
        <v>48</v>
      </c>
      <c r="R61" s="29">
        <f t="shared" si="33"/>
        <v>95754.465864733822</v>
      </c>
      <c r="S61" s="29">
        <f t="shared" si="34"/>
        <v>476613.75254583464</v>
      </c>
      <c r="T61" s="35">
        <f t="shared" si="35"/>
        <v>44.712121551727179</v>
      </c>
      <c r="U61" s="42">
        <v>0.95681081085376496</v>
      </c>
      <c r="V61" s="43">
        <f t="shared" si="48"/>
        <v>4.3189189146235041E-2</v>
      </c>
      <c r="W61" s="29">
        <f t="shared" si="44"/>
        <v>456029.19103743572</v>
      </c>
      <c r="X61" s="29">
        <f t="shared" si="36"/>
        <v>3652097.8096154397</v>
      </c>
      <c r="Y61" s="35">
        <f t="shared" si="45"/>
        <v>38.140234783143413</v>
      </c>
      <c r="Z61" s="36">
        <f t="shared" si="46"/>
        <v>6.5718867685837665</v>
      </c>
    </row>
    <row r="62" spans="1:26" s="2" customFormat="1" ht="13.2" x14ac:dyDescent="0.25">
      <c r="A62" s="2">
        <v>9</v>
      </c>
      <c r="B62" s="1" t="s">
        <v>49</v>
      </c>
      <c r="C62" s="1">
        <v>5</v>
      </c>
      <c r="D62" s="49">
        <f t="shared" si="37"/>
        <v>2239</v>
      </c>
      <c r="E62" s="49">
        <f t="shared" si="37"/>
        <v>5</v>
      </c>
      <c r="F62" s="3">
        <f t="shared" si="38"/>
        <v>2.2331397945511387E-3</v>
      </c>
      <c r="G62" s="2">
        <v>0.5</v>
      </c>
      <c r="H62" s="3">
        <f t="shared" si="39"/>
        <v>1.110370863868532E-2</v>
      </c>
      <c r="I62" s="3">
        <f t="shared" si="40"/>
        <v>0.98889629136131463</v>
      </c>
      <c r="J62" s="5">
        <f t="shared" si="47"/>
        <v>94891.035153600053</v>
      </c>
      <c r="K62" s="5">
        <f t="shared" si="41"/>
        <v>1053.6424067688213</v>
      </c>
      <c r="L62" s="5">
        <f t="shared" si="42"/>
        <v>471821.06975107826</v>
      </c>
      <c r="M62" s="5">
        <f t="shared" si="32"/>
        <v>3804771.5643188548</v>
      </c>
      <c r="N62" s="33">
        <f t="shared" si="43"/>
        <v>40.096217289231525</v>
      </c>
      <c r="O62" s="4"/>
      <c r="Q62" s="27" t="s">
        <v>50</v>
      </c>
      <c r="R62" s="29">
        <f t="shared" si="33"/>
        <v>94891.035153600053</v>
      </c>
      <c r="S62" s="29">
        <f t="shared" si="34"/>
        <v>471821.06975107826</v>
      </c>
      <c r="T62" s="35">
        <f t="shared" si="35"/>
        <v>40.096217289231525</v>
      </c>
      <c r="U62" s="42">
        <v>0.94800928093814252</v>
      </c>
      <c r="V62" s="43">
        <f t="shared" si="48"/>
        <v>5.1990719061857482E-2</v>
      </c>
      <c r="W62" s="29">
        <f t="shared" si="44"/>
        <v>447290.75306618487</v>
      </c>
      <c r="X62" s="29">
        <f t="shared" si="36"/>
        <v>3196068.6185780042</v>
      </c>
      <c r="Y62" s="35">
        <f t="shared" si="45"/>
        <v>33.68146014430689</v>
      </c>
      <c r="Z62" s="36">
        <f t="shared" si="46"/>
        <v>6.4147571449246357</v>
      </c>
    </row>
    <row r="63" spans="1:26" s="2" customFormat="1" ht="13.2" x14ac:dyDescent="0.25">
      <c r="A63" s="2">
        <v>10</v>
      </c>
      <c r="B63" s="1" t="s">
        <v>51</v>
      </c>
      <c r="C63" s="1">
        <v>5</v>
      </c>
      <c r="D63" s="49">
        <f t="shared" si="37"/>
        <v>2571</v>
      </c>
      <c r="E63" s="49">
        <f t="shared" si="37"/>
        <v>7</v>
      </c>
      <c r="F63" s="3">
        <f t="shared" si="38"/>
        <v>2.7226760015558148E-3</v>
      </c>
      <c r="G63" s="2">
        <v>0.5</v>
      </c>
      <c r="H63" s="3">
        <f t="shared" si="39"/>
        <v>1.3521344407958278E-2</v>
      </c>
      <c r="I63" s="3">
        <f t="shared" si="40"/>
        <v>0.98647865559204173</v>
      </c>
      <c r="J63" s="5">
        <f t="shared" si="47"/>
        <v>93837.392746831232</v>
      </c>
      <c r="K63" s="5">
        <f t="shared" si="41"/>
        <v>1268.8077056747511</v>
      </c>
      <c r="L63" s="5">
        <f t="shared" si="42"/>
        <v>466014.94446996925</v>
      </c>
      <c r="M63" s="5">
        <f t="shared" si="32"/>
        <v>3332950.4945677766</v>
      </c>
      <c r="N63" s="33">
        <f t="shared" si="43"/>
        <v>35.518362104965092</v>
      </c>
      <c r="O63" s="4"/>
      <c r="Q63" s="27" t="s">
        <v>52</v>
      </c>
      <c r="R63" s="29">
        <f t="shared" si="33"/>
        <v>93837.392746831232</v>
      </c>
      <c r="S63" s="29">
        <f t="shared" si="34"/>
        <v>466014.94446996925</v>
      </c>
      <c r="T63" s="35">
        <f t="shared" si="35"/>
        <v>35.518362104965092</v>
      </c>
      <c r="U63" s="42">
        <v>0.94216194080535964</v>
      </c>
      <c r="V63" s="43">
        <f t="shared" si="48"/>
        <v>5.7838059194640357E-2</v>
      </c>
      <c r="W63" s="29">
        <f t="shared" si="44"/>
        <v>439061.54452612816</v>
      </c>
      <c r="X63" s="29">
        <f t="shared" si="36"/>
        <v>2748777.8655118193</v>
      </c>
      <c r="Y63" s="35">
        <f t="shared" si="45"/>
        <v>29.292990619719045</v>
      </c>
      <c r="Z63" s="36">
        <f t="shared" si="46"/>
        <v>6.2253714852460469</v>
      </c>
    </row>
    <row r="64" spans="1:26" s="2" customFormat="1" ht="13.2" x14ac:dyDescent="0.25">
      <c r="A64" s="2">
        <v>11</v>
      </c>
      <c r="B64" s="1" t="s">
        <v>53</v>
      </c>
      <c r="C64" s="1">
        <v>5</v>
      </c>
      <c r="D64" s="49">
        <f t="shared" si="37"/>
        <v>2758</v>
      </c>
      <c r="E64" s="49">
        <f t="shared" si="37"/>
        <v>15</v>
      </c>
      <c r="F64" s="3">
        <f t="shared" si="38"/>
        <v>5.4387237128353883E-3</v>
      </c>
      <c r="G64" s="2">
        <v>0.5</v>
      </c>
      <c r="H64" s="3">
        <f t="shared" si="39"/>
        <v>2.6828832051511362E-2</v>
      </c>
      <c r="I64" s="3">
        <f t="shared" si="40"/>
        <v>0.97317116794848868</v>
      </c>
      <c r="J64" s="5">
        <f t="shared" si="47"/>
        <v>92568.585041156475</v>
      </c>
      <c r="K64" s="5">
        <f t="shared" si="41"/>
        <v>2483.5070213152339</v>
      </c>
      <c r="L64" s="5">
        <f t="shared" si="42"/>
        <v>456634.15765249426</v>
      </c>
      <c r="M64" s="5">
        <f t="shared" si="32"/>
        <v>2866935.5500978073</v>
      </c>
      <c r="N64" s="33">
        <f t="shared" si="43"/>
        <v>30.970934133033932</v>
      </c>
      <c r="O64" s="4"/>
      <c r="Q64" s="27" t="s">
        <v>54</v>
      </c>
      <c r="R64" s="29">
        <f t="shared" si="33"/>
        <v>92568.585041156475</v>
      </c>
      <c r="S64" s="29">
        <f t="shared" si="34"/>
        <v>456634.15765249426</v>
      </c>
      <c r="T64" s="35">
        <f t="shared" si="35"/>
        <v>30.970934133033932</v>
      </c>
      <c r="U64" s="42">
        <v>0.92489605986448908</v>
      </c>
      <c r="V64" s="43">
        <f t="shared" si="48"/>
        <v>7.5103940135510916E-2</v>
      </c>
      <c r="W64" s="29">
        <f t="shared" si="44"/>
        <v>422339.13321233186</v>
      </c>
      <c r="X64" s="29">
        <f t="shared" si="36"/>
        <v>2309716.3209856912</v>
      </c>
      <c r="Y64" s="35">
        <f t="shared" si="45"/>
        <v>24.951405705929062</v>
      </c>
      <c r="Z64" s="36">
        <f t="shared" si="46"/>
        <v>6.0195284271048699</v>
      </c>
    </row>
    <row r="65" spans="1:26" s="2" customFormat="1" ht="13.2" x14ac:dyDescent="0.25">
      <c r="A65" s="2">
        <v>12</v>
      </c>
      <c r="B65" s="1" t="s">
        <v>55</v>
      </c>
      <c r="C65" s="1">
        <v>5</v>
      </c>
      <c r="D65" s="49">
        <f t="shared" si="37"/>
        <v>2777</v>
      </c>
      <c r="E65" s="49">
        <f t="shared" si="37"/>
        <v>16</v>
      </c>
      <c r="F65" s="3">
        <f t="shared" si="38"/>
        <v>5.7616132517104793E-3</v>
      </c>
      <c r="G65" s="2">
        <v>0.5</v>
      </c>
      <c r="H65" s="3">
        <f t="shared" si="39"/>
        <v>2.839900603478878E-2</v>
      </c>
      <c r="I65" s="3">
        <f t="shared" si="40"/>
        <v>0.97160099396521127</v>
      </c>
      <c r="J65" s="5">
        <f t="shared" si="47"/>
        <v>90085.078019841239</v>
      </c>
      <c r="K65" s="5">
        <f t="shared" si="41"/>
        <v>2558.3266743298896</v>
      </c>
      <c r="L65" s="5">
        <f t="shared" si="42"/>
        <v>444029.57341338153</v>
      </c>
      <c r="M65" s="5">
        <f t="shared" si="32"/>
        <v>2410301.3924453133</v>
      </c>
      <c r="N65" s="33">
        <f t="shared" si="43"/>
        <v>26.755833989669682</v>
      </c>
      <c r="O65" s="4"/>
      <c r="Q65" s="27" t="s">
        <v>56</v>
      </c>
      <c r="R65" s="29">
        <f t="shared" si="33"/>
        <v>90085.078019841239</v>
      </c>
      <c r="S65" s="29">
        <f t="shared" si="34"/>
        <v>444029.57341338153</v>
      </c>
      <c r="T65" s="35">
        <f t="shared" si="35"/>
        <v>26.755833989669682</v>
      </c>
      <c r="U65" s="42">
        <v>0.89970667843387275</v>
      </c>
      <c r="V65" s="43">
        <f t="shared" si="48"/>
        <v>0.10029332156612725</v>
      </c>
      <c r="W65" s="29">
        <f t="shared" si="44"/>
        <v>399496.37262216298</v>
      </c>
      <c r="X65" s="29">
        <f t="shared" si="36"/>
        <v>1887377.1877733592</v>
      </c>
      <c r="Y65" s="35">
        <f t="shared" si="45"/>
        <v>20.951052374708098</v>
      </c>
      <c r="Z65" s="36">
        <f t="shared" si="46"/>
        <v>5.8047816149615841</v>
      </c>
    </row>
    <row r="66" spans="1:26" s="2" customFormat="1" ht="13.2" x14ac:dyDescent="0.25">
      <c r="A66" s="2">
        <v>13</v>
      </c>
      <c r="B66" s="1" t="s">
        <v>57</v>
      </c>
      <c r="C66" s="1">
        <v>5</v>
      </c>
      <c r="D66" s="49">
        <f t="shared" si="37"/>
        <v>2474</v>
      </c>
      <c r="E66" s="49">
        <f t="shared" si="37"/>
        <v>22</v>
      </c>
      <c r="F66" s="3">
        <f t="shared" si="38"/>
        <v>8.8924818108326604E-3</v>
      </c>
      <c r="G66" s="2">
        <v>0.5</v>
      </c>
      <c r="H66" s="3">
        <f t="shared" si="39"/>
        <v>4.3495452748121791E-2</v>
      </c>
      <c r="I66" s="3">
        <f t="shared" si="40"/>
        <v>0.95650454725187817</v>
      </c>
      <c r="J66" s="5">
        <f t="shared" si="47"/>
        <v>87526.751345511351</v>
      </c>
      <c r="K66" s="5">
        <f t="shared" si="41"/>
        <v>3807.0156773452945</v>
      </c>
      <c r="L66" s="5">
        <f t="shared" si="42"/>
        <v>428116.21753419354</v>
      </c>
      <c r="M66" s="5">
        <f t="shared" si="32"/>
        <v>1966271.8190319319</v>
      </c>
      <c r="N66" s="33">
        <f t="shared" si="43"/>
        <v>22.46480977307252</v>
      </c>
      <c r="O66" s="4"/>
      <c r="Q66" s="27" t="s">
        <v>58</v>
      </c>
      <c r="R66" s="29">
        <f t="shared" si="33"/>
        <v>87526.751345511351</v>
      </c>
      <c r="S66" s="29">
        <f t="shared" si="34"/>
        <v>428116.21753419354</v>
      </c>
      <c r="T66" s="35">
        <f t="shared" si="35"/>
        <v>22.46480977307252</v>
      </c>
      <c r="U66" s="42">
        <v>0.86438699185239576</v>
      </c>
      <c r="V66" s="43">
        <f t="shared" si="48"/>
        <v>0.13561300814760424</v>
      </c>
      <c r="W66" s="29">
        <f t="shared" si="44"/>
        <v>370058.08943760744</v>
      </c>
      <c r="X66" s="29">
        <f t="shared" si="36"/>
        <v>1487880.8151511962</v>
      </c>
      <c r="Y66" s="35">
        <f t="shared" si="45"/>
        <v>16.999155027218993</v>
      </c>
      <c r="Z66" s="36">
        <f t="shared" si="46"/>
        <v>5.4656547458535272</v>
      </c>
    </row>
    <row r="67" spans="1:26" s="2" customFormat="1" ht="13.2" x14ac:dyDescent="0.25">
      <c r="A67" s="2">
        <v>14</v>
      </c>
      <c r="B67" s="1" t="s">
        <v>59</v>
      </c>
      <c r="C67" s="1">
        <v>5</v>
      </c>
      <c r="D67" s="49">
        <f t="shared" si="37"/>
        <v>1856</v>
      </c>
      <c r="E67" s="49">
        <f t="shared" si="37"/>
        <v>37</v>
      </c>
      <c r="F67" s="3">
        <f t="shared" si="38"/>
        <v>1.9935344827586209E-2</v>
      </c>
      <c r="G67" s="2">
        <v>0.5</v>
      </c>
      <c r="H67" s="3">
        <f t="shared" si="39"/>
        <v>9.494482935591482E-2</v>
      </c>
      <c r="I67" s="3">
        <f t="shared" si="40"/>
        <v>0.90505517064408514</v>
      </c>
      <c r="J67" s="5">
        <f t="shared" si="47"/>
        <v>83719.73566816606</v>
      </c>
      <c r="K67" s="5">
        <f t="shared" si="41"/>
        <v>7948.7560167363217</v>
      </c>
      <c r="L67" s="5">
        <f t="shared" si="42"/>
        <v>398726.78829898947</v>
      </c>
      <c r="M67" s="5">
        <f t="shared" si="32"/>
        <v>1538155.6014977384</v>
      </c>
      <c r="N67" s="33">
        <f t="shared" si="43"/>
        <v>18.372676277842253</v>
      </c>
      <c r="O67" s="4"/>
      <c r="Q67" s="27" t="s">
        <v>60</v>
      </c>
      <c r="R67" s="29">
        <f t="shared" si="33"/>
        <v>83719.73566816606</v>
      </c>
      <c r="S67" s="29">
        <f t="shared" si="34"/>
        <v>398726.78829898947</v>
      </c>
      <c r="T67" s="35">
        <f t="shared" si="35"/>
        <v>18.372676277842253</v>
      </c>
      <c r="U67" s="42">
        <v>0.82345390469096191</v>
      </c>
      <c r="V67" s="43">
        <f t="shared" si="48"/>
        <v>0.17654609530903809</v>
      </c>
      <c r="W67" s="29">
        <f t="shared" si="44"/>
        <v>328333.13072968944</v>
      </c>
      <c r="X67" s="29">
        <f t="shared" si="36"/>
        <v>1117822.7257135888</v>
      </c>
      <c r="Y67" s="35">
        <f t="shared" si="45"/>
        <v>13.351961957264448</v>
      </c>
      <c r="Z67" s="36">
        <f t="shared" si="46"/>
        <v>5.0207143205778042</v>
      </c>
    </row>
    <row r="68" spans="1:26" s="2" customFormat="1" ht="13.2" x14ac:dyDescent="0.25">
      <c r="A68" s="2">
        <v>15</v>
      </c>
      <c r="B68" s="1" t="s">
        <v>61</v>
      </c>
      <c r="C68" s="1">
        <v>5</v>
      </c>
      <c r="D68" s="49">
        <f t="shared" si="37"/>
        <v>1403</v>
      </c>
      <c r="E68" s="49">
        <f t="shared" si="37"/>
        <v>34</v>
      </c>
      <c r="F68" s="3">
        <f t="shared" si="38"/>
        <v>2.4233784746970778E-2</v>
      </c>
      <c r="G68" s="2">
        <v>0.5</v>
      </c>
      <c r="H68" s="3">
        <f t="shared" si="39"/>
        <v>0.11424731182795698</v>
      </c>
      <c r="I68" s="3">
        <f t="shared" si="40"/>
        <v>0.885752688172043</v>
      </c>
      <c r="J68" s="5">
        <f t="shared" si="47"/>
        <v>75770.979651429734</v>
      </c>
      <c r="K68" s="5">
        <f t="shared" si="41"/>
        <v>8656.6307397466771</v>
      </c>
      <c r="L68" s="5">
        <f t="shared" si="42"/>
        <v>357213.32140778197</v>
      </c>
      <c r="M68" s="5">
        <f t="shared" si="32"/>
        <v>1139428.813198749</v>
      </c>
      <c r="N68" s="33">
        <f t="shared" si="43"/>
        <v>15.037799675290973</v>
      </c>
      <c r="O68" s="4"/>
      <c r="Q68" s="27" t="s">
        <v>62</v>
      </c>
      <c r="R68" s="29">
        <f t="shared" si="33"/>
        <v>75770.979651429734</v>
      </c>
      <c r="S68" s="29">
        <f t="shared" si="34"/>
        <v>357213.32140778197</v>
      </c>
      <c r="T68" s="35">
        <f t="shared" si="35"/>
        <v>15.037799675290973</v>
      </c>
      <c r="U68" s="42">
        <v>0.7557222850963411</v>
      </c>
      <c r="V68" s="43">
        <f t="shared" si="48"/>
        <v>0.2442777149036589</v>
      </c>
      <c r="W68" s="29">
        <f t="shared" si="44"/>
        <v>269954.06752114272</v>
      </c>
      <c r="X68" s="29">
        <f t="shared" si="36"/>
        <v>789489.59498389927</v>
      </c>
      <c r="Y68" s="35">
        <f t="shared" si="45"/>
        <v>10.419419131385116</v>
      </c>
      <c r="Z68" s="36">
        <f t="shared" si="46"/>
        <v>4.6183805439058574</v>
      </c>
    </row>
    <row r="69" spans="1:26" s="2" customFormat="1" ht="13.2" x14ac:dyDescent="0.25">
      <c r="A69" s="2">
        <v>16</v>
      </c>
      <c r="B69" s="1" t="s">
        <v>63</v>
      </c>
      <c r="C69" s="1">
        <v>5</v>
      </c>
      <c r="D69" s="49">
        <f t="shared" si="37"/>
        <v>1048</v>
      </c>
      <c r="E69" s="49">
        <f t="shared" si="37"/>
        <v>42</v>
      </c>
      <c r="F69" s="3">
        <f t="shared" si="38"/>
        <v>4.0076335877862593E-2</v>
      </c>
      <c r="G69" s="2">
        <v>0.5</v>
      </c>
      <c r="H69" s="3">
        <f t="shared" si="39"/>
        <v>0.18213356461405028</v>
      </c>
      <c r="I69" s="3">
        <f t="shared" si="40"/>
        <v>0.81786643538594972</v>
      </c>
      <c r="J69" s="5">
        <f t="shared" si="47"/>
        <v>67114.348911683061</v>
      </c>
      <c r="K69" s="5">
        <f t="shared" si="41"/>
        <v>12223.775604035942</v>
      </c>
      <c r="L69" s="5">
        <f t="shared" si="42"/>
        <v>305012.30554832541</v>
      </c>
      <c r="M69" s="5">
        <f t="shared" si="32"/>
        <v>782215.49179096706</v>
      </c>
      <c r="N69" s="33">
        <f t="shared" si="43"/>
        <v>11.654966552984042</v>
      </c>
      <c r="O69" s="4"/>
      <c r="Q69" s="27" t="s">
        <v>64</v>
      </c>
      <c r="R69" s="29">
        <f t="shared" si="33"/>
        <v>67114.348911683061</v>
      </c>
      <c r="S69" s="29">
        <f t="shared" si="34"/>
        <v>305012.30554832541</v>
      </c>
      <c r="T69" s="35">
        <f t="shared" si="35"/>
        <v>11.654966552984042</v>
      </c>
      <c r="U69" s="42">
        <v>0.69850988448397933</v>
      </c>
      <c r="V69" s="43">
        <f t="shared" si="48"/>
        <v>0.30149011551602067</v>
      </c>
      <c r="W69" s="29">
        <f t="shared" si="44"/>
        <v>213054.11031475299</v>
      </c>
      <c r="X69" s="29">
        <f t="shared" si="36"/>
        <v>519535.52746275661</v>
      </c>
      <c r="Y69" s="35">
        <f t="shared" si="45"/>
        <v>7.7410499526177698</v>
      </c>
      <c r="Z69" s="36">
        <f t="shared" si="46"/>
        <v>3.9139166003662726</v>
      </c>
    </row>
    <row r="70" spans="1:26" s="2" customFormat="1" ht="13.2" x14ac:dyDescent="0.25">
      <c r="A70" s="2">
        <v>17</v>
      </c>
      <c r="B70" s="1" t="s">
        <v>65</v>
      </c>
      <c r="C70" s="1">
        <v>5</v>
      </c>
      <c r="D70" s="49">
        <f t="shared" si="37"/>
        <v>626</v>
      </c>
      <c r="E70" s="49">
        <f t="shared" si="37"/>
        <v>37</v>
      </c>
      <c r="F70" s="3">
        <f t="shared" si="38"/>
        <v>5.9105431309904151E-2</v>
      </c>
      <c r="G70" s="2">
        <v>0.5</v>
      </c>
      <c r="H70" s="3">
        <f t="shared" si="39"/>
        <v>0.25748086290883787</v>
      </c>
      <c r="I70" s="3">
        <f t="shared" si="40"/>
        <v>0.74251913709116213</v>
      </c>
      <c r="J70" s="5">
        <f t="shared" si="47"/>
        <v>54890.573307647115</v>
      </c>
      <c r="K70" s="5">
        <f t="shared" si="41"/>
        <v>14133.272180813803</v>
      </c>
      <c r="L70" s="5">
        <f t="shared" si="42"/>
        <v>239119.68608620108</v>
      </c>
      <c r="M70" s="5">
        <f t="shared" si="32"/>
        <v>477203.18624264165</v>
      </c>
      <c r="N70" s="33">
        <f t="shared" si="43"/>
        <v>8.6937183834470861</v>
      </c>
      <c r="O70" s="4"/>
      <c r="Q70" s="27" t="s">
        <v>66</v>
      </c>
      <c r="R70" s="29">
        <f t="shared" si="33"/>
        <v>54890.573307647115</v>
      </c>
      <c r="S70" s="29">
        <f t="shared" si="34"/>
        <v>239119.68608620108</v>
      </c>
      <c r="T70" s="35">
        <f t="shared" si="35"/>
        <v>8.6937183834470861</v>
      </c>
      <c r="U70" s="42">
        <v>0.67065690345363116</v>
      </c>
      <c r="V70" s="43">
        <f t="shared" si="48"/>
        <v>0.32934309654636884</v>
      </c>
      <c r="W70" s="29">
        <f t="shared" si="44"/>
        <v>160367.26822537594</v>
      </c>
      <c r="X70" s="29">
        <f t="shared" si="36"/>
        <v>306481.41714800365</v>
      </c>
      <c r="Y70" s="35">
        <f t="shared" si="45"/>
        <v>5.5834981979557137</v>
      </c>
      <c r="Z70" s="36">
        <f t="shared" si="46"/>
        <v>3.1102201854913725</v>
      </c>
    </row>
    <row r="71" spans="1:26" s="2" customFormat="1" ht="13.2" x14ac:dyDescent="0.25">
      <c r="A71" s="2">
        <v>18</v>
      </c>
      <c r="B71" s="1" t="s">
        <v>67</v>
      </c>
      <c r="C71" s="1">
        <v>5</v>
      </c>
      <c r="D71" s="49">
        <f t="shared" ref="D71:E72" si="49">D21+D46</f>
        <v>320</v>
      </c>
      <c r="E71" s="49">
        <f t="shared" si="49"/>
        <v>44</v>
      </c>
      <c r="F71" s="3">
        <f t="shared" si="38"/>
        <v>0.13750000000000001</v>
      </c>
      <c r="G71" s="2">
        <v>0.5</v>
      </c>
      <c r="H71" s="3">
        <f t="shared" si="39"/>
        <v>0.51162790697674421</v>
      </c>
      <c r="I71" s="3">
        <f t="shared" si="40"/>
        <v>0.48837209302325579</v>
      </c>
      <c r="J71" s="5">
        <f t="shared" si="47"/>
        <v>40757.301126833314</v>
      </c>
      <c r="K71" s="5">
        <f t="shared" si="41"/>
        <v>20852.572669542627</v>
      </c>
      <c r="L71" s="5">
        <f t="shared" si="42"/>
        <v>151655.07396030999</v>
      </c>
      <c r="M71" s="5">
        <f>L71+M72</f>
        <v>238083.5001564406</v>
      </c>
      <c r="N71" s="33">
        <f t="shared" si="43"/>
        <v>5.8414932680538545</v>
      </c>
      <c r="O71" s="4"/>
      <c r="Q71" s="27" t="s">
        <v>68</v>
      </c>
      <c r="R71" s="29">
        <f t="shared" si="33"/>
        <v>40757.301126833314</v>
      </c>
      <c r="S71" s="29">
        <f t="shared" si="34"/>
        <v>151655.07396030999</v>
      </c>
      <c r="T71" s="35">
        <f t="shared" si="35"/>
        <v>5.8414932680538545</v>
      </c>
      <c r="U71" s="42">
        <v>0.63527807449444496</v>
      </c>
      <c r="V71" s="43">
        <f t="shared" si="48"/>
        <v>0.36472192550555504</v>
      </c>
      <c r="W71" s="29">
        <f t="shared" si="44"/>
        <v>96343.143372818377</v>
      </c>
      <c r="X71" s="29">
        <f>X72+W71</f>
        <v>146114.1489226277</v>
      </c>
      <c r="Y71" s="35">
        <f t="shared" si="45"/>
        <v>3.5849809698618826</v>
      </c>
      <c r="Z71" s="36">
        <f t="shared" si="46"/>
        <v>2.2565122981919719</v>
      </c>
    </row>
    <row r="72" spans="1:26" s="2" customFormat="1" ht="13.2" x14ac:dyDescent="0.25">
      <c r="A72" s="12">
        <v>19</v>
      </c>
      <c r="B72" s="13" t="s">
        <v>69</v>
      </c>
      <c r="C72" s="12"/>
      <c r="D72" s="50">
        <f t="shared" si="49"/>
        <v>165</v>
      </c>
      <c r="E72" s="50">
        <f t="shared" si="49"/>
        <v>38</v>
      </c>
      <c r="F72" s="17">
        <f t="shared" si="38"/>
        <v>0.23030303030303031</v>
      </c>
      <c r="G72" s="12"/>
      <c r="H72" s="17">
        <v>1</v>
      </c>
      <c r="I72" s="17">
        <f t="shared" si="40"/>
        <v>0</v>
      </c>
      <c r="J72" s="21">
        <f t="shared" si="47"/>
        <v>19904.728457290686</v>
      </c>
      <c r="K72" s="21">
        <f t="shared" si="41"/>
        <v>19904.728457290686</v>
      </c>
      <c r="L72" s="21">
        <f>K72/F72</f>
        <v>86428.426196130604</v>
      </c>
      <c r="M72" s="21">
        <f>L72</f>
        <v>86428.426196130604</v>
      </c>
      <c r="N72" s="34">
        <f t="shared" si="43"/>
        <v>4.3421052631578947</v>
      </c>
      <c r="O72" s="4"/>
      <c r="Q72" s="30" t="s">
        <v>69</v>
      </c>
      <c r="R72" s="31">
        <f t="shared" si="33"/>
        <v>19904.728457290686</v>
      </c>
      <c r="S72" s="31">
        <f t="shared" si="34"/>
        <v>86428.426196130604</v>
      </c>
      <c r="T72" s="38">
        <f t="shared" si="35"/>
        <v>4.3421052631578947</v>
      </c>
      <c r="U72" s="44">
        <v>0.57586384179742911</v>
      </c>
      <c r="V72" s="45">
        <f t="shared" si="48"/>
        <v>0.42413615820257089</v>
      </c>
      <c r="W72" s="31">
        <f t="shared" si="44"/>
        <v>49771.005549809335</v>
      </c>
      <c r="X72" s="31">
        <f>W72</f>
        <v>49771.005549809335</v>
      </c>
      <c r="Y72" s="38">
        <f t="shared" si="45"/>
        <v>2.5004614183309419</v>
      </c>
      <c r="Z72" s="37">
        <f t="shared" si="46"/>
        <v>1.8416438448269528</v>
      </c>
    </row>
    <row r="73" spans="1:26" s="2" customFormat="1" ht="13.2" x14ac:dyDescent="0.25">
      <c r="B73" s="2" t="s">
        <v>70</v>
      </c>
      <c r="D73" s="25">
        <f>SUM(D54:D72)</f>
        <v>31938</v>
      </c>
      <c r="E73" s="25">
        <f>SUM(E54:E72)</f>
        <v>316</v>
      </c>
    </row>
    <row r="77" spans="1:26" s="52" customFormat="1" ht="17.399999999999999" x14ac:dyDescent="0.3">
      <c r="C77" s="53" t="s">
        <v>81</v>
      </c>
      <c r="D77" s="53" t="s">
        <v>82</v>
      </c>
      <c r="E77" s="53" t="s">
        <v>83</v>
      </c>
      <c r="F77" s="53" t="s">
        <v>19</v>
      </c>
      <c r="G77" s="53" t="s">
        <v>20</v>
      </c>
    </row>
    <row r="78" spans="1:26" s="52" customFormat="1" ht="17.399999999999999" x14ac:dyDescent="0.3">
      <c r="C78" s="53" t="s">
        <v>84</v>
      </c>
      <c r="D78" s="54">
        <v>0</v>
      </c>
      <c r="E78" s="55">
        <f>$N$4</f>
        <v>68.649636265511717</v>
      </c>
      <c r="F78" s="55">
        <f>$Y$4</f>
        <v>62.87107989665887</v>
      </c>
      <c r="G78" s="55">
        <f>E78-F78</f>
        <v>5.778556368852847</v>
      </c>
    </row>
    <row r="79" spans="1:26" s="52" customFormat="1" ht="17.399999999999999" x14ac:dyDescent="0.3">
      <c r="C79" s="53" t="s">
        <v>85</v>
      </c>
      <c r="D79" s="54">
        <v>0</v>
      </c>
      <c r="E79" s="55">
        <f>$N$29</f>
        <v>75.704223201033983</v>
      </c>
      <c r="F79" s="55">
        <f>$Y$29</f>
        <v>67.610046975175166</v>
      </c>
      <c r="G79" s="55">
        <f t="shared" ref="G79:G80" si="50">E79-F79</f>
        <v>8.094176225858817</v>
      </c>
    </row>
    <row r="80" spans="1:26" s="52" customFormat="1" ht="17.399999999999999" x14ac:dyDescent="0.3">
      <c r="C80" s="53" t="s">
        <v>86</v>
      </c>
      <c r="D80" s="54">
        <v>0</v>
      </c>
      <c r="E80" s="55">
        <f>$N$54</f>
        <v>72.039437454834882</v>
      </c>
      <c r="F80" s="55">
        <f>$Y$54</f>
        <v>64.613323548872003</v>
      </c>
      <c r="G80" s="55">
        <f t="shared" si="50"/>
        <v>7.4261139059628789</v>
      </c>
    </row>
  </sheetData>
  <mergeCells count="30"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68E9FC-0906-4EF6-A294-C2537F64D60B}">
  <dimension ref="A1:Z80"/>
  <sheetViews>
    <sheetView tabSelected="1" topLeftCell="A19" zoomScale="85" zoomScaleNormal="85" workbookViewId="0">
      <selection activeCell="D29" sqref="D29:E47"/>
    </sheetView>
  </sheetViews>
  <sheetFormatPr defaultColWidth="8.796875" defaultRowHeight="13.8" x14ac:dyDescent="0.25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 x14ac:dyDescent="0.3">
      <c r="B1" s="65" t="s">
        <v>87</v>
      </c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Q1" s="70" t="s">
        <v>90</v>
      </c>
      <c r="R1" s="71"/>
      <c r="S1" s="71"/>
      <c r="T1" s="71"/>
      <c r="U1" s="71"/>
      <c r="V1" s="71"/>
      <c r="W1" s="71"/>
      <c r="X1" s="71"/>
      <c r="Y1" s="71"/>
      <c r="Z1" s="72"/>
    </row>
    <row r="2" spans="1:26" s="9" customFormat="1" ht="35.549999999999997" customHeight="1" x14ac:dyDescent="0.25">
      <c r="A2" s="7"/>
      <c r="B2" s="66" t="s">
        <v>0</v>
      </c>
      <c r="C2" s="46" t="s">
        <v>1</v>
      </c>
      <c r="D2" s="58" t="s">
        <v>2</v>
      </c>
      <c r="E2" s="58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73" t="s">
        <v>14</v>
      </c>
      <c r="S2" s="73"/>
      <c r="T2" s="73"/>
      <c r="U2" s="74" t="s">
        <v>15</v>
      </c>
      <c r="V2" s="74" t="s">
        <v>16</v>
      </c>
      <c r="W2" s="75" t="s">
        <v>17</v>
      </c>
      <c r="X2" s="75" t="s">
        <v>18</v>
      </c>
      <c r="Y2" s="76" t="s">
        <v>19</v>
      </c>
      <c r="Z2" s="76" t="s">
        <v>20</v>
      </c>
    </row>
    <row r="3" spans="1:26" s="10" customFormat="1" ht="23.25" customHeight="1" thickBot="1" x14ac:dyDescent="0.35">
      <c r="B3" s="67"/>
      <c r="C3" s="11"/>
      <c r="D3" s="59" t="s">
        <v>21</v>
      </c>
      <c r="E3" s="59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74"/>
      <c r="V3" s="74"/>
      <c r="W3" s="75"/>
      <c r="X3" s="75"/>
      <c r="Y3" s="76"/>
      <c r="Z3" s="76"/>
    </row>
    <row r="4" spans="1:26" s="2" customFormat="1" x14ac:dyDescent="0.25">
      <c r="A4" s="2">
        <v>1</v>
      </c>
      <c r="B4" s="1">
        <v>0</v>
      </c>
      <c r="C4" s="1">
        <v>1</v>
      </c>
      <c r="D4" s="60">
        <v>160</v>
      </c>
      <c r="E4" s="61">
        <v>0</v>
      </c>
      <c r="F4" s="3">
        <f>E4/D4</f>
        <v>0</v>
      </c>
      <c r="G4" s="2">
        <v>0.3</v>
      </c>
      <c r="H4" s="18">
        <f>C4*F4/(1+(1-G4)*C4*F4)</f>
        <v>0</v>
      </c>
      <c r="I4" s="18">
        <f>1-H4</f>
        <v>1</v>
      </c>
      <c r="J4" s="41">
        <v>100000</v>
      </c>
      <c r="K4" s="20">
        <f>J4*H4</f>
        <v>0</v>
      </c>
      <c r="L4" s="20">
        <f>C4*(J5+G4*K4)</f>
        <v>100000</v>
      </c>
      <c r="M4" s="5">
        <f t="shared" ref="M4:M20" si="0">L4+M5</f>
        <v>7007094.8966175728</v>
      </c>
      <c r="N4" s="32">
        <f>M4/J4</f>
        <v>70.070948966175735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100000</v>
      </c>
      <c r="T4" s="35">
        <f t="shared" ref="T4:T22" si="3">N4</f>
        <v>70.070948966175735</v>
      </c>
      <c r="U4" s="42">
        <v>0.96680194174873568</v>
      </c>
      <c r="V4" s="43">
        <f>1-U4</f>
        <v>3.3198058251264317E-2</v>
      </c>
      <c r="W4" s="29">
        <f>S4*U4</f>
        <v>96680.19417487357</v>
      </c>
      <c r="X4" s="29">
        <f t="shared" ref="X4:X20" si="4">X5+W4</f>
        <v>6398132.1229758626</v>
      </c>
      <c r="Y4" s="40">
        <f>X4/R4</f>
        <v>63.981321229758628</v>
      </c>
      <c r="Z4" s="36">
        <f>T4-Y4</f>
        <v>6.089627736417107</v>
      </c>
    </row>
    <row r="5" spans="1:26" s="2" customFormat="1" x14ac:dyDescent="0.25">
      <c r="A5" s="2">
        <v>2</v>
      </c>
      <c r="B5" s="1" t="s">
        <v>35</v>
      </c>
      <c r="C5" s="1">
        <v>4</v>
      </c>
      <c r="D5" s="60">
        <v>625</v>
      </c>
      <c r="E5" s="61">
        <v>1</v>
      </c>
      <c r="F5" s="3">
        <f t="shared" ref="F5:F22" si="5">E5/D5</f>
        <v>1.6000000000000001E-3</v>
      </c>
      <c r="G5" s="2">
        <v>0.4</v>
      </c>
      <c r="H5" s="3">
        <f t="shared" ref="H5:H21" si="6">C5*F5/(1+(1-G5)*C5*F5)</f>
        <v>6.3755180108383807E-3</v>
      </c>
      <c r="I5" s="3">
        <f t="shared" ref="I5:I22" si="7">1-H5</f>
        <v>0.99362448198916165</v>
      </c>
      <c r="J5" s="5">
        <f>I4*J4</f>
        <v>100000</v>
      </c>
      <c r="K5" s="5">
        <f t="shared" ref="K5:K22" si="8">J5*H5</f>
        <v>637.55180108383809</v>
      </c>
      <c r="L5" s="5">
        <f t="shared" ref="L5:L21" si="9">C5*(J6+G5*K5)</f>
        <v>398469.87567739876</v>
      </c>
      <c r="M5" s="5">
        <f t="shared" si="0"/>
        <v>6907094.8966175728</v>
      </c>
      <c r="N5" s="33">
        <f t="shared" ref="N5:N22" si="10">M5/J5</f>
        <v>69.070948966175735</v>
      </c>
      <c r="O5" s="4"/>
      <c r="Q5" s="27" t="s">
        <v>36</v>
      </c>
      <c r="R5" s="29">
        <f t="shared" si="1"/>
        <v>100000</v>
      </c>
      <c r="S5" s="29">
        <f t="shared" si="2"/>
        <v>398469.87567739876</v>
      </c>
      <c r="T5" s="35">
        <f t="shared" si="3"/>
        <v>69.070948966175735</v>
      </c>
      <c r="U5" s="42">
        <v>0.96680194174873568</v>
      </c>
      <c r="V5" s="43">
        <f>1-U5</f>
        <v>3.3198058251264317E-2</v>
      </c>
      <c r="W5" s="29">
        <f t="shared" ref="W5:W22" si="11">S5*U5</f>
        <v>385241.44953328645</v>
      </c>
      <c r="X5" s="29">
        <f t="shared" si="4"/>
        <v>6301451.9288009889</v>
      </c>
      <c r="Y5" s="35">
        <f t="shared" ref="Y5:Y22" si="12">X5/R5</f>
        <v>63.014519288009886</v>
      </c>
      <c r="Z5" s="36">
        <f t="shared" ref="Z5:Z22" si="13">T5-Y5</f>
        <v>6.0564296781658484</v>
      </c>
    </row>
    <row r="6" spans="1:26" s="2" customFormat="1" x14ac:dyDescent="0.25">
      <c r="A6" s="2">
        <v>3</v>
      </c>
      <c r="B6" s="1" t="s">
        <v>37</v>
      </c>
      <c r="C6" s="1">
        <v>5</v>
      </c>
      <c r="D6" s="60">
        <v>1045</v>
      </c>
      <c r="E6" s="61">
        <v>1</v>
      </c>
      <c r="F6" s="3">
        <f t="shared" si="5"/>
        <v>9.5693779904306223E-4</v>
      </c>
      <c r="G6" s="2">
        <v>0.5</v>
      </c>
      <c r="H6" s="3">
        <f t="shared" si="6"/>
        <v>4.7732696897374695E-3</v>
      </c>
      <c r="I6" s="3">
        <f t="shared" si="7"/>
        <v>0.99522673031026254</v>
      </c>
      <c r="J6" s="5">
        <f t="shared" ref="J6:J22" si="14">I5*J5</f>
        <v>99362.448198916158</v>
      </c>
      <c r="K6" s="5">
        <f t="shared" si="8"/>
        <v>474.28376228599592</v>
      </c>
      <c r="L6" s="5">
        <f t="shared" si="9"/>
        <v>495626.53158886585</v>
      </c>
      <c r="M6" s="5">
        <f t="shared" si="0"/>
        <v>6508625.0209401743</v>
      </c>
      <c r="N6" s="33">
        <f t="shared" si="10"/>
        <v>65.50387132078707</v>
      </c>
      <c r="O6" s="4"/>
      <c r="Q6" s="27" t="s">
        <v>38</v>
      </c>
      <c r="R6" s="29">
        <f t="shared" si="1"/>
        <v>99362.448198916158</v>
      </c>
      <c r="S6" s="29">
        <f t="shared" si="2"/>
        <v>495626.53158886585</v>
      </c>
      <c r="T6" s="35">
        <f t="shared" si="3"/>
        <v>65.50387132078707</v>
      </c>
      <c r="U6" s="42">
        <v>0.96680194174873568</v>
      </c>
      <c r="V6" s="43">
        <f>1-U6</f>
        <v>3.3198058251264317E-2</v>
      </c>
      <c r="W6" s="29">
        <f t="shared" si="11"/>
        <v>479172.69312230661</v>
      </c>
      <c r="X6" s="29">
        <f t="shared" si="4"/>
        <v>5916210.4792677024</v>
      </c>
      <c r="Y6" s="35">
        <f t="shared" si="12"/>
        <v>59.541714063082395</v>
      </c>
      <c r="Z6" s="36">
        <f t="shared" si="13"/>
        <v>5.9621572577046749</v>
      </c>
    </row>
    <row r="7" spans="1:26" s="2" customFormat="1" x14ac:dyDescent="0.25">
      <c r="A7" s="2">
        <v>4</v>
      </c>
      <c r="B7" s="1" t="s">
        <v>39</v>
      </c>
      <c r="C7" s="1">
        <v>5</v>
      </c>
      <c r="D7" s="60">
        <v>1154</v>
      </c>
      <c r="E7" s="61">
        <v>1</v>
      </c>
      <c r="F7" s="3">
        <f t="shared" si="5"/>
        <v>8.6655112651646442E-4</v>
      </c>
      <c r="G7" s="2">
        <v>0.5</v>
      </c>
      <c r="H7" s="3">
        <f t="shared" si="6"/>
        <v>4.3233895373973189E-3</v>
      </c>
      <c r="I7" s="3">
        <f t="shared" si="7"/>
        <v>0.9956766104626027</v>
      </c>
      <c r="J7" s="5">
        <f t="shared" si="14"/>
        <v>98888.164436630163</v>
      </c>
      <c r="K7" s="5">
        <f t="shared" si="8"/>
        <v>427.53205549775248</v>
      </c>
      <c r="L7" s="5">
        <f t="shared" si="9"/>
        <v>493371.99204440642</v>
      </c>
      <c r="M7" s="5">
        <f t="shared" si="0"/>
        <v>6012998.4893513089</v>
      </c>
      <c r="N7" s="33">
        <f t="shared" si="10"/>
        <v>60.806048161654154</v>
      </c>
      <c r="O7" s="4"/>
      <c r="Q7" s="27" t="s">
        <v>40</v>
      </c>
      <c r="R7" s="29">
        <f t="shared" si="1"/>
        <v>98888.164436630163</v>
      </c>
      <c r="S7" s="29">
        <f t="shared" si="2"/>
        <v>493371.99204440642</v>
      </c>
      <c r="T7" s="35">
        <f t="shared" si="3"/>
        <v>60.806048161654154</v>
      </c>
      <c r="U7" s="42">
        <v>0.96680194174873568</v>
      </c>
      <c r="V7" s="43">
        <f>1-U7</f>
        <v>3.3198058251264317E-2</v>
      </c>
      <c r="W7" s="29">
        <f t="shared" si="11"/>
        <v>476992.9999129739</v>
      </c>
      <c r="X7" s="29">
        <f t="shared" si="4"/>
        <v>5437037.7861453956</v>
      </c>
      <c r="Y7" s="35">
        <f t="shared" si="12"/>
        <v>54.981683775003994</v>
      </c>
      <c r="Z7" s="36">
        <f t="shared" si="13"/>
        <v>5.82436438665016</v>
      </c>
    </row>
    <row r="8" spans="1:26" s="2" customFormat="1" x14ac:dyDescent="0.25">
      <c r="A8" s="2">
        <v>5</v>
      </c>
      <c r="B8" s="1" t="s">
        <v>41</v>
      </c>
      <c r="C8" s="1">
        <v>5</v>
      </c>
      <c r="D8" s="60">
        <v>1261</v>
      </c>
      <c r="E8" s="61">
        <v>3</v>
      </c>
      <c r="F8" s="3">
        <f t="shared" si="5"/>
        <v>2.3790642347343376E-3</v>
      </c>
      <c r="G8" s="2">
        <v>0.5</v>
      </c>
      <c r="H8" s="3">
        <f t="shared" si="6"/>
        <v>1.1824990145841544E-2</v>
      </c>
      <c r="I8" s="3">
        <f t="shared" si="7"/>
        <v>0.9881750098541584</v>
      </c>
      <c r="J8" s="5">
        <f t="shared" si="14"/>
        <v>98460.632381132411</v>
      </c>
      <c r="K8" s="5">
        <f t="shared" si="8"/>
        <v>1164.2960076602176</v>
      </c>
      <c r="L8" s="5">
        <f t="shared" si="9"/>
        <v>489392.4218865115</v>
      </c>
      <c r="M8" s="5">
        <f t="shared" si="0"/>
        <v>5519626.4973069029</v>
      </c>
      <c r="N8" s="33">
        <f t="shared" si="10"/>
        <v>56.059222491491994</v>
      </c>
      <c r="O8" s="4"/>
      <c r="Q8" s="27" t="s">
        <v>42</v>
      </c>
      <c r="R8" s="29">
        <f t="shared" si="1"/>
        <v>98460.632381132411</v>
      </c>
      <c r="S8" s="29">
        <f t="shared" si="2"/>
        <v>489392.4218865115</v>
      </c>
      <c r="T8" s="35">
        <f t="shared" si="3"/>
        <v>56.059222491491994</v>
      </c>
      <c r="U8" s="42">
        <v>0.96680194174873568</v>
      </c>
      <c r="V8" s="43">
        <f>1-U8</f>
        <v>3.3198058251264317E-2</v>
      </c>
      <c r="W8" s="29">
        <f t="shared" si="11"/>
        <v>473145.54375699576</v>
      </c>
      <c r="X8" s="29">
        <f t="shared" si="4"/>
        <v>4960044.7862324221</v>
      </c>
      <c r="Y8" s="35">
        <f t="shared" si="12"/>
        <v>50.375918438473228</v>
      </c>
      <c r="Z8" s="36">
        <f t="shared" si="13"/>
        <v>5.683304053018766</v>
      </c>
    </row>
    <row r="9" spans="1:26" s="2" customFormat="1" x14ac:dyDescent="0.25">
      <c r="A9" s="2">
        <v>6</v>
      </c>
      <c r="B9" s="1" t="s">
        <v>43</v>
      </c>
      <c r="C9" s="1">
        <v>5</v>
      </c>
      <c r="D9" s="60">
        <v>1419</v>
      </c>
      <c r="E9" s="61">
        <v>4</v>
      </c>
      <c r="F9" s="3">
        <f t="shared" si="5"/>
        <v>2.8188865398167725E-3</v>
      </c>
      <c r="G9" s="2">
        <v>0.5</v>
      </c>
      <c r="H9" s="3">
        <f t="shared" si="6"/>
        <v>1.3995801259622114E-2</v>
      </c>
      <c r="I9" s="3">
        <f t="shared" si="7"/>
        <v>0.98600419874037792</v>
      </c>
      <c r="J9" s="5">
        <f t="shared" si="14"/>
        <v>97296.336373472193</v>
      </c>
      <c r="K9" s="5">
        <f t="shared" si="8"/>
        <v>1361.7401871724589</v>
      </c>
      <c r="L9" s="5">
        <f t="shared" si="9"/>
        <v>483077.33139942982</v>
      </c>
      <c r="M9" s="5">
        <f t="shared" si="0"/>
        <v>5030234.0754203917</v>
      </c>
      <c r="N9" s="33">
        <f t="shared" si="10"/>
        <v>51.700138596296448</v>
      </c>
      <c r="O9" s="4"/>
      <c r="Q9" s="27" t="s">
        <v>44</v>
      </c>
      <c r="R9" s="29">
        <f t="shared" si="1"/>
        <v>97296.336373472193</v>
      </c>
      <c r="S9" s="29">
        <f t="shared" si="2"/>
        <v>483077.33139942982</v>
      </c>
      <c r="T9" s="35">
        <f t="shared" si="3"/>
        <v>51.700138596296448</v>
      </c>
      <c r="U9" s="42">
        <v>0.9555940589531835</v>
      </c>
      <c r="V9" s="43">
        <f t="shared" ref="V9:V22" si="15">1-U9</f>
        <v>4.4405941046816499E-2</v>
      </c>
      <c r="W9" s="29">
        <f t="shared" si="11"/>
        <v>461625.82790025329</v>
      </c>
      <c r="X9" s="29">
        <f t="shared" si="4"/>
        <v>4486899.2424754268</v>
      </c>
      <c r="Y9" s="35">
        <f t="shared" si="12"/>
        <v>46.115808772618678</v>
      </c>
      <c r="Z9" s="36">
        <f t="shared" si="13"/>
        <v>5.5843298236777699</v>
      </c>
    </row>
    <row r="10" spans="1:26" s="2" customFormat="1" x14ac:dyDescent="0.25">
      <c r="A10" s="2">
        <v>7</v>
      </c>
      <c r="B10" s="1" t="s">
        <v>45</v>
      </c>
      <c r="C10" s="1">
        <v>5</v>
      </c>
      <c r="D10" s="60">
        <v>1590</v>
      </c>
      <c r="E10" s="61">
        <v>2</v>
      </c>
      <c r="F10" s="3">
        <f t="shared" si="5"/>
        <v>1.2578616352201257E-3</v>
      </c>
      <c r="G10" s="2">
        <v>0.5</v>
      </c>
      <c r="H10" s="3">
        <f t="shared" si="6"/>
        <v>6.2695924764890271E-3</v>
      </c>
      <c r="I10" s="3">
        <f t="shared" si="7"/>
        <v>0.99373040752351094</v>
      </c>
      <c r="J10" s="5">
        <f t="shared" si="14"/>
        <v>95934.596186299736</v>
      </c>
      <c r="K10" s="5">
        <f t="shared" si="8"/>
        <v>601.47082248463778</v>
      </c>
      <c r="L10" s="5">
        <f t="shared" si="9"/>
        <v>478169.30387528706</v>
      </c>
      <c r="M10" s="5">
        <f t="shared" si="0"/>
        <v>4547156.7440209622</v>
      </c>
      <c r="N10" s="33">
        <f t="shared" si="10"/>
        <v>47.39850820021833</v>
      </c>
      <c r="O10" s="4"/>
      <c r="Q10" s="27" t="s">
        <v>46</v>
      </c>
      <c r="R10" s="29">
        <f t="shared" si="1"/>
        <v>95934.596186299736</v>
      </c>
      <c r="S10" s="29">
        <f t="shared" si="2"/>
        <v>478169.30387528706</v>
      </c>
      <c r="T10" s="35">
        <f t="shared" si="3"/>
        <v>47.39850820021833</v>
      </c>
      <c r="U10" s="42">
        <v>0.96363095511775332</v>
      </c>
      <c r="V10" s="43">
        <f t="shared" si="15"/>
        <v>3.6369044882246682E-2</v>
      </c>
      <c r="W10" s="29">
        <f t="shared" si="11"/>
        <v>460778.74300133408</v>
      </c>
      <c r="X10" s="29">
        <f t="shared" si="4"/>
        <v>4025273.4145751731</v>
      </c>
      <c r="Y10" s="35">
        <f t="shared" si="12"/>
        <v>41.958517308587119</v>
      </c>
      <c r="Z10" s="36">
        <f t="shared" si="13"/>
        <v>5.4399908916312114</v>
      </c>
    </row>
    <row r="11" spans="1:26" s="2" customFormat="1" x14ac:dyDescent="0.25">
      <c r="A11" s="2">
        <v>8</v>
      </c>
      <c r="B11" s="1" t="s">
        <v>47</v>
      </c>
      <c r="C11" s="1">
        <v>5</v>
      </c>
      <c r="D11" s="60">
        <v>1471</v>
      </c>
      <c r="E11" s="61">
        <v>1</v>
      </c>
      <c r="F11" s="3">
        <f t="shared" si="5"/>
        <v>6.7980965329707678E-4</v>
      </c>
      <c r="G11" s="2">
        <v>0.5</v>
      </c>
      <c r="H11" s="3">
        <f t="shared" si="6"/>
        <v>3.3932813030200203E-3</v>
      </c>
      <c r="I11" s="3">
        <f t="shared" si="7"/>
        <v>0.99660671869698003</v>
      </c>
      <c r="J11" s="5">
        <f t="shared" si="14"/>
        <v>95333.125363815096</v>
      </c>
      <c r="K11" s="5">
        <f t="shared" si="8"/>
        <v>323.49211185549746</v>
      </c>
      <c r="L11" s="5">
        <f t="shared" si="9"/>
        <v>475856.89653943677</v>
      </c>
      <c r="M11" s="5">
        <f t="shared" si="0"/>
        <v>4068987.4401456751</v>
      </c>
      <c r="N11" s="33">
        <f t="shared" si="10"/>
        <v>42.681779545330116</v>
      </c>
      <c r="O11" s="4"/>
      <c r="Q11" s="27" t="s">
        <v>48</v>
      </c>
      <c r="R11" s="29">
        <f t="shared" si="1"/>
        <v>95333.125363815096</v>
      </c>
      <c r="S11" s="29">
        <f t="shared" si="2"/>
        <v>475856.89653943677</v>
      </c>
      <c r="T11" s="35">
        <f t="shared" si="3"/>
        <v>42.681779545330116</v>
      </c>
      <c r="U11" s="42">
        <v>0.96005435016735896</v>
      </c>
      <c r="V11" s="43">
        <f t="shared" si="15"/>
        <v>3.9945649832641039E-2</v>
      </c>
      <c r="W11" s="29">
        <f t="shared" si="11"/>
        <v>456848.48357982514</v>
      </c>
      <c r="X11" s="29">
        <f t="shared" si="4"/>
        <v>3564494.6715738392</v>
      </c>
      <c r="Y11" s="35">
        <f t="shared" si="12"/>
        <v>37.389885813255724</v>
      </c>
      <c r="Z11" s="36">
        <f t="shared" si="13"/>
        <v>5.2918937320743922</v>
      </c>
    </row>
    <row r="12" spans="1:26" s="2" customFormat="1" x14ac:dyDescent="0.25">
      <c r="A12" s="2">
        <v>9</v>
      </c>
      <c r="B12" s="1" t="s">
        <v>49</v>
      </c>
      <c r="C12" s="1">
        <v>5</v>
      </c>
      <c r="D12" s="60">
        <v>1439</v>
      </c>
      <c r="E12" s="61">
        <v>5</v>
      </c>
      <c r="F12" s="3">
        <f t="shared" si="5"/>
        <v>3.4746351633078527E-3</v>
      </c>
      <c r="G12" s="2">
        <v>0.5</v>
      </c>
      <c r="H12" s="3">
        <f t="shared" si="6"/>
        <v>1.722356183258698E-2</v>
      </c>
      <c r="I12" s="3">
        <f t="shared" si="7"/>
        <v>0.982776438167413</v>
      </c>
      <c r="J12" s="5">
        <f t="shared" si="14"/>
        <v>95009.633251959604</v>
      </c>
      <c r="K12" s="5">
        <f t="shared" si="8"/>
        <v>1636.4042930065382</v>
      </c>
      <c r="L12" s="5">
        <f t="shared" si="9"/>
        <v>470957.15552728169</v>
      </c>
      <c r="M12" s="5">
        <f t="shared" si="0"/>
        <v>3593130.5436062384</v>
      </c>
      <c r="N12" s="33">
        <f t="shared" si="10"/>
        <v>37.818591869284255</v>
      </c>
      <c r="O12" s="4"/>
      <c r="Q12" s="27" t="s">
        <v>50</v>
      </c>
      <c r="R12" s="29">
        <f t="shared" si="1"/>
        <v>95009.633251959604</v>
      </c>
      <c r="S12" s="29">
        <f t="shared" si="2"/>
        <v>470957.15552728169</v>
      </c>
      <c r="T12" s="35">
        <f t="shared" si="3"/>
        <v>37.818591869284255</v>
      </c>
      <c r="U12" s="42">
        <v>0.94127750867207383</v>
      </c>
      <c r="V12" s="43">
        <f t="shared" si="15"/>
        <v>5.8722491327926174E-2</v>
      </c>
      <c r="W12" s="29">
        <f t="shared" si="11"/>
        <v>443301.37804600614</v>
      </c>
      <c r="X12" s="29">
        <f t="shared" si="4"/>
        <v>3107646.187994014</v>
      </c>
      <c r="Y12" s="35">
        <f t="shared" si="12"/>
        <v>32.708748382942716</v>
      </c>
      <c r="Z12" s="36">
        <f t="shared" si="13"/>
        <v>5.1098434863415392</v>
      </c>
    </row>
    <row r="13" spans="1:26" s="2" customFormat="1" x14ac:dyDescent="0.25">
      <c r="A13" s="2">
        <v>10</v>
      </c>
      <c r="B13" s="1" t="s">
        <v>51</v>
      </c>
      <c r="C13" s="1">
        <v>5</v>
      </c>
      <c r="D13" s="60">
        <v>1590</v>
      </c>
      <c r="E13" s="61">
        <v>13</v>
      </c>
      <c r="F13" s="3">
        <f t="shared" si="5"/>
        <v>8.1761006289308175E-3</v>
      </c>
      <c r="G13" s="2">
        <v>0.5</v>
      </c>
      <c r="H13" s="3">
        <f t="shared" si="6"/>
        <v>4.0061633281972264E-2</v>
      </c>
      <c r="I13" s="3">
        <f t="shared" si="7"/>
        <v>0.95993836671802768</v>
      </c>
      <c r="J13" s="5">
        <f t="shared" si="14"/>
        <v>93373.22895895307</v>
      </c>
      <c r="K13" s="5">
        <f t="shared" si="8"/>
        <v>3740.6840569072106</v>
      </c>
      <c r="L13" s="5">
        <f t="shared" si="9"/>
        <v>457514.43465249729</v>
      </c>
      <c r="M13" s="5">
        <f t="shared" si="0"/>
        <v>3122173.3880789569</v>
      </c>
      <c r="N13" s="33">
        <f t="shared" si="10"/>
        <v>33.437564737655869</v>
      </c>
      <c r="O13" s="4"/>
      <c r="Q13" s="27" t="s">
        <v>52</v>
      </c>
      <c r="R13" s="29">
        <f t="shared" si="1"/>
        <v>93373.22895895307</v>
      </c>
      <c r="S13" s="29">
        <f t="shared" si="2"/>
        <v>457514.43465249729</v>
      </c>
      <c r="T13" s="35">
        <f t="shared" si="3"/>
        <v>33.437564737655869</v>
      </c>
      <c r="U13" s="42">
        <v>0.95386474178345915</v>
      </c>
      <c r="V13" s="43">
        <f t="shared" si="15"/>
        <v>4.6135258216540853E-2</v>
      </c>
      <c r="W13" s="29">
        <f t="shared" si="11"/>
        <v>436406.88807200961</v>
      </c>
      <c r="X13" s="29">
        <f t="shared" si="4"/>
        <v>2664344.809948008</v>
      </c>
      <c r="Y13" s="35">
        <f t="shared" si="12"/>
        <v>28.534354435994235</v>
      </c>
      <c r="Z13" s="36">
        <f t="shared" si="13"/>
        <v>4.903210301661634</v>
      </c>
    </row>
    <row r="14" spans="1:26" s="2" customFormat="1" x14ac:dyDescent="0.25">
      <c r="A14" s="2">
        <v>11</v>
      </c>
      <c r="B14" s="1" t="s">
        <v>53</v>
      </c>
      <c r="C14" s="1">
        <v>5</v>
      </c>
      <c r="D14" s="60">
        <v>1710</v>
      </c>
      <c r="E14" s="61">
        <v>11</v>
      </c>
      <c r="F14" s="3">
        <f t="shared" si="5"/>
        <v>6.4327485380116962E-3</v>
      </c>
      <c r="G14" s="2">
        <v>0.5</v>
      </c>
      <c r="H14" s="3">
        <f t="shared" si="6"/>
        <v>3.1654676258992806E-2</v>
      </c>
      <c r="I14" s="3">
        <f t="shared" si="7"/>
        <v>0.96834532374100724</v>
      </c>
      <c r="J14" s="5">
        <f t="shared" si="14"/>
        <v>89632.544902045847</v>
      </c>
      <c r="K14" s="5">
        <f t="shared" si="8"/>
        <v>2837.2891911438974</v>
      </c>
      <c r="L14" s="5">
        <f t="shared" si="9"/>
        <v>441069.50153236953</v>
      </c>
      <c r="M14" s="5">
        <f t="shared" si="0"/>
        <v>2664658.9534264598</v>
      </c>
      <c r="N14" s="33">
        <f t="shared" si="10"/>
        <v>29.728699060575703</v>
      </c>
      <c r="O14" s="4"/>
      <c r="Q14" s="27" t="s">
        <v>54</v>
      </c>
      <c r="R14" s="29">
        <f t="shared" si="1"/>
        <v>89632.544902045847</v>
      </c>
      <c r="S14" s="29">
        <f t="shared" si="2"/>
        <v>441069.50153236953</v>
      </c>
      <c r="T14" s="35">
        <f t="shared" si="3"/>
        <v>29.728699060575703</v>
      </c>
      <c r="U14" s="42">
        <v>0.94210046609890041</v>
      </c>
      <c r="V14" s="43">
        <f t="shared" si="15"/>
        <v>5.7899533901099587E-2</v>
      </c>
      <c r="W14" s="29">
        <f t="shared" si="11"/>
        <v>415531.78297565499</v>
      </c>
      <c r="X14" s="29">
        <f t="shared" si="4"/>
        <v>2227937.9218759984</v>
      </c>
      <c r="Y14" s="35">
        <f t="shared" si="12"/>
        <v>24.856350160656277</v>
      </c>
      <c r="Z14" s="36">
        <f t="shared" si="13"/>
        <v>4.8723488999194267</v>
      </c>
    </row>
    <row r="15" spans="1:26" s="2" customFormat="1" x14ac:dyDescent="0.25">
      <c r="A15" s="2">
        <v>12</v>
      </c>
      <c r="B15" s="1" t="s">
        <v>55</v>
      </c>
      <c r="C15" s="1">
        <v>5</v>
      </c>
      <c r="D15" s="60">
        <v>1765</v>
      </c>
      <c r="E15" s="61">
        <v>14</v>
      </c>
      <c r="F15" s="3">
        <f t="shared" si="5"/>
        <v>7.9320113314447598E-3</v>
      </c>
      <c r="G15" s="2">
        <v>0.5</v>
      </c>
      <c r="H15" s="3">
        <f t="shared" si="6"/>
        <v>3.8888888888888896E-2</v>
      </c>
      <c r="I15" s="3">
        <f t="shared" si="7"/>
        <v>0.96111111111111114</v>
      </c>
      <c r="J15" s="5">
        <f t="shared" si="14"/>
        <v>86795.255710901954</v>
      </c>
      <c r="K15" s="5">
        <f t="shared" si="8"/>
        <v>3375.3710554239656</v>
      </c>
      <c r="L15" s="5">
        <f t="shared" si="9"/>
        <v>425537.85091594979</v>
      </c>
      <c r="M15" s="5">
        <f t="shared" si="0"/>
        <v>2223589.4518940905</v>
      </c>
      <c r="N15" s="33">
        <f t="shared" si="10"/>
        <v>25.618790263150242</v>
      </c>
      <c r="O15" s="4"/>
      <c r="Q15" s="27" t="s">
        <v>56</v>
      </c>
      <c r="R15" s="29">
        <f t="shared" si="1"/>
        <v>86795.255710901954</v>
      </c>
      <c r="S15" s="29">
        <f t="shared" si="2"/>
        <v>425537.85091594979</v>
      </c>
      <c r="T15" s="35">
        <f t="shared" si="3"/>
        <v>25.618790263150242</v>
      </c>
      <c r="U15" s="42">
        <v>0.91645683631107144</v>
      </c>
      <c r="V15" s="43">
        <f t="shared" si="15"/>
        <v>8.3543163688928557E-2</v>
      </c>
      <c r="W15" s="29">
        <f t="shared" si="11"/>
        <v>389987.0725810437</v>
      </c>
      <c r="X15" s="29">
        <f t="shared" si="4"/>
        <v>1812406.1389003436</v>
      </c>
      <c r="Y15" s="35">
        <f t="shared" si="12"/>
        <v>20.881396385732355</v>
      </c>
      <c r="Z15" s="36">
        <f t="shared" si="13"/>
        <v>4.7373938774178868</v>
      </c>
    </row>
    <row r="16" spans="1:26" s="2" customFormat="1" x14ac:dyDescent="0.25">
      <c r="A16" s="2">
        <v>13</v>
      </c>
      <c r="B16" s="1" t="s">
        <v>57</v>
      </c>
      <c r="C16" s="1">
        <v>5</v>
      </c>
      <c r="D16" s="60">
        <v>1472</v>
      </c>
      <c r="E16" s="61">
        <v>23</v>
      </c>
      <c r="F16" s="3">
        <f t="shared" si="5"/>
        <v>1.5625E-2</v>
      </c>
      <c r="G16" s="2">
        <v>0.5</v>
      </c>
      <c r="H16" s="3">
        <f t="shared" si="6"/>
        <v>7.5187969924812026E-2</v>
      </c>
      <c r="I16" s="3">
        <f t="shared" si="7"/>
        <v>0.92481203007518797</v>
      </c>
      <c r="J16" s="5">
        <f t="shared" si="14"/>
        <v>83419.884655477988</v>
      </c>
      <c r="K16" s="5">
        <f t="shared" si="8"/>
        <v>6272.1717786073668</v>
      </c>
      <c r="L16" s="5">
        <f t="shared" si="9"/>
        <v>401418.99383087148</v>
      </c>
      <c r="M16" s="5">
        <f t="shared" si="0"/>
        <v>1798051.6009781405</v>
      </c>
      <c r="N16" s="33">
        <f t="shared" si="10"/>
        <v>21.554232643740136</v>
      </c>
      <c r="O16" s="4"/>
      <c r="Q16" s="27" t="s">
        <v>58</v>
      </c>
      <c r="R16" s="29">
        <f t="shared" si="1"/>
        <v>83419.884655477988</v>
      </c>
      <c r="S16" s="29">
        <f t="shared" si="2"/>
        <v>401418.99383087148</v>
      </c>
      <c r="T16" s="35">
        <f t="shared" si="3"/>
        <v>21.554232643740136</v>
      </c>
      <c r="U16" s="42">
        <v>0.8859396016463057</v>
      </c>
      <c r="V16" s="43">
        <f t="shared" si="15"/>
        <v>0.1140603983536943</v>
      </c>
      <c r="W16" s="29">
        <f t="shared" si="11"/>
        <v>355632.98348778312</v>
      </c>
      <c r="X16" s="29">
        <f t="shared" si="4"/>
        <v>1422419.0663192999</v>
      </c>
      <c r="Y16" s="35">
        <f t="shared" si="12"/>
        <v>17.051319025360137</v>
      </c>
      <c r="Z16" s="36">
        <f t="shared" si="13"/>
        <v>4.5029136183799991</v>
      </c>
    </row>
    <row r="17" spans="1:26" s="2" customFormat="1" x14ac:dyDescent="0.25">
      <c r="A17" s="2">
        <v>14</v>
      </c>
      <c r="B17" s="1" t="s">
        <v>59</v>
      </c>
      <c r="C17" s="1">
        <v>5</v>
      </c>
      <c r="D17" s="60">
        <v>1111</v>
      </c>
      <c r="E17" s="61">
        <v>24</v>
      </c>
      <c r="F17" s="3">
        <f t="shared" si="5"/>
        <v>2.1602160216021602E-2</v>
      </c>
      <c r="G17" s="2">
        <v>0.5</v>
      </c>
      <c r="H17" s="3">
        <f t="shared" si="6"/>
        <v>0.10247651579846284</v>
      </c>
      <c r="I17" s="3">
        <f t="shared" si="7"/>
        <v>0.89752348420153716</v>
      </c>
      <c r="J17" s="5">
        <f t="shared" si="14"/>
        <v>77147.712876870617</v>
      </c>
      <c r="K17" s="5">
        <f t="shared" si="8"/>
        <v>7905.8288174419067</v>
      </c>
      <c r="L17" s="5">
        <f t="shared" si="9"/>
        <v>365973.99234074831</v>
      </c>
      <c r="M17" s="5">
        <f t="shared" si="0"/>
        <v>1396632.607147269</v>
      </c>
      <c r="N17" s="33">
        <f t="shared" si="10"/>
        <v>18.103357248922261</v>
      </c>
      <c r="O17" s="4"/>
      <c r="Q17" s="27" t="s">
        <v>60</v>
      </c>
      <c r="R17" s="29">
        <f t="shared" si="1"/>
        <v>77147.712876870617</v>
      </c>
      <c r="S17" s="29">
        <f t="shared" si="2"/>
        <v>365973.99234074831</v>
      </c>
      <c r="T17" s="35">
        <f t="shared" si="3"/>
        <v>18.103357248922261</v>
      </c>
      <c r="U17" s="42">
        <v>0.85631920960893304</v>
      </c>
      <c r="V17" s="43">
        <f t="shared" si="15"/>
        <v>0.14368079039106696</v>
      </c>
      <c r="W17" s="29">
        <f t="shared" si="11"/>
        <v>313390.55985865532</v>
      </c>
      <c r="X17" s="29">
        <f t="shared" si="4"/>
        <v>1066786.0828315169</v>
      </c>
      <c r="Y17" s="35">
        <f t="shared" si="12"/>
        <v>13.827838092026527</v>
      </c>
      <c r="Z17" s="36">
        <f t="shared" si="13"/>
        <v>4.2755191568957347</v>
      </c>
    </row>
    <row r="18" spans="1:26" s="2" customFormat="1" x14ac:dyDescent="0.25">
      <c r="A18" s="2">
        <v>15</v>
      </c>
      <c r="B18" s="1" t="s">
        <v>61</v>
      </c>
      <c r="C18" s="1">
        <v>5</v>
      </c>
      <c r="D18" s="60">
        <v>791</v>
      </c>
      <c r="E18" s="61">
        <v>23</v>
      </c>
      <c r="F18" s="3">
        <f t="shared" si="5"/>
        <v>2.9077117572692796E-2</v>
      </c>
      <c r="G18" s="2">
        <v>0.5</v>
      </c>
      <c r="H18" s="3">
        <f t="shared" si="6"/>
        <v>0.1355332940483206</v>
      </c>
      <c r="I18" s="3">
        <f t="shared" si="7"/>
        <v>0.8644667059516794</v>
      </c>
      <c r="J18" s="5">
        <f t="shared" si="14"/>
        <v>69241.884059428703</v>
      </c>
      <c r="K18" s="5">
        <f t="shared" si="8"/>
        <v>9384.580632686273</v>
      </c>
      <c r="L18" s="5">
        <f t="shared" si="9"/>
        <v>322747.96871542785</v>
      </c>
      <c r="M18" s="5">
        <f t="shared" si="0"/>
        <v>1030658.6148065208</v>
      </c>
      <c r="N18" s="33">
        <f t="shared" si="10"/>
        <v>14.884901368685034</v>
      </c>
      <c r="O18" s="4"/>
      <c r="Q18" s="27" t="s">
        <v>62</v>
      </c>
      <c r="R18" s="29">
        <f t="shared" si="1"/>
        <v>69241.884059428703</v>
      </c>
      <c r="S18" s="29">
        <f t="shared" si="2"/>
        <v>322747.96871542785</v>
      </c>
      <c r="T18" s="35">
        <f t="shared" si="3"/>
        <v>14.884901368685034</v>
      </c>
      <c r="U18" s="42">
        <v>0.77613843304153718</v>
      </c>
      <c r="V18" s="43">
        <f t="shared" si="15"/>
        <v>0.22386156695846282</v>
      </c>
      <c r="W18" s="29">
        <f t="shared" si="11"/>
        <v>250497.10270613123</v>
      </c>
      <c r="X18" s="29">
        <f t="shared" si="4"/>
        <v>753395.52297286154</v>
      </c>
      <c r="Y18" s="35">
        <f t="shared" si="12"/>
        <v>10.88063291758843</v>
      </c>
      <c r="Z18" s="36">
        <f t="shared" si="13"/>
        <v>4.0042684510966033</v>
      </c>
    </row>
    <row r="19" spans="1:26" s="2" customFormat="1" x14ac:dyDescent="0.25">
      <c r="A19" s="2">
        <v>16</v>
      </c>
      <c r="B19" s="1" t="s">
        <v>63</v>
      </c>
      <c r="C19" s="1">
        <v>5</v>
      </c>
      <c r="D19" s="60">
        <v>604</v>
      </c>
      <c r="E19" s="61">
        <v>30</v>
      </c>
      <c r="F19" s="3">
        <f t="shared" si="5"/>
        <v>4.9668874172185427E-2</v>
      </c>
      <c r="G19" s="2">
        <v>0.5</v>
      </c>
      <c r="H19" s="3">
        <f t="shared" si="6"/>
        <v>0.22091310751104565</v>
      </c>
      <c r="I19" s="3">
        <f t="shared" si="7"/>
        <v>0.77908689248895435</v>
      </c>
      <c r="J19" s="5">
        <f t="shared" si="14"/>
        <v>59857.30342674243</v>
      </c>
      <c r="K19" s="5">
        <f t="shared" si="8"/>
        <v>13223.262907233231</v>
      </c>
      <c r="L19" s="5">
        <f t="shared" si="9"/>
        <v>266228.35986562906</v>
      </c>
      <c r="M19" s="5">
        <f t="shared" si="0"/>
        <v>707910.64609109284</v>
      </c>
      <c r="N19" s="33">
        <f t="shared" si="10"/>
        <v>11.82663777958998</v>
      </c>
      <c r="O19" s="4"/>
      <c r="Q19" s="27" t="s">
        <v>64</v>
      </c>
      <c r="R19" s="29">
        <f t="shared" si="1"/>
        <v>59857.30342674243</v>
      </c>
      <c r="S19" s="29">
        <f t="shared" si="2"/>
        <v>266228.35986562906</v>
      </c>
      <c r="T19" s="35">
        <f t="shared" si="3"/>
        <v>11.82663777958998</v>
      </c>
      <c r="U19" s="42">
        <v>0.73716277889453141</v>
      </c>
      <c r="V19" s="43">
        <f t="shared" si="15"/>
        <v>0.26283722110546859</v>
      </c>
      <c r="W19" s="29">
        <f t="shared" si="11"/>
        <v>196253.63757908044</v>
      </c>
      <c r="X19" s="29">
        <f t="shared" si="4"/>
        <v>502898.42026673025</v>
      </c>
      <c r="Y19" s="35">
        <f t="shared" si="12"/>
        <v>8.40162171492093</v>
      </c>
      <c r="Z19" s="36">
        <f t="shared" si="13"/>
        <v>3.42501606466905</v>
      </c>
    </row>
    <row r="20" spans="1:26" s="2" customFormat="1" x14ac:dyDescent="0.25">
      <c r="A20" s="2">
        <v>17</v>
      </c>
      <c r="B20" s="1" t="s">
        <v>65</v>
      </c>
      <c r="C20" s="1">
        <v>5</v>
      </c>
      <c r="D20" s="60">
        <v>318</v>
      </c>
      <c r="E20" s="61">
        <v>20</v>
      </c>
      <c r="F20" s="3">
        <f t="shared" si="5"/>
        <v>6.2893081761006289E-2</v>
      </c>
      <c r="G20" s="2">
        <v>0.5</v>
      </c>
      <c r="H20" s="3">
        <f t="shared" si="6"/>
        <v>0.27173913043478259</v>
      </c>
      <c r="I20" s="3">
        <f t="shared" si="7"/>
        <v>0.72826086956521741</v>
      </c>
      <c r="J20" s="5">
        <f t="shared" si="14"/>
        <v>46634.040519509195</v>
      </c>
      <c r="K20" s="5">
        <f t="shared" si="8"/>
        <v>12672.293619431846</v>
      </c>
      <c r="L20" s="5">
        <f t="shared" si="9"/>
        <v>201489.46854896637</v>
      </c>
      <c r="M20" s="5">
        <f t="shared" si="0"/>
        <v>441682.28622546385</v>
      </c>
      <c r="N20" s="33">
        <f t="shared" si="10"/>
        <v>9.4712420649179556</v>
      </c>
      <c r="O20" s="4"/>
      <c r="Q20" s="27" t="s">
        <v>66</v>
      </c>
      <c r="R20" s="29">
        <f t="shared" si="1"/>
        <v>46634.040519509195</v>
      </c>
      <c r="S20" s="29">
        <f t="shared" si="2"/>
        <v>201489.46854896637</v>
      </c>
      <c r="T20" s="35">
        <f t="shared" si="3"/>
        <v>9.4712420649179556</v>
      </c>
      <c r="U20" s="42">
        <v>0.7271372759570951</v>
      </c>
      <c r="V20" s="43">
        <f t="shared" si="15"/>
        <v>0.2728627240429049</v>
      </c>
      <c r="W20" s="29">
        <f t="shared" si="11"/>
        <v>146510.50329473818</v>
      </c>
      <c r="X20" s="29">
        <f t="shared" si="4"/>
        <v>306644.78268764977</v>
      </c>
      <c r="Y20" s="35">
        <f t="shared" si="12"/>
        <v>6.575556809394759</v>
      </c>
      <c r="Z20" s="36">
        <f t="shared" si="13"/>
        <v>2.8956852555231967</v>
      </c>
    </row>
    <row r="21" spans="1:26" s="2" customFormat="1" x14ac:dyDescent="0.25">
      <c r="A21" s="2">
        <v>18</v>
      </c>
      <c r="B21" s="1" t="s">
        <v>67</v>
      </c>
      <c r="C21" s="1">
        <v>5</v>
      </c>
      <c r="D21" s="60">
        <v>139</v>
      </c>
      <c r="E21" s="61">
        <v>17</v>
      </c>
      <c r="F21" s="3">
        <f t="shared" si="5"/>
        <v>0.1223021582733813</v>
      </c>
      <c r="G21" s="2">
        <v>0.5</v>
      </c>
      <c r="H21" s="3">
        <f t="shared" si="6"/>
        <v>0.46831955922865015</v>
      </c>
      <c r="I21" s="3">
        <f t="shared" si="7"/>
        <v>0.53168044077134979</v>
      </c>
      <c r="J21" s="5">
        <f t="shared" si="14"/>
        <v>33961.746900077349</v>
      </c>
      <c r="K21" s="5">
        <f t="shared" si="8"/>
        <v>15904.9503388792</v>
      </c>
      <c r="L21" s="5">
        <f t="shared" si="9"/>
        <v>130046.35865318874</v>
      </c>
      <c r="M21" s="5">
        <f>L21+M22</f>
        <v>240192.81767649745</v>
      </c>
      <c r="N21" s="33">
        <f t="shared" si="10"/>
        <v>7.0724517906336084</v>
      </c>
      <c r="O21" s="4"/>
      <c r="Q21" s="27" t="s">
        <v>68</v>
      </c>
      <c r="R21" s="29">
        <f t="shared" si="1"/>
        <v>33961.746900077349</v>
      </c>
      <c r="S21" s="29">
        <f t="shared" si="2"/>
        <v>130046.35865318874</v>
      </c>
      <c r="T21" s="35">
        <f t="shared" si="3"/>
        <v>7.0724517906336084</v>
      </c>
      <c r="U21" s="42">
        <v>0.68635947845240242</v>
      </c>
      <c r="V21" s="43">
        <f t="shared" si="15"/>
        <v>0.31364052154759758</v>
      </c>
      <c r="W21" s="29">
        <f t="shared" si="11"/>
        <v>89258.5508998367</v>
      </c>
      <c r="X21" s="29">
        <f>X22+W21</f>
        <v>160134.27939291159</v>
      </c>
      <c r="Y21" s="35">
        <f t="shared" si="12"/>
        <v>4.7151367055428732</v>
      </c>
      <c r="Z21" s="36">
        <f t="shared" si="13"/>
        <v>2.3573150850907352</v>
      </c>
    </row>
    <row r="22" spans="1:26" s="2" customFormat="1" x14ac:dyDescent="0.25">
      <c r="A22" s="12">
        <v>19</v>
      </c>
      <c r="B22" s="13" t="s">
        <v>69</v>
      </c>
      <c r="C22" s="12"/>
      <c r="D22" s="62">
        <v>61</v>
      </c>
      <c r="E22" s="63">
        <v>10</v>
      </c>
      <c r="F22" s="17">
        <f t="shared" si="5"/>
        <v>0.16393442622950818</v>
      </c>
      <c r="G22" s="12"/>
      <c r="H22" s="17">
        <v>1</v>
      </c>
      <c r="I22" s="17">
        <f t="shared" si="7"/>
        <v>0</v>
      </c>
      <c r="J22" s="21">
        <f t="shared" si="14"/>
        <v>18056.796561198149</v>
      </c>
      <c r="K22" s="21">
        <f t="shared" si="8"/>
        <v>18056.796561198149</v>
      </c>
      <c r="L22" s="21">
        <f>K22/F22</f>
        <v>110146.45902330872</v>
      </c>
      <c r="M22" s="21">
        <f>L22</f>
        <v>110146.45902330872</v>
      </c>
      <c r="N22" s="34">
        <f t="shared" si="10"/>
        <v>6.1000000000000005</v>
      </c>
      <c r="O22" s="4"/>
      <c r="Q22" s="30" t="s">
        <v>69</v>
      </c>
      <c r="R22" s="31">
        <f t="shared" si="1"/>
        <v>18056.796561198149</v>
      </c>
      <c r="S22" s="31">
        <f t="shared" si="2"/>
        <v>110146.45902330872</v>
      </c>
      <c r="T22" s="38">
        <f t="shared" si="3"/>
        <v>6.1000000000000005</v>
      </c>
      <c r="U22" s="44">
        <v>0.64346806172022719</v>
      </c>
      <c r="V22" s="45">
        <f t="shared" si="15"/>
        <v>0.35653193827977281</v>
      </c>
      <c r="W22" s="31">
        <f t="shared" si="11"/>
        <v>70875.728493074887</v>
      </c>
      <c r="X22" s="31">
        <f>W22</f>
        <v>70875.728493074887</v>
      </c>
      <c r="Y22" s="38">
        <f t="shared" si="12"/>
        <v>3.9251551764933859</v>
      </c>
      <c r="Z22" s="37">
        <f t="shared" si="13"/>
        <v>2.1748448235066147</v>
      </c>
    </row>
    <row r="23" spans="1:26" s="2" customFormat="1" ht="13.2" x14ac:dyDescent="0.25">
      <c r="B23" s="2" t="s">
        <v>70</v>
      </c>
      <c r="D23" s="25">
        <f>SUM(D4:D22)</f>
        <v>19725</v>
      </c>
      <c r="E23" s="25">
        <f>SUM(E4:E22)</f>
        <v>203</v>
      </c>
    </row>
    <row r="24" spans="1:26" s="2" customFormat="1" ht="13.2" x14ac:dyDescent="0.25">
      <c r="D24" s="14"/>
      <c r="E24" s="14"/>
      <c r="F24" s="5"/>
    </row>
    <row r="25" spans="1:26" x14ac:dyDescent="0.25">
      <c r="D25" s="15"/>
      <c r="E25" s="15"/>
      <c r="K25" s="16"/>
    </row>
    <row r="26" spans="1:26" s="2" customFormat="1" ht="18" thickBot="1" x14ac:dyDescent="0.35">
      <c r="B26" s="68" t="s">
        <v>88</v>
      </c>
      <c r="C26" s="68"/>
      <c r="D26" s="68"/>
      <c r="E26" s="68"/>
      <c r="F26" s="68"/>
      <c r="G26" s="68"/>
      <c r="H26" s="68"/>
      <c r="I26" s="68"/>
      <c r="J26" s="68"/>
      <c r="K26" s="68"/>
      <c r="L26" s="68"/>
      <c r="M26" s="68"/>
      <c r="N26" s="68"/>
      <c r="Q26" s="70" t="s">
        <v>91</v>
      </c>
      <c r="R26" s="71"/>
      <c r="S26" s="71"/>
      <c r="T26" s="71"/>
      <c r="U26" s="71"/>
      <c r="V26" s="71"/>
      <c r="W26" s="71"/>
      <c r="X26" s="71"/>
      <c r="Y26" s="71"/>
      <c r="Z26" s="72"/>
    </row>
    <row r="27" spans="1:26" s="9" customFormat="1" ht="14.25" customHeight="1" x14ac:dyDescent="0.35">
      <c r="A27" s="7"/>
      <c r="B27" s="66" t="s">
        <v>0</v>
      </c>
      <c r="C27" s="6" t="s">
        <v>1</v>
      </c>
      <c r="D27" s="64" t="s">
        <v>71</v>
      </c>
      <c r="E27" s="64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77" t="s">
        <v>14</v>
      </c>
      <c r="S27" s="77"/>
      <c r="T27" s="77"/>
      <c r="U27" s="74" t="s">
        <v>15</v>
      </c>
      <c r="V27" s="78" t="s">
        <v>16</v>
      </c>
      <c r="W27" s="79" t="s">
        <v>17</v>
      </c>
      <c r="X27" s="79" t="s">
        <v>18</v>
      </c>
      <c r="Y27" s="80" t="s">
        <v>19</v>
      </c>
      <c r="Z27" s="80" t="s">
        <v>20</v>
      </c>
    </row>
    <row r="28" spans="1:26" s="10" customFormat="1" ht="32.549999999999997" customHeight="1" thickBot="1" x14ac:dyDescent="0.35">
      <c r="B28" s="67"/>
      <c r="C28" s="11"/>
      <c r="D28" s="59" t="s">
        <v>21</v>
      </c>
      <c r="E28" s="59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74"/>
      <c r="V28" s="78"/>
      <c r="W28" s="79"/>
      <c r="X28" s="79"/>
      <c r="Y28" s="80"/>
      <c r="Z28" s="80"/>
    </row>
    <row r="29" spans="1:26" s="2" customFormat="1" x14ac:dyDescent="0.25">
      <c r="A29" s="2">
        <v>1</v>
      </c>
      <c r="B29" s="1">
        <v>0</v>
      </c>
      <c r="C29" s="1">
        <v>1</v>
      </c>
      <c r="D29" s="60">
        <v>104</v>
      </c>
      <c r="E29" s="61">
        <v>0</v>
      </c>
      <c r="F29" s="3">
        <f>E29/D29</f>
        <v>0</v>
      </c>
      <c r="G29" s="2">
        <v>0.3</v>
      </c>
      <c r="H29" s="18">
        <f>C29*F29/(1+(1-G29)*C29*F29)</f>
        <v>0</v>
      </c>
      <c r="I29" s="18">
        <f>1-H29</f>
        <v>1</v>
      </c>
      <c r="J29" s="19">
        <v>100000</v>
      </c>
      <c r="K29" s="20">
        <f>J29*H29</f>
        <v>0</v>
      </c>
      <c r="L29" s="20">
        <f>C29*(J30+G29*K29)</f>
        <v>100000</v>
      </c>
      <c r="M29" s="5">
        <f t="shared" ref="M29:M45" si="16">L29+M30</f>
        <v>7718669.0720780334</v>
      </c>
      <c r="N29" s="32">
        <f>M29/J29</f>
        <v>77.186690720780334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100000</v>
      </c>
      <c r="T29" s="35">
        <f t="shared" ref="T29:T47" si="19">N29</f>
        <v>77.186690720780334</v>
      </c>
      <c r="U29" s="42">
        <v>0.95864674002964168</v>
      </c>
      <c r="V29" s="43">
        <f>1-U29</f>
        <v>4.1353259970358325E-2</v>
      </c>
      <c r="W29" s="29">
        <f>S29*U29</f>
        <v>95864.674002964166</v>
      </c>
      <c r="X29" s="29">
        <f t="shared" ref="X29:X45" si="20">X30+W29</f>
        <v>6888908.1311429329</v>
      </c>
      <c r="Y29" s="40">
        <f>X29/R29</f>
        <v>68.889081311429322</v>
      </c>
      <c r="Z29" s="36">
        <f>T29-Y29</f>
        <v>8.2976094093510113</v>
      </c>
    </row>
    <row r="30" spans="1:26" s="2" customFormat="1" x14ac:dyDescent="0.25">
      <c r="A30" s="2">
        <v>2</v>
      </c>
      <c r="B30" s="1" t="s">
        <v>35</v>
      </c>
      <c r="C30" s="1">
        <v>4</v>
      </c>
      <c r="D30" s="60">
        <v>638</v>
      </c>
      <c r="E30" s="61">
        <v>1</v>
      </c>
      <c r="F30" s="3">
        <f t="shared" ref="F30:F47" si="21">E30/D30</f>
        <v>1.567398119122257E-3</v>
      </c>
      <c r="G30" s="2">
        <v>0.4</v>
      </c>
      <c r="H30" s="3">
        <f t="shared" ref="H30:H46" si="22">C30*F30/(1+(1-G30)*C30*F30)</f>
        <v>6.2460961898813229E-3</v>
      </c>
      <c r="I30" s="3">
        <f t="shared" ref="I30:I47" si="23">1-H30</f>
        <v>0.99375390381011863</v>
      </c>
      <c r="J30" s="5">
        <f>I29*J29</f>
        <v>100000</v>
      </c>
      <c r="K30" s="5">
        <f t="shared" ref="K30:K47" si="24">J30*H30</f>
        <v>624.6096189881323</v>
      </c>
      <c r="L30" s="5">
        <f t="shared" ref="L30:L46" si="25">C30*(J31+G30*K30)</f>
        <v>398500.93691442849</v>
      </c>
      <c r="M30" s="5">
        <f t="shared" si="16"/>
        <v>7618669.0720780334</v>
      </c>
      <c r="N30" s="33">
        <f t="shared" ref="N30:N47" si="26">M30/J30</f>
        <v>76.186690720780334</v>
      </c>
      <c r="O30" s="4"/>
      <c r="Q30" s="27" t="s">
        <v>36</v>
      </c>
      <c r="R30" s="29">
        <f t="shared" si="17"/>
        <v>100000</v>
      </c>
      <c r="S30" s="29">
        <f t="shared" si="18"/>
        <v>398500.93691442849</v>
      </c>
      <c r="T30" s="35">
        <f t="shared" si="19"/>
        <v>76.186690720780334</v>
      </c>
      <c r="U30" s="42">
        <v>0.95864674002964168</v>
      </c>
      <c r="V30" s="43">
        <f>1-U30</f>
        <v>4.1353259970358325E-2</v>
      </c>
      <c r="W30" s="29">
        <f t="shared" ref="W30:W47" si="27">S30*U30</f>
        <v>382021.62407177477</v>
      </c>
      <c r="X30" s="29">
        <f t="shared" si="20"/>
        <v>6793043.4571399689</v>
      </c>
      <c r="Y30" s="35">
        <f t="shared" ref="Y30:Y47" si="28">X30/R30</f>
        <v>67.930434571399687</v>
      </c>
      <c r="Z30" s="36">
        <f t="shared" ref="Z30:Z47" si="29">T30-Y30</f>
        <v>8.256256149380647</v>
      </c>
    </row>
    <row r="31" spans="1:26" s="2" customFormat="1" x14ac:dyDescent="0.25">
      <c r="A31" s="2">
        <v>3</v>
      </c>
      <c r="B31" s="1" t="s">
        <v>37</v>
      </c>
      <c r="C31" s="1">
        <v>5</v>
      </c>
      <c r="D31" s="60">
        <v>955</v>
      </c>
      <c r="E31" s="61">
        <v>0</v>
      </c>
      <c r="F31" s="3">
        <f t="shared" si="21"/>
        <v>0</v>
      </c>
      <c r="G31" s="2">
        <v>0.5</v>
      </c>
      <c r="H31" s="3">
        <f t="shared" si="22"/>
        <v>0</v>
      </c>
      <c r="I31" s="3">
        <f t="shared" si="23"/>
        <v>1</v>
      </c>
      <c r="J31" s="5">
        <f t="shared" ref="J31:J47" si="30">I30*J30</f>
        <v>99375.390381011865</v>
      </c>
      <c r="K31" s="5">
        <f t="shared" si="24"/>
        <v>0</v>
      </c>
      <c r="L31" s="5">
        <f t="shared" si="25"/>
        <v>496876.95190505934</v>
      </c>
      <c r="M31" s="5">
        <f t="shared" si="16"/>
        <v>7220168.1351636052</v>
      </c>
      <c r="N31" s="33">
        <f t="shared" si="26"/>
        <v>72.655494559377331</v>
      </c>
      <c r="O31" s="4"/>
      <c r="Q31" s="27" t="s">
        <v>38</v>
      </c>
      <c r="R31" s="29">
        <f t="shared" si="17"/>
        <v>99375.390381011865</v>
      </c>
      <c r="S31" s="29">
        <f t="shared" si="18"/>
        <v>496876.95190505934</v>
      </c>
      <c r="T31" s="35">
        <f t="shared" si="19"/>
        <v>72.655494559377331</v>
      </c>
      <c r="U31" s="42">
        <v>0.95864674002964168</v>
      </c>
      <c r="V31" s="43">
        <f>1-U31</f>
        <v>4.1353259970358325E-2</v>
      </c>
      <c r="W31" s="29">
        <f t="shared" si="27"/>
        <v>476329.47013965016</v>
      </c>
      <c r="X31" s="29">
        <f t="shared" si="20"/>
        <v>6411021.8330681939</v>
      </c>
      <c r="Y31" s="35">
        <f t="shared" si="28"/>
        <v>64.513173819875419</v>
      </c>
      <c r="Z31" s="36">
        <f t="shared" si="29"/>
        <v>8.1423207395019119</v>
      </c>
    </row>
    <row r="32" spans="1:26" s="2" customFormat="1" x14ac:dyDescent="0.25">
      <c r="A32" s="2">
        <v>4</v>
      </c>
      <c r="B32" s="1" t="s">
        <v>39</v>
      </c>
      <c r="C32" s="1">
        <v>5</v>
      </c>
      <c r="D32" s="60">
        <v>1147</v>
      </c>
      <c r="E32" s="61">
        <v>0</v>
      </c>
      <c r="F32" s="3">
        <f t="shared" si="21"/>
        <v>0</v>
      </c>
      <c r="G32" s="2">
        <v>0.5</v>
      </c>
      <c r="H32" s="3">
        <f t="shared" si="22"/>
        <v>0</v>
      </c>
      <c r="I32" s="3">
        <f t="shared" si="23"/>
        <v>1</v>
      </c>
      <c r="J32" s="5">
        <f t="shared" si="30"/>
        <v>99375.390381011865</v>
      </c>
      <c r="K32" s="5">
        <f t="shared" si="24"/>
        <v>0</v>
      </c>
      <c r="L32" s="5">
        <f t="shared" si="25"/>
        <v>496876.95190505934</v>
      </c>
      <c r="M32" s="5">
        <f t="shared" si="16"/>
        <v>6723291.1832585456</v>
      </c>
      <c r="N32" s="33">
        <f t="shared" si="26"/>
        <v>67.655494559377317</v>
      </c>
      <c r="O32" s="4"/>
      <c r="Q32" s="27" t="s">
        <v>40</v>
      </c>
      <c r="R32" s="29">
        <f t="shared" si="17"/>
        <v>99375.390381011865</v>
      </c>
      <c r="S32" s="29">
        <f t="shared" si="18"/>
        <v>496876.95190505934</v>
      </c>
      <c r="T32" s="35">
        <f t="shared" si="19"/>
        <v>67.655494559377317</v>
      </c>
      <c r="U32" s="42">
        <v>0.95864674002964168</v>
      </c>
      <c r="V32" s="43">
        <f>1-U32</f>
        <v>4.1353259970358325E-2</v>
      </c>
      <c r="W32" s="29">
        <f t="shared" si="27"/>
        <v>476329.47013965016</v>
      </c>
      <c r="X32" s="29">
        <f t="shared" si="20"/>
        <v>5934692.3629285432</v>
      </c>
      <c r="Y32" s="35">
        <f t="shared" si="28"/>
        <v>59.719940119727205</v>
      </c>
      <c r="Z32" s="36">
        <f t="shared" si="29"/>
        <v>7.9355544396501116</v>
      </c>
    </row>
    <row r="33" spans="1:26" s="2" customFormat="1" x14ac:dyDescent="0.25">
      <c r="A33" s="2">
        <v>5</v>
      </c>
      <c r="B33" s="1" t="s">
        <v>41</v>
      </c>
      <c r="C33" s="1">
        <v>5</v>
      </c>
      <c r="D33" s="60">
        <v>1199</v>
      </c>
      <c r="E33" s="61">
        <v>1</v>
      </c>
      <c r="F33" s="3">
        <f t="shared" si="21"/>
        <v>8.3402835696413675E-4</v>
      </c>
      <c r="G33" s="2">
        <v>0.5</v>
      </c>
      <c r="H33" s="3">
        <f t="shared" si="22"/>
        <v>4.1614648356221393E-3</v>
      </c>
      <c r="I33" s="3">
        <f t="shared" si="23"/>
        <v>0.99583853516437781</v>
      </c>
      <c r="J33" s="5">
        <f t="shared" si="30"/>
        <v>99375.390381011865</v>
      </c>
      <c r="K33" s="5">
        <f t="shared" si="24"/>
        <v>413.54719259680348</v>
      </c>
      <c r="L33" s="5">
        <f t="shared" si="25"/>
        <v>495843.08392356732</v>
      </c>
      <c r="M33" s="5">
        <f t="shared" si="16"/>
        <v>6226414.231353486</v>
      </c>
      <c r="N33" s="33">
        <f t="shared" si="26"/>
        <v>62.655494559377317</v>
      </c>
      <c r="O33" s="4"/>
      <c r="Q33" s="27" t="s">
        <v>42</v>
      </c>
      <c r="R33" s="29">
        <f t="shared" si="17"/>
        <v>99375.390381011865</v>
      </c>
      <c r="S33" s="29">
        <f t="shared" si="18"/>
        <v>495843.08392356732</v>
      </c>
      <c r="T33" s="35">
        <f t="shared" si="19"/>
        <v>62.655494559377317</v>
      </c>
      <c r="U33" s="42">
        <v>0.95864674002964168</v>
      </c>
      <c r="V33" s="43">
        <f>1-U33</f>
        <v>4.1353259970358325E-2</v>
      </c>
      <c r="W33" s="29">
        <f t="shared" si="27"/>
        <v>475338.35596957186</v>
      </c>
      <c r="X33" s="29">
        <f t="shared" si="20"/>
        <v>5458362.8927888935</v>
      </c>
      <c r="Y33" s="35">
        <f t="shared" si="28"/>
        <v>54.926706419578998</v>
      </c>
      <c r="Z33" s="36">
        <f t="shared" si="29"/>
        <v>7.7287881397983185</v>
      </c>
    </row>
    <row r="34" spans="1:26" s="2" customFormat="1" x14ac:dyDescent="0.25">
      <c r="A34" s="2">
        <v>6</v>
      </c>
      <c r="B34" s="1" t="s">
        <v>43</v>
      </c>
      <c r="C34" s="1">
        <v>5</v>
      </c>
      <c r="D34" s="60">
        <v>1428</v>
      </c>
      <c r="E34" s="61">
        <v>1</v>
      </c>
      <c r="F34" s="3">
        <f t="shared" si="21"/>
        <v>7.0028011204481793E-4</v>
      </c>
      <c r="G34" s="2">
        <v>0.5</v>
      </c>
      <c r="H34" s="3">
        <f t="shared" si="22"/>
        <v>3.4952813701502974E-3</v>
      </c>
      <c r="I34" s="3">
        <f t="shared" si="23"/>
        <v>0.99650471862984968</v>
      </c>
      <c r="J34" s="5">
        <f t="shared" si="30"/>
        <v>98961.843188415063</v>
      </c>
      <c r="K34" s="5">
        <f t="shared" si="24"/>
        <v>345.8994868522023</v>
      </c>
      <c r="L34" s="5">
        <f t="shared" si="25"/>
        <v>493944.46722494485</v>
      </c>
      <c r="M34" s="5">
        <f t="shared" si="16"/>
        <v>5730571.1474299189</v>
      </c>
      <c r="N34" s="33">
        <f t="shared" si="26"/>
        <v>57.906875648217174</v>
      </c>
      <c r="O34" s="4"/>
      <c r="Q34" s="27" t="s">
        <v>44</v>
      </c>
      <c r="R34" s="29">
        <f t="shared" si="17"/>
        <v>98961.843188415063</v>
      </c>
      <c r="S34" s="29">
        <f t="shared" si="18"/>
        <v>493944.46722494485</v>
      </c>
      <c r="T34" s="35">
        <f t="shared" si="19"/>
        <v>57.906875648217174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478721.20606139628</v>
      </c>
      <c r="X34" s="29">
        <f t="shared" si="20"/>
        <v>4983024.536819322</v>
      </c>
      <c r="Y34" s="35">
        <f t="shared" si="28"/>
        <v>50.352988346549495</v>
      </c>
      <c r="Z34" s="36">
        <f t="shared" si="29"/>
        <v>7.5538873016676789</v>
      </c>
    </row>
    <row r="35" spans="1:26" s="2" customFormat="1" x14ac:dyDescent="0.25">
      <c r="A35" s="2">
        <v>7</v>
      </c>
      <c r="B35" s="1" t="s">
        <v>45</v>
      </c>
      <c r="C35" s="1">
        <v>5</v>
      </c>
      <c r="D35" s="60">
        <v>1510</v>
      </c>
      <c r="E35" s="61">
        <v>0</v>
      </c>
      <c r="F35" s="3">
        <f t="shared" si="21"/>
        <v>0</v>
      </c>
      <c r="G35" s="2">
        <v>0.5</v>
      </c>
      <c r="H35" s="3">
        <f t="shared" si="22"/>
        <v>0</v>
      </c>
      <c r="I35" s="3">
        <f t="shared" si="23"/>
        <v>1</v>
      </c>
      <c r="J35" s="5">
        <f t="shared" si="30"/>
        <v>98615.943701562865</v>
      </c>
      <c r="K35" s="5">
        <f t="shared" si="24"/>
        <v>0</v>
      </c>
      <c r="L35" s="5">
        <f t="shared" si="25"/>
        <v>493079.71850781434</v>
      </c>
      <c r="M35" s="5">
        <f t="shared" si="16"/>
        <v>5236626.6802049736</v>
      </c>
      <c r="N35" s="33">
        <f t="shared" si="26"/>
        <v>53.101217548070615</v>
      </c>
      <c r="O35" s="4"/>
      <c r="Q35" s="27" t="s">
        <v>46</v>
      </c>
      <c r="R35" s="29">
        <f t="shared" si="17"/>
        <v>98615.943701562865</v>
      </c>
      <c r="S35" s="29">
        <f t="shared" si="18"/>
        <v>493079.71850781434</v>
      </c>
      <c r="T35" s="35">
        <f t="shared" si="19"/>
        <v>53.101217548070615</v>
      </c>
      <c r="U35" s="42">
        <v>0.96192878092594225</v>
      </c>
      <c r="V35" s="43">
        <f t="shared" si="31"/>
        <v>3.8071219074057749E-2</v>
      </c>
      <c r="W35" s="29">
        <f t="shared" si="27"/>
        <v>474307.57252352859</v>
      </c>
      <c r="X35" s="29">
        <f t="shared" si="20"/>
        <v>4504303.3307579262</v>
      </c>
      <c r="Y35" s="35">
        <f t="shared" si="28"/>
        <v>45.675203843195</v>
      </c>
      <c r="Z35" s="36">
        <f t="shared" si="29"/>
        <v>7.426013704875615</v>
      </c>
    </row>
    <row r="36" spans="1:26" s="2" customFormat="1" x14ac:dyDescent="0.25">
      <c r="A36" s="2">
        <v>8</v>
      </c>
      <c r="B36" s="1" t="s">
        <v>47</v>
      </c>
      <c r="C36" s="1">
        <v>5</v>
      </c>
      <c r="D36" s="60">
        <v>1278</v>
      </c>
      <c r="E36" s="61">
        <v>1</v>
      </c>
      <c r="F36" s="3">
        <f t="shared" si="21"/>
        <v>7.8247261345852897E-4</v>
      </c>
      <c r="G36" s="2">
        <v>0.5</v>
      </c>
      <c r="H36" s="3">
        <f t="shared" si="22"/>
        <v>3.9047247169074579E-3</v>
      </c>
      <c r="I36" s="3">
        <f t="shared" si="23"/>
        <v>0.9960952752830925</v>
      </c>
      <c r="J36" s="5">
        <f t="shared" si="30"/>
        <v>98615.943701562865</v>
      </c>
      <c r="K36" s="5">
        <f t="shared" si="24"/>
        <v>385.06811285264689</v>
      </c>
      <c r="L36" s="5">
        <f t="shared" si="25"/>
        <v>492117.04822568269</v>
      </c>
      <c r="M36" s="5">
        <f t="shared" si="16"/>
        <v>4743546.9616971593</v>
      </c>
      <c r="N36" s="33">
        <f t="shared" si="26"/>
        <v>48.101217548070615</v>
      </c>
      <c r="O36" s="4"/>
      <c r="Q36" s="27" t="s">
        <v>48</v>
      </c>
      <c r="R36" s="29">
        <f t="shared" si="17"/>
        <v>98615.943701562865</v>
      </c>
      <c r="S36" s="29">
        <f t="shared" si="18"/>
        <v>492117.04822568269</v>
      </c>
      <c r="T36" s="35">
        <f t="shared" si="19"/>
        <v>48.101217548070615</v>
      </c>
      <c r="U36" s="42">
        <v>0.95558309086652893</v>
      </c>
      <c r="V36" s="43">
        <f t="shared" si="31"/>
        <v>4.4416909133471072E-2</v>
      </c>
      <c r="W36" s="29">
        <f t="shared" si="27"/>
        <v>470258.73001161055</v>
      </c>
      <c r="X36" s="29">
        <f t="shared" si="20"/>
        <v>4029995.7582343975</v>
      </c>
      <c r="Y36" s="35">
        <f t="shared" si="28"/>
        <v>40.865559938565291</v>
      </c>
      <c r="Z36" s="36">
        <f t="shared" si="29"/>
        <v>7.2356576095053242</v>
      </c>
    </row>
    <row r="37" spans="1:26" s="2" customFormat="1" x14ac:dyDescent="0.25">
      <c r="A37" s="2">
        <v>9</v>
      </c>
      <c r="B37" s="1" t="s">
        <v>49</v>
      </c>
      <c r="C37" s="1">
        <v>5</v>
      </c>
      <c r="D37" s="60">
        <v>1369</v>
      </c>
      <c r="E37" s="61">
        <v>0</v>
      </c>
      <c r="F37" s="3">
        <f t="shared" si="21"/>
        <v>0</v>
      </c>
      <c r="G37" s="2">
        <v>0.5</v>
      </c>
      <c r="H37" s="3">
        <f t="shared" si="22"/>
        <v>0</v>
      </c>
      <c r="I37" s="3">
        <f t="shared" si="23"/>
        <v>1</v>
      </c>
      <c r="J37" s="5">
        <f t="shared" si="30"/>
        <v>98230.875588710216</v>
      </c>
      <c r="K37" s="5">
        <f t="shared" si="24"/>
        <v>0</v>
      </c>
      <c r="L37" s="5">
        <f t="shared" si="25"/>
        <v>491154.37794355105</v>
      </c>
      <c r="M37" s="5">
        <f t="shared" si="16"/>
        <v>4251429.9134714771</v>
      </c>
      <c r="N37" s="33">
        <f t="shared" si="26"/>
        <v>43.279975750924677</v>
      </c>
      <c r="O37" s="4"/>
      <c r="Q37" s="27" t="s">
        <v>50</v>
      </c>
      <c r="R37" s="29">
        <f t="shared" si="17"/>
        <v>98230.875588710216</v>
      </c>
      <c r="S37" s="29">
        <f t="shared" si="18"/>
        <v>491154.37794355105</v>
      </c>
      <c r="T37" s="35">
        <f t="shared" si="19"/>
        <v>43.279975750924677</v>
      </c>
      <c r="U37" s="42">
        <v>0.95343645724036619</v>
      </c>
      <c r="V37" s="43">
        <f t="shared" si="31"/>
        <v>4.6563542759633814E-2</v>
      </c>
      <c r="W37" s="29">
        <f t="shared" si="27"/>
        <v>468284.49006459519</v>
      </c>
      <c r="X37" s="29">
        <f t="shared" si="20"/>
        <v>3559737.0282227872</v>
      </c>
      <c r="Y37" s="35">
        <f t="shared" si="28"/>
        <v>36.238473971537232</v>
      </c>
      <c r="Z37" s="36">
        <f t="shared" si="29"/>
        <v>7.0415017793874455</v>
      </c>
    </row>
    <row r="38" spans="1:26" s="2" customFormat="1" x14ac:dyDescent="0.25">
      <c r="A38" s="2">
        <v>10</v>
      </c>
      <c r="B38" s="1" t="s">
        <v>51</v>
      </c>
      <c r="C38" s="1">
        <v>5</v>
      </c>
      <c r="D38" s="60">
        <v>1557</v>
      </c>
      <c r="E38" s="61">
        <v>1</v>
      </c>
      <c r="F38" s="3">
        <f t="shared" si="21"/>
        <v>6.4226075786769424E-4</v>
      </c>
      <c r="G38" s="2">
        <v>0.5</v>
      </c>
      <c r="H38" s="3">
        <f t="shared" si="22"/>
        <v>3.2061558191728116E-3</v>
      </c>
      <c r="I38" s="3">
        <f t="shared" si="23"/>
        <v>0.99679384418082717</v>
      </c>
      <c r="J38" s="5">
        <f t="shared" si="30"/>
        <v>98230.875588710216</v>
      </c>
      <c r="K38" s="5">
        <f t="shared" si="24"/>
        <v>314.94349339118372</v>
      </c>
      <c r="L38" s="5">
        <f t="shared" si="25"/>
        <v>490367.01921007311</v>
      </c>
      <c r="M38" s="5">
        <f t="shared" si="16"/>
        <v>3760275.5355279264</v>
      </c>
      <c r="N38" s="33">
        <f t="shared" si="26"/>
        <v>38.279975750924685</v>
      </c>
      <c r="O38" s="4"/>
      <c r="Q38" s="27" t="s">
        <v>52</v>
      </c>
      <c r="R38" s="29">
        <f t="shared" si="17"/>
        <v>98230.875588710216</v>
      </c>
      <c r="S38" s="29">
        <f t="shared" si="18"/>
        <v>490367.01921007311</v>
      </c>
      <c r="T38" s="35">
        <f t="shared" si="19"/>
        <v>38.279975750924685</v>
      </c>
      <c r="U38" s="42">
        <v>0.93748024841036759</v>
      </c>
      <c r="V38" s="43">
        <f t="shared" si="31"/>
        <v>6.2519751589632411E-2</v>
      </c>
      <c r="W38" s="29">
        <f t="shared" si="27"/>
        <v>459709.39498131082</v>
      </c>
      <c r="X38" s="29">
        <f t="shared" si="20"/>
        <v>3091452.5381581918</v>
      </c>
      <c r="Y38" s="35">
        <f t="shared" si="28"/>
        <v>31.471291685335398</v>
      </c>
      <c r="Z38" s="36">
        <f t="shared" si="29"/>
        <v>6.8086840655892864</v>
      </c>
    </row>
    <row r="39" spans="1:26" s="2" customFormat="1" x14ac:dyDescent="0.25">
      <c r="A39" s="2">
        <v>11</v>
      </c>
      <c r="B39" s="1" t="s">
        <v>53</v>
      </c>
      <c r="C39" s="1">
        <v>5</v>
      </c>
      <c r="D39" s="60">
        <v>1724</v>
      </c>
      <c r="E39" s="61">
        <v>6</v>
      </c>
      <c r="F39" s="3">
        <f t="shared" si="21"/>
        <v>3.4802784222737818E-3</v>
      </c>
      <c r="G39" s="2">
        <v>0.5</v>
      </c>
      <c r="H39" s="3">
        <f t="shared" si="22"/>
        <v>1.725129384703853E-2</v>
      </c>
      <c r="I39" s="3">
        <f t="shared" si="23"/>
        <v>0.9827487061529615</v>
      </c>
      <c r="J39" s="5">
        <f t="shared" si="30"/>
        <v>97915.932095319033</v>
      </c>
      <c r="K39" s="5">
        <f t="shared" si="24"/>
        <v>1689.1765168830198</v>
      </c>
      <c r="L39" s="5">
        <f t="shared" si="25"/>
        <v>485356.71918438759</v>
      </c>
      <c r="M39" s="5">
        <f t="shared" si="16"/>
        <v>3269908.5163178532</v>
      </c>
      <c r="N39" s="33">
        <f t="shared" si="26"/>
        <v>33.395060909338717</v>
      </c>
      <c r="O39" s="4"/>
      <c r="Q39" s="27" t="s">
        <v>54</v>
      </c>
      <c r="R39" s="29">
        <f t="shared" si="17"/>
        <v>97915.932095319033</v>
      </c>
      <c r="S39" s="29">
        <f t="shared" si="18"/>
        <v>485356.71918438759</v>
      </c>
      <c r="T39" s="35">
        <f t="shared" si="19"/>
        <v>33.395060909338717</v>
      </c>
      <c r="U39" s="42">
        <v>0.91788799906018037</v>
      </c>
      <c r="V39" s="43">
        <f t="shared" si="31"/>
        <v>8.2112000939819629E-2</v>
      </c>
      <c r="W39" s="29">
        <f t="shared" si="27"/>
        <v>445503.10780257138</v>
      </c>
      <c r="X39" s="29">
        <f t="shared" si="20"/>
        <v>2631743.1431768811</v>
      </c>
      <c r="Y39" s="35">
        <f t="shared" si="28"/>
        <v>26.877578417115373</v>
      </c>
      <c r="Z39" s="36">
        <f t="shared" si="29"/>
        <v>6.5174824922233441</v>
      </c>
    </row>
    <row r="40" spans="1:26" s="2" customFormat="1" x14ac:dyDescent="0.25">
      <c r="A40" s="2">
        <v>12</v>
      </c>
      <c r="B40" s="1" t="s">
        <v>55</v>
      </c>
      <c r="C40" s="1">
        <v>5</v>
      </c>
      <c r="D40" s="60">
        <v>1656</v>
      </c>
      <c r="E40" s="61">
        <v>6</v>
      </c>
      <c r="F40" s="3">
        <f t="shared" si="21"/>
        <v>3.6231884057971015E-3</v>
      </c>
      <c r="G40" s="2">
        <v>0.5</v>
      </c>
      <c r="H40" s="3">
        <f t="shared" si="22"/>
        <v>1.7953321364452424E-2</v>
      </c>
      <c r="I40" s="3">
        <f t="shared" si="23"/>
        <v>0.98204667863554762</v>
      </c>
      <c r="J40" s="5">
        <f t="shared" si="30"/>
        <v>96226.755578436016</v>
      </c>
      <c r="K40" s="5">
        <f t="shared" si="24"/>
        <v>1727.5898667582769</v>
      </c>
      <c r="L40" s="5">
        <f t="shared" si="25"/>
        <v>476814.80322528444</v>
      </c>
      <c r="M40" s="5">
        <f t="shared" si="16"/>
        <v>2784551.7971334658</v>
      </c>
      <c r="N40" s="33">
        <f t="shared" si="26"/>
        <v>28.937396677203065</v>
      </c>
      <c r="O40" s="4"/>
      <c r="Q40" s="27" t="s">
        <v>56</v>
      </c>
      <c r="R40" s="29">
        <f t="shared" si="17"/>
        <v>96226.755578436016</v>
      </c>
      <c r="S40" s="29">
        <f t="shared" si="18"/>
        <v>476814.80322528444</v>
      </c>
      <c r="T40" s="35">
        <f t="shared" si="19"/>
        <v>28.937396677203065</v>
      </c>
      <c r="U40" s="42">
        <v>0.89571782863194893</v>
      </c>
      <c r="V40" s="43">
        <f t="shared" si="31"/>
        <v>0.10428217136805107</v>
      </c>
      <c r="W40" s="29">
        <f t="shared" si="27"/>
        <v>427091.52020452177</v>
      </c>
      <c r="X40" s="29">
        <f t="shared" si="20"/>
        <v>2186240.0353743099</v>
      </c>
      <c r="Y40" s="35">
        <f t="shared" si="28"/>
        <v>22.719668996761193</v>
      </c>
      <c r="Z40" s="36">
        <f t="shared" si="29"/>
        <v>6.2177276804418717</v>
      </c>
    </row>
    <row r="41" spans="1:26" s="2" customFormat="1" x14ac:dyDescent="0.25">
      <c r="A41" s="2">
        <v>13</v>
      </c>
      <c r="B41" s="1" t="s">
        <v>57</v>
      </c>
      <c r="C41" s="1">
        <v>5</v>
      </c>
      <c r="D41" s="60">
        <v>1573</v>
      </c>
      <c r="E41" s="61">
        <v>11</v>
      </c>
      <c r="F41" s="3">
        <f t="shared" si="21"/>
        <v>6.993006993006993E-3</v>
      </c>
      <c r="G41" s="2">
        <v>0.5</v>
      </c>
      <c r="H41" s="3">
        <f t="shared" si="22"/>
        <v>3.4364261168384883E-2</v>
      </c>
      <c r="I41" s="3">
        <f t="shared" si="23"/>
        <v>0.96563573883161513</v>
      </c>
      <c r="J41" s="5">
        <f t="shared" si="30"/>
        <v>94499.16571167775</v>
      </c>
      <c r="K41" s="5">
        <f t="shared" si="24"/>
        <v>3247.3940107105759</v>
      </c>
      <c r="L41" s="5">
        <f t="shared" si="25"/>
        <v>464377.34353161237</v>
      </c>
      <c r="M41" s="5">
        <f t="shared" si="16"/>
        <v>2307736.9939081813</v>
      </c>
      <c r="N41" s="33">
        <f t="shared" si="26"/>
        <v>24.420712887023956</v>
      </c>
      <c r="O41" s="4"/>
      <c r="Q41" s="27" t="s">
        <v>58</v>
      </c>
      <c r="R41" s="29">
        <f t="shared" si="17"/>
        <v>94499.16571167775</v>
      </c>
      <c r="S41" s="29">
        <f t="shared" si="18"/>
        <v>464377.34353161237</v>
      </c>
      <c r="T41" s="35">
        <f t="shared" si="19"/>
        <v>24.420712887023956</v>
      </c>
      <c r="U41" s="42">
        <v>0.86473435856680392</v>
      </c>
      <c r="V41" s="43">
        <f t="shared" si="31"/>
        <v>0.13526564143319608</v>
      </c>
      <c r="W41" s="29">
        <f t="shared" si="27"/>
        <v>401563.0442917652</v>
      </c>
      <c r="X41" s="29">
        <f t="shared" si="20"/>
        <v>1759148.5151697879</v>
      </c>
      <c r="Y41" s="35">
        <f t="shared" si="28"/>
        <v>18.615492548760152</v>
      </c>
      <c r="Z41" s="36">
        <f t="shared" si="29"/>
        <v>5.8052203382638048</v>
      </c>
    </row>
    <row r="42" spans="1:26" s="2" customFormat="1" x14ac:dyDescent="0.25">
      <c r="A42" s="2">
        <v>14</v>
      </c>
      <c r="B42" s="1" t="s">
        <v>59</v>
      </c>
      <c r="C42" s="1">
        <v>5</v>
      </c>
      <c r="D42" s="60">
        <v>1129</v>
      </c>
      <c r="E42" s="61">
        <v>10</v>
      </c>
      <c r="F42" s="3">
        <f t="shared" si="21"/>
        <v>8.8573959255978749E-3</v>
      </c>
      <c r="G42" s="2">
        <v>0.5</v>
      </c>
      <c r="H42" s="3">
        <f t="shared" si="22"/>
        <v>4.3327556325823226E-2</v>
      </c>
      <c r="I42" s="3">
        <f t="shared" si="23"/>
        <v>0.95667244367417681</v>
      </c>
      <c r="J42" s="5">
        <f t="shared" si="30"/>
        <v>91251.771700967176</v>
      </c>
      <c r="K42" s="5">
        <f t="shared" si="24"/>
        <v>3953.7162782048172</v>
      </c>
      <c r="L42" s="5">
        <f t="shared" si="25"/>
        <v>446374.56780932384</v>
      </c>
      <c r="M42" s="5">
        <f t="shared" si="16"/>
        <v>1843359.650376569</v>
      </c>
      <c r="N42" s="33">
        <f t="shared" si="26"/>
        <v>20.200809431046164</v>
      </c>
      <c r="O42" s="4"/>
      <c r="Q42" s="27" t="s">
        <v>60</v>
      </c>
      <c r="R42" s="29">
        <f t="shared" si="17"/>
        <v>91251.771700967176</v>
      </c>
      <c r="S42" s="29">
        <f t="shared" si="18"/>
        <v>446374.56780932384</v>
      </c>
      <c r="T42" s="35">
        <f t="shared" si="19"/>
        <v>20.200809431046164</v>
      </c>
      <c r="U42" s="42">
        <v>0.81758889711164551</v>
      </c>
      <c r="V42" s="43">
        <f t="shared" si="31"/>
        <v>0.18241110288835449</v>
      </c>
      <c r="W42" s="29">
        <f t="shared" si="27"/>
        <v>364950.89059391251</v>
      </c>
      <c r="X42" s="29">
        <f t="shared" si="20"/>
        <v>1357585.4708780227</v>
      </c>
      <c r="Y42" s="35">
        <f t="shared" si="28"/>
        <v>14.877360138571794</v>
      </c>
      <c r="Z42" s="36">
        <f t="shared" si="29"/>
        <v>5.3234492924743702</v>
      </c>
    </row>
    <row r="43" spans="1:26" s="2" customFormat="1" x14ac:dyDescent="0.25">
      <c r="A43" s="2">
        <v>15</v>
      </c>
      <c r="B43" s="1" t="s">
        <v>61</v>
      </c>
      <c r="C43" s="1">
        <v>5</v>
      </c>
      <c r="D43" s="60">
        <v>928</v>
      </c>
      <c r="E43" s="61">
        <v>17</v>
      </c>
      <c r="F43" s="3">
        <f t="shared" si="21"/>
        <v>1.8318965517241378E-2</v>
      </c>
      <c r="G43" s="2">
        <v>0.5</v>
      </c>
      <c r="H43" s="3">
        <f t="shared" si="22"/>
        <v>8.758371973209686E-2</v>
      </c>
      <c r="I43" s="3">
        <f t="shared" si="23"/>
        <v>0.91241628026790311</v>
      </c>
      <c r="J43" s="5">
        <f t="shared" si="30"/>
        <v>87298.055422762365</v>
      </c>
      <c r="K43" s="5">
        <f t="shared" si="24"/>
        <v>7645.8884193042777</v>
      </c>
      <c r="L43" s="5">
        <f t="shared" si="25"/>
        <v>417375.55606555112</v>
      </c>
      <c r="M43" s="5">
        <f t="shared" si="16"/>
        <v>1396985.0825672452</v>
      </c>
      <c r="N43" s="33">
        <f t="shared" si="26"/>
        <v>16.002476524843541</v>
      </c>
      <c r="O43" s="4"/>
      <c r="Q43" s="27" t="s">
        <v>62</v>
      </c>
      <c r="R43" s="29">
        <f t="shared" si="17"/>
        <v>87298.055422762365</v>
      </c>
      <c r="S43" s="29">
        <f t="shared" si="18"/>
        <v>417375.55606555112</v>
      </c>
      <c r="T43" s="35">
        <f t="shared" si="19"/>
        <v>16.002476524843541</v>
      </c>
      <c r="U43" s="42">
        <v>0.77888026534586052</v>
      </c>
      <c r="V43" s="43">
        <f t="shared" si="31"/>
        <v>0.22111973465413948</v>
      </c>
      <c r="W43" s="29">
        <f t="shared" si="27"/>
        <v>325085.58385721256</v>
      </c>
      <c r="X43" s="29">
        <f t="shared" si="20"/>
        <v>992634.58028411015</v>
      </c>
      <c r="Y43" s="35">
        <f t="shared" si="28"/>
        <v>11.370637930902726</v>
      </c>
      <c r="Z43" s="36">
        <f t="shared" si="29"/>
        <v>4.6318385939408149</v>
      </c>
    </row>
    <row r="44" spans="1:26" s="2" customFormat="1" x14ac:dyDescent="0.25">
      <c r="A44" s="2">
        <v>16</v>
      </c>
      <c r="B44" s="1" t="s">
        <v>63</v>
      </c>
      <c r="C44" s="1">
        <v>5</v>
      </c>
      <c r="D44" s="60">
        <v>642</v>
      </c>
      <c r="E44" s="61">
        <v>23</v>
      </c>
      <c r="F44" s="3">
        <f t="shared" si="21"/>
        <v>3.5825545171339561E-2</v>
      </c>
      <c r="G44" s="2">
        <v>0.5</v>
      </c>
      <c r="H44" s="3">
        <f t="shared" si="22"/>
        <v>0.16440314510364545</v>
      </c>
      <c r="I44" s="3">
        <f t="shared" si="23"/>
        <v>0.8355968548963546</v>
      </c>
      <c r="J44" s="5">
        <f t="shared" si="30"/>
        <v>79652.167003458089</v>
      </c>
      <c r="K44" s="5">
        <f t="shared" si="24"/>
        <v>13095.066769689322</v>
      </c>
      <c r="L44" s="5">
        <f t="shared" si="25"/>
        <v>365523.16809306713</v>
      </c>
      <c r="M44" s="5">
        <f t="shared" si="16"/>
        <v>979609.52650169423</v>
      </c>
      <c r="N44" s="33">
        <f t="shared" si="26"/>
        <v>12.298592283862968</v>
      </c>
      <c r="O44" s="4"/>
      <c r="Q44" s="27" t="s">
        <v>64</v>
      </c>
      <c r="R44" s="29">
        <f t="shared" si="17"/>
        <v>79652.167003458089</v>
      </c>
      <c r="S44" s="29">
        <f t="shared" si="18"/>
        <v>365523.16809306713</v>
      </c>
      <c r="T44" s="35">
        <f t="shared" si="19"/>
        <v>12.298592283862968</v>
      </c>
      <c r="U44" s="42">
        <v>0.71980976748499381</v>
      </c>
      <c r="V44" s="43">
        <f t="shared" si="31"/>
        <v>0.28019023251500619</v>
      </c>
      <c r="W44" s="29">
        <f t="shared" si="27"/>
        <v>263107.14663544897</v>
      </c>
      <c r="X44" s="29">
        <f t="shared" si="20"/>
        <v>667548.99642689759</v>
      </c>
      <c r="Y44" s="35">
        <f t="shared" si="28"/>
        <v>8.3808014463425202</v>
      </c>
      <c r="Z44" s="36">
        <f t="shared" si="29"/>
        <v>3.9177908375204478</v>
      </c>
    </row>
    <row r="45" spans="1:26" s="2" customFormat="1" x14ac:dyDescent="0.25">
      <c r="A45" s="2">
        <v>17</v>
      </c>
      <c r="B45" s="1" t="s">
        <v>65</v>
      </c>
      <c r="C45" s="1">
        <v>5</v>
      </c>
      <c r="D45" s="60">
        <v>414</v>
      </c>
      <c r="E45" s="61">
        <v>30</v>
      </c>
      <c r="F45" s="3">
        <f t="shared" si="21"/>
        <v>7.2463768115942032E-2</v>
      </c>
      <c r="G45" s="2">
        <v>0.5</v>
      </c>
      <c r="H45" s="3">
        <f t="shared" si="22"/>
        <v>0.30674846625766872</v>
      </c>
      <c r="I45" s="3">
        <f t="shared" si="23"/>
        <v>0.69325153374233128</v>
      </c>
      <c r="J45" s="5">
        <f t="shared" si="30"/>
        <v>66557.100233768768</v>
      </c>
      <c r="K45" s="5">
        <f t="shared" si="24"/>
        <v>20416.288415266492</v>
      </c>
      <c r="L45" s="5">
        <f t="shared" si="25"/>
        <v>281744.78013067762</v>
      </c>
      <c r="M45" s="5">
        <f t="shared" si="16"/>
        <v>614086.3584086271</v>
      </c>
      <c r="N45" s="33">
        <f t="shared" si="26"/>
        <v>9.2264590291910125</v>
      </c>
      <c r="O45" s="4"/>
      <c r="Q45" s="27" t="s">
        <v>66</v>
      </c>
      <c r="R45" s="29">
        <f t="shared" si="17"/>
        <v>66557.100233768768</v>
      </c>
      <c r="S45" s="29">
        <f t="shared" si="18"/>
        <v>281744.78013067762</v>
      </c>
      <c r="T45" s="35">
        <f t="shared" si="19"/>
        <v>9.2264590291910125</v>
      </c>
      <c r="U45" s="42">
        <v>0.68480776711742686</v>
      </c>
      <c r="V45" s="43">
        <f t="shared" si="31"/>
        <v>0.31519223288257314</v>
      </c>
      <c r="W45" s="29">
        <f t="shared" si="27"/>
        <v>192941.01377827971</v>
      </c>
      <c r="X45" s="29">
        <f t="shared" si="20"/>
        <v>404441.84979144862</v>
      </c>
      <c r="Y45" s="35">
        <f t="shared" si="28"/>
        <v>6.0766146417275682</v>
      </c>
      <c r="Z45" s="36">
        <f t="shared" si="29"/>
        <v>3.1498443874634443</v>
      </c>
    </row>
    <row r="46" spans="1:26" s="2" customFormat="1" x14ac:dyDescent="0.25">
      <c r="A46" s="2">
        <v>18</v>
      </c>
      <c r="B46" s="1" t="s">
        <v>67</v>
      </c>
      <c r="C46" s="1">
        <v>5</v>
      </c>
      <c r="D46" s="60">
        <v>234</v>
      </c>
      <c r="E46" s="61">
        <v>20</v>
      </c>
      <c r="F46" s="3">
        <f t="shared" si="21"/>
        <v>8.5470085470085472E-2</v>
      </c>
      <c r="G46" s="2">
        <v>0.5</v>
      </c>
      <c r="H46" s="3">
        <f t="shared" si="22"/>
        <v>0.352112676056338</v>
      </c>
      <c r="I46" s="3">
        <f t="shared" si="23"/>
        <v>0.647887323943662</v>
      </c>
      <c r="J46" s="5">
        <f t="shared" si="30"/>
        <v>46140.811818502276</v>
      </c>
      <c r="K46" s="5">
        <f t="shared" si="24"/>
        <v>16246.764724824743</v>
      </c>
      <c r="L46" s="5">
        <f t="shared" si="25"/>
        <v>190087.14728044951</v>
      </c>
      <c r="M46" s="5">
        <f>L46+M47</f>
        <v>332341.57827794948</v>
      </c>
      <c r="N46" s="33">
        <f t="shared" si="26"/>
        <v>7.2027683341427871</v>
      </c>
      <c r="O46" s="4"/>
      <c r="Q46" s="27" t="s">
        <v>68</v>
      </c>
      <c r="R46" s="29">
        <f t="shared" si="17"/>
        <v>46140.811818502276</v>
      </c>
      <c r="S46" s="29">
        <f t="shared" si="18"/>
        <v>190087.14728044951</v>
      </c>
      <c r="T46" s="35">
        <f t="shared" si="19"/>
        <v>7.2027683341427871</v>
      </c>
      <c r="U46" s="42">
        <v>0.65629805890441617</v>
      </c>
      <c r="V46" s="43">
        <f t="shared" si="31"/>
        <v>0.34370194109558383</v>
      </c>
      <c r="W46" s="29">
        <f t="shared" si="27"/>
        <v>124753.82578283688</v>
      </c>
      <c r="X46" s="29">
        <f>X47+W46</f>
        <v>211500.83601316891</v>
      </c>
      <c r="Y46" s="35">
        <f t="shared" si="28"/>
        <v>4.5838126308899909</v>
      </c>
      <c r="Z46" s="36">
        <f t="shared" si="29"/>
        <v>2.6189557032527961</v>
      </c>
    </row>
    <row r="47" spans="1:26" s="2" customFormat="1" x14ac:dyDescent="0.25">
      <c r="A47" s="12">
        <v>19</v>
      </c>
      <c r="B47" s="13" t="s">
        <v>69</v>
      </c>
      <c r="C47" s="12"/>
      <c r="D47" s="62">
        <v>138</v>
      </c>
      <c r="E47" s="63">
        <v>29</v>
      </c>
      <c r="F47" s="17">
        <f t="shared" si="21"/>
        <v>0.21014492753623187</v>
      </c>
      <c r="G47" s="12"/>
      <c r="H47" s="17">
        <v>1</v>
      </c>
      <c r="I47" s="17">
        <f t="shared" si="23"/>
        <v>0</v>
      </c>
      <c r="J47" s="21">
        <f t="shared" si="30"/>
        <v>29894.047093677531</v>
      </c>
      <c r="K47" s="21">
        <f t="shared" si="24"/>
        <v>29894.047093677531</v>
      </c>
      <c r="L47" s="21">
        <f>K47/F47</f>
        <v>142254.43099749999</v>
      </c>
      <c r="M47" s="21">
        <f>L47</f>
        <v>142254.43099749999</v>
      </c>
      <c r="N47" s="34">
        <f t="shared" si="26"/>
        <v>4.7586206896551726</v>
      </c>
      <c r="O47" s="4"/>
      <c r="Q47" s="30" t="s">
        <v>69</v>
      </c>
      <c r="R47" s="31">
        <f t="shared" si="17"/>
        <v>29894.047093677531</v>
      </c>
      <c r="S47" s="31">
        <f t="shared" si="18"/>
        <v>142254.43099749999</v>
      </c>
      <c r="T47" s="38">
        <f t="shared" si="19"/>
        <v>4.7586206896551726</v>
      </c>
      <c r="U47" s="44">
        <v>0.6098018151143324</v>
      </c>
      <c r="V47" s="45">
        <f t="shared" si="31"/>
        <v>0.3901981848856676</v>
      </c>
      <c r="W47" s="31">
        <f t="shared" si="27"/>
        <v>86747.010230332045</v>
      </c>
      <c r="X47" s="31">
        <f>W47</f>
        <v>86747.010230332045</v>
      </c>
      <c r="Y47" s="38">
        <f t="shared" si="28"/>
        <v>2.9018155339923406</v>
      </c>
      <c r="Z47" s="37">
        <f t="shared" si="29"/>
        <v>1.856805155662832</v>
      </c>
    </row>
    <row r="48" spans="1:26" s="2" customFormat="1" ht="13.2" x14ac:dyDescent="0.25">
      <c r="B48" s="2" t="s">
        <v>70</v>
      </c>
      <c r="D48" s="25">
        <f>SUM(D29:D47)</f>
        <v>19623</v>
      </c>
      <c r="E48" s="25">
        <f>SUM(E29:E47)</f>
        <v>157</v>
      </c>
    </row>
    <row r="51" spans="1:26" s="2" customFormat="1" ht="18" thickBot="1" x14ac:dyDescent="0.35">
      <c r="B51" s="69" t="s">
        <v>89</v>
      </c>
      <c r="C51" s="69"/>
      <c r="D51" s="69"/>
      <c r="E51" s="69"/>
      <c r="F51" s="69"/>
      <c r="G51" s="69"/>
      <c r="H51" s="69"/>
      <c r="I51" s="69"/>
      <c r="J51" s="69"/>
      <c r="K51" s="69"/>
      <c r="L51" s="69"/>
      <c r="M51" s="69"/>
      <c r="N51" s="69"/>
      <c r="Q51" s="70" t="s">
        <v>92</v>
      </c>
      <c r="R51" s="71"/>
      <c r="S51" s="71"/>
      <c r="T51" s="71"/>
      <c r="U51" s="71"/>
      <c r="V51" s="71"/>
      <c r="W51" s="71"/>
      <c r="X51" s="71"/>
      <c r="Y51" s="71"/>
      <c r="Z51" s="72"/>
    </row>
    <row r="52" spans="1:26" s="9" customFormat="1" ht="14.25" customHeight="1" x14ac:dyDescent="0.35">
      <c r="A52" s="7"/>
      <c r="B52" s="66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77" t="s">
        <v>14</v>
      </c>
      <c r="S52" s="77"/>
      <c r="T52" s="77"/>
      <c r="U52" s="74" t="s">
        <v>15</v>
      </c>
      <c r="V52" s="78" t="s">
        <v>16</v>
      </c>
      <c r="W52" s="79" t="s">
        <v>17</v>
      </c>
      <c r="X52" s="79" t="s">
        <v>18</v>
      </c>
      <c r="Y52" s="80" t="s">
        <v>19</v>
      </c>
      <c r="Z52" s="80" t="s">
        <v>20</v>
      </c>
    </row>
    <row r="53" spans="1:26" s="10" customFormat="1" ht="35.549999999999997" customHeight="1" thickBot="1" x14ac:dyDescent="0.35">
      <c r="B53" s="67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74"/>
      <c r="V53" s="78"/>
      <c r="W53" s="79"/>
      <c r="X53" s="79"/>
      <c r="Y53" s="80"/>
      <c r="Z53" s="80"/>
    </row>
    <row r="54" spans="1:26" s="2" customFormat="1" ht="13.2" x14ac:dyDescent="0.25">
      <c r="A54" s="2">
        <v>1</v>
      </c>
      <c r="B54" s="1">
        <v>0</v>
      </c>
      <c r="C54" s="1">
        <v>1</v>
      </c>
      <c r="D54" s="49">
        <v>264</v>
      </c>
      <c r="E54" s="49">
        <v>0</v>
      </c>
      <c r="F54" s="3">
        <f>E54/D54</f>
        <v>0</v>
      </c>
      <c r="G54" s="2">
        <v>0.3</v>
      </c>
      <c r="H54" s="18">
        <f>C54*F54/(1+(1-G54)*C54*F54)</f>
        <v>0</v>
      </c>
      <c r="I54" s="18">
        <f>1-H54</f>
        <v>1</v>
      </c>
      <c r="J54" s="19">
        <v>100000</v>
      </c>
      <c r="K54" s="20">
        <f>J54*H54</f>
        <v>0</v>
      </c>
      <c r="L54" s="20">
        <f>C54*(J55+G54*K54)</f>
        <v>100000</v>
      </c>
      <c r="M54" s="5">
        <f t="shared" ref="M54:M70" si="32">L54+M55</f>
        <v>7341239.6559600299</v>
      </c>
      <c r="N54" s="32">
        <f>M54/J54</f>
        <v>73.412396559600296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100000</v>
      </c>
      <c r="T54" s="35">
        <f t="shared" ref="T54:T72" si="35">N54</f>
        <v>73.412396559600296</v>
      </c>
      <c r="U54" s="42">
        <v>0.96170886472285344</v>
      </c>
      <c r="V54" s="43">
        <f>1-U54</f>
        <v>3.829113527714656E-2</v>
      </c>
      <c r="W54" s="29">
        <f>S54*U54</f>
        <v>96170.886472285347</v>
      </c>
      <c r="X54" s="29">
        <f t="shared" ref="X54:X70" si="36">X55+W54</f>
        <v>6571494.9179156134</v>
      </c>
      <c r="Y54" s="40">
        <f>X54/R54</f>
        <v>65.714949179156136</v>
      </c>
      <c r="Z54" s="36">
        <f>T54-Y54</f>
        <v>7.6974473804441601</v>
      </c>
    </row>
    <row r="55" spans="1:26" s="2" customFormat="1" ht="13.2" x14ac:dyDescent="0.25">
      <c r="A55" s="2">
        <v>2</v>
      </c>
      <c r="B55" s="1" t="s">
        <v>35</v>
      </c>
      <c r="C55" s="1">
        <v>4</v>
      </c>
      <c r="D55" s="49">
        <v>1263</v>
      </c>
      <c r="E55" s="49">
        <v>2</v>
      </c>
      <c r="F55" s="3">
        <f t="shared" ref="F55:F72" si="37">E55/D55</f>
        <v>1.5835312747426761E-3</v>
      </c>
      <c r="G55" s="2">
        <v>0.4</v>
      </c>
      <c r="H55" s="3">
        <f t="shared" ref="H55:H71" si="38">C55*F55/(1+(1-G55)*C55*F55)</f>
        <v>6.3101435557658923E-3</v>
      </c>
      <c r="I55" s="3">
        <f t="shared" ref="I55:I72" si="39">1-H55</f>
        <v>0.99368985644423413</v>
      </c>
      <c r="J55" s="5">
        <f>I54*J54</f>
        <v>100000</v>
      </c>
      <c r="K55" s="5">
        <f t="shared" ref="K55:K72" si="40">J55*H55</f>
        <v>631.0143555765892</v>
      </c>
      <c r="L55" s="5">
        <f t="shared" ref="L55:L71" si="41">C55*(J56+G55*K55)</f>
        <v>398485.56554661621</v>
      </c>
      <c r="M55" s="5">
        <f t="shared" si="32"/>
        <v>7241239.6559600299</v>
      </c>
      <c r="N55" s="33">
        <f t="shared" ref="N55:N72" si="42">M55/J55</f>
        <v>72.412396559600296</v>
      </c>
      <c r="O55" s="4"/>
      <c r="Q55" s="27" t="s">
        <v>36</v>
      </c>
      <c r="R55" s="29">
        <f t="shared" si="33"/>
        <v>100000</v>
      </c>
      <c r="S55" s="29">
        <f t="shared" si="34"/>
        <v>398485.56554661621</v>
      </c>
      <c r="T55" s="35">
        <f t="shared" si="35"/>
        <v>72.412396559600296</v>
      </c>
      <c r="U55" s="42">
        <v>0.96170886472285344</v>
      </c>
      <c r="V55" s="43">
        <f>1-U55</f>
        <v>3.829113527714656E-2</v>
      </c>
      <c r="W55" s="29">
        <f t="shared" ref="W55:W72" si="43">S55*U55</f>
        <v>383227.10085028049</v>
      </c>
      <c r="X55" s="29">
        <f t="shared" si="36"/>
        <v>6475324.0314433277</v>
      </c>
      <c r="Y55" s="35">
        <f t="shared" ref="Y55:Y72" si="44">X55/R55</f>
        <v>64.75324031443327</v>
      </c>
      <c r="Z55" s="36">
        <f t="shared" ref="Z55:Z72" si="45">T55-Y55</f>
        <v>7.6591562451670256</v>
      </c>
    </row>
    <row r="56" spans="1:26" s="2" customFormat="1" ht="13.2" x14ac:dyDescent="0.25">
      <c r="A56" s="2">
        <v>3</v>
      </c>
      <c r="B56" s="1" t="s">
        <v>37</v>
      </c>
      <c r="C56" s="1">
        <v>5</v>
      </c>
      <c r="D56" s="49">
        <v>2000</v>
      </c>
      <c r="E56" s="49">
        <v>1</v>
      </c>
      <c r="F56" s="3">
        <f t="shared" si="37"/>
        <v>5.0000000000000001E-4</v>
      </c>
      <c r="G56" s="2">
        <v>0.5</v>
      </c>
      <c r="H56" s="3">
        <f t="shared" si="38"/>
        <v>2.4968789013732834E-3</v>
      </c>
      <c r="I56" s="3">
        <f t="shared" si="39"/>
        <v>0.99750312109862671</v>
      </c>
      <c r="J56" s="5">
        <f t="shared" ref="J56:J72" si="46">I55*J55</f>
        <v>99368.985644423417</v>
      </c>
      <c r="K56" s="5">
        <f t="shared" si="40"/>
        <v>248.11232370642551</v>
      </c>
      <c r="L56" s="5">
        <f t="shared" si="41"/>
        <v>496224.64741285099</v>
      </c>
      <c r="M56" s="5">
        <f t="shared" si="32"/>
        <v>6842754.0904134139</v>
      </c>
      <c r="N56" s="33">
        <f t="shared" si="42"/>
        <v>68.8620704542477</v>
      </c>
      <c r="O56" s="4"/>
      <c r="Q56" s="27" t="s">
        <v>38</v>
      </c>
      <c r="R56" s="29">
        <f t="shared" si="33"/>
        <v>99368.985644423417</v>
      </c>
      <c r="S56" s="29">
        <f t="shared" si="34"/>
        <v>496224.64741285099</v>
      </c>
      <c r="T56" s="35">
        <f t="shared" si="35"/>
        <v>68.8620704542477</v>
      </c>
      <c r="U56" s="42">
        <v>0.96170886472285344</v>
      </c>
      <c r="V56" s="43">
        <f>1-U56</f>
        <v>3.829113527714656E-2</v>
      </c>
      <c r="W56" s="29">
        <f t="shared" si="43"/>
        <v>477223.64231091115</v>
      </c>
      <c r="X56" s="29">
        <f t="shared" si="36"/>
        <v>6092096.9305930473</v>
      </c>
      <c r="Y56" s="35">
        <f t="shared" si="44"/>
        <v>61.307830517589018</v>
      </c>
      <c r="Z56" s="36">
        <f t="shared" si="45"/>
        <v>7.5542399366586821</v>
      </c>
    </row>
    <row r="57" spans="1:26" s="2" customFormat="1" ht="13.2" x14ac:dyDescent="0.25">
      <c r="A57" s="2">
        <v>4</v>
      </c>
      <c r="B57" s="1" t="s">
        <v>39</v>
      </c>
      <c r="C57" s="1">
        <v>5</v>
      </c>
      <c r="D57" s="49">
        <v>2301</v>
      </c>
      <c r="E57" s="49">
        <v>1</v>
      </c>
      <c r="F57" s="3">
        <f t="shared" si="37"/>
        <v>4.3459365493263801E-4</v>
      </c>
      <c r="G57" s="2">
        <v>0.5</v>
      </c>
      <c r="H57" s="3">
        <f t="shared" si="38"/>
        <v>2.1706099413935317E-3</v>
      </c>
      <c r="I57" s="3">
        <f t="shared" si="39"/>
        <v>0.99782939005860649</v>
      </c>
      <c r="J57" s="5">
        <f t="shared" si="46"/>
        <v>99120.873320716986</v>
      </c>
      <c r="K57" s="5">
        <f t="shared" si="40"/>
        <v>215.15275302955718</v>
      </c>
      <c r="L57" s="5">
        <f t="shared" si="41"/>
        <v>495066.48472101107</v>
      </c>
      <c r="M57" s="5">
        <f t="shared" si="32"/>
        <v>6346529.4430005634</v>
      </c>
      <c r="N57" s="33">
        <f t="shared" si="42"/>
        <v>64.028183271404771</v>
      </c>
      <c r="O57" s="4"/>
      <c r="Q57" s="27" t="s">
        <v>40</v>
      </c>
      <c r="R57" s="29">
        <f t="shared" si="33"/>
        <v>99120.873320716986</v>
      </c>
      <c r="S57" s="29">
        <f t="shared" si="34"/>
        <v>495066.48472101107</v>
      </c>
      <c r="T57" s="35">
        <f t="shared" si="35"/>
        <v>64.028183271404771</v>
      </c>
      <c r="U57" s="42">
        <v>0.96170886472285344</v>
      </c>
      <c r="V57" s="43">
        <f>1-U57</f>
        <v>3.829113527714656E-2</v>
      </c>
      <c r="W57" s="29">
        <f t="shared" si="43"/>
        <v>476109.82698337745</v>
      </c>
      <c r="X57" s="29">
        <f t="shared" si="36"/>
        <v>5614873.2882821364</v>
      </c>
      <c r="Y57" s="35">
        <f t="shared" si="44"/>
        <v>56.646729393864078</v>
      </c>
      <c r="Z57" s="36">
        <f t="shared" si="45"/>
        <v>7.381453877540693</v>
      </c>
    </row>
    <row r="58" spans="1:26" s="2" customFormat="1" ht="13.2" x14ac:dyDescent="0.25">
      <c r="A58" s="2">
        <v>5</v>
      </c>
      <c r="B58" s="1" t="s">
        <v>41</v>
      </c>
      <c r="C58" s="1">
        <v>5</v>
      </c>
      <c r="D58" s="49">
        <v>2460</v>
      </c>
      <c r="E58" s="49">
        <v>4</v>
      </c>
      <c r="F58" s="3">
        <f t="shared" si="37"/>
        <v>1.6260162601626016E-3</v>
      </c>
      <c r="G58" s="2">
        <v>0.5</v>
      </c>
      <c r="H58" s="3">
        <f t="shared" si="38"/>
        <v>8.0971659919028324E-3</v>
      </c>
      <c r="I58" s="3">
        <f t="shared" si="39"/>
        <v>0.9919028340080972</v>
      </c>
      <c r="J58" s="5">
        <f t="shared" si="46"/>
        <v>98905.720567687429</v>
      </c>
      <c r="K58" s="5">
        <f t="shared" si="40"/>
        <v>800.85603698532316</v>
      </c>
      <c r="L58" s="5">
        <f t="shared" si="41"/>
        <v>492526.46274597384</v>
      </c>
      <c r="M58" s="5">
        <f t="shared" si="32"/>
        <v>5851462.9582795519</v>
      </c>
      <c r="N58" s="33">
        <f t="shared" si="42"/>
        <v>59.162027481262079</v>
      </c>
      <c r="O58" s="4"/>
      <c r="Q58" s="27" t="s">
        <v>42</v>
      </c>
      <c r="R58" s="29">
        <f t="shared" si="33"/>
        <v>98905.720567687429</v>
      </c>
      <c r="S58" s="29">
        <f t="shared" si="34"/>
        <v>492526.46274597384</v>
      </c>
      <c r="T58" s="35">
        <f t="shared" si="35"/>
        <v>59.162027481262079</v>
      </c>
      <c r="U58" s="42">
        <v>0.96170886472285344</v>
      </c>
      <c r="V58" s="43">
        <f>1-U58</f>
        <v>3.829113527714656E-2</v>
      </c>
      <c r="W58" s="29">
        <f t="shared" si="43"/>
        <v>473667.06533339329</v>
      </c>
      <c r="X58" s="29">
        <f t="shared" si="36"/>
        <v>5138763.4612987591</v>
      </c>
      <c r="Y58" s="35">
        <f t="shared" si="44"/>
        <v>51.956180409018693</v>
      </c>
      <c r="Z58" s="36">
        <f t="shared" si="45"/>
        <v>7.2058470722433867</v>
      </c>
    </row>
    <row r="59" spans="1:26" s="2" customFormat="1" ht="13.2" x14ac:dyDescent="0.25">
      <c r="A59" s="2">
        <v>6</v>
      </c>
      <c r="B59" s="1" t="s">
        <v>43</v>
      </c>
      <c r="C59" s="1">
        <v>5</v>
      </c>
      <c r="D59" s="49">
        <v>2847</v>
      </c>
      <c r="E59" s="49">
        <v>5</v>
      </c>
      <c r="F59" s="3">
        <f t="shared" si="37"/>
        <v>1.7562346329469617E-3</v>
      </c>
      <c r="G59" s="2">
        <v>0.5</v>
      </c>
      <c r="H59" s="3">
        <f t="shared" si="38"/>
        <v>8.7427872005595379E-3</v>
      </c>
      <c r="I59" s="3">
        <f t="shared" si="39"/>
        <v>0.99125721279944046</v>
      </c>
      <c r="J59" s="5">
        <f t="shared" si="46"/>
        <v>98104.864530702107</v>
      </c>
      <c r="K59" s="5">
        <f t="shared" si="40"/>
        <v>857.70995393164981</v>
      </c>
      <c r="L59" s="5">
        <f t="shared" si="41"/>
        <v>488380.04776868143</v>
      </c>
      <c r="M59" s="5">
        <f t="shared" si="32"/>
        <v>5358936.4955335781</v>
      </c>
      <c r="N59" s="33">
        <f t="shared" si="42"/>
        <v>54.624574644374427</v>
      </c>
      <c r="O59" s="4"/>
      <c r="Q59" s="27" t="s">
        <v>44</v>
      </c>
      <c r="R59" s="29">
        <f t="shared" si="33"/>
        <v>98104.864530702107</v>
      </c>
      <c r="S59" s="29">
        <f t="shared" si="34"/>
        <v>488380.04776868143</v>
      </c>
      <c r="T59" s="35">
        <f t="shared" si="35"/>
        <v>54.624574644374427</v>
      </c>
      <c r="U59" s="42">
        <v>0.963091689110254</v>
      </c>
      <c r="V59" s="43">
        <f t="shared" ref="V59:V72" si="47">1-U59</f>
        <v>3.6908310889745999E-2</v>
      </c>
      <c r="W59" s="29">
        <f t="shared" si="43"/>
        <v>470354.76513328595</v>
      </c>
      <c r="X59" s="29">
        <f t="shared" si="36"/>
        <v>4665096.3959653657</v>
      </c>
      <c r="Y59" s="35">
        <f t="shared" si="44"/>
        <v>47.552141458851054</v>
      </c>
      <c r="Z59" s="36">
        <f t="shared" si="45"/>
        <v>7.0724331855233729</v>
      </c>
    </row>
    <row r="60" spans="1:26" s="2" customFormat="1" ht="13.2" x14ac:dyDescent="0.25">
      <c r="A60" s="2">
        <v>7</v>
      </c>
      <c r="B60" s="1" t="s">
        <v>45</v>
      </c>
      <c r="C60" s="1">
        <v>5</v>
      </c>
      <c r="D60" s="49">
        <v>3100</v>
      </c>
      <c r="E60" s="49">
        <v>2</v>
      </c>
      <c r="F60" s="3">
        <f t="shared" si="37"/>
        <v>6.4516129032258064E-4</v>
      </c>
      <c r="G60" s="2">
        <v>0.5</v>
      </c>
      <c r="H60" s="3">
        <f t="shared" si="38"/>
        <v>3.2206119162640897E-3</v>
      </c>
      <c r="I60" s="3">
        <f t="shared" si="39"/>
        <v>0.9967793880837359</v>
      </c>
      <c r="J60" s="5">
        <f t="shared" si="46"/>
        <v>97247.154576770452</v>
      </c>
      <c r="K60" s="5">
        <f t="shared" si="40"/>
        <v>313.19534485272283</v>
      </c>
      <c r="L60" s="5">
        <f t="shared" si="41"/>
        <v>485452.78452172049</v>
      </c>
      <c r="M60" s="5">
        <f t="shared" si="32"/>
        <v>4870556.4477648968</v>
      </c>
      <c r="N60" s="33">
        <f t="shared" si="42"/>
        <v>50.084308059830192</v>
      </c>
      <c r="O60" s="4"/>
      <c r="Q60" s="27" t="s">
        <v>46</v>
      </c>
      <c r="R60" s="29">
        <f t="shared" si="33"/>
        <v>97247.154576770452</v>
      </c>
      <c r="S60" s="29">
        <f t="shared" si="34"/>
        <v>485452.78452172049</v>
      </c>
      <c r="T60" s="35">
        <f t="shared" si="35"/>
        <v>50.084308059830192</v>
      </c>
      <c r="U60" s="42">
        <v>0.95736753435116873</v>
      </c>
      <c r="V60" s="43">
        <f t="shared" si="47"/>
        <v>4.2632465648831275E-2</v>
      </c>
      <c r="W60" s="29">
        <f t="shared" si="43"/>
        <v>464756.73536146875</v>
      </c>
      <c r="X60" s="29">
        <f t="shared" si="36"/>
        <v>4194741.6308320798</v>
      </c>
      <c r="Y60" s="35">
        <f t="shared" si="44"/>
        <v>43.134852110460443</v>
      </c>
      <c r="Z60" s="36">
        <f t="shared" si="45"/>
        <v>6.9494559493697494</v>
      </c>
    </row>
    <row r="61" spans="1:26" s="2" customFormat="1" ht="13.2" x14ac:dyDescent="0.25">
      <c r="A61" s="2">
        <v>8</v>
      </c>
      <c r="B61" s="1" t="s">
        <v>47</v>
      </c>
      <c r="C61" s="1">
        <v>5</v>
      </c>
      <c r="D61" s="49">
        <v>2749</v>
      </c>
      <c r="E61" s="49">
        <v>2</v>
      </c>
      <c r="F61" s="3">
        <f t="shared" si="37"/>
        <v>7.2753728628592216E-4</v>
      </c>
      <c r="G61" s="2">
        <v>0.5</v>
      </c>
      <c r="H61" s="3">
        <f t="shared" si="38"/>
        <v>3.6310820624546112E-3</v>
      </c>
      <c r="I61" s="3">
        <f t="shared" si="39"/>
        <v>0.99636891793754534</v>
      </c>
      <c r="J61" s="5">
        <f t="shared" si="46"/>
        <v>96933.959231917732</v>
      </c>
      <c r="K61" s="5">
        <f t="shared" si="40"/>
        <v>351.97516060972305</v>
      </c>
      <c r="L61" s="5">
        <f t="shared" si="41"/>
        <v>483789.85825806437</v>
      </c>
      <c r="M61" s="5">
        <f t="shared" si="32"/>
        <v>4385103.6632431764</v>
      </c>
      <c r="N61" s="33">
        <f t="shared" si="42"/>
        <v>45.238053804773102</v>
      </c>
      <c r="O61" s="4"/>
      <c r="Q61" s="27" t="s">
        <v>48</v>
      </c>
      <c r="R61" s="29">
        <f t="shared" si="33"/>
        <v>96933.959231917732</v>
      </c>
      <c r="S61" s="29">
        <f t="shared" si="34"/>
        <v>483789.85825806437</v>
      </c>
      <c r="T61" s="35">
        <f t="shared" si="35"/>
        <v>45.238053804773102</v>
      </c>
      <c r="U61" s="42">
        <v>0.95681081085376496</v>
      </c>
      <c r="V61" s="43">
        <f t="shared" si="47"/>
        <v>4.3189189146235041E-2</v>
      </c>
      <c r="W61" s="29">
        <f t="shared" si="43"/>
        <v>462895.36656272662</v>
      </c>
      <c r="X61" s="29">
        <f t="shared" si="36"/>
        <v>3729984.8954706113</v>
      </c>
      <c r="Y61" s="35">
        <f t="shared" si="44"/>
        <v>38.479650733614399</v>
      </c>
      <c r="Z61" s="36">
        <f t="shared" si="45"/>
        <v>6.7584030711587033</v>
      </c>
    </row>
    <row r="62" spans="1:26" s="2" customFormat="1" ht="13.2" x14ac:dyDescent="0.25">
      <c r="A62" s="2">
        <v>9</v>
      </c>
      <c r="B62" s="1" t="s">
        <v>49</v>
      </c>
      <c r="C62" s="1">
        <v>5</v>
      </c>
      <c r="D62" s="49">
        <v>2808</v>
      </c>
      <c r="E62" s="49">
        <v>5</v>
      </c>
      <c r="F62" s="3">
        <f t="shared" si="37"/>
        <v>1.7806267806267807E-3</v>
      </c>
      <c r="G62" s="2">
        <v>0.5</v>
      </c>
      <c r="H62" s="3">
        <f t="shared" si="38"/>
        <v>8.8636766530756951E-3</v>
      </c>
      <c r="I62" s="3">
        <f t="shared" si="39"/>
        <v>0.99113632334692425</v>
      </c>
      <c r="J62" s="5">
        <f t="shared" si="46"/>
        <v>96581.984071308005</v>
      </c>
      <c r="K62" s="5">
        <f t="shared" si="40"/>
        <v>856.07147732058138</v>
      </c>
      <c r="L62" s="5">
        <f t="shared" si="41"/>
        <v>480769.7416632385</v>
      </c>
      <c r="M62" s="5">
        <f t="shared" si="32"/>
        <v>3901313.804985112</v>
      </c>
      <c r="N62" s="33">
        <f t="shared" si="42"/>
        <v>40.393804729717608</v>
      </c>
      <c r="O62" s="4"/>
      <c r="Q62" s="27" t="s">
        <v>50</v>
      </c>
      <c r="R62" s="29">
        <f t="shared" si="33"/>
        <v>96581.984071308005</v>
      </c>
      <c r="S62" s="29">
        <f t="shared" si="34"/>
        <v>480769.7416632385</v>
      </c>
      <c r="T62" s="35">
        <f t="shared" si="35"/>
        <v>40.393804729717608</v>
      </c>
      <c r="U62" s="42">
        <v>0.94800928093814252</v>
      </c>
      <c r="V62" s="43">
        <f t="shared" si="47"/>
        <v>5.1990719061857482E-2</v>
      </c>
      <c r="W62" s="29">
        <f t="shared" si="43"/>
        <v>455774.17709098326</v>
      </c>
      <c r="X62" s="29">
        <f t="shared" si="36"/>
        <v>3267089.5289078848</v>
      </c>
      <c r="Y62" s="35">
        <f t="shared" si="44"/>
        <v>33.827111342998926</v>
      </c>
      <c r="Z62" s="36">
        <f t="shared" si="45"/>
        <v>6.5666933867186827</v>
      </c>
    </row>
    <row r="63" spans="1:26" s="2" customFormat="1" ht="13.2" x14ac:dyDescent="0.25">
      <c r="A63" s="2">
        <v>10</v>
      </c>
      <c r="B63" s="1" t="s">
        <v>51</v>
      </c>
      <c r="C63" s="1">
        <v>5</v>
      </c>
      <c r="D63" s="49">
        <v>3147</v>
      </c>
      <c r="E63" s="49">
        <v>14</v>
      </c>
      <c r="F63" s="3">
        <f t="shared" si="37"/>
        <v>4.4486812837623135E-3</v>
      </c>
      <c r="G63" s="2">
        <v>0.5</v>
      </c>
      <c r="H63" s="3">
        <f t="shared" si="38"/>
        <v>2.1998742928975488E-2</v>
      </c>
      <c r="I63" s="3">
        <f t="shared" si="39"/>
        <v>0.97800125707102448</v>
      </c>
      <c r="J63" s="5">
        <f t="shared" si="46"/>
        <v>95725.912593987421</v>
      </c>
      <c r="K63" s="5">
        <f t="shared" si="40"/>
        <v>2105.8497427967063</v>
      </c>
      <c r="L63" s="5">
        <f t="shared" si="41"/>
        <v>473364.93861294532</v>
      </c>
      <c r="M63" s="5">
        <f t="shared" si="32"/>
        <v>3420544.0633218735</v>
      </c>
      <c r="N63" s="33">
        <f t="shared" si="42"/>
        <v>35.732686904013065</v>
      </c>
      <c r="O63" s="4"/>
      <c r="Q63" s="27" t="s">
        <v>52</v>
      </c>
      <c r="R63" s="29">
        <f t="shared" si="33"/>
        <v>95725.912593987421</v>
      </c>
      <c r="S63" s="29">
        <f t="shared" si="34"/>
        <v>473364.93861294532</v>
      </c>
      <c r="T63" s="35">
        <f t="shared" si="35"/>
        <v>35.732686904013065</v>
      </c>
      <c r="U63" s="42">
        <v>0.94216194080535964</v>
      </c>
      <c r="V63" s="43">
        <f t="shared" si="47"/>
        <v>5.7838059194640357E-2</v>
      </c>
      <c r="W63" s="29">
        <f t="shared" si="43"/>
        <v>445986.42927278246</v>
      </c>
      <c r="X63" s="29">
        <f t="shared" si="36"/>
        <v>2811315.3518169015</v>
      </c>
      <c r="Y63" s="35">
        <f t="shared" si="44"/>
        <v>29.368383916493279</v>
      </c>
      <c r="Z63" s="36">
        <f t="shared" si="45"/>
        <v>6.3643029875197854</v>
      </c>
    </row>
    <row r="64" spans="1:26" s="2" customFormat="1" ht="13.2" x14ac:dyDescent="0.25">
      <c r="A64" s="2">
        <v>11</v>
      </c>
      <c r="B64" s="1" t="s">
        <v>53</v>
      </c>
      <c r="C64" s="1">
        <v>5</v>
      </c>
      <c r="D64" s="49">
        <v>3434</v>
      </c>
      <c r="E64" s="49">
        <v>17</v>
      </c>
      <c r="F64" s="3">
        <f t="shared" si="37"/>
        <v>4.9504950495049506E-3</v>
      </c>
      <c r="G64" s="2">
        <v>0.5</v>
      </c>
      <c r="H64" s="3">
        <f t="shared" si="38"/>
        <v>2.4449877750611249E-2</v>
      </c>
      <c r="I64" s="3">
        <f t="shared" si="39"/>
        <v>0.97555012224938875</v>
      </c>
      <c r="J64" s="5">
        <f t="shared" si="46"/>
        <v>93620.062851190713</v>
      </c>
      <c r="K64" s="5">
        <f t="shared" si="40"/>
        <v>2288.9990917161545</v>
      </c>
      <c r="L64" s="5">
        <f t="shared" si="41"/>
        <v>462377.81652666326</v>
      </c>
      <c r="M64" s="5">
        <f t="shared" si="32"/>
        <v>2947179.1247089282</v>
      </c>
      <c r="N64" s="33">
        <f t="shared" si="42"/>
        <v>31.480208781674026</v>
      </c>
      <c r="O64" s="4"/>
      <c r="Q64" s="27" t="s">
        <v>54</v>
      </c>
      <c r="R64" s="29">
        <f t="shared" si="33"/>
        <v>93620.062851190713</v>
      </c>
      <c r="S64" s="29">
        <f t="shared" si="34"/>
        <v>462377.81652666326</v>
      </c>
      <c r="T64" s="35">
        <f t="shared" si="35"/>
        <v>31.480208781674026</v>
      </c>
      <c r="U64" s="42">
        <v>0.92489605986448908</v>
      </c>
      <c r="V64" s="43">
        <f t="shared" si="47"/>
        <v>7.5103940135510916E-2</v>
      </c>
      <c r="W64" s="29">
        <f t="shared" si="43"/>
        <v>427651.42067425651</v>
      </c>
      <c r="X64" s="29">
        <f t="shared" si="36"/>
        <v>2365328.9225441189</v>
      </c>
      <c r="Y64" s="35">
        <f t="shared" si="44"/>
        <v>25.265192636153365</v>
      </c>
      <c r="Z64" s="36">
        <f t="shared" si="45"/>
        <v>6.2150161455206607</v>
      </c>
    </row>
    <row r="65" spans="1:26" s="2" customFormat="1" ht="13.2" x14ac:dyDescent="0.25">
      <c r="A65" s="2">
        <v>12</v>
      </c>
      <c r="B65" s="1" t="s">
        <v>55</v>
      </c>
      <c r="C65" s="1">
        <v>5</v>
      </c>
      <c r="D65" s="49">
        <v>3421</v>
      </c>
      <c r="E65" s="49">
        <v>20</v>
      </c>
      <c r="F65" s="3">
        <f t="shared" si="37"/>
        <v>5.846243788365975E-3</v>
      </c>
      <c r="G65" s="2">
        <v>0.5</v>
      </c>
      <c r="H65" s="3">
        <f t="shared" si="38"/>
        <v>2.8810141169691734E-2</v>
      </c>
      <c r="I65" s="3">
        <f t="shared" si="39"/>
        <v>0.97118985883030828</v>
      </c>
      <c r="J65" s="5">
        <f t="shared" si="46"/>
        <v>91331.063759474564</v>
      </c>
      <c r="K65" s="5">
        <f t="shared" si="40"/>
        <v>2631.2608400885788</v>
      </c>
      <c r="L65" s="5">
        <f t="shared" si="41"/>
        <v>450077.16669715132</v>
      </c>
      <c r="M65" s="5">
        <f t="shared" si="32"/>
        <v>2484801.3081822647</v>
      </c>
      <c r="N65" s="33">
        <f t="shared" si="42"/>
        <v>27.206529803771115</v>
      </c>
      <c r="O65" s="4"/>
      <c r="Q65" s="27" t="s">
        <v>56</v>
      </c>
      <c r="R65" s="29">
        <f t="shared" si="33"/>
        <v>91331.063759474564</v>
      </c>
      <c r="S65" s="29">
        <f t="shared" si="34"/>
        <v>450077.16669715132</v>
      </c>
      <c r="T65" s="35">
        <f t="shared" si="35"/>
        <v>27.206529803771115</v>
      </c>
      <c r="U65" s="42">
        <v>0.89970667843387275</v>
      </c>
      <c r="V65" s="43">
        <f t="shared" si="47"/>
        <v>0.10029332156612725</v>
      </c>
      <c r="W65" s="29">
        <f t="shared" si="43"/>
        <v>404937.43268802244</v>
      </c>
      <c r="X65" s="29">
        <f t="shared" si="36"/>
        <v>1937677.5018698622</v>
      </c>
      <c r="Y65" s="35">
        <f t="shared" si="44"/>
        <v>21.215974303910919</v>
      </c>
      <c r="Z65" s="36">
        <f t="shared" si="45"/>
        <v>5.9905554998601964</v>
      </c>
    </row>
    <row r="66" spans="1:26" s="2" customFormat="1" ht="13.2" x14ac:dyDescent="0.25">
      <c r="A66" s="2">
        <v>13</v>
      </c>
      <c r="B66" s="1" t="s">
        <v>57</v>
      </c>
      <c r="C66" s="1">
        <v>5</v>
      </c>
      <c r="D66" s="49">
        <v>3045</v>
      </c>
      <c r="E66" s="49">
        <v>34</v>
      </c>
      <c r="F66" s="3">
        <f t="shared" si="37"/>
        <v>1.116584564860427E-2</v>
      </c>
      <c r="G66" s="2">
        <v>0.5</v>
      </c>
      <c r="H66" s="3">
        <f t="shared" si="38"/>
        <v>5.4313099041533544E-2</v>
      </c>
      <c r="I66" s="3">
        <f t="shared" si="39"/>
        <v>0.94568690095846641</v>
      </c>
      <c r="J66" s="5">
        <f t="shared" si="46"/>
        <v>88699.802919385984</v>
      </c>
      <c r="K66" s="5">
        <f t="shared" si="40"/>
        <v>4817.5611809251168</v>
      </c>
      <c r="L66" s="5">
        <f t="shared" si="41"/>
        <v>431455.11164461705</v>
      </c>
      <c r="M66" s="5">
        <f t="shared" si="32"/>
        <v>2034724.1414851132</v>
      </c>
      <c r="N66" s="33">
        <f t="shared" si="42"/>
        <v>22.939443770065125</v>
      </c>
      <c r="O66" s="4"/>
      <c r="Q66" s="27" t="s">
        <v>58</v>
      </c>
      <c r="R66" s="29">
        <f t="shared" si="33"/>
        <v>88699.802919385984</v>
      </c>
      <c r="S66" s="29">
        <f t="shared" si="34"/>
        <v>431455.11164461705</v>
      </c>
      <c r="T66" s="35">
        <f t="shared" si="35"/>
        <v>22.939443770065125</v>
      </c>
      <c r="U66" s="42">
        <v>0.86438699185239576</v>
      </c>
      <c r="V66" s="43">
        <f t="shared" si="47"/>
        <v>0.13561300814760424</v>
      </c>
      <c r="W66" s="29">
        <f t="shared" si="43"/>
        <v>372944.18607383012</v>
      </c>
      <c r="X66" s="29">
        <f t="shared" si="36"/>
        <v>1532740.0691818397</v>
      </c>
      <c r="Y66" s="35">
        <f t="shared" si="44"/>
        <v>17.280084270027711</v>
      </c>
      <c r="Z66" s="36">
        <f t="shared" si="45"/>
        <v>5.6593595000374144</v>
      </c>
    </row>
    <row r="67" spans="1:26" s="2" customFormat="1" ht="13.2" x14ac:dyDescent="0.25">
      <c r="A67" s="2">
        <v>14</v>
      </c>
      <c r="B67" s="1" t="s">
        <v>59</v>
      </c>
      <c r="C67" s="1">
        <v>5</v>
      </c>
      <c r="D67" s="49">
        <v>2240</v>
      </c>
      <c r="E67" s="49">
        <v>34</v>
      </c>
      <c r="F67" s="3">
        <f t="shared" si="37"/>
        <v>1.5178571428571428E-2</v>
      </c>
      <c r="G67" s="2">
        <v>0.5</v>
      </c>
      <c r="H67" s="3">
        <f t="shared" si="38"/>
        <v>7.3118279569892461E-2</v>
      </c>
      <c r="I67" s="3">
        <f t="shared" si="39"/>
        <v>0.92688172043010753</v>
      </c>
      <c r="J67" s="5">
        <f t="shared" si="46"/>
        <v>83882.241738460856</v>
      </c>
      <c r="K67" s="5">
        <f t="shared" si="40"/>
        <v>6133.3252023820833</v>
      </c>
      <c r="L67" s="5">
        <f t="shared" si="41"/>
        <v>404077.89568634907</v>
      </c>
      <c r="M67" s="5">
        <f t="shared" si="32"/>
        <v>1603269.0298404961</v>
      </c>
      <c r="N67" s="33">
        <f t="shared" si="42"/>
        <v>19.113330743345895</v>
      </c>
      <c r="O67" s="4"/>
      <c r="Q67" s="27" t="s">
        <v>60</v>
      </c>
      <c r="R67" s="29">
        <f t="shared" si="33"/>
        <v>83882.241738460856</v>
      </c>
      <c r="S67" s="29">
        <f t="shared" si="34"/>
        <v>404077.89568634907</v>
      </c>
      <c r="T67" s="35">
        <f t="shared" si="35"/>
        <v>19.113330743345895</v>
      </c>
      <c r="U67" s="42">
        <v>0.82345390469096191</v>
      </c>
      <c r="V67" s="43">
        <f t="shared" si="47"/>
        <v>0.17654609530903809</v>
      </c>
      <c r="W67" s="29">
        <f t="shared" si="43"/>
        <v>332739.52100223134</v>
      </c>
      <c r="X67" s="29">
        <f t="shared" si="36"/>
        <v>1159795.8831080096</v>
      </c>
      <c r="Y67" s="35">
        <f t="shared" si="44"/>
        <v>13.826476964268249</v>
      </c>
      <c r="Z67" s="36">
        <f t="shared" si="45"/>
        <v>5.2868537790776458</v>
      </c>
    </row>
    <row r="68" spans="1:26" s="2" customFormat="1" ht="13.2" x14ac:dyDescent="0.25">
      <c r="A68" s="2">
        <v>15</v>
      </c>
      <c r="B68" s="1" t="s">
        <v>61</v>
      </c>
      <c r="C68" s="1">
        <v>5</v>
      </c>
      <c r="D68" s="49">
        <v>1719</v>
      </c>
      <c r="E68" s="49">
        <v>40</v>
      </c>
      <c r="F68" s="3">
        <f t="shared" si="37"/>
        <v>2.326934264107039E-2</v>
      </c>
      <c r="G68" s="2">
        <v>0.5</v>
      </c>
      <c r="H68" s="3">
        <f t="shared" si="38"/>
        <v>0.10995052226498077</v>
      </c>
      <c r="I68" s="3">
        <f t="shared" si="39"/>
        <v>0.89004947773501919</v>
      </c>
      <c r="J68" s="5">
        <f t="shared" si="46"/>
        <v>77748.916536078774</v>
      </c>
      <c r="K68" s="5">
        <f t="shared" si="40"/>
        <v>8548.5339786782606</v>
      </c>
      <c r="L68" s="5">
        <f t="shared" si="41"/>
        <v>367373.24773369823</v>
      </c>
      <c r="M68" s="5">
        <f t="shared" si="32"/>
        <v>1199191.134154147</v>
      </c>
      <c r="N68" s="33">
        <f t="shared" si="42"/>
        <v>15.423895117530954</v>
      </c>
      <c r="O68" s="4"/>
      <c r="Q68" s="27" t="s">
        <v>62</v>
      </c>
      <c r="R68" s="29">
        <f t="shared" si="33"/>
        <v>77748.916536078774</v>
      </c>
      <c r="S68" s="29">
        <f t="shared" si="34"/>
        <v>367373.24773369823</v>
      </c>
      <c r="T68" s="35">
        <f t="shared" si="35"/>
        <v>15.423895117530954</v>
      </c>
      <c r="U68" s="42">
        <v>0.7557222850963411</v>
      </c>
      <c r="V68" s="43">
        <f t="shared" si="47"/>
        <v>0.2442777149036589</v>
      </c>
      <c r="W68" s="29">
        <f t="shared" si="43"/>
        <v>277632.15026057465</v>
      </c>
      <c r="X68" s="29">
        <f t="shared" si="36"/>
        <v>827056.36210577819</v>
      </c>
      <c r="Y68" s="35">
        <f t="shared" si="44"/>
        <v>10.637529099482553</v>
      </c>
      <c r="Z68" s="36">
        <f t="shared" si="45"/>
        <v>4.7863660180484011</v>
      </c>
    </row>
    <row r="69" spans="1:26" s="2" customFormat="1" ht="13.2" x14ac:dyDescent="0.25">
      <c r="A69" s="2">
        <v>16</v>
      </c>
      <c r="B69" s="1" t="s">
        <v>63</v>
      </c>
      <c r="C69" s="1">
        <v>5</v>
      </c>
      <c r="D69" s="49">
        <v>1246</v>
      </c>
      <c r="E69" s="49">
        <v>53</v>
      </c>
      <c r="F69" s="3">
        <f t="shared" si="37"/>
        <v>4.2536115569823438E-2</v>
      </c>
      <c r="G69" s="2">
        <v>0.5</v>
      </c>
      <c r="H69" s="3">
        <f t="shared" si="38"/>
        <v>0.19223793978962642</v>
      </c>
      <c r="I69" s="3">
        <f t="shared" si="39"/>
        <v>0.80776206021037356</v>
      </c>
      <c r="J69" s="5">
        <f t="shared" si="46"/>
        <v>69200.382557400517</v>
      </c>
      <c r="K69" s="5">
        <f t="shared" si="40"/>
        <v>13302.938975488674</v>
      </c>
      <c r="L69" s="5">
        <f t="shared" si="41"/>
        <v>312744.56534828088</v>
      </c>
      <c r="M69" s="5">
        <f t="shared" si="32"/>
        <v>831817.88642044878</v>
      </c>
      <c r="N69" s="33">
        <f t="shared" si="42"/>
        <v>12.020423235817667</v>
      </c>
      <c r="O69" s="4"/>
      <c r="Q69" s="27" t="s">
        <v>64</v>
      </c>
      <c r="R69" s="29">
        <f t="shared" si="33"/>
        <v>69200.382557400517</v>
      </c>
      <c r="S69" s="29">
        <f t="shared" si="34"/>
        <v>312744.56534828088</v>
      </c>
      <c r="T69" s="35">
        <f t="shared" si="35"/>
        <v>12.020423235817667</v>
      </c>
      <c r="U69" s="42">
        <v>0.69850988448397933</v>
      </c>
      <c r="V69" s="43">
        <f t="shared" si="47"/>
        <v>0.30149011551602067</v>
      </c>
      <c r="W69" s="29">
        <f t="shared" si="43"/>
        <v>218455.17021442001</v>
      </c>
      <c r="X69" s="29">
        <f t="shared" si="36"/>
        <v>549424.21184520354</v>
      </c>
      <c r="Y69" s="35">
        <f t="shared" si="44"/>
        <v>7.9396123480887653</v>
      </c>
      <c r="Z69" s="36">
        <f t="shared" si="45"/>
        <v>4.0808108877289015</v>
      </c>
    </row>
    <row r="70" spans="1:26" s="2" customFormat="1" ht="13.2" x14ac:dyDescent="0.25">
      <c r="A70" s="2">
        <v>17</v>
      </c>
      <c r="B70" s="1" t="s">
        <v>65</v>
      </c>
      <c r="C70" s="1">
        <v>5</v>
      </c>
      <c r="D70" s="49">
        <v>732</v>
      </c>
      <c r="E70" s="49">
        <v>50</v>
      </c>
      <c r="F70" s="3">
        <f t="shared" si="37"/>
        <v>6.8306010928961755E-2</v>
      </c>
      <c r="G70" s="2">
        <v>0.5</v>
      </c>
      <c r="H70" s="3">
        <f t="shared" si="38"/>
        <v>0.29171528588098022</v>
      </c>
      <c r="I70" s="3">
        <f t="shared" si="39"/>
        <v>0.70828471411901983</v>
      </c>
      <c r="J70" s="5">
        <f t="shared" si="46"/>
        <v>55897.443581911837</v>
      </c>
      <c r="K70" s="5">
        <f t="shared" si="40"/>
        <v>16306.138734513375</v>
      </c>
      <c r="L70" s="5">
        <f t="shared" si="41"/>
        <v>238721.87107327575</v>
      </c>
      <c r="M70" s="5">
        <f t="shared" si="32"/>
        <v>519073.32107216783</v>
      </c>
      <c r="N70" s="33">
        <f t="shared" si="42"/>
        <v>9.2861728159628694</v>
      </c>
      <c r="O70" s="4"/>
      <c r="Q70" s="27" t="s">
        <v>66</v>
      </c>
      <c r="R70" s="29">
        <f t="shared" si="33"/>
        <v>55897.443581911837</v>
      </c>
      <c r="S70" s="29">
        <f t="shared" si="34"/>
        <v>238721.87107327575</v>
      </c>
      <c r="T70" s="35">
        <f t="shared" si="35"/>
        <v>9.2861728159628694</v>
      </c>
      <c r="U70" s="42">
        <v>0.67065690345363116</v>
      </c>
      <c r="V70" s="43">
        <f t="shared" si="47"/>
        <v>0.32934309654636884</v>
      </c>
      <c r="W70" s="29">
        <f t="shared" si="43"/>
        <v>160100.47084066007</v>
      </c>
      <c r="X70" s="29">
        <f t="shared" si="36"/>
        <v>330969.04163078358</v>
      </c>
      <c r="Y70" s="35">
        <f t="shared" si="44"/>
        <v>5.9210049766548485</v>
      </c>
      <c r="Z70" s="36">
        <f t="shared" si="45"/>
        <v>3.3651678393080209</v>
      </c>
    </row>
    <row r="71" spans="1:26" s="2" customFormat="1" ht="13.2" x14ac:dyDescent="0.25">
      <c r="A71" s="2">
        <v>18</v>
      </c>
      <c r="B71" s="1" t="s">
        <v>67</v>
      </c>
      <c r="C71" s="1">
        <v>5</v>
      </c>
      <c r="D71" s="49">
        <v>373</v>
      </c>
      <c r="E71" s="49">
        <v>37</v>
      </c>
      <c r="F71" s="3">
        <f t="shared" si="37"/>
        <v>9.9195710455764072E-2</v>
      </c>
      <c r="G71" s="2">
        <v>0.5</v>
      </c>
      <c r="H71" s="3">
        <f t="shared" si="38"/>
        <v>0.39742212674543498</v>
      </c>
      <c r="I71" s="3">
        <f t="shared" si="39"/>
        <v>0.60257787325456502</v>
      </c>
      <c r="J71" s="5">
        <f t="shared" si="46"/>
        <v>39591.304847398467</v>
      </c>
      <c r="K71" s="5">
        <f t="shared" si="40"/>
        <v>15734.460573079949</v>
      </c>
      <c r="L71" s="5">
        <f t="shared" si="41"/>
        <v>158620.37280429245</v>
      </c>
      <c r="M71" s="5">
        <f>L71+M72</f>
        <v>280351.44999889209</v>
      </c>
      <c r="N71" s="33">
        <f t="shared" si="42"/>
        <v>7.0811369082045772</v>
      </c>
      <c r="O71" s="4"/>
      <c r="Q71" s="27" t="s">
        <v>68</v>
      </c>
      <c r="R71" s="29">
        <f t="shared" si="33"/>
        <v>39591.304847398467</v>
      </c>
      <c r="S71" s="29">
        <f t="shared" si="34"/>
        <v>158620.37280429245</v>
      </c>
      <c r="T71" s="35">
        <f t="shared" si="35"/>
        <v>7.0811369082045772</v>
      </c>
      <c r="U71" s="42">
        <v>0.63527807449444496</v>
      </c>
      <c r="V71" s="43">
        <f t="shared" si="47"/>
        <v>0.36472192550555504</v>
      </c>
      <c r="W71" s="29">
        <f t="shared" si="43"/>
        <v>100768.04501070193</v>
      </c>
      <c r="X71" s="29">
        <f>X72+W71</f>
        <v>170868.57079012349</v>
      </c>
      <c r="Y71" s="35">
        <f t="shared" si="44"/>
        <v>4.3158105409438461</v>
      </c>
      <c r="Z71" s="36">
        <f t="shared" si="45"/>
        <v>2.7653263672607311</v>
      </c>
    </row>
    <row r="72" spans="1:26" s="2" customFormat="1" ht="13.2" x14ac:dyDescent="0.25">
      <c r="A72" s="12">
        <v>19</v>
      </c>
      <c r="B72" s="13" t="s">
        <v>69</v>
      </c>
      <c r="C72" s="12"/>
      <c r="D72" s="50">
        <v>199</v>
      </c>
      <c r="E72" s="50">
        <v>39</v>
      </c>
      <c r="F72" s="17">
        <f t="shared" si="37"/>
        <v>0.19597989949748743</v>
      </c>
      <c r="G72" s="12"/>
      <c r="H72" s="17">
        <v>1</v>
      </c>
      <c r="I72" s="17">
        <f t="shared" si="39"/>
        <v>0</v>
      </c>
      <c r="J72" s="21">
        <f t="shared" si="46"/>
        <v>23856.844274318519</v>
      </c>
      <c r="K72" s="21">
        <f t="shared" si="40"/>
        <v>23856.844274318519</v>
      </c>
      <c r="L72" s="21">
        <f>K72/F72</f>
        <v>121731.07719459962</v>
      </c>
      <c r="M72" s="21">
        <f>L72</f>
        <v>121731.07719459962</v>
      </c>
      <c r="N72" s="34">
        <f t="shared" si="42"/>
        <v>5.1025641025641031</v>
      </c>
      <c r="O72" s="4"/>
      <c r="Q72" s="30" t="s">
        <v>69</v>
      </c>
      <c r="R72" s="31">
        <f t="shared" si="33"/>
        <v>23856.844274318519</v>
      </c>
      <c r="S72" s="31">
        <f t="shared" si="34"/>
        <v>121731.07719459962</v>
      </c>
      <c r="T72" s="38">
        <f t="shared" si="35"/>
        <v>5.1025641025641031</v>
      </c>
      <c r="U72" s="44">
        <v>0.57586384179742911</v>
      </c>
      <c r="V72" s="45">
        <f t="shared" si="47"/>
        <v>0.42413615820257089</v>
      </c>
      <c r="W72" s="31">
        <f t="shared" si="43"/>
        <v>70100.525779421543</v>
      </c>
      <c r="X72" s="31">
        <f>W72</f>
        <v>70100.525779421543</v>
      </c>
      <c r="Y72" s="38">
        <f t="shared" si="44"/>
        <v>2.9383821671202148</v>
      </c>
      <c r="Z72" s="37">
        <f t="shared" si="45"/>
        <v>2.1641819354438883</v>
      </c>
    </row>
    <row r="73" spans="1:26" s="2" customFormat="1" ht="13.2" x14ac:dyDescent="0.25">
      <c r="B73" s="2" t="s">
        <v>70</v>
      </c>
      <c r="D73" s="25">
        <f>SUM(D54:D72)</f>
        <v>39348</v>
      </c>
      <c r="E73" s="25">
        <f>SUM(E54:E72)</f>
        <v>360</v>
      </c>
    </row>
    <row r="77" spans="1:26" s="52" customFormat="1" ht="17.399999999999999" x14ac:dyDescent="0.3">
      <c r="C77" s="53" t="s">
        <v>81</v>
      </c>
      <c r="D77" s="53" t="s">
        <v>82</v>
      </c>
      <c r="E77" s="53" t="s">
        <v>83</v>
      </c>
      <c r="F77" s="53" t="s">
        <v>19</v>
      </c>
      <c r="G77" s="53" t="s">
        <v>20</v>
      </c>
    </row>
    <row r="78" spans="1:26" s="52" customFormat="1" ht="17.399999999999999" x14ac:dyDescent="0.3">
      <c r="C78" s="53" t="s">
        <v>84</v>
      </c>
      <c r="D78" s="54">
        <v>0</v>
      </c>
      <c r="E78" s="55">
        <f>$N$4</f>
        <v>70.070948966175735</v>
      </c>
      <c r="F78" s="55">
        <f>$Y$4</f>
        <v>63.981321229758628</v>
      </c>
      <c r="G78" s="55">
        <f>E78-F78</f>
        <v>6.089627736417107</v>
      </c>
    </row>
    <row r="79" spans="1:26" s="52" customFormat="1" ht="17.399999999999999" x14ac:dyDescent="0.3">
      <c r="C79" s="53" t="s">
        <v>85</v>
      </c>
      <c r="D79" s="54">
        <v>0</v>
      </c>
      <c r="E79" s="55">
        <f>$N$29</f>
        <v>77.186690720780334</v>
      </c>
      <c r="F79" s="55">
        <f>$Y$29</f>
        <v>68.889081311429322</v>
      </c>
      <c r="G79" s="55">
        <f t="shared" ref="G79:G80" si="48">E79-F79</f>
        <v>8.2976094093510113</v>
      </c>
    </row>
    <row r="80" spans="1:26" s="52" customFormat="1" ht="17.399999999999999" x14ac:dyDescent="0.3">
      <c r="C80" s="53" t="s">
        <v>86</v>
      </c>
      <c r="D80" s="54">
        <v>0</v>
      </c>
      <c r="E80" s="55">
        <f>$N$54</f>
        <v>73.412396559600296</v>
      </c>
      <c r="F80" s="55">
        <f>$Y$54</f>
        <v>65.714949179156136</v>
      </c>
      <c r="G80" s="55">
        <f t="shared" si="48"/>
        <v>7.6974473804441601</v>
      </c>
    </row>
  </sheetData>
  <mergeCells count="30"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640E09-0285-4F11-AE03-7C6D87DC00AC}">
  <dimension ref="A1:Z80"/>
  <sheetViews>
    <sheetView zoomScale="85" zoomScaleNormal="85" workbookViewId="0">
      <selection activeCell="D4" sqref="D4:E22"/>
    </sheetView>
  </sheetViews>
  <sheetFormatPr defaultColWidth="8.796875" defaultRowHeight="13.8" x14ac:dyDescent="0.25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 x14ac:dyDescent="0.3">
      <c r="B1" s="65" t="s">
        <v>87</v>
      </c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Q1" s="70" t="s">
        <v>90</v>
      </c>
      <c r="R1" s="71"/>
      <c r="S1" s="71"/>
      <c r="T1" s="71"/>
      <c r="U1" s="71"/>
      <c r="V1" s="71"/>
      <c r="W1" s="71"/>
      <c r="X1" s="71"/>
      <c r="Y1" s="71"/>
      <c r="Z1" s="72"/>
    </row>
    <row r="2" spans="1:26" s="9" customFormat="1" ht="35.549999999999997" customHeight="1" x14ac:dyDescent="0.25">
      <c r="A2" s="7"/>
      <c r="B2" s="66" t="s">
        <v>0</v>
      </c>
      <c r="C2" s="46" t="s">
        <v>1</v>
      </c>
      <c r="D2" s="58" t="s">
        <v>2</v>
      </c>
      <c r="E2" s="58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73" t="s">
        <v>14</v>
      </c>
      <c r="S2" s="73"/>
      <c r="T2" s="73"/>
      <c r="U2" s="74" t="s">
        <v>15</v>
      </c>
      <c r="V2" s="74" t="s">
        <v>16</v>
      </c>
      <c r="W2" s="75" t="s">
        <v>17</v>
      </c>
      <c r="X2" s="75" t="s">
        <v>18</v>
      </c>
      <c r="Y2" s="76" t="s">
        <v>19</v>
      </c>
      <c r="Z2" s="76" t="s">
        <v>20</v>
      </c>
    </row>
    <row r="3" spans="1:26" s="10" customFormat="1" ht="23.25" customHeight="1" thickBot="1" x14ac:dyDescent="0.35">
      <c r="B3" s="67"/>
      <c r="C3" s="11"/>
      <c r="D3" s="59" t="s">
        <v>21</v>
      </c>
      <c r="E3" s="59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74"/>
      <c r="V3" s="74"/>
      <c r="W3" s="75"/>
      <c r="X3" s="75"/>
      <c r="Y3" s="76"/>
      <c r="Z3" s="76"/>
    </row>
    <row r="4" spans="1:26" s="2" customFormat="1" x14ac:dyDescent="0.25">
      <c r="A4" s="2">
        <v>1</v>
      </c>
      <c r="B4" s="1">
        <v>0</v>
      </c>
      <c r="C4" s="1">
        <v>1</v>
      </c>
      <c r="D4" s="60">
        <v>125</v>
      </c>
      <c r="E4" s="61">
        <v>0</v>
      </c>
      <c r="F4" s="3">
        <f>E4/D4</f>
        <v>0</v>
      </c>
      <c r="G4" s="2">
        <v>0.3</v>
      </c>
      <c r="H4" s="18">
        <f>C4*F4/(1+(1-G4)*C4*F4)</f>
        <v>0</v>
      </c>
      <c r="I4" s="18">
        <f>1-H4</f>
        <v>1</v>
      </c>
      <c r="J4" s="41">
        <v>100000</v>
      </c>
      <c r="K4" s="20">
        <f>J4*H4</f>
        <v>0</v>
      </c>
      <c r="L4" s="20">
        <f>C4*(J5+G4*K4)</f>
        <v>100000</v>
      </c>
      <c r="M4" s="5">
        <f t="shared" ref="M4:M20" si="0">L4+M5</f>
        <v>7367288.5474872477</v>
      </c>
      <c r="N4" s="32">
        <f>M4/J4</f>
        <v>73.672885474872473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100000</v>
      </c>
      <c r="T4" s="35">
        <f t="shared" ref="T4:T22" si="3">N4</f>
        <v>73.672885474872473</v>
      </c>
      <c r="U4" s="42">
        <v>0.96680194174873568</v>
      </c>
      <c r="V4" s="43">
        <f>1-U4</f>
        <v>3.3198058251264317E-2</v>
      </c>
      <c r="W4" s="29">
        <f>S4*U4</f>
        <v>96680.19417487357</v>
      </c>
      <c r="X4" s="29">
        <f t="shared" ref="X4:X20" si="4">X5+W4</f>
        <v>6700986.1672536954</v>
      </c>
      <c r="Y4" s="40">
        <f>X4/R4</f>
        <v>67.009861672536957</v>
      </c>
      <c r="Z4" s="36">
        <f>T4-Y4</f>
        <v>6.6630238023355162</v>
      </c>
    </row>
    <row r="5" spans="1:26" s="2" customFormat="1" x14ac:dyDescent="0.25">
      <c r="A5" s="2">
        <v>2</v>
      </c>
      <c r="B5" s="1" t="s">
        <v>35</v>
      </c>
      <c r="C5" s="1">
        <v>4</v>
      </c>
      <c r="D5" s="60">
        <v>640</v>
      </c>
      <c r="E5" s="61">
        <v>0</v>
      </c>
      <c r="F5" s="3">
        <f t="shared" ref="F5:F22" si="5">E5/D5</f>
        <v>0</v>
      </c>
      <c r="G5" s="2">
        <v>0.4</v>
      </c>
      <c r="H5" s="3">
        <f t="shared" ref="H5:H21" si="6">C5*F5/(1+(1-G5)*C5*F5)</f>
        <v>0</v>
      </c>
      <c r="I5" s="3">
        <f t="shared" ref="I5:I22" si="7">1-H5</f>
        <v>1</v>
      </c>
      <c r="J5" s="5">
        <f>I4*J4</f>
        <v>100000</v>
      </c>
      <c r="K5" s="5">
        <f t="shared" ref="K5:K22" si="8">J5*H5</f>
        <v>0</v>
      </c>
      <c r="L5" s="5">
        <f t="shared" ref="L5:L21" si="9">C5*(J6+G5*K5)</f>
        <v>400000</v>
      </c>
      <c r="M5" s="5">
        <f t="shared" si="0"/>
        <v>7267288.5474872477</v>
      </c>
      <c r="N5" s="33">
        <f t="shared" ref="N5:N22" si="10">M5/J5</f>
        <v>72.672885474872473</v>
      </c>
      <c r="O5" s="4"/>
      <c r="Q5" s="27" t="s">
        <v>36</v>
      </c>
      <c r="R5" s="29">
        <f t="shared" si="1"/>
        <v>100000</v>
      </c>
      <c r="S5" s="29">
        <f t="shared" si="2"/>
        <v>400000</v>
      </c>
      <c r="T5" s="35">
        <f t="shared" si="3"/>
        <v>72.672885474872473</v>
      </c>
      <c r="U5" s="42">
        <v>0.96680194174873568</v>
      </c>
      <c r="V5" s="43">
        <f>1-U5</f>
        <v>3.3198058251264317E-2</v>
      </c>
      <c r="W5" s="29">
        <f t="shared" ref="W5:W22" si="11">S5*U5</f>
        <v>386720.77669949428</v>
      </c>
      <c r="X5" s="29">
        <f t="shared" si="4"/>
        <v>6604305.9730788218</v>
      </c>
      <c r="Y5" s="35">
        <f t="shared" ref="Y5:Y22" si="12">X5/R5</f>
        <v>66.043059730788215</v>
      </c>
      <c r="Z5" s="36">
        <f t="shared" ref="Z5:Z22" si="13">T5-Y5</f>
        <v>6.6298257440842576</v>
      </c>
    </row>
    <row r="6" spans="1:26" s="2" customFormat="1" x14ac:dyDescent="0.25">
      <c r="A6" s="2">
        <v>3</v>
      </c>
      <c r="B6" s="1" t="s">
        <v>37</v>
      </c>
      <c r="C6" s="1">
        <v>5</v>
      </c>
      <c r="D6" s="60">
        <v>999</v>
      </c>
      <c r="E6" s="61">
        <v>0</v>
      </c>
      <c r="F6" s="3">
        <f t="shared" si="5"/>
        <v>0</v>
      </c>
      <c r="G6" s="2">
        <v>0.5</v>
      </c>
      <c r="H6" s="3">
        <f t="shared" si="6"/>
        <v>0</v>
      </c>
      <c r="I6" s="3">
        <f t="shared" si="7"/>
        <v>1</v>
      </c>
      <c r="J6" s="5">
        <f t="shared" ref="J6:J22" si="14">I5*J5</f>
        <v>100000</v>
      </c>
      <c r="K6" s="5">
        <f t="shared" si="8"/>
        <v>0</v>
      </c>
      <c r="L6" s="5">
        <f t="shared" si="9"/>
        <v>500000</v>
      </c>
      <c r="M6" s="5">
        <f t="shared" si="0"/>
        <v>6867288.5474872477</v>
      </c>
      <c r="N6" s="33">
        <f t="shared" si="10"/>
        <v>68.672885474872473</v>
      </c>
      <c r="O6" s="4"/>
      <c r="Q6" s="27" t="s">
        <v>38</v>
      </c>
      <c r="R6" s="29">
        <f t="shared" si="1"/>
        <v>100000</v>
      </c>
      <c r="S6" s="29">
        <f t="shared" si="2"/>
        <v>500000</v>
      </c>
      <c r="T6" s="35">
        <f t="shared" si="3"/>
        <v>68.672885474872473</v>
      </c>
      <c r="U6" s="42">
        <v>0.96680194174873568</v>
      </c>
      <c r="V6" s="43">
        <f>1-U6</f>
        <v>3.3198058251264317E-2</v>
      </c>
      <c r="W6" s="29">
        <f t="shared" si="11"/>
        <v>483400.97087436786</v>
      </c>
      <c r="X6" s="29">
        <f t="shared" si="4"/>
        <v>6217585.1963793272</v>
      </c>
      <c r="Y6" s="35">
        <f t="shared" si="12"/>
        <v>62.175851963793271</v>
      </c>
      <c r="Z6" s="36">
        <f t="shared" si="13"/>
        <v>6.4970335110792021</v>
      </c>
    </row>
    <row r="7" spans="1:26" s="2" customFormat="1" x14ac:dyDescent="0.25">
      <c r="A7" s="2">
        <v>4</v>
      </c>
      <c r="B7" s="1" t="s">
        <v>39</v>
      </c>
      <c r="C7" s="1">
        <v>5</v>
      </c>
      <c r="D7" s="60">
        <v>1126</v>
      </c>
      <c r="E7" s="61">
        <v>0</v>
      </c>
      <c r="F7" s="3">
        <f t="shared" si="5"/>
        <v>0</v>
      </c>
      <c r="G7" s="2">
        <v>0.5</v>
      </c>
      <c r="H7" s="3">
        <f t="shared" si="6"/>
        <v>0</v>
      </c>
      <c r="I7" s="3">
        <f t="shared" si="7"/>
        <v>1</v>
      </c>
      <c r="J7" s="5">
        <f t="shared" si="14"/>
        <v>100000</v>
      </c>
      <c r="K7" s="5">
        <f t="shared" si="8"/>
        <v>0</v>
      </c>
      <c r="L7" s="5">
        <f t="shared" si="9"/>
        <v>500000</v>
      </c>
      <c r="M7" s="5">
        <f t="shared" si="0"/>
        <v>6367288.5474872477</v>
      </c>
      <c r="N7" s="33">
        <f t="shared" si="10"/>
        <v>63.67288547487248</v>
      </c>
      <c r="O7" s="4"/>
      <c r="Q7" s="27" t="s">
        <v>40</v>
      </c>
      <c r="R7" s="29">
        <f t="shared" si="1"/>
        <v>100000</v>
      </c>
      <c r="S7" s="29">
        <f t="shared" si="2"/>
        <v>500000</v>
      </c>
      <c r="T7" s="35">
        <f t="shared" si="3"/>
        <v>63.67288547487248</v>
      </c>
      <c r="U7" s="42">
        <v>0.96680194174873568</v>
      </c>
      <c r="V7" s="43">
        <f>1-U7</f>
        <v>3.3198058251264317E-2</v>
      </c>
      <c r="W7" s="29">
        <f t="shared" si="11"/>
        <v>483400.97087436786</v>
      </c>
      <c r="X7" s="29">
        <f t="shared" si="4"/>
        <v>5734184.225504959</v>
      </c>
      <c r="Y7" s="35">
        <f t="shared" si="12"/>
        <v>57.341842255049592</v>
      </c>
      <c r="Z7" s="36">
        <f t="shared" si="13"/>
        <v>6.3310432198228881</v>
      </c>
    </row>
    <row r="8" spans="1:26" s="2" customFormat="1" x14ac:dyDescent="0.25">
      <c r="A8" s="2">
        <v>5</v>
      </c>
      <c r="B8" s="1" t="s">
        <v>41</v>
      </c>
      <c r="C8" s="1">
        <v>5</v>
      </c>
      <c r="D8" s="60">
        <v>1230</v>
      </c>
      <c r="E8" s="61">
        <v>1</v>
      </c>
      <c r="F8" s="3">
        <f t="shared" si="5"/>
        <v>8.1300813008130081E-4</v>
      </c>
      <c r="G8" s="2">
        <v>0.5</v>
      </c>
      <c r="H8" s="3">
        <f t="shared" si="6"/>
        <v>4.0567951318458417E-3</v>
      </c>
      <c r="I8" s="3">
        <f t="shared" si="7"/>
        <v>0.99594320486815413</v>
      </c>
      <c r="J8" s="5">
        <f t="shared" si="14"/>
        <v>100000</v>
      </c>
      <c r="K8" s="5">
        <f t="shared" si="8"/>
        <v>405.67951318458415</v>
      </c>
      <c r="L8" s="5">
        <f t="shared" si="9"/>
        <v>498985.80121703853</v>
      </c>
      <c r="M8" s="5">
        <f t="shared" si="0"/>
        <v>5867288.5474872477</v>
      </c>
      <c r="N8" s="33">
        <f t="shared" si="10"/>
        <v>58.67288547487248</v>
      </c>
      <c r="O8" s="4"/>
      <c r="Q8" s="27" t="s">
        <v>42</v>
      </c>
      <c r="R8" s="29">
        <f t="shared" si="1"/>
        <v>100000</v>
      </c>
      <c r="S8" s="29">
        <f t="shared" si="2"/>
        <v>498985.80121703853</v>
      </c>
      <c r="T8" s="35">
        <f t="shared" si="3"/>
        <v>58.67288547487248</v>
      </c>
      <c r="U8" s="42">
        <v>0.96680194174873568</v>
      </c>
      <c r="V8" s="43">
        <f>1-U8</f>
        <v>3.3198058251264317E-2</v>
      </c>
      <c r="W8" s="29">
        <f t="shared" si="11"/>
        <v>482420.4415216815</v>
      </c>
      <c r="X8" s="29">
        <f t="shared" si="4"/>
        <v>5250783.2546305908</v>
      </c>
      <c r="Y8" s="35">
        <f t="shared" si="12"/>
        <v>52.507832546305906</v>
      </c>
      <c r="Z8" s="36">
        <f t="shared" si="13"/>
        <v>6.1650529285665741</v>
      </c>
    </row>
    <row r="9" spans="1:26" s="2" customFormat="1" x14ac:dyDescent="0.25">
      <c r="A9" s="2">
        <v>6</v>
      </c>
      <c r="B9" s="1" t="s">
        <v>43</v>
      </c>
      <c r="C9" s="1">
        <v>5</v>
      </c>
      <c r="D9" s="60">
        <v>1335</v>
      </c>
      <c r="E9" s="61">
        <v>1</v>
      </c>
      <c r="F9" s="3">
        <f t="shared" si="5"/>
        <v>7.4906367041198505E-4</v>
      </c>
      <c r="G9" s="2">
        <v>0.5</v>
      </c>
      <c r="H9" s="3">
        <f t="shared" si="6"/>
        <v>3.7383177570093464E-3</v>
      </c>
      <c r="I9" s="3">
        <f t="shared" si="7"/>
        <v>0.99626168224299061</v>
      </c>
      <c r="J9" s="5">
        <f t="shared" si="14"/>
        <v>99594.320486815413</v>
      </c>
      <c r="K9" s="5">
        <f t="shared" si="8"/>
        <v>372.3152167731418</v>
      </c>
      <c r="L9" s="5">
        <f t="shared" si="9"/>
        <v>497040.81439214415</v>
      </c>
      <c r="M9" s="5">
        <f t="shared" si="0"/>
        <v>5368302.7462702096</v>
      </c>
      <c r="N9" s="33">
        <f t="shared" si="10"/>
        <v>53.901695599006381</v>
      </c>
      <c r="O9" s="4"/>
      <c r="Q9" s="27" t="s">
        <v>44</v>
      </c>
      <c r="R9" s="29">
        <f t="shared" si="1"/>
        <v>99594.320486815413</v>
      </c>
      <c r="S9" s="29">
        <f t="shared" si="2"/>
        <v>497040.81439214415</v>
      </c>
      <c r="T9" s="35">
        <f t="shared" si="3"/>
        <v>53.901695599006381</v>
      </c>
      <c r="U9" s="42">
        <v>0.9555940589531835</v>
      </c>
      <c r="V9" s="43">
        <f t="shared" ref="V9:V22" si="15">1-U9</f>
        <v>4.4405941046816499E-2</v>
      </c>
      <c r="W9" s="29">
        <f t="shared" si="11"/>
        <v>474969.24929038493</v>
      </c>
      <c r="X9" s="29">
        <f t="shared" si="4"/>
        <v>4768362.8131089089</v>
      </c>
      <c r="Y9" s="35">
        <f t="shared" si="12"/>
        <v>47.877858795574177</v>
      </c>
      <c r="Z9" s="36">
        <f t="shared" si="13"/>
        <v>6.0238368034322036</v>
      </c>
    </row>
    <row r="10" spans="1:26" s="2" customFormat="1" x14ac:dyDescent="0.25">
      <c r="A10" s="2">
        <v>7</v>
      </c>
      <c r="B10" s="1" t="s">
        <v>45</v>
      </c>
      <c r="C10" s="1">
        <v>5</v>
      </c>
      <c r="D10" s="60">
        <v>1595</v>
      </c>
      <c r="E10" s="61">
        <v>4</v>
      </c>
      <c r="F10" s="3">
        <f t="shared" si="5"/>
        <v>2.5078369905956114E-3</v>
      </c>
      <c r="G10" s="2">
        <v>0.5</v>
      </c>
      <c r="H10" s="3">
        <f t="shared" si="6"/>
        <v>1.2461059190031154E-2</v>
      </c>
      <c r="I10" s="3">
        <f t="shared" si="7"/>
        <v>0.98753894080996885</v>
      </c>
      <c r="J10" s="5">
        <f t="shared" si="14"/>
        <v>99222.005270042268</v>
      </c>
      <c r="K10" s="5">
        <f t="shared" si="8"/>
        <v>1236.4112806235798</v>
      </c>
      <c r="L10" s="5">
        <f t="shared" si="9"/>
        <v>493018.99814865238</v>
      </c>
      <c r="M10" s="5">
        <f t="shared" si="0"/>
        <v>4871261.9318780657</v>
      </c>
      <c r="N10" s="33">
        <f t="shared" si="10"/>
        <v>49.094572505569261</v>
      </c>
      <c r="O10" s="4"/>
      <c r="Q10" s="27" t="s">
        <v>46</v>
      </c>
      <c r="R10" s="29">
        <f t="shared" si="1"/>
        <v>99222.005270042268</v>
      </c>
      <c r="S10" s="29">
        <f t="shared" si="2"/>
        <v>493018.99814865238</v>
      </c>
      <c r="T10" s="35">
        <f t="shared" si="3"/>
        <v>49.094572505569261</v>
      </c>
      <c r="U10" s="42">
        <v>0.96363095511775332</v>
      </c>
      <c r="V10" s="43">
        <f t="shared" si="15"/>
        <v>3.6369044882246682E-2</v>
      </c>
      <c r="W10" s="29">
        <f t="shared" si="11"/>
        <v>475088.36807718372</v>
      </c>
      <c r="X10" s="29">
        <f t="shared" si="4"/>
        <v>4293393.5638185237</v>
      </c>
      <c r="Y10" s="35">
        <f t="shared" si="12"/>
        <v>43.270578458212356</v>
      </c>
      <c r="Z10" s="36">
        <f t="shared" si="13"/>
        <v>5.823994047356905</v>
      </c>
    </row>
    <row r="11" spans="1:26" s="2" customFormat="1" x14ac:dyDescent="0.25">
      <c r="A11" s="2">
        <v>8</v>
      </c>
      <c r="B11" s="1" t="s">
        <v>47</v>
      </c>
      <c r="C11" s="1">
        <v>5</v>
      </c>
      <c r="D11" s="60">
        <v>1480</v>
      </c>
      <c r="E11" s="61">
        <v>4</v>
      </c>
      <c r="F11" s="3">
        <f t="shared" si="5"/>
        <v>2.7027027027027029E-3</v>
      </c>
      <c r="G11" s="2">
        <v>0.5</v>
      </c>
      <c r="H11" s="3">
        <f t="shared" si="6"/>
        <v>1.3422818791946308E-2</v>
      </c>
      <c r="I11" s="3">
        <f t="shared" si="7"/>
        <v>0.98657718120805371</v>
      </c>
      <c r="J11" s="5">
        <f t="shared" si="14"/>
        <v>97985.593989418689</v>
      </c>
      <c r="K11" s="5">
        <f t="shared" si="8"/>
        <v>1315.2428723411904</v>
      </c>
      <c r="L11" s="5">
        <f t="shared" si="9"/>
        <v>486639.86276624049</v>
      </c>
      <c r="M11" s="5">
        <f t="shared" si="0"/>
        <v>4378242.933729413</v>
      </c>
      <c r="N11" s="33">
        <f t="shared" si="10"/>
        <v>44.682516638131645</v>
      </c>
      <c r="O11" s="4"/>
      <c r="Q11" s="27" t="s">
        <v>48</v>
      </c>
      <c r="R11" s="29">
        <f t="shared" si="1"/>
        <v>97985.593989418689</v>
      </c>
      <c r="S11" s="29">
        <f t="shared" si="2"/>
        <v>486639.86276624049</v>
      </c>
      <c r="T11" s="35">
        <f t="shared" si="3"/>
        <v>44.682516638131645</v>
      </c>
      <c r="U11" s="42">
        <v>0.96005435016735896</v>
      </c>
      <c r="V11" s="43">
        <f t="shared" si="15"/>
        <v>3.9945649832641039E-2</v>
      </c>
      <c r="W11" s="29">
        <f t="shared" si="11"/>
        <v>467200.71721357579</v>
      </c>
      <c r="X11" s="29">
        <f t="shared" si="4"/>
        <v>3818305.1957413396</v>
      </c>
      <c r="Y11" s="35">
        <f t="shared" si="12"/>
        <v>38.968026219789742</v>
      </c>
      <c r="Z11" s="36">
        <f t="shared" si="13"/>
        <v>5.714490418341903</v>
      </c>
    </row>
    <row r="12" spans="1:26" s="2" customFormat="1" x14ac:dyDescent="0.25">
      <c r="A12" s="2">
        <v>9</v>
      </c>
      <c r="B12" s="1" t="s">
        <v>49</v>
      </c>
      <c r="C12" s="1">
        <v>5</v>
      </c>
      <c r="D12" s="60">
        <v>1373</v>
      </c>
      <c r="E12" s="61">
        <v>4</v>
      </c>
      <c r="F12" s="3">
        <f t="shared" si="5"/>
        <v>2.9133284777858705E-3</v>
      </c>
      <c r="G12" s="2">
        <v>0.5</v>
      </c>
      <c r="H12" s="3">
        <f t="shared" si="6"/>
        <v>1.4461315979754157E-2</v>
      </c>
      <c r="I12" s="3">
        <f t="shared" si="7"/>
        <v>0.9855386840202458</v>
      </c>
      <c r="J12" s="5">
        <f t="shared" si="14"/>
        <v>96670.351117077502</v>
      </c>
      <c r="K12" s="5">
        <f t="shared" si="8"/>
        <v>1397.980493377838</v>
      </c>
      <c r="L12" s="5">
        <f t="shared" si="9"/>
        <v>479856.8043519429</v>
      </c>
      <c r="M12" s="5">
        <f t="shared" si="0"/>
        <v>3891603.0709631727</v>
      </c>
      <c r="N12" s="33">
        <f t="shared" si="10"/>
        <v>40.256428429126636</v>
      </c>
      <c r="O12" s="4"/>
      <c r="Q12" s="27" t="s">
        <v>50</v>
      </c>
      <c r="R12" s="29">
        <f t="shared" si="1"/>
        <v>96670.351117077502</v>
      </c>
      <c r="S12" s="29">
        <f t="shared" si="2"/>
        <v>479856.8043519429</v>
      </c>
      <c r="T12" s="35">
        <f t="shared" si="3"/>
        <v>40.256428429126636</v>
      </c>
      <c r="U12" s="42">
        <v>0.94127750867207383</v>
      </c>
      <c r="V12" s="43">
        <f t="shared" si="15"/>
        <v>5.8722491327926174E-2</v>
      </c>
      <c r="W12" s="29">
        <f t="shared" si="11"/>
        <v>451678.41731973959</v>
      </c>
      <c r="X12" s="29">
        <f t="shared" si="4"/>
        <v>3351104.4785277639</v>
      </c>
      <c r="Y12" s="35">
        <f t="shared" si="12"/>
        <v>34.665276786563439</v>
      </c>
      <c r="Z12" s="36">
        <f t="shared" si="13"/>
        <v>5.5911516425631973</v>
      </c>
    </row>
    <row r="13" spans="1:26" s="2" customFormat="1" x14ac:dyDescent="0.25">
      <c r="A13" s="2">
        <v>10</v>
      </c>
      <c r="B13" s="1" t="s">
        <v>51</v>
      </c>
      <c r="C13" s="1">
        <v>5</v>
      </c>
      <c r="D13" s="60">
        <v>1593</v>
      </c>
      <c r="E13" s="61">
        <v>1</v>
      </c>
      <c r="F13" s="3">
        <f t="shared" si="5"/>
        <v>6.2774639045825491E-4</v>
      </c>
      <c r="G13" s="2">
        <v>0.5</v>
      </c>
      <c r="H13" s="3">
        <f t="shared" si="6"/>
        <v>3.1338138514572238E-3</v>
      </c>
      <c r="I13" s="3">
        <f t="shared" si="7"/>
        <v>0.99686618614854272</v>
      </c>
      <c r="J13" s="5">
        <f t="shared" si="14"/>
        <v>95272.370623699666</v>
      </c>
      <c r="K13" s="5">
        <f t="shared" si="8"/>
        <v>298.56587472171634</v>
      </c>
      <c r="L13" s="5">
        <f t="shared" si="9"/>
        <v>475615.438431694</v>
      </c>
      <c r="M13" s="5">
        <f t="shared" si="0"/>
        <v>3411746.2666112296</v>
      </c>
      <c r="N13" s="33">
        <f t="shared" si="10"/>
        <v>35.810447921850432</v>
      </c>
      <c r="O13" s="4"/>
      <c r="Q13" s="27" t="s">
        <v>52</v>
      </c>
      <c r="R13" s="29">
        <f t="shared" si="1"/>
        <v>95272.370623699666</v>
      </c>
      <c r="S13" s="29">
        <f t="shared" si="2"/>
        <v>475615.438431694</v>
      </c>
      <c r="T13" s="35">
        <f t="shared" si="3"/>
        <v>35.810447921850432</v>
      </c>
      <c r="U13" s="42">
        <v>0.95386474178345915</v>
      </c>
      <c r="V13" s="43">
        <f t="shared" si="15"/>
        <v>4.6135258216540853E-2</v>
      </c>
      <c r="W13" s="29">
        <f t="shared" si="11"/>
        <v>453672.79736787453</v>
      </c>
      <c r="X13" s="29">
        <f t="shared" si="4"/>
        <v>2899426.0612080242</v>
      </c>
      <c r="Y13" s="35">
        <f t="shared" si="12"/>
        <v>30.433021055600477</v>
      </c>
      <c r="Z13" s="36">
        <f t="shared" si="13"/>
        <v>5.3774268662499551</v>
      </c>
    </row>
    <row r="14" spans="1:26" s="2" customFormat="1" x14ac:dyDescent="0.25">
      <c r="A14" s="2">
        <v>11</v>
      </c>
      <c r="B14" s="1" t="s">
        <v>53</v>
      </c>
      <c r="C14" s="1">
        <v>5</v>
      </c>
      <c r="D14" s="60">
        <v>1646</v>
      </c>
      <c r="E14" s="61">
        <v>7</v>
      </c>
      <c r="F14" s="3">
        <f t="shared" si="5"/>
        <v>4.2527339003645198E-3</v>
      </c>
      <c r="G14" s="2">
        <v>0.5</v>
      </c>
      <c r="H14" s="3">
        <f t="shared" si="6"/>
        <v>2.1039975954313193E-2</v>
      </c>
      <c r="I14" s="3">
        <f t="shared" si="7"/>
        <v>0.97896002404568683</v>
      </c>
      <c r="J14" s="5">
        <f t="shared" si="14"/>
        <v>94973.804748977942</v>
      </c>
      <c r="K14" s="5">
        <f t="shared" si="8"/>
        <v>1998.246568208132</v>
      </c>
      <c r="L14" s="5">
        <f t="shared" si="9"/>
        <v>469873.40732436941</v>
      </c>
      <c r="M14" s="5">
        <f t="shared" si="0"/>
        <v>2936130.8281795355</v>
      </c>
      <c r="N14" s="33">
        <f t="shared" si="10"/>
        <v>30.915164828237888</v>
      </c>
      <c r="O14" s="4"/>
      <c r="Q14" s="27" t="s">
        <v>54</v>
      </c>
      <c r="R14" s="29">
        <f t="shared" si="1"/>
        <v>94973.804748977942</v>
      </c>
      <c r="S14" s="29">
        <f t="shared" si="2"/>
        <v>469873.40732436941</v>
      </c>
      <c r="T14" s="35">
        <f t="shared" si="3"/>
        <v>30.915164828237888</v>
      </c>
      <c r="U14" s="42">
        <v>0.94210046609890041</v>
      </c>
      <c r="V14" s="43">
        <f t="shared" si="15"/>
        <v>5.7899533901099587E-2</v>
      </c>
      <c r="W14" s="29">
        <f t="shared" si="11"/>
        <v>442667.9560477669</v>
      </c>
      <c r="X14" s="29">
        <f t="shared" si="4"/>
        <v>2445753.2638401496</v>
      </c>
      <c r="Y14" s="35">
        <f t="shared" si="12"/>
        <v>25.751872006227796</v>
      </c>
      <c r="Z14" s="36">
        <f t="shared" si="13"/>
        <v>5.1632928220100922</v>
      </c>
    </row>
    <row r="15" spans="1:26" s="2" customFormat="1" x14ac:dyDescent="0.25">
      <c r="A15" s="2">
        <v>12</v>
      </c>
      <c r="B15" s="1" t="s">
        <v>55</v>
      </c>
      <c r="C15" s="1">
        <v>5</v>
      </c>
      <c r="D15" s="60">
        <v>1725</v>
      </c>
      <c r="E15" s="61">
        <v>17</v>
      </c>
      <c r="F15" s="3">
        <f t="shared" si="5"/>
        <v>9.8550724637681154E-3</v>
      </c>
      <c r="G15" s="2">
        <v>0.5</v>
      </c>
      <c r="H15" s="3">
        <f t="shared" si="6"/>
        <v>4.8090523338048093E-2</v>
      </c>
      <c r="I15" s="3">
        <f t="shared" si="7"/>
        <v>0.95190947666195191</v>
      </c>
      <c r="J15" s="5">
        <f t="shared" si="14"/>
        <v>92975.558180769818</v>
      </c>
      <c r="K15" s="5">
        <f t="shared" si="8"/>
        <v>4471.2432505603592</v>
      </c>
      <c r="L15" s="5">
        <f t="shared" si="9"/>
        <v>453699.68277744821</v>
      </c>
      <c r="M15" s="5">
        <f t="shared" si="0"/>
        <v>2466257.4208551659</v>
      </c>
      <c r="N15" s="33">
        <f t="shared" si="10"/>
        <v>26.525868401457611</v>
      </c>
      <c r="O15" s="4"/>
      <c r="Q15" s="27" t="s">
        <v>56</v>
      </c>
      <c r="R15" s="29">
        <f t="shared" si="1"/>
        <v>92975.558180769818</v>
      </c>
      <c r="S15" s="29">
        <f t="shared" si="2"/>
        <v>453699.68277744821</v>
      </c>
      <c r="T15" s="35">
        <f t="shared" si="3"/>
        <v>26.525868401457611</v>
      </c>
      <c r="U15" s="42">
        <v>0.91645683631107144</v>
      </c>
      <c r="V15" s="43">
        <f t="shared" si="15"/>
        <v>8.3543163688928557E-2</v>
      </c>
      <c r="W15" s="29">
        <f t="shared" si="11"/>
        <v>415796.17591355689</v>
      </c>
      <c r="X15" s="29">
        <f t="shared" si="4"/>
        <v>2003085.3077923828</v>
      </c>
      <c r="Y15" s="35">
        <f t="shared" si="12"/>
        <v>21.544213844867048</v>
      </c>
      <c r="Z15" s="36">
        <f t="shared" si="13"/>
        <v>4.9816545565905628</v>
      </c>
    </row>
    <row r="16" spans="1:26" s="2" customFormat="1" x14ac:dyDescent="0.25">
      <c r="A16" s="2">
        <v>13</v>
      </c>
      <c r="B16" s="1" t="s">
        <v>57</v>
      </c>
      <c r="C16" s="1">
        <v>5</v>
      </c>
      <c r="D16" s="60">
        <v>1528</v>
      </c>
      <c r="E16" s="61">
        <v>19</v>
      </c>
      <c r="F16" s="3">
        <f t="shared" si="5"/>
        <v>1.2434554973821989E-2</v>
      </c>
      <c r="G16" s="2">
        <v>0.5</v>
      </c>
      <c r="H16" s="3">
        <f t="shared" si="6"/>
        <v>6.0298317994287517E-2</v>
      </c>
      <c r="I16" s="3">
        <f t="shared" si="7"/>
        <v>0.93970168200571247</v>
      </c>
      <c r="J16" s="5">
        <f t="shared" si="14"/>
        <v>88504.314930209453</v>
      </c>
      <c r="K16" s="5">
        <f t="shared" si="8"/>
        <v>5336.6613255283382</v>
      </c>
      <c r="L16" s="5">
        <f t="shared" si="9"/>
        <v>429179.92133722641</v>
      </c>
      <c r="M16" s="5">
        <f t="shared" si="0"/>
        <v>2012557.7380777176</v>
      </c>
      <c r="N16" s="33">
        <f t="shared" si="10"/>
        <v>22.739656701085487</v>
      </c>
      <c r="O16" s="4"/>
      <c r="Q16" s="27" t="s">
        <v>58</v>
      </c>
      <c r="R16" s="29">
        <f t="shared" si="1"/>
        <v>88504.314930209453</v>
      </c>
      <c r="S16" s="29">
        <f t="shared" si="2"/>
        <v>429179.92133722641</v>
      </c>
      <c r="T16" s="35">
        <f t="shared" si="3"/>
        <v>22.739656701085487</v>
      </c>
      <c r="U16" s="42">
        <v>0.8859396016463057</v>
      </c>
      <c r="V16" s="43">
        <f t="shared" si="15"/>
        <v>0.1140603983536943</v>
      </c>
      <c r="W16" s="29">
        <f t="shared" si="11"/>
        <v>380227.48854409519</v>
      </c>
      <c r="X16" s="29">
        <f t="shared" si="4"/>
        <v>1587289.1318788258</v>
      </c>
      <c r="Y16" s="35">
        <f t="shared" si="12"/>
        <v>17.934595992641615</v>
      </c>
      <c r="Z16" s="36">
        <f t="shared" si="13"/>
        <v>4.8050607084438717</v>
      </c>
    </row>
    <row r="17" spans="1:26" s="2" customFormat="1" x14ac:dyDescent="0.25">
      <c r="A17" s="2">
        <v>14</v>
      </c>
      <c r="B17" s="1" t="s">
        <v>59</v>
      </c>
      <c r="C17" s="1">
        <v>5</v>
      </c>
      <c r="D17" s="60">
        <v>1145</v>
      </c>
      <c r="E17" s="61">
        <v>16</v>
      </c>
      <c r="F17" s="3">
        <f t="shared" si="5"/>
        <v>1.3973799126637555E-2</v>
      </c>
      <c r="G17" s="2">
        <v>0.5</v>
      </c>
      <c r="H17" s="3">
        <f t="shared" si="6"/>
        <v>6.7510548523206745E-2</v>
      </c>
      <c r="I17" s="3">
        <f t="shared" si="7"/>
        <v>0.9324894514767933</v>
      </c>
      <c r="J17" s="5">
        <f t="shared" si="14"/>
        <v>83167.653604681109</v>
      </c>
      <c r="K17" s="5">
        <f t="shared" si="8"/>
        <v>5614.6939142400743</v>
      </c>
      <c r="L17" s="5">
        <f t="shared" si="9"/>
        <v>401801.53323780542</v>
      </c>
      <c r="M17" s="5">
        <f t="shared" si="0"/>
        <v>1583377.8167404912</v>
      </c>
      <c r="N17" s="33">
        <f t="shared" si="10"/>
        <v>19.038385094603299</v>
      </c>
      <c r="O17" s="4"/>
      <c r="Q17" s="27" t="s">
        <v>60</v>
      </c>
      <c r="R17" s="29">
        <f t="shared" si="1"/>
        <v>83167.653604681109</v>
      </c>
      <c r="S17" s="29">
        <f t="shared" si="2"/>
        <v>401801.53323780542</v>
      </c>
      <c r="T17" s="35">
        <f t="shared" si="3"/>
        <v>19.038385094603299</v>
      </c>
      <c r="U17" s="42">
        <v>0.85631920960893304</v>
      </c>
      <c r="V17" s="43">
        <f t="shared" si="15"/>
        <v>0.14368079039106696</v>
      </c>
      <c r="W17" s="29">
        <f t="shared" si="11"/>
        <v>344070.37136185495</v>
      </c>
      <c r="X17" s="29">
        <f t="shared" si="4"/>
        <v>1207061.6433347308</v>
      </c>
      <c r="Y17" s="35">
        <f t="shared" si="12"/>
        <v>14.513595021836602</v>
      </c>
      <c r="Z17" s="36">
        <f t="shared" si="13"/>
        <v>4.524790072766697</v>
      </c>
    </row>
    <row r="18" spans="1:26" s="2" customFormat="1" x14ac:dyDescent="0.25">
      <c r="A18" s="2">
        <v>15</v>
      </c>
      <c r="B18" s="1" t="s">
        <v>61</v>
      </c>
      <c r="C18" s="1">
        <v>5</v>
      </c>
      <c r="D18" s="60">
        <v>833</v>
      </c>
      <c r="E18" s="61">
        <v>26</v>
      </c>
      <c r="F18" s="3">
        <f t="shared" si="5"/>
        <v>3.1212484993997598E-2</v>
      </c>
      <c r="G18" s="2">
        <v>0.5</v>
      </c>
      <c r="H18" s="3">
        <f t="shared" si="6"/>
        <v>0.14476614699331847</v>
      </c>
      <c r="I18" s="3">
        <f t="shared" si="7"/>
        <v>0.85523385300668153</v>
      </c>
      <c r="J18" s="5">
        <f t="shared" si="14"/>
        <v>77552.959690441043</v>
      </c>
      <c r="K18" s="5">
        <f t="shared" si="8"/>
        <v>11227.04316231329</v>
      </c>
      <c r="L18" s="5">
        <f t="shared" si="9"/>
        <v>359697.19054642197</v>
      </c>
      <c r="M18" s="5">
        <f t="shared" si="0"/>
        <v>1181576.2835026858</v>
      </c>
      <c r="N18" s="33">
        <f t="shared" si="10"/>
        <v>15.235734241723899</v>
      </c>
      <c r="O18" s="4"/>
      <c r="Q18" s="27" t="s">
        <v>62</v>
      </c>
      <c r="R18" s="29">
        <f t="shared" si="1"/>
        <v>77552.959690441043</v>
      </c>
      <c r="S18" s="29">
        <f t="shared" si="2"/>
        <v>359697.19054642197</v>
      </c>
      <c r="T18" s="35">
        <f t="shared" si="3"/>
        <v>15.235734241723899</v>
      </c>
      <c r="U18" s="42">
        <v>0.77613843304153718</v>
      </c>
      <c r="V18" s="43">
        <f t="shared" si="15"/>
        <v>0.22386156695846282</v>
      </c>
      <c r="W18" s="29">
        <f t="shared" si="11"/>
        <v>279174.81384014315</v>
      </c>
      <c r="X18" s="29">
        <f t="shared" si="4"/>
        <v>862991.27197287581</v>
      </c>
      <c r="Y18" s="35">
        <f t="shared" si="12"/>
        <v>11.127767082230978</v>
      </c>
      <c r="Z18" s="36">
        <f t="shared" si="13"/>
        <v>4.1079671594929206</v>
      </c>
    </row>
    <row r="19" spans="1:26" s="2" customFormat="1" x14ac:dyDescent="0.25">
      <c r="A19" s="2">
        <v>16</v>
      </c>
      <c r="B19" s="1" t="s">
        <v>63</v>
      </c>
      <c r="C19" s="1">
        <v>5</v>
      </c>
      <c r="D19" s="60">
        <v>623</v>
      </c>
      <c r="E19" s="61">
        <v>23</v>
      </c>
      <c r="F19" s="3">
        <f t="shared" si="5"/>
        <v>3.691813804173355E-2</v>
      </c>
      <c r="G19" s="2">
        <v>0.5</v>
      </c>
      <c r="H19" s="3">
        <f t="shared" si="6"/>
        <v>0.1689933872152829</v>
      </c>
      <c r="I19" s="3">
        <f t="shared" si="7"/>
        <v>0.8310066127847171</v>
      </c>
      <c r="J19" s="5">
        <f t="shared" si="14"/>
        <v>66325.916528127753</v>
      </c>
      <c r="K19" s="5">
        <f t="shared" si="8"/>
        <v>11208.641294246425</v>
      </c>
      <c r="L19" s="5">
        <f t="shared" si="9"/>
        <v>303607.97940502269</v>
      </c>
      <c r="M19" s="5">
        <f t="shared" si="0"/>
        <v>821879.09295626392</v>
      </c>
      <c r="N19" s="33">
        <f t="shared" si="10"/>
        <v>12.391522589932372</v>
      </c>
      <c r="O19" s="4"/>
      <c r="Q19" s="27" t="s">
        <v>64</v>
      </c>
      <c r="R19" s="29">
        <f t="shared" si="1"/>
        <v>66325.916528127753</v>
      </c>
      <c r="S19" s="29">
        <f t="shared" si="2"/>
        <v>303607.97940502269</v>
      </c>
      <c r="T19" s="35">
        <f t="shared" si="3"/>
        <v>12.391522589932372</v>
      </c>
      <c r="U19" s="42">
        <v>0.73716277889453141</v>
      </c>
      <c r="V19" s="43">
        <f t="shared" si="15"/>
        <v>0.26283722110546859</v>
      </c>
      <c r="W19" s="29">
        <f t="shared" si="11"/>
        <v>223808.50179276019</v>
      </c>
      <c r="X19" s="29">
        <f t="shared" si="4"/>
        <v>583816.45813273266</v>
      </c>
      <c r="Y19" s="35">
        <f t="shared" si="12"/>
        <v>8.8022373258143443</v>
      </c>
      <c r="Z19" s="36">
        <f t="shared" si="13"/>
        <v>3.5892852641180273</v>
      </c>
    </row>
    <row r="20" spans="1:26" s="2" customFormat="1" x14ac:dyDescent="0.25">
      <c r="A20" s="2">
        <v>17</v>
      </c>
      <c r="B20" s="1" t="s">
        <v>65</v>
      </c>
      <c r="C20" s="1">
        <v>5</v>
      </c>
      <c r="D20" s="60">
        <v>337</v>
      </c>
      <c r="E20" s="61">
        <v>22</v>
      </c>
      <c r="F20" s="3">
        <f t="shared" si="5"/>
        <v>6.5281899109792291E-2</v>
      </c>
      <c r="G20" s="2">
        <v>0.5</v>
      </c>
      <c r="H20" s="3">
        <f t="shared" si="6"/>
        <v>0.28061224489795922</v>
      </c>
      <c r="I20" s="3">
        <f t="shared" si="7"/>
        <v>0.71938775510204078</v>
      </c>
      <c r="J20" s="5">
        <f t="shared" si="14"/>
        <v>55117.27523388133</v>
      </c>
      <c r="K20" s="5">
        <f t="shared" si="8"/>
        <v>15466.582336038131</v>
      </c>
      <c r="L20" s="5">
        <f t="shared" si="9"/>
        <v>236919.92032931131</v>
      </c>
      <c r="M20" s="5">
        <f t="shared" si="0"/>
        <v>518271.11355124123</v>
      </c>
      <c r="N20" s="33">
        <f t="shared" si="10"/>
        <v>9.4030612244897949</v>
      </c>
      <c r="O20" s="4"/>
      <c r="Q20" s="27" t="s">
        <v>66</v>
      </c>
      <c r="R20" s="29">
        <f t="shared" si="1"/>
        <v>55117.27523388133</v>
      </c>
      <c r="S20" s="29">
        <f t="shared" si="2"/>
        <v>236919.92032931131</v>
      </c>
      <c r="T20" s="35">
        <f t="shared" si="3"/>
        <v>9.4030612244897949</v>
      </c>
      <c r="U20" s="42">
        <v>0.7271372759570951</v>
      </c>
      <c r="V20" s="43">
        <f t="shared" si="15"/>
        <v>0.2728627240429049</v>
      </c>
      <c r="W20" s="29">
        <f t="shared" si="11"/>
        <v>172273.30548822743</v>
      </c>
      <c r="X20" s="29">
        <f t="shared" si="4"/>
        <v>360007.95633997244</v>
      </c>
      <c r="Y20" s="35">
        <f t="shared" si="12"/>
        <v>6.5316718726086576</v>
      </c>
      <c r="Z20" s="36">
        <f t="shared" si="13"/>
        <v>2.8713893518811373</v>
      </c>
    </row>
    <row r="21" spans="1:26" s="2" customFormat="1" x14ac:dyDescent="0.25">
      <c r="A21" s="2">
        <v>18</v>
      </c>
      <c r="B21" s="1" t="s">
        <v>67</v>
      </c>
      <c r="C21" s="1">
        <v>5</v>
      </c>
      <c r="D21" s="60">
        <v>148</v>
      </c>
      <c r="E21" s="61">
        <v>16</v>
      </c>
      <c r="F21" s="3">
        <f t="shared" si="5"/>
        <v>0.10810810810810811</v>
      </c>
      <c r="G21" s="2">
        <v>0.5</v>
      </c>
      <c r="H21" s="3">
        <f t="shared" si="6"/>
        <v>0.42553191489361708</v>
      </c>
      <c r="I21" s="3">
        <f t="shared" si="7"/>
        <v>0.57446808510638292</v>
      </c>
      <c r="J21" s="5">
        <f t="shared" si="14"/>
        <v>39650.692897843197</v>
      </c>
      <c r="K21" s="5">
        <f t="shared" si="8"/>
        <v>16872.63527567796</v>
      </c>
      <c r="L21" s="5">
        <f t="shared" si="9"/>
        <v>156071.87630002107</v>
      </c>
      <c r="M21" s="5">
        <f>L21+M22</f>
        <v>281351.19322192989</v>
      </c>
      <c r="N21" s="33">
        <f t="shared" si="10"/>
        <v>7.0957446808510634</v>
      </c>
      <c r="O21" s="4"/>
      <c r="Q21" s="27" t="s">
        <v>68</v>
      </c>
      <c r="R21" s="29">
        <f t="shared" si="1"/>
        <v>39650.692897843197</v>
      </c>
      <c r="S21" s="29">
        <f t="shared" si="2"/>
        <v>156071.87630002107</v>
      </c>
      <c r="T21" s="35">
        <f t="shared" si="3"/>
        <v>7.0957446808510634</v>
      </c>
      <c r="U21" s="42">
        <v>0.68635947845240242</v>
      </c>
      <c r="V21" s="43">
        <f t="shared" si="15"/>
        <v>0.31364052154759758</v>
      </c>
      <c r="W21" s="29">
        <f t="shared" si="11"/>
        <v>107121.41161837033</v>
      </c>
      <c r="X21" s="29">
        <f>X22+W21</f>
        <v>187734.65085174504</v>
      </c>
      <c r="Y21" s="35">
        <f t="shared" si="12"/>
        <v>4.7347129931733649</v>
      </c>
      <c r="Z21" s="36">
        <f t="shared" si="13"/>
        <v>2.3610316876776984</v>
      </c>
    </row>
    <row r="22" spans="1:26" s="2" customFormat="1" x14ac:dyDescent="0.25">
      <c r="A22" s="12">
        <v>19</v>
      </c>
      <c r="B22" s="13" t="s">
        <v>69</v>
      </c>
      <c r="C22" s="12"/>
      <c r="D22" s="62">
        <v>66</v>
      </c>
      <c r="E22" s="63">
        <v>12</v>
      </c>
      <c r="F22" s="17">
        <f t="shared" si="5"/>
        <v>0.18181818181818182</v>
      </c>
      <c r="G22" s="12"/>
      <c r="H22" s="17">
        <v>1</v>
      </c>
      <c r="I22" s="17">
        <f t="shared" si="7"/>
        <v>0</v>
      </c>
      <c r="J22" s="21">
        <f t="shared" si="14"/>
        <v>22778.057622165237</v>
      </c>
      <c r="K22" s="21">
        <f t="shared" si="8"/>
        <v>22778.057622165237</v>
      </c>
      <c r="L22" s="21">
        <f>K22/F22</f>
        <v>125279.3169219088</v>
      </c>
      <c r="M22" s="21">
        <f>L22</f>
        <v>125279.3169219088</v>
      </c>
      <c r="N22" s="34">
        <f t="shared" si="10"/>
        <v>5.5</v>
      </c>
      <c r="O22" s="4"/>
      <c r="Q22" s="30" t="s">
        <v>69</v>
      </c>
      <c r="R22" s="31">
        <f t="shared" si="1"/>
        <v>22778.057622165237</v>
      </c>
      <c r="S22" s="31">
        <f t="shared" si="2"/>
        <v>125279.3169219088</v>
      </c>
      <c r="T22" s="38">
        <f t="shared" si="3"/>
        <v>5.5</v>
      </c>
      <c r="U22" s="44">
        <v>0.64346806172022719</v>
      </c>
      <c r="V22" s="45">
        <f t="shared" si="15"/>
        <v>0.35653193827977281</v>
      </c>
      <c r="W22" s="31">
        <f t="shared" si="11"/>
        <v>80613.239233374712</v>
      </c>
      <c r="X22" s="31">
        <f>W22</f>
        <v>80613.239233374712</v>
      </c>
      <c r="Y22" s="38">
        <f t="shared" si="12"/>
        <v>3.5390743394612492</v>
      </c>
      <c r="Z22" s="37">
        <f t="shared" si="13"/>
        <v>1.9609256605387508</v>
      </c>
    </row>
    <row r="23" spans="1:26" s="2" customFormat="1" ht="13.2" x14ac:dyDescent="0.25">
      <c r="B23" s="2" t="s">
        <v>70</v>
      </c>
      <c r="D23" s="25">
        <f>SUM(D4:D22)</f>
        <v>19547</v>
      </c>
      <c r="E23" s="25">
        <f>SUM(E4:E22)</f>
        <v>173</v>
      </c>
    </row>
    <row r="24" spans="1:26" s="2" customFormat="1" ht="13.2" x14ac:dyDescent="0.25">
      <c r="D24" s="14"/>
      <c r="E24" s="14"/>
      <c r="F24" s="5"/>
    </row>
    <row r="25" spans="1:26" x14ac:dyDescent="0.25">
      <c r="D25" s="15"/>
      <c r="E25" s="15"/>
      <c r="K25" s="16"/>
    </row>
    <row r="26" spans="1:26" s="2" customFormat="1" ht="18" thickBot="1" x14ac:dyDescent="0.35">
      <c r="B26" s="68" t="s">
        <v>88</v>
      </c>
      <c r="C26" s="68"/>
      <c r="D26" s="68"/>
      <c r="E26" s="68"/>
      <c r="F26" s="68"/>
      <c r="G26" s="68"/>
      <c r="H26" s="68"/>
      <c r="I26" s="68"/>
      <c r="J26" s="68"/>
      <c r="K26" s="68"/>
      <c r="L26" s="68"/>
      <c r="M26" s="68"/>
      <c r="N26" s="68"/>
      <c r="Q26" s="70" t="s">
        <v>91</v>
      </c>
      <c r="R26" s="71"/>
      <c r="S26" s="71"/>
      <c r="T26" s="71"/>
      <c r="U26" s="71"/>
      <c r="V26" s="71"/>
      <c r="W26" s="71"/>
      <c r="X26" s="71"/>
      <c r="Y26" s="71"/>
      <c r="Z26" s="72"/>
    </row>
    <row r="27" spans="1:26" s="9" customFormat="1" ht="14.25" customHeight="1" x14ac:dyDescent="0.35">
      <c r="A27" s="7"/>
      <c r="B27" s="66" t="s">
        <v>0</v>
      </c>
      <c r="C27" s="6" t="s">
        <v>1</v>
      </c>
      <c r="D27" s="64" t="s">
        <v>71</v>
      </c>
      <c r="E27" s="64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77" t="s">
        <v>14</v>
      </c>
      <c r="S27" s="77"/>
      <c r="T27" s="77"/>
      <c r="U27" s="74" t="s">
        <v>15</v>
      </c>
      <c r="V27" s="78" t="s">
        <v>16</v>
      </c>
      <c r="W27" s="79" t="s">
        <v>17</v>
      </c>
      <c r="X27" s="79" t="s">
        <v>18</v>
      </c>
      <c r="Y27" s="80" t="s">
        <v>19</v>
      </c>
      <c r="Z27" s="80" t="s">
        <v>20</v>
      </c>
    </row>
    <row r="28" spans="1:26" s="10" customFormat="1" ht="32.549999999999997" customHeight="1" thickBot="1" x14ac:dyDescent="0.35">
      <c r="B28" s="67"/>
      <c r="C28" s="11"/>
      <c r="D28" s="59" t="s">
        <v>21</v>
      </c>
      <c r="E28" s="59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74"/>
      <c r="V28" s="78"/>
      <c r="W28" s="79"/>
      <c r="X28" s="79"/>
      <c r="Y28" s="80"/>
      <c r="Z28" s="80"/>
    </row>
    <row r="29" spans="1:26" s="2" customFormat="1" x14ac:dyDescent="0.25">
      <c r="A29" s="2">
        <v>1</v>
      </c>
      <c r="B29" s="1">
        <v>0</v>
      </c>
      <c r="C29" s="1">
        <v>1</v>
      </c>
      <c r="D29" s="60">
        <v>114</v>
      </c>
      <c r="E29" s="61">
        <v>0</v>
      </c>
      <c r="F29" s="3">
        <f>E29/D29</f>
        <v>0</v>
      </c>
      <c r="G29" s="2">
        <v>0.3</v>
      </c>
      <c r="H29" s="18">
        <f>C29*F29/(1+(1-G29)*C29*F29)</f>
        <v>0</v>
      </c>
      <c r="I29" s="18">
        <f>1-H29</f>
        <v>1</v>
      </c>
      <c r="J29" s="19">
        <v>100000</v>
      </c>
      <c r="K29" s="20">
        <f>J29*H29</f>
        <v>0</v>
      </c>
      <c r="L29" s="20">
        <f>C29*(J30+G29*K29)</f>
        <v>100000</v>
      </c>
      <c r="M29" s="5">
        <f t="shared" ref="M29:M45" si="16">L29+M30</f>
        <v>7973953.9099024041</v>
      </c>
      <c r="N29" s="32">
        <f>M29/J29</f>
        <v>79.739539099024043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100000</v>
      </c>
      <c r="T29" s="35">
        <f t="shared" ref="T29:T47" si="19">N29</f>
        <v>79.739539099024043</v>
      </c>
      <c r="U29" s="42">
        <v>0.95864674002964168</v>
      </c>
      <c r="V29" s="43">
        <f>1-U29</f>
        <v>4.1353259970358325E-2</v>
      </c>
      <c r="W29" s="29">
        <f>S29*U29</f>
        <v>95864.674002964166</v>
      </c>
      <c r="X29" s="29">
        <f t="shared" ref="X29:X45" si="20">X30+W29</f>
        <v>7061181.8394731916</v>
      </c>
      <c r="Y29" s="40">
        <f>X29/R29</f>
        <v>70.611818394731912</v>
      </c>
      <c r="Z29" s="36">
        <f>T29-Y29</f>
        <v>9.1277207042921304</v>
      </c>
    </row>
    <row r="30" spans="1:26" s="2" customFormat="1" x14ac:dyDescent="0.25">
      <c r="A30" s="2">
        <v>2</v>
      </c>
      <c r="B30" s="1" t="s">
        <v>35</v>
      </c>
      <c r="C30" s="1">
        <v>4</v>
      </c>
      <c r="D30" s="60">
        <v>550</v>
      </c>
      <c r="E30" s="61">
        <v>0</v>
      </c>
      <c r="F30" s="3">
        <f t="shared" ref="F30:F47" si="21">E30/D30</f>
        <v>0</v>
      </c>
      <c r="G30" s="2">
        <v>0.4</v>
      </c>
      <c r="H30" s="3">
        <f t="shared" ref="H30:H46" si="22">C30*F30/(1+(1-G30)*C30*F30)</f>
        <v>0</v>
      </c>
      <c r="I30" s="3">
        <f t="shared" ref="I30:I47" si="23">1-H30</f>
        <v>1</v>
      </c>
      <c r="J30" s="5">
        <f>I29*J29</f>
        <v>100000</v>
      </c>
      <c r="K30" s="5">
        <f t="shared" ref="K30:K47" si="24">J30*H30</f>
        <v>0</v>
      </c>
      <c r="L30" s="5">
        <f t="shared" ref="L30:L46" si="25">C30*(J31+G30*K30)</f>
        <v>400000</v>
      </c>
      <c r="M30" s="5">
        <f t="shared" si="16"/>
        <v>7873953.9099024041</v>
      </c>
      <c r="N30" s="33">
        <f t="shared" ref="N30:N47" si="26">M30/J30</f>
        <v>78.739539099024043</v>
      </c>
      <c r="O30" s="4"/>
      <c r="Q30" s="27" t="s">
        <v>36</v>
      </c>
      <c r="R30" s="29">
        <f t="shared" si="17"/>
        <v>100000</v>
      </c>
      <c r="S30" s="29">
        <f t="shared" si="18"/>
        <v>400000</v>
      </c>
      <c r="T30" s="35">
        <f t="shared" si="19"/>
        <v>78.739539099024043</v>
      </c>
      <c r="U30" s="42">
        <v>0.95864674002964168</v>
      </c>
      <c r="V30" s="43">
        <f>1-U30</f>
        <v>4.1353259970358325E-2</v>
      </c>
      <c r="W30" s="29">
        <f t="shared" ref="W30:W47" si="27">S30*U30</f>
        <v>383458.69601185666</v>
      </c>
      <c r="X30" s="29">
        <f t="shared" si="20"/>
        <v>6965317.1654702276</v>
      </c>
      <c r="Y30" s="35">
        <f t="shared" ref="Y30:Y47" si="28">X30/R30</f>
        <v>69.653171654702277</v>
      </c>
      <c r="Z30" s="36">
        <f t="shared" ref="Z30:Z47" si="29">T30-Y30</f>
        <v>9.0863674443217661</v>
      </c>
    </row>
    <row r="31" spans="1:26" s="2" customFormat="1" x14ac:dyDescent="0.25">
      <c r="A31" s="2">
        <v>3</v>
      </c>
      <c r="B31" s="1" t="s">
        <v>37</v>
      </c>
      <c r="C31" s="1">
        <v>5</v>
      </c>
      <c r="D31" s="60">
        <v>916</v>
      </c>
      <c r="E31" s="61">
        <v>0</v>
      </c>
      <c r="F31" s="3">
        <f t="shared" si="21"/>
        <v>0</v>
      </c>
      <c r="G31" s="2">
        <v>0.5</v>
      </c>
      <c r="H31" s="3">
        <f t="shared" si="22"/>
        <v>0</v>
      </c>
      <c r="I31" s="3">
        <f t="shared" si="23"/>
        <v>1</v>
      </c>
      <c r="J31" s="5">
        <f t="shared" ref="J31:J47" si="30">I30*J30</f>
        <v>100000</v>
      </c>
      <c r="K31" s="5">
        <f t="shared" si="24"/>
        <v>0</v>
      </c>
      <c r="L31" s="5">
        <f t="shared" si="25"/>
        <v>500000</v>
      </c>
      <c r="M31" s="5">
        <f t="shared" si="16"/>
        <v>7473953.9099024041</v>
      </c>
      <c r="N31" s="33">
        <f t="shared" si="26"/>
        <v>74.739539099024043</v>
      </c>
      <c r="O31" s="4"/>
      <c r="Q31" s="27" t="s">
        <v>38</v>
      </c>
      <c r="R31" s="29">
        <f t="shared" si="17"/>
        <v>100000</v>
      </c>
      <c r="S31" s="29">
        <f t="shared" si="18"/>
        <v>500000</v>
      </c>
      <c r="T31" s="35">
        <f t="shared" si="19"/>
        <v>74.739539099024043</v>
      </c>
      <c r="U31" s="42">
        <v>0.95864674002964168</v>
      </c>
      <c r="V31" s="43">
        <f>1-U31</f>
        <v>4.1353259970358325E-2</v>
      </c>
      <c r="W31" s="29">
        <f t="shared" si="27"/>
        <v>479323.37001482083</v>
      </c>
      <c r="X31" s="29">
        <f t="shared" si="20"/>
        <v>6581858.4694583705</v>
      </c>
      <c r="Y31" s="35">
        <f t="shared" si="28"/>
        <v>65.818584694583706</v>
      </c>
      <c r="Z31" s="36">
        <f t="shared" si="29"/>
        <v>8.9209544044403373</v>
      </c>
    </row>
    <row r="32" spans="1:26" s="2" customFormat="1" x14ac:dyDescent="0.25">
      <c r="A32" s="2">
        <v>4</v>
      </c>
      <c r="B32" s="1" t="s">
        <v>39</v>
      </c>
      <c r="C32" s="1">
        <v>5</v>
      </c>
      <c r="D32" s="60">
        <v>1152</v>
      </c>
      <c r="E32" s="61">
        <v>0</v>
      </c>
      <c r="F32" s="3">
        <f t="shared" si="21"/>
        <v>0</v>
      </c>
      <c r="G32" s="2">
        <v>0.5</v>
      </c>
      <c r="H32" s="3">
        <f t="shared" si="22"/>
        <v>0</v>
      </c>
      <c r="I32" s="3">
        <f t="shared" si="23"/>
        <v>1</v>
      </c>
      <c r="J32" s="5">
        <f t="shared" si="30"/>
        <v>100000</v>
      </c>
      <c r="K32" s="5">
        <f t="shared" si="24"/>
        <v>0</v>
      </c>
      <c r="L32" s="5">
        <f t="shared" si="25"/>
        <v>500000</v>
      </c>
      <c r="M32" s="5">
        <f t="shared" si="16"/>
        <v>6973953.9099024041</v>
      </c>
      <c r="N32" s="33">
        <f t="shared" si="26"/>
        <v>69.739539099024043</v>
      </c>
      <c r="O32" s="4"/>
      <c r="Q32" s="27" t="s">
        <v>40</v>
      </c>
      <c r="R32" s="29">
        <f t="shared" si="17"/>
        <v>100000</v>
      </c>
      <c r="S32" s="29">
        <f t="shared" si="18"/>
        <v>500000</v>
      </c>
      <c r="T32" s="35">
        <f t="shared" si="19"/>
        <v>69.739539099024043</v>
      </c>
      <c r="U32" s="42">
        <v>0.95864674002964168</v>
      </c>
      <c r="V32" s="43">
        <f>1-U32</f>
        <v>4.1353259970358325E-2</v>
      </c>
      <c r="W32" s="29">
        <f t="shared" si="27"/>
        <v>479323.37001482083</v>
      </c>
      <c r="X32" s="29">
        <f t="shared" si="20"/>
        <v>6102535.0994435493</v>
      </c>
      <c r="Y32" s="35">
        <f t="shared" si="28"/>
        <v>61.025350994435492</v>
      </c>
      <c r="Z32" s="36">
        <f t="shared" si="29"/>
        <v>8.7141881045885512</v>
      </c>
    </row>
    <row r="33" spans="1:26" s="2" customFormat="1" x14ac:dyDescent="0.25">
      <c r="A33" s="2">
        <v>5</v>
      </c>
      <c r="B33" s="1" t="s">
        <v>41</v>
      </c>
      <c r="C33" s="1">
        <v>5</v>
      </c>
      <c r="D33" s="60">
        <v>1180</v>
      </c>
      <c r="E33" s="61">
        <v>1</v>
      </c>
      <c r="F33" s="3">
        <f t="shared" si="21"/>
        <v>8.4745762711864404E-4</v>
      </c>
      <c r="G33" s="2">
        <v>0.5</v>
      </c>
      <c r="H33" s="3">
        <f t="shared" si="22"/>
        <v>4.2283298097251579E-3</v>
      </c>
      <c r="I33" s="3">
        <f t="shared" si="23"/>
        <v>0.99577167019027479</v>
      </c>
      <c r="J33" s="5">
        <f t="shared" si="30"/>
        <v>100000</v>
      </c>
      <c r="K33" s="5">
        <f t="shared" si="24"/>
        <v>422.83298097251577</v>
      </c>
      <c r="L33" s="5">
        <f t="shared" si="25"/>
        <v>498942.91754756868</v>
      </c>
      <c r="M33" s="5">
        <f t="shared" si="16"/>
        <v>6473953.9099024041</v>
      </c>
      <c r="N33" s="33">
        <f t="shared" si="26"/>
        <v>64.739539099024043</v>
      </c>
      <c r="O33" s="4"/>
      <c r="Q33" s="27" t="s">
        <v>42</v>
      </c>
      <c r="R33" s="29">
        <f t="shared" si="17"/>
        <v>100000</v>
      </c>
      <c r="S33" s="29">
        <f t="shared" si="18"/>
        <v>498942.91754756868</v>
      </c>
      <c r="T33" s="35">
        <f t="shared" si="19"/>
        <v>64.739539099024043</v>
      </c>
      <c r="U33" s="42">
        <v>0.95864674002964168</v>
      </c>
      <c r="V33" s="43">
        <f>1-U33</f>
        <v>4.1353259970358325E-2</v>
      </c>
      <c r="W33" s="29">
        <f t="shared" si="27"/>
        <v>478310.001367855</v>
      </c>
      <c r="X33" s="29">
        <f t="shared" si="20"/>
        <v>5623211.7294287281</v>
      </c>
      <c r="Y33" s="35">
        <f t="shared" si="28"/>
        <v>56.232117294287278</v>
      </c>
      <c r="Z33" s="36">
        <f t="shared" si="29"/>
        <v>8.5074218047367651</v>
      </c>
    </row>
    <row r="34" spans="1:26" s="2" customFormat="1" x14ac:dyDescent="0.25">
      <c r="A34" s="2">
        <v>6</v>
      </c>
      <c r="B34" s="1" t="s">
        <v>43</v>
      </c>
      <c r="C34" s="1">
        <v>5</v>
      </c>
      <c r="D34" s="60">
        <v>1360</v>
      </c>
      <c r="E34" s="61">
        <v>1</v>
      </c>
      <c r="F34" s="3">
        <f t="shared" si="21"/>
        <v>7.3529411764705881E-4</v>
      </c>
      <c r="G34" s="2">
        <v>0.5</v>
      </c>
      <c r="H34" s="3">
        <f t="shared" si="22"/>
        <v>3.6697247706422016E-3</v>
      </c>
      <c r="I34" s="3">
        <f t="shared" si="23"/>
        <v>0.9963302752293578</v>
      </c>
      <c r="J34" s="5">
        <f t="shared" si="30"/>
        <v>99577.167019027474</v>
      </c>
      <c r="K34" s="5">
        <f t="shared" si="24"/>
        <v>365.42079640010081</v>
      </c>
      <c r="L34" s="5">
        <f t="shared" si="25"/>
        <v>496972.28310413717</v>
      </c>
      <c r="M34" s="5">
        <f t="shared" si="16"/>
        <v>5975010.9923548354</v>
      </c>
      <c r="N34" s="33">
        <f t="shared" si="26"/>
        <v>60.003825889253449</v>
      </c>
      <c r="O34" s="4"/>
      <c r="Q34" s="27" t="s">
        <v>44</v>
      </c>
      <c r="R34" s="29">
        <f t="shared" si="17"/>
        <v>99577.167019027474</v>
      </c>
      <c r="S34" s="29">
        <f t="shared" si="18"/>
        <v>496972.28310413717</v>
      </c>
      <c r="T34" s="35">
        <f t="shared" si="19"/>
        <v>60.003825889253449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481655.70531302708</v>
      </c>
      <c r="X34" s="29">
        <f t="shared" si="20"/>
        <v>5144901.7280608732</v>
      </c>
      <c r="Y34" s="35">
        <f t="shared" si="28"/>
        <v>51.667484445282234</v>
      </c>
      <c r="Z34" s="36">
        <f t="shared" si="29"/>
        <v>8.3363414439712145</v>
      </c>
    </row>
    <row r="35" spans="1:26" s="2" customFormat="1" x14ac:dyDescent="0.25">
      <c r="A35" s="2">
        <v>7</v>
      </c>
      <c r="B35" s="1" t="s">
        <v>45</v>
      </c>
      <c r="C35" s="1">
        <v>5</v>
      </c>
      <c r="D35" s="60">
        <v>1495</v>
      </c>
      <c r="E35" s="61">
        <v>2</v>
      </c>
      <c r="F35" s="3">
        <f t="shared" si="21"/>
        <v>1.3377926421404682E-3</v>
      </c>
      <c r="G35" s="2">
        <v>0.5</v>
      </c>
      <c r="H35" s="3">
        <f t="shared" si="22"/>
        <v>6.6666666666666662E-3</v>
      </c>
      <c r="I35" s="3">
        <f t="shared" si="23"/>
        <v>0.99333333333333329</v>
      </c>
      <c r="J35" s="5">
        <f t="shared" si="30"/>
        <v>99211.746222627378</v>
      </c>
      <c r="K35" s="5">
        <f t="shared" si="24"/>
        <v>661.4116414841825</v>
      </c>
      <c r="L35" s="5">
        <f t="shared" si="25"/>
        <v>494405.20200942643</v>
      </c>
      <c r="M35" s="5">
        <f t="shared" si="16"/>
        <v>5478038.7092506979</v>
      </c>
      <c r="N35" s="33">
        <f t="shared" si="26"/>
        <v>55.215626352933931</v>
      </c>
      <c r="O35" s="4"/>
      <c r="Q35" s="27" t="s">
        <v>46</v>
      </c>
      <c r="R35" s="29">
        <f t="shared" si="17"/>
        <v>99211.746222627378</v>
      </c>
      <c r="S35" s="29">
        <f t="shared" si="18"/>
        <v>494405.20200942643</v>
      </c>
      <c r="T35" s="35">
        <f t="shared" si="19"/>
        <v>55.215626352933931</v>
      </c>
      <c r="U35" s="42">
        <v>0.96192878092594225</v>
      </c>
      <c r="V35" s="43">
        <f t="shared" si="31"/>
        <v>3.8071219074057749E-2</v>
      </c>
      <c r="W35" s="29">
        <f t="shared" si="27"/>
        <v>475582.59325237176</v>
      </c>
      <c r="X35" s="29">
        <f t="shared" si="20"/>
        <v>4663246.0227478463</v>
      </c>
      <c r="Y35" s="35">
        <f t="shared" si="28"/>
        <v>47.002962857681183</v>
      </c>
      <c r="Z35" s="36">
        <f t="shared" si="29"/>
        <v>8.2126634952527482</v>
      </c>
    </row>
    <row r="36" spans="1:26" s="2" customFormat="1" x14ac:dyDescent="0.25">
      <c r="A36" s="2">
        <v>8</v>
      </c>
      <c r="B36" s="1" t="s">
        <v>47</v>
      </c>
      <c r="C36" s="1">
        <v>5</v>
      </c>
      <c r="D36" s="60">
        <v>1342</v>
      </c>
      <c r="E36" s="61">
        <v>1</v>
      </c>
      <c r="F36" s="3">
        <f t="shared" si="21"/>
        <v>7.4515648286140089E-4</v>
      </c>
      <c r="G36" s="2">
        <v>0.5</v>
      </c>
      <c r="H36" s="3">
        <f t="shared" si="22"/>
        <v>3.7188545927854225E-3</v>
      </c>
      <c r="I36" s="3">
        <f t="shared" si="23"/>
        <v>0.99628114540721457</v>
      </c>
      <c r="J36" s="5">
        <f t="shared" si="30"/>
        <v>98550.334581143194</v>
      </c>
      <c r="K36" s="5">
        <f t="shared" si="24"/>
        <v>366.49436437762444</v>
      </c>
      <c r="L36" s="5">
        <f t="shared" si="25"/>
        <v>491835.43699477194</v>
      </c>
      <c r="M36" s="5">
        <f t="shared" si="16"/>
        <v>4983633.5072412714</v>
      </c>
      <c r="N36" s="33">
        <f t="shared" si="26"/>
        <v>50.569422502953628</v>
      </c>
      <c r="O36" s="4"/>
      <c r="Q36" s="27" t="s">
        <v>48</v>
      </c>
      <c r="R36" s="29">
        <f t="shared" si="17"/>
        <v>98550.334581143194</v>
      </c>
      <c r="S36" s="29">
        <f t="shared" si="18"/>
        <v>491835.43699477194</v>
      </c>
      <c r="T36" s="35">
        <f t="shared" si="19"/>
        <v>50.569422502953628</v>
      </c>
      <c r="U36" s="42">
        <v>0.95558309086652893</v>
      </c>
      <c r="V36" s="43">
        <f t="shared" si="31"/>
        <v>4.4416909133471072E-2</v>
      </c>
      <c r="W36" s="29">
        <f t="shared" si="27"/>
        <v>469989.62708115409</v>
      </c>
      <c r="X36" s="29">
        <f t="shared" si="20"/>
        <v>4187663.4294954743</v>
      </c>
      <c r="Y36" s="35">
        <f t="shared" si="28"/>
        <v>42.492635334966685</v>
      </c>
      <c r="Z36" s="36">
        <f t="shared" si="29"/>
        <v>8.076787167986943</v>
      </c>
    </row>
    <row r="37" spans="1:26" s="2" customFormat="1" x14ac:dyDescent="0.25">
      <c r="A37" s="2">
        <v>9</v>
      </c>
      <c r="B37" s="1" t="s">
        <v>49</v>
      </c>
      <c r="C37" s="1">
        <v>5</v>
      </c>
      <c r="D37" s="60">
        <v>1288</v>
      </c>
      <c r="E37" s="61">
        <v>0</v>
      </c>
      <c r="F37" s="3">
        <f t="shared" si="21"/>
        <v>0</v>
      </c>
      <c r="G37" s="2">
        <v>0.5</v>
      </c>
      <c r="H37" s="3">
        <f t="shared" si="22"/>
        <v>0</v>
      </c>
      <c r="I37" s="3">
        <f t="shared" si="23"/>
        <v>1</v>
      </c>
      <c r="J37" s="5">
        <f t="shared" si="30"/>
        <v>98183.840216765573</v>
      </c>
      <c r="K37" s="5">
        <f t="shared" si="24"/>
        <v>0</v>
      </c>
      <c r="L37" s="5">
        <f t="shared" si="25"/>
        <v>490919.20108382788</v>
      </c>
      <c r="M37" s="5">
        <f t="shared" si="16"/>
        <v>4491798.0702465</v>
      </c>
      <c r="N37" s="33">
        <f t="shared" si="26"/>
        <v>45.748852971423034</v>
      </c>
      <c r="O37" s="4"/>
      <c r="Q37" s="27" t="s">
        <v>50</v>
      </c>
      <c r="R37" s="29">
        <f t="shared" si="17"/>
        <v>98183.840216765573</v>
      </c>
      <c r="S37" s="29">
        <f t="shared" si="18"/>
        <v>490919.20108382788</v>
      </c>
      <c r="T37" s="35">
        <f t="shared" si="19"/>
        <v>45.748852971423034</v>
      </c>
      <c r="U37" s="42">
        <v>0.95343645724036619</v>
      </c>
      <c r="V37" s="43">
        <f t="shared" si="31"/>
        <v>4.6563542759633814E-2</v>
      </c>
      <c r="W37" s="29">
        <f t="shared" si="27"/>
        <v>468060.26387263578</v>
      </c>
      <c r="X37" s="29">
        <f t="shared" si="20"/>
        <v>3717673.8024143204</v>
      </c>
      <c r="Y37" s="35">
        <f t="shared" si="28"/>
        <v>37.864416325605298</v>
      </c>
      <c r="Z37" s="36">
        <f t="shared" si="29"/>
        <v>7.8844366458177362</v>
      </c>
    </row>
    <row r="38" spans="1:26" s="2" customFormat="1" x14ac:dyDescent="0.25">
      <c r="A38" s="2">
        <v>10</v>
      </c>
      <c r="B38" s="1" t="s">
        <v>51</v>
      </c>
      <c r="C38" s="1">
        <v>5</v>
      </c>
      <c r="D38" s="60">
        <v>1530</v>
      </c>
      <c r="E38" s="61">
        <v>1</v>
      </c>
      <c r="F38" s="3">
        <f t="shared" si="21"/>
        <v>6.5359477124183002E-4</v>
      </c>
      <c r="G38" s="2">
        <v>0.5</v>
      </c>
      <c r="H38" s="3">
        <f t="shared" si="22"/>
        <v>3.2626427406199018E-3</v>
      </c>
      <c r="I38" s="3">
        <f t="shared" si="23"/>
        <v>0.99673735725938006</v>
      </c>
      <c r="J38" s="5">
        <f t="shared" si="30"/>
        <v>98183.840216765573</v>
      </c>
      <c r="K38" s="5">
        <f t="shared" si="24"/>
        <v>320.33879352941454</v>
      </c>
      <c r="L38" s="5">
        <f t="shared" si="25"/>
        <v>490118.3541000043</v>
      </c>
      <c r="M38" s="5">
        <f t="shared" si="16"/>
        <v>4000878.8691626722</v>
      </c>
      <c r="N38" s="33">
        <f t="shared" si="26"/>
        <v>40.748852971423034</v>
      </c>
      <c r="O38" s="4"/>
      <c r="Q38" s="27" t="s">
        <v>52</v>
      </c>
      <c r="R38" s="29">
        <f t="shared" si="17"/>
        <v>98183.840216765573</v>
      </c>
      <c r="S38" s="29">
        <f t="shared" si="18"/>
        <v>490118.3541000043</v>
      </c>
      <c r="T38" s="35">
        <f t="shared" si="19"/>
        <v>40.748852971423034</v>
      </c>
      <c r="U38" s="42">
        <v>0.93748024841036759</v>
      </c>
      <c r="V38" s="43">
        <f t="shared" si="31"/>
        <v>6.2519751589632411E-2</v>
      </c>
      <c r="W38" s="29">
        <f t="shared" si="27"/>
        <v>459476.27635215252</v>
      </c>
      <c r="X38" s="29">
        <f t="shared" si="20"/>
        <v>3249613.5385416844</v>
      </c>
      <c r="Y38" s="35">
        <f t="shared" si="28"/>
        <v>33.097234039403467</v>
      </c>
      <c r="Z38" s="36">
        <f t="shared" si="29"/>
        <v>7.6516189320195664</v>
      </c>
    </row>
    <row r="39" spans="1:26" s="2" customFormat="1" x14ac:dyDescent="0.25">
      <c r="A39" s="2">
        <v>11</v>
      </c>
      <c r="B39" s="1" t="s">
        <v>53</v>
      </c>
      <c r="C39" s="1">
        <v>5</v>
      </c>
      <c r="D39" s="60">
        <v>1668</v>
      </c>
      <c r="E39" s="61">
        <v>5</v>
      </c>
      <c r="F39" s="3">
        <f t="shared" si="21"/>
        <v>2.9976019184652278E-3</v>
      </c>
      <c r="G39" s="2">
        <v>0.5</v>
      </c>
      <c r="H39" s="3">
        <f t="shared" si="22"/>
        <v>1.4876524843796488E-2</v>
      </c>
      <c r="I39" s="3">
        <f t="shared" si="23"/>
        <v>0.98512347515620347</v>
      </c>
      <c r="J39" s="5">
        <f t="shared" si="30"/>
        <v>97863.501423236157</v>
      </c>
      <c r="K39" s="5">
        <f t="shared" si="24"/>
        <v>1455.8688102236856</v>
      </c>
      <c r="L39" s="5">
        <f t="shared" si="25"/>
        <v>485677.83509062149</v>
      </c>
      <c r="M39" s="5">
        <f t="shared" si="16"/>
        <v>3510760.5150626679</v>
      </c>
      <c r="N39" s="33">
        <f t="shared" si="26"/>
        <v>35.874053799480066</v>
      </c>
      <c r="O39" s="4"/>
      <c r="Q39" s="27" t="s">
        <v>54</v>
      </c>
      <c r="R39" s="29">
        <f t="shared" si="17"/>
        <v>97863.501423236157</v>
      </c>
      <c r="S39" s="29">
        <f t="shared" si="18"/>
        <v>485677.83509062149</v>
      </c>
      <c r="T39" s="35">
        <f t="shared" si="19"/>
        <v>35.874053799480066</v>
      </c>
      <c r="U39" s="42">
        <v>0.91788799906018037</v>
      </c>
      <c r="V39" s="43">
        <f t="shared" si="31"/>
        <v>8.2112000939819629E-2</v>
      </c>
      <c r="W39" s="29">
        <f t="shared" si="27"/>
        <v>445797.85623921081</v>
      </c>
      <c r="X39" s="29">
        <f t="shared" si="20"/>
        <v>2790137.2621895317</v>
      </c>
      <c r="Y39" s="35">
        <f t="shared" si="28"/>
        <v>28.51049902785368</v>
      </c>
      <c r="Z39" s="36">
        <f t="shared" si="29"/>
        <v>7.3635547716263865</v>
      </c>
    </row>
    <row r="40" spans="1:26" s="2" customFormat="1" x14ac:dyDescent="0.25">
      <c r="A40" s="2">
        <v>12</v>
      </c>
      <c r="B40" s="1" t="s">
        <v>55</v>
      </c>
      <c r="C40" s="1">
        <v>5</v>
      </c>
      <c r="D40" s="60">
        <v>1701</v>
      </c>
      <c r="E40" s="61">
        <v>4</v>
      </c>
      <c r="F40" s="3">
        <f t="shared" si="21"/>
        <v>2.3515579071134627E-3</v>
      </c>
      <c r="G40" s="2">
        <v>0.5</v>
      </c>
      <c r="H40" s="3">
        <f t="shared" si="22"/>
        <v>1.1689070718877849E-2</v>
      </c>
      <c r="I40" s="3">
        <f t="shared" si="23"/>
        <v>0.98831092928112219</v>
      </c>
      <c r="J40" s="5">
        <f t="shared" si="30"/>
        <v>96407.632613012465</v>
      </c>
      <c r="K40" s="5">
        <f t="shared" si="24"/>
        <v>1126.9156354530971</v>
      </c>
      <c r="L40" s="5">
        <f t="shared" si="25"/>
        <v>479220.87397642958</v>
      </c>
      <c r="M40" s="5">
        <f t="shared" si="16"/>
        <v>3025082.6799720465</v>
      </c>
      <c r="N40" s="33">
        <f t="shared" si="26"/>
        <v>31.378041322879042</v>
      </c>
      <c r="O40" s="4"/>
      <c r="Q40" s="27" t="s">
        <v>56</v>
      </c>
      <c r="R40" s="29">
        <f t="shared" si="17"/>
        <v>96407.632613012465</v>
      </c>
      <c r="S40" s="29">
        <f t="shared" si="18"/>
        <v>479220.87397642958</v>
      </c>
      <c r="T40" s="35">
        <f t="shared" si="19"/>
        <v>31.378041322879042</v>
      </c>
      <c r="U40" s="42">
        <v>0.89571782863194893</v>
      </c>
      <c r="V40" s="43">
        <f t="shared" si="31"/>
        <v>0.10428217136805107</v>
      </c>
      <c r="W40" s="29">
        <f t="shared" si="27"/>
        <v>429246.68067327235</v>
      </c>
      <c r="X40" s="29">
        <f t="shared" si="20"/>
        <v>2344339.4059503209</v>
      </c>
      <c r="Y40" s="35">
        <f t="shared" si="28"/>
        <v>24.316948175261981</v>
      </c>
      <c r="Z40" s="36">
        <f t="shared" si="29"/>
        <v>7.0610931476170613</v>
      </c>
    </row>
    <row r="41" spans="1:26" s="2" customFormat="1" x14ac:dyDescent="0.25">
      <c r="A41" s="2">
        <v>13</v>
      </c>
      <c r="B41" s="1" t="s">
        <v>57</v>
      </c>
      <c r="C41" s="1">
        <v>5</v>
      </c>
      <c r="D41" s="60">
        <v>1565</v>
      </c>
      <c r="E41" s="61">
        <v>9</v>
      </c>
      <c r="F41" s="3">
        <f t="shared" si="21"/>
        <v>5.7507987220447284E-3</v>
      </c>
      <c r="G41" s="2">
        <v>0.5</v>
      </c>
      <c r="H41" s="3">
        <f t="shared" si="22"/>
        <v>2.8346456692913389E-2</v>
      </c>
      <c r="I41" s="3">
        <f t="shared" si="23"/>
        <v>0.97165354330708664</v>
      </c>
      <c r="J41" s="5">
        <f t="shared" si="30"/>
        <v>95280.716977559365</v>
      </c>
      <c r="K41" s="5">
        <f t="shared" si="24"/>
        <v>2700.8707174741239</v>
      </c>
      <c r="L41" s="5">
        <f t="shared" si="25"/>
        <v>469651.40809411154</v>
      </c>
      <c r="M41" s="5">
        <f t="shared" si="16"/>
        <v>2545861.8059956171</v>
      </c>
      <c r="N41" s="33">
        <f t="shared" si="26"/>
        <v>26.719591190683648</v>
      </c>
      <c r="O41" s="4"/>
      <c r="Q41" s="27" t="s">
        <v>58</v>
      </c>
      <c r="R41" s="29">
        <f t="shared" si="17"/>
        <v>95280.716977559365</v>
      </c>
      <c r="S41" s="29">
        <f t="shared" si="18"/>
        <v>469651.40809411154</v>
      </c>
      <c r="T41" s="35">
        <f t="shared" si="19"/>
        <v>26.719591190683648</v>
      </c>
      <c r="U41" s="42">
        <v>0.86473435856680392</v>
      </c>
      <c r="V41" s="43">
        <f t="shared" si="31"/>
        <v>0.13526564143319608</v>
      </c>
      <c r="W41" s="29">
        <f t="shared" si="27"/>
        <v>406123.70912825782</v>
      </c>
      <c r="X41" s="29">
        <f t="shared" si="20"/>
        <v>1915092.7252770483</v>
      </c>
      <c r="Y41" s="35">
        <f t="shared" si="28"/>
        <v>20.099478530667369</v>
      </c>
      <c r="Z41" s="36">
        <f t="shared" si="29"/>
        <v>6.6201126600162787</v>
      </c>
    </row>
    <row r="42" spans="1:26" s="2" customFormat="1" x14ac:dyDescent="0.25">
      <c r="A42" s="2">
        <v>14</v>
      </c>
      <c r="B42" s="1" t="s">
        <v>59</v>
      </c>
      <c r="C42" s="1">
        <v>5</v>
      </c>
      <c r="D42" s="60">
        <v>1176</v>
      </c>
      <c r="E42" s="61">
        <v>12</v>
      </c>
      <c r="F42" s="3">
        <f t="shared" si="21"/>
        <v>1.020408163265306E-2</v>
      </c>
      <c r="G42" s="2">
        <v>0.5</v>
      </c>
      <c r="H42" s="3">
        <f t="shared" si="22"/>
        <v>4.9751243781094523E-2</v>
      </c>
      <c r="I42" s="3">
        <f t="shared" si="23"/>
        <v>0.95024875621890548</v>
      </c>
      <c r="J42" s="5">
        <f t="shared" si="30"/>
        <v>92579.846260085251</v>
      </c>
      <c r="K42" s="5">
        <f t="shared" si="24"/>
        <v>4605.9625005017533</v>
      </c>
      <c r="L42" s="5">
        <f t="shared" si="25"/>
        <v>451384.32504917181</v>
      </c>
      <c r="M42" s="5">
        <f t="shared" si="16"/>
        <v>2076210.3979015057</v>
      </c>
      <c r="N42" s="33">
        <f t="shared" si="26"/>
        <v>22.426159491222229</v>
      </c>
      <c r="O42" s="4"/>
      <c r="Q42" s="27" t="s">
        <v>60</v>
      </c>
      <c r="R42" s="29">
        <f t="shared" si="17"/>
        <v>92579.846260085251</v>
      </c>
      <c r="S42" s="29">
        <f t="shared" si="18"/>
        <v>451384.32504917181</v>
      </c>
      <c r="T42" s="35">
        <f t="shared" si="19"/>
        <v>22.426159491222229</v>
      </c>
      <c r="U42" s="42">
        <v>0.81758889711164551</v>
      </c>
      <c r="V42" s="43">
        <f t="shared" si="31"/>
        <v>0.18241110288835449</v>
      </c>
      <c r="W42" s="29">
        <f t="shared" si="27"/>
        <v>369046.81249043689</v>
      </c>
      <c r="X42" s="29">
        <f t="shared" si="20"/>
        <v>1508969.0161487905</v>
      </c>
      <c r="Y42" s="35">
        <f t="shared" si="28"/>
        <v>16.299109116142109</v>
      </c>
      <c r="Z42" s="36">
        <f t="shared" si="29"/>
        <v>6.1270503750801204</v>
      </c>
    </row>
    <row r="43" spans="1:26" s="2" customFormat="1" x14ac:dyDescent="0.25">
      <c r="A43" s="2">
        <v>15</v>
      </c>
      <c r="B43" s="1" t="s">
        <v>61</v>
      </c>
      <c r="C43" s="1">
        <v>5</v>
      </c>
      <c r="D43" s="60">
        <v>986</v>
      </c>
      <c r="E43" s="61">
        <v>14</v>
      </c>
      <c r="F43" s="3">
        <f t="shared" si="21"/>
        <v>1.4198782961460446E-2</v>
      </c>
      <c r="G43" s="2">
        <v>0.5</v>
      </c>
      <c r="H43" s="3">
        <f t="shared" si="22"/>
        <v>6.8560235063663072E-2</v>
      </c>
      <c r="I43" s="3">
        <f t="shared" si="23"/>
        <v>0.93143976493633696</v>
      </c>
      <c r="J43" s="5">
        <f t="shared" si="30"/>
        <v>87973.883759583492</v>
      </c>
      <c r="K43" s="5">
        <f t="shared" si="24"/>
        <v>6031.5101500204155</v>
      </c>
      <c r="L43" s="5">
        <f t="shared" si="25"/>
        <v>424790.64342286641</v>
      </c>
      <c r="M43" s="5">
        <f t="shared" si="16"/>
        <v>1624826.0728523338</v>
      </c>
      <c r="N43" s="33">
        <f t="shared" si="26"/>
        <v>18.469413914846431</v>
      </c>
      <c r="O43" s="4"/>
      <c r="Q43" s="27" t="s">
        <v>62</v>
      </c>
      <c r="R43" s="29">
        <f t="shared" si="17"/>
        <v>87973.883759583492</v>
      </c>
      <c r="S43" s="29">
        <f t="shared" si="18"/>
        <v>424790.64342286641</v>
      </c>
      <c r="T43" s="35">
        <f t="shared" si="19"/>
        <v>18.469413914846431</v>
      </c>
      <c r="U43" s="42">
        <v>0.77888026534586052</v>
      </c>
      <c r="V43" s="43">
        <f t="shared" si="31"/>
        <v>0.22111973465413948</v>
      </c>
      <c r="W43" s="29">
        <f t="shared" si="27"/>
        <v>330861.04906564101</v>
      </c>
      <c r="X43" s="29">
        <f t="shared" si="20"/>
        <v>1139922.2036583535</v>
      </c>
      <c r="Y43" s="35">
        <f t="shared" si="28"/>
        <v>12.957506875262574</v>
      </c>
      <c r="Z43" s="36">
        <f t="shared" si="29"/>
        <v>5.511907039583857</v>
      </c>
    </row>
    <row r="44" spans="1:26" s="2" customFormat="1" x14ac:dyDescent="0.25">
      <c r="A44" s="2">
        <v>16</v>
      </c>
      <c r="B44" s="1" t="s">
        <v>63</v>
      </c>
      <c r="C44" s="1">
        <v>5</v>
      </c>
      <c r="D44" s="60">
        <v>656</v>
      </c>
      <c r="E44" s="61">
        <v>20</v>
      </c>
      <c r="F44" s="3">
        <f t="shared" si="21"/>
        <v>3.048780487804878E-2</v>
      </c>
      <c r="G44" s="2">
        <v>0.5</v>
      </c>
      <c r="H44" s="3">
        <f t="shared" si="22"/>
        <v>0.14164305949008499</v>
      </c>
      <c r="I44" s="3">
        <f t="shared" si="23"/>
        <v>0.85835694050991496</v>
      </c>
      <c r="J44" s="5">
        <f t="shared" si="30"/>
        <v>81942.373609563074</v>
      </c>
      <c r="K44" s="5">
        <f t="shared" si="24"/>
        <v>11606.568499938112</v>
      </c>
      <c r="L44" s="5">
        <f t="shared" si="25"/>
        <v>380695.4467979701</v>
      </c>
      <c r="M44" s="5">
        <f t="shared" si="16"/>
        <v>1200035.4294294673</v>
      </c>
      <c r="N44" s="33">
        <f t="shared" si="26"/>
        <v>14.644870249272561</v>
      </c>
      <c r="O44" s="4"/>
      <c r="Q44" s="27" t="s">
        <v>64</v>
      </c>
      <c r="R44" s="29">
        <f t="shared" si="17"/>
        <v>81942.373609563074</v>
      </c>
      <c r="S44" s="29">
        <f t="shared" si="18"/>
        <v>380695.4467979701</v>
      </c>
      <c r="T44" s="35">
        <f t="shared" si="19"/>
        <v>14.644870249272561</v>
      </c>
      <c r="U44" s="42">
        <v>0.71980976748499381</v>
      </c>
      <c r="V44" s="43">
        <f t="shared" si="31"/>
        <v>0.28019023251500619</v>
      </c>
      <c r="W44" s="29">
        <f t="shared" si="27"/>
        <v>274028.30104224267</v>
      </c>
      <c r="X44" s="29">
        <f t="shared" si="20"/>
        <v>809061.15459271241</v>
      </c>
      <c r="Y44" s="35">
        <f t="shared" si="28"/>
        <v>9.8735381824269126</v>
      </c>
      <c r="Z44" s="36">
        <f t="shared" si="29"/>
        <v>4.7713320668456483</v>
      </c>
    </row>
    <row r="45" spans="1:26" s="2" customFormat="1" x14ac:dyDescent="0.25">
      <c r="A45" s="2">
        <v>17</v>
      </c>
      <c r="B45" s="1" t="s">
        <v>65</v>
      </c>
      <c r="C45" s="1">
        <v>5</v>
      </c>
      <c r="D45" s="60">
        <v>445</v>
      </c>
      <c r="E45" s="61">
        <v>16</v>
      </c>
      <c r="F45" s="3">
        <f t="shared" si="21"/>
        <v>3.5955056179775284E-2</v>
      </c>
      <c r="G45" s="2">
        <v>0.5</v>
      </c>
      <c r="H45" s="3">
        <f t="shared" si="22"/>
        <v>0.16494845360824745</v>
      </c>
      <c r="I45" s="3">
        <f t="shared" si="23"/>
        <v>0.8350515463917525</v>
      </c>
      <c r="J45" s="5">
        <f t="shared" si="30"/>
        <v>70335.805109624955</v>
      </c>
      <c r="K45" s="5">
        <f t="shared" si="24"/>
        <v>11601.782286123705</v>
      </c>
      <c r="L45" s="5">
        <f t="shared" si="25"/>
        <v>322674.5698328155</v>
      </c>
      <c r="M45" s="5">
        <f t="shared" si="16"/>
        <v>819339.98263149732</v>
      </c>
      <c r="N45" s="33">
        <f t="shared" si="26"/>
        <v>11.64897425080269</v>
      </c>
      <c r="O45" s="4"/>
      <c r="Q45" s="27" t="s">
        <v>66</v>
      </c>
      <c r="R45" s="29">
        <f t="shared" si="17"/>
        <v>70335.805109624955</v>
      </c>
      <c r="S45" s="29">
        <f t="shared" si="18"/>
        <v>322674.5698328155</v>
      </c>
      <c r="T45" s="35">
        <f t="shared" si="19"/>
        <v>11.64897425080269</v>
      </c>
      <c r="U45" s="42">
        <v>0.68480776711742686</v>
      </c>
      <c r="V45" s="43">
        <f t="shared" si="31"/>
        <v>0.31519223288257314</v>
      </c>
      <c r="W45" s="29">
        <f t="shared" si="27"/>
        <v>220970.05167278659</v>
      </c>
      <c r="X45" s="29">
        <f t="shared" si="20"/>
        <v>535032.85355046974</v>
      </c>
      <c r="Y45" s="35">
        <f t="shared" si="28"/>
        <v>7.6068348505653818</v>
      </c>
      <c r="Z45" s="36">
        <f t="shared" si="29"/>
        <v>4.0421394002373079</v>
      </c>
    </row>
    <row r="46" spans="1:26" s="2" customFormat="1" x14ac:dyDescent="0.25">
      <c r="A46" s="2">
        <v>18</v>
      </c>
      <c r="B46" s="1" t="s">
        <v>67</v>
      </c>
      <c r="C46" s="1">
        <v>5</v>
      </c>
      <c r="D46" s="60">
        <v>239</v>
      </c>
      <c r="E46" s="61">
        <v>21</v>
      </c>
      <c r="F46" s="3">
        <f t="shared" si="21"/>
        <v>8.7866108786610872E-2</v>
      </c>
      <c r="G46" s="2">
        <v>0.5</v>
      </c>
      <c r="H46" s="3">
        <f t="shared" si="22"/>
        <v>0.36020583190394512</v>
      </c>
      <c r="I46" s="3">
        <f t="shared" si="23"/>
        <v>0.63979416809605483</v>
      </c>
      <c r="J46" s="5">
        <f t="shared" si="30"/>
        <v>58734.022823501247</v>
      </c>
      <c r="K46" s="5">
        <f t="shared" si="24"/>
        <v>21156.337552204568</v>
      </c>
      <c r="L46" s="5">
        <f t="shared" si="25"/>
        <v>240779.27023699481</v>
      </c>
      <c r="M46" s="5">
        <f>L46+M47</f>
        <v>496665.41279868176</v>
      </c>
      <c r="N46" s="33">
        <f t="shared" si="26"/>
        <v>8.4561790410847024</v>
      </c>
      <c r="O46" s="4"/>
      <c r="Q46" s="27" t="s">
        <v>68</v>
      </c>
      <c r="R46" s="29">
        <f t="shared" si="17"/>
        <v>58734.022823501247</v>
      </c>
      <c r="S46" s="29">
        <f t="shared" si="18"/>
        <v>240779.27023699481</v>
      </c>
      <c r="T46" s="35">
        <f t="shared" si="19"/>
        <v>8.4561790410847024</v>
      </c>
      <c r="U46" s="42">
        <v>0.65629805890441617</v>
      </c>
      <c r="V46" s="43">
        <f t="shared" si="31"/>
        <v>0.34370194109558383</v>
      </c>
      <c r="W46" s="29">
        <f t="shared" si="27"/>
        <v>158022.96768096156</v>
      </c>
      <c r="X46" s="29">
        <f>X47+W46</f>
        <v>314062.80187768309</v>
      </c>
      <c r="Y46" s="35">
        <f t="shared" si="28"/>
        <v>5.3472040016986053</v>
      </c>
      <c r="Z46" s="36">
        <f t="shared" si="29"/>
        <v>3.1089750393860971</v>
      </c>
    </row>
    <row r="47" spans="1:26" s="2" customFormat="1" x14ac:dyDescent="0.25">
      <c r="A47" s="12">
        <v>19</v>
      </c>
      <c r="B47" s="13" t="s">
        <v>69</v>
      </c>
      <c r="C47" s="12"/>
      <c r="D47" s="62">
        <v>143</v>
      </c>
      <c r="E47" s="63">
        <v>21</v>
      </c>
      <c r="F47" s="17">
        <f t="shared" si="21"/>
        <v>0.14685314685314685</v>
      </c>
      <c r="G47" s="12"/>
      <c r="H47" s="17">
        <v>1</v>
      </c>
      <c r="I47" s="17">
        <f t="shared" si="23"/>
        <v>0</v>
      </c>
      <c r="J47" s="21">
        <f t="shared" si="30"/>
        <v>37577.685271296679</v>
      </c>
      <c r="K47" s="21">
        <f t="shared" si="24"/>
        <v>37577.685271296679</v>
      </c>
      <c r="L47" s="21">
        <f>K47/F47</f>
        <v>255886.14256168692</v>
      </c>
      <c r="M47" s="21">
        <f>L47</f>
        <v>255886.14256168692</v>
      </c>
      <c r="N47" s="34">
        <f t="shared" si="26"/>
        <v>6.8095238095238102</v>
      </c>
      <c r="O47" s="4"/>
      <c r="Q47" s="30" t="s">
        <v>69</v>
      </c>
      <c r="R47" s="31">
        <f t="shared" si="17"/>
        <v>37577.685271296679</v>
      </c>
      <c r="S47" s="31">
        <f t="shared" si="18"/>
        <v>255886.14256168692</v>
      </c>
      <c r="T47" s="38">
        <f t="shared" si="19"/>
        <v>6.8095238095238102</v>
      </c>
      <c r="U47" s="44">
        <v>0.6098018151143324</v>
      </c>
      <c r="V47" s="45">
        <f t="shared" si="31"/>
        <v>0.3901981848856676</v>
      </c>
      <c r="W47" s="31">
        <f t="shared" si="27"/>
        <v>156039.83419672152</v>
      </c>
      <c r="X47" s="31">
        <f>W47</f>
        <v>156039.83419672152</v>
      </c>
      <c r="Y47" s="38">
        <f t="shared" si="28"/>
        <v>4.1524599791118835</v>
      </c>
      <c r="Z47" s="37">
        <f t="shared" si="29"/>
        <v>2.6570638304119267</v>
      </c>
    </row>
    <row r="48" spans="1:26" s="2" customFormat="1" ht="13.2" x14ac:dyDescent="0.25">
      <c r="B48" s="2" t="s">
        <v>70</v>
      </c>
      <c r="D48" s="25">
        <f>SUM(D29:D47)</f>
        <v>19506</v>
      </c>
      <c r="E48" s="25">
        <f>SUM(E29:E47)</f>
        <v>128</v>
      </c>
    </row>
    <row r="51" spans="1:26" s="2" customFormat="1" ht="18" thickBot="1" x14ac:dyDescent="0.35">
      <c r="B51" s="69" t="s">
        <v>89</v>
      </c>
      <c r="C51" s="69"/>
      <c r="D51" s="69"/>
      <c r="E51" s="69"/>
      <c r="F51" s="69"/>
      <c r="G51" s="69"/>
      <c r="H51" s="69"/>
      <c r="I51" s="69"/>
      <c r="J51" s="69"/>
      <c r="K51" s="69"/>
      <c r="L51" s="69"/>
      <c r="M51" s="69"/>
      <c r="N51" s="69"/>
      <c r="Q51" s="70" t="s">
        <v>92</v>
      </c>
      <c r="R51" s="71"/>
      <c r="S51" s="71"/>
      <c r="T51" s="71"/>
      <c r="U51" s="71"/>
      <c r="V51" s="71"/>
      <c r="W51" s="71"/>
      <c r="X51" s="71"/>
      <c r="Y51" s="71"/>
      <c r="Z51" s="72"/>
    </row>
    <row r="52" spans="1:26" s="9" customFormat="1" ht="14.25" customHeight="1" x14ac:dyDescent="0.35">
      <c r="A52" s="7"/>
      <c r="B52" s="66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77" t="s">
        <v>14</v>
      </c>
      <c r="S52" s="77"/>
      <c r="T52" s="77"/>
      <c r="U52" s="74" t="s">
        <v>15</v>
      </c>
      <c r="V52" s="78" t="s">
        <v>16</v>
      </c>
      <c r="W52" s="79" t="s">
        <v>17</v>
      </c>
      <c r="X52" s="79" t="s">
        <v>18</v>
      </c>
      <c r="Y52" s="80" t="s">
        <v>19</v>
      </c>
      <c r="Z52" s="80" t="s">
        <v>20</v>
      </c>
    </row>
    <row r="53" spans="1:26" s="10" customFormat="1" ht="35.549999999999997" customHeight="1" thickBot="1" x14ac:dyDescent="0.35">
      <c r="B53" s="67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74"/>
      <c r="V53" s="78"/>
      <c r="W53" s="79"/>
      <c r="X53" s="79"/>
      <c r="Y53" s="80"/>
      <c r="Z53" s="80"/>
    </row>
    <row r="54" spans="1:26" s="2" customFormat="1" ht="13.2" x14ac:dyDescent="0.25">
      <c r="A54" s="2">
        <v>1</v>
      </c>
      <c r="B54" s="1">
        <v>0</v>
      </c>
      <c r="C54" s="1">
        <v>1</v>
      </c>
      <c r="D54" s="49">
        <v>239</v>
      </c>
      <c r="E54" s="49">
        <v>0</v>
      </c>
      <c r="F54" s="3">
        <f>E54/D54</f>
        <v>0</v>
      </c>
      <c r="G54" s="2">
        <v>0.3</v>
      </c>
      <c r="H54" s="18">
        <f>C54*F54/(1+(1-G54)*C54*F54)</f>
        <v>0</v>
      </c>
      <c r="I54" s="18">
        <f>1-H54</f>
        <v>1</v>
      </c>
      <c r="J54" s="19">
        <v>100000</v>
      </c>
      <c r="K54" s="20">
        <f>J54*H54</f>
        <v>0</v>
      </c>
      <c r="L54" s="20">
        <f>C54*(J55+G54*K54)</f>
        <v>100000</v>
      </c>
      <c r="M54" s="5">
        <f t="shared" ref="M54:M70" si="32">L54+M55</f>
        <v>7663391.4057781408</v>
      </c>
      <c r="N54" s="32">
        <f>M54/J54</f>
        <v>76.633914057781411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100000</v>
      </c>
      <c r="T54" s="35">
        <f t="shared" ref="T54:T72" si="35">N54</f>
        <v>76.633914057781411</v>
      </c>
      <c r="U54" s="42">
        <v>0.96170886472285344</v>
      </c>
      <c r="V54" s="43">
        <f>1-U54</f>
        <v>3.829113527714656E-2</v>
      </c>
      <c r="W54" s="29">
        <f>S54*U54</f>
        <v>96170.886472285347</v>
      </c>
      <c r="X54" s="29">
        <f t="shared" ref="X54:X70" si="36">X55+W54</f>
        <v>6811566.6573463297</v>
      </c>
      <c r="Y54" s="40">
        <f>X54/R54</f>
        <v>68.115666573463301</v>
      </c>
      <c r="Z54" s="36">
        <f>T54-Y54</f>
        <v>8.5182474843181097</v>
      </c>
    </row>
    <row r="55" spans="1:26" s="2" customFormat="1" ht="13.2" x14ac:dyDescent="0.25">
      <c r="A55" s="2">
        <v>2</v>
      </c>
      <c r="B55" s="1" t="s">
        <v>35</v>
      </c>
      <c r="C55" s="1">
        <v>4</v>
      </c>
      <c r="D55" s="49">
        <v>1190</v>
      </c>
      <c r="E55" s="49">
        <v>0</v>
      </c>
      <c r="F55" s="3">
        <f t="shared" ref="F55:F72" si="37">E55/D55</f>
        <v>0</v>
      </c>
      <c r="G55" s="2">
        <v>0.4</v>
      </c>
      <c r="H55" s="3">
        <f t="shared" ref="H55:H71" si="38">C55*F55/(1+(1-G55)*C55*F55)</f>
        <v>0</v>
      </c>
      <c r="I55" s="3">
        <f t="shared" ref="I55:I72" si="39">1-H55</f>
        <v>1</v>
      </c>
      <c r="J55" s="5">
        <f>I54*J54</f>
        <v>100000</v>
      </c>
      <c r="K55" s="5">
        <f t="shared" ref="K55:K72" si="40">J55*H55</f>
        <v>0</v>
      </c>
      <c r="L55" s="5">
        <f t="shared" ref="L55:L71" si="41">C55*(J56+G55*K55)</f>
        <v>400000</v>
      </c>
      <c r="M55" s="5">
        <f t="shared" si="32"/>
        <v>7563391.4057781408</v>
      </c>
      <c r="N55" s="33">
        <f t="shared" ref="N55:N72" si="42">M55/J55</f>
        <v>75.633914057781411</v>
      </c>
      <c r="O55" s="4"/>
      <c r="Q55" s="27" t="s">
        <v>36</v>
      </c>
      <c r="R55" s="29">
        <f t="shared" si="33"/>
        <v>100000</v>
      </c>
      <c r="S55" s="29">
        <f t="shared" si="34"/>
        <v>400000</v>
      </c>
      <c r="T55" s="35">
        <f t="shared" si="35"/>
        <v>75.633914057781411</v>
      </c>
      <c r="U55" s="42">
        <v>0.96170886472285344</v>
      </c>
      <c r="V55" s="43">
        <f>1-U55</f>
        <v>3.829113527714656E-2</v>
      </c>
      <c r="W55" s="29">
        <f t="shared" ref="W55:W72" si="43">S55*U55</f>
        <v>384683.54588914139</v>
      </c>
      <c r="X55" s="29">
        <f t="shared" si="36"/>
        <v>6715395.7708740439</v>
      </c>
      <c r="Y55" s="35">
        <f t="shared" ref="Y55:Y72" si="44">X55/R55</f>
        <v>67.153957708740435</v>
      </c>
      <c r="Z55" s="36">
        <f t="shared" ref="Z55:Z72" si="45">T55-Y55</f>
        <v>8.4799563490409753</v>
      </c>
    </row>
    <row r="56" spans="1:26" s="2" customFormat="1" ht="13.2" x14ac:dyDescent="0.25">
      <c r="A56" s="2">
        <v>3</v>
      </c>
      <c r="B56" s="1" t="s">
        <v>37</v>
      </c>
      <c r="C56" s="1">
        <v>5</v>
      </c>
      <c r="D56" s="49">
        <v>1915</v>
      </c>
      <c r="E56" s="49">
        <v>0</v>
      </c>
      <c r="F56" s="3">
        <f t="shared" si="37"/>
        <v>0</v>
      </c>
      <c r="G56" s="2">
        <v>0.5</v>
      </c>
      <c r="H56" s="3">
        <f t="shared" si="38"/>
        <v>0</v>
      </c>
      <c r="I56" s="3">
        <f t="shared" si="39"/>
        <v>1</v>
      </c>
      <c r="J56" s="5">
        <f t="shared" ref="J56:J72" si="46">I55*J55</f>
        <v>100000</v>
      </c>
      <c r="K56" s="5">
        <f t="shared" si="40"/>
        <v>0</v>
      </c>
      <c r="L56" s="5">
        <f t="shared" si="41"/>
        <v>500000</v>
      </c>
      <c r="M56" s="5">
        <f t="shared" si="32"/>
        <v>7163391.4057781408</v>
      </c>
      <c r="N56" s="33">
        <f t="shared" si="42"/>
        <v>71.633914057781411</v>
      </c>
      <c r="O56" s="4"/>
      <c r="Q56" s="27" t="s">
        <v>38</v>
      </c>
      <c r="R56" s="29">
        <f t="shared" si="33"/>
        <v>100000</v>
      </c>
      <c r="S56" s="29">
        <f t="shared" si="34"/>
        <v>500000</v>
      </c>
      <c r="T56" s="35">
        <f t="shared" si="35"/>
        <v>71.633914057781411</v>
      </c>
      <c r="U56" s="42">
        <v>0.96170886472285344</v>
      </c>
      <c r="V56" s="43">
        <f>1-U56</f>
        <v>3.829113527714656E-2</v>
      </c>
      <c r="W56" s="29">
        <f t="shared" si="43"/>
        <v>480854.43236142671</v>
      </c>
      <c r="X56" s="29">
        <f t="shared" si="36"/>
        <v>6330712.2249849029</v>
      </c>
      <c r="Y56" s="35">
        <f t="shared" si="44"/>
        <v>63.30712224984903</v>
      </c>
      <c r="Z56" s="36">
        <f t="shared" si="45"/>
        <v>8.3267918079323806</v>
      </c>
    </row>
    <row r="57" spans="1:26" s="2" customFormat="1" ht="13.2" x14ac:dyDescent="0.25">
      <c r="A57" s="2">
        <v>4</v>
      </c>
      <c r="B57" s="1" t="s">
        <v>39</v>
      </c>
      <c r="C57" s="1">
        <v>5</v>
      </c>
      <c r="D57" s="49">
        <v>2278</v>
      </c>
      <c r="E57" s="49">
        <v>0</v>
      </c>
      <c r="F57" s="3">
        <f t="shared" si="37"/>
        <v>0</v>
      </c>
      <c r="G57" s="2">
        <v>0.5</v>
      </c>
      <c r="H57" s="3">
        <f t="shared" si="38"/>
        <v>0</v>
      </c>
      <c r="I57" s="3">
        <f t="shared" si="39"/>
        <v>1</v>
      </c>
      <c r="J57" s="5">
        <f t="shared" si="46"/>
        <v>100000</v>
      </c>
      <c r="K57" s="5">
        <f t="shared" si="40"/>
        <v>0</v>
      </c>
      <c r="L57" s="5">
        <f t="shared" si="41"/>
        <v>500000</v>
      </c>
      <c r="M57" s="5">
        <f t="shared" si="32"/>
        <v>6663391.4057781408</v>
      </c>
      <c r="N57" s="33">
        <f t="shared" si="42"/>
        <v>66.633914057781411</v>
      </c>
      <c r="O57" s="4"/>
      <c r="Q57" s="27" t="s">
        <v>40</v>
      </c>
      <c r="R57" s="29">
        <f t="shared" si="33"/>
        <v>100000</v>
      </c>
      <c r="S57" s="29">
        <f t="shared" si="34"/>
        <v>500000</v>
      </c>
      <c r="T57" s="35">
        <f t="shared" si="35"/>
        <v>66.633914057781411</v>
      </c>
      <c r="U57" s="42">
        <v>0.96170886472285344</v>
      </c>
      <c r="V57" s="43">
        <f>1-U57</f>
        <v>3.829113527714656E-2</v>
      </c>
      <c r="W57" s="29">
        <f t="shared" si="43"/>
        <v>480854.43236142671</v>
      </c>
      <c r="X57" s="29">
        <f t="shared" si="36"/>
        <v>5849857.7926234761</v>
      </c>
      <c r="Y57" s="35">
        <f t="shared" si="44"/>
        <v>58.498577926234759</v>
      </c>
      <c r="Z57" s="36">
        <f t="shared" si="45"/>
        <v>8.1353361315466515</v>
      </c>
    </row>
    <row r="58" spans="1:26" s="2" customFormat="1" ht="13.2" x14ac:dyDescent="0.25">
      <c r="A58" s="2">
        <v>5</v>
      </c>
      <c r="B58" s="1" t="s">
        <v>41</v>
      </c>
      <c r="C58" s="1">
        <v>5</v>
      </c>
      <c r="D58" s="49">
        <v>2410</v>
      </c>
      <c r="E58" s="49">
        <v>2</v>
      </c>
      <c r="F58" s="3">
        <f t="shared" si="37"/>
        <v>8.2987551867219915E-4</v>
      </c>
      <c r="G58" s="2">
        <v>0.5</v>
      </c>
      <c r="H58" s="3">
        <f t="shared" si="38"/>
        <v>4.140786749482402E-3</v>
      </c>
      <c r="I58" s="3">
        <f t="shared" si="39"/>
        <v>0.99585921325051763</v>
      </c>
      <c r="J58" s="5">
        <f t="shared" si="46"/>
        <v>100000</v>
      </c>
      <c r="K58" s="5">
        <f t="shared" si="40"/>
        <v>414.07867494824018</v>
      </c>
      <c r="L58" s="5">
        <f t="shared" si="41"/>
        <v>498964.80331262946</v>
      </c>
      <c r="M58" s="5">
        <f t="shared" si="32"/>
        <v>6163391.4057781408</v>
      </c>
      <c r="N58" s="33">
        <f t="shared" si="42"/>
        <v>61.633914057781411</v>
      </c>
      <c r="O58" s="4"/>
      <c r="Q58" s="27" t="s">
        <v>42</v>
      </c>
      <c r="R58" s="29">
        <f t="shared" si="33"/>
        <v>100000</v>
      </c>
      <c r="S58" s="29">
        <f t="shared" si="34"/>
        <v>498964.80331262946</v>
      </c>
      <c r="T58" s="35">
        <f t="shared" si="35"/>
        <v>61.633914057781411</v>
      </c>
      <c r="U58" s="42">
        <v>0.96170886472285344</v>
      </c>
      <c r="V58" s="43">
        <f>1-U58</f>
        <v>3.829113527714656E-2</v>
      </c>
      <c r="W58" s="29">
        <f t="shared" si="43"/>
        <v>479858.87453045073</v>
      </c>
      <c r="X58" s="29">
        <f t="shared" si="36"/>
        <v>5369003.3602620494</v>
      </c>
      <c r="Y58" s="35">
        <f t="shared" si="44"/>
        <v>53.690033602620495</v>
      </c>
      <c r="Z58" s="36">
        <f t="shared" si="45"/>
        <v>7.9438804551609152</v>
      </c>
    </row>
    <row r="59" spans="1:26" s="2" customFormat="1" ht="13.2" x14ac:dyDescent="0.25">
      <c r="A59" s="2">
        <v>6</v>
      </c>
      <c r="B59" s="1" t="s">
        <v>43</v>
      </c>
      <c r="C59" s="1">
        <v>5</v>
      </c>
      <c r="D59" s="49">
        <v>2695</v>
      </c>
      <c r="E59" s="49">
        <v>2</v>
      </c>
      <c r="F59" s="3">
        <f t="shared" si="37"/>
        <v>7.4211502782931351E-4</v>
      </c>
      <c r="G59" s="2">
        <v>0.5</v>
      </c>
      <c r="H59" s="3">
        <f t="shared" si="38"/>
        <v>3.7037037037037034E-3</v>
      </c>
      <c r="I59" s="3">
        <f t="shared" si="39"/>
        <v>0.99629629629629635</v>
      </c>
      <c r="J59" s="5">
        <f t="shared" si="46"/>
        <v>99585.921325051764</v>
      </c>
      <c r="K59" s="5">
        <f t="shared" si="40"/>
        <v>368.83674564833984</v>
      </c>
      <c r="L59" s="5">
        <f t="shared" si="41"/>
        <v>497007.51476113801</v>
      </c>
      <c r="M59" s="5">
        <f t="shared" si="32"/>
        <v>5664426.6024655113</v>
      </c>
      <c r="N59" s="33">
        <f t="shared" si="42"/>
        <v>56.879793118312719</v>
      </c>
      <c r="O59" s="4"/>
      <c r="Q59" s="27" t="s">
        <v>44</v>
      </c>
      <c r="R59" s="29">
        <f t="shared" si="33"/>
        <v>99585.921325051764</v>
      </c>
      <c r="S59" s="29">
        <f t="shared" si="34"/>
        <v>497007.51476113801</v>
      </c>
      <c r="T59" s="35">
        <f t="shared" si="35"/>
        <v>56.879793118312719</v>
      </c>
      <c r="U59" s="42">
        <v>0.963091689110254</v>
      </c>
      <c r="V59" s="43">
        <f t="shared" ref="V59:V72" si="47">1-U59</f>
        <v>3.6908310889745999E-2</v>
      </c>
      <c r="W59" s="29">
        <f t="shared" si="43"/>
        <v>478663.80689179391</v>
      </c>
      <c r="X59" s="29">
        <f t="shared" si="36"/>
        <v>4889144.4857315989</v>
      </c>
      <c r="Y59" s="35">
        <f t="shared" si="44"/>
        <v>49.094735688323539</v>
      </c>
      <c r="Z59" s="36">
        <f t="shared" si="45"/>
        <v>7.7850574299891804</v>
      </c>
    </row>
    <row r="60" spans="1:26" s="2" customFormat="1" ht="13.2" x14ac:dyDescent="0.25">
      <c r="A60" s="2">
        <v>7</v>
      </c>
      <c r="B60" s="1" t="s">
        <v>45</v>
      </c>
      <c r="C60" s="1">
        <v>5</v>
      </c>
      <c r="D60" s="49">
        <v>3090</v>
      </c>
      <c r="E60" s="49">
        <v>6</v>
      </c>
      <c r="F60" s="3">
        <f t="shared" si="37"/>
        <v>1.9417475728155339E-3</v>
      </c>
      <c r="G60" s="2">
        <v>0.5</v>
      </c>
      <c r="H60" s="3">
        <f t="shared" si="38"/>
        <v>9.6618357487922701E-3</v>
      </c>
      <c r="I60" s="3">
        <f t="shared" si="39"/>
        <v>0.99033816425120769</v>
      </c>
      <c r="J60" s="5">
        <f t="shared" si="46"/>
        <v>99217.084579403425</v>
      </c>
      <c r="K60" s="5">
        <f t="shared" si="40"/>
        <v>958.61917468022625</v>
      </c>
      <c r="L60" s="5">
        <f t="shared" si="41"/>
        <v>493688.87496031652</v>
      </c>
      <c r="M60" s="5">
        <f t="shared" si="32"/>
        <v>5167419.0877043735</v>
      </c>
      <c r="N60" s="33">
        <f t="shared" si="42"/>
        <v>52.081948483064814</v>
      </c>
      <c r="O60" s="4"/>
      <c r="Q60" s="27" t="s">
        <v>46</v>
      </c>
      <c r="R60" s="29">
        <f t="shared" si="33"/>
        <v>99217.084579403425</v>
      </c>
      <c r="S60" s="29">
        <f t="shared" si="34"/>
        <v>493688.87496031652</v>
      </c>
      <c r="T60" s="35">
        <f t="shared" si="35"/>
        <v>52.081948483064814</v>
      </c>
      <c r="U60" s="42">
        <v>0.95736753435116873</v>
      </c>
      <c r="V60" s="43">
        <f t="shared" si="47"/>
        <v>4.2632465648831275E-2</v>
      </c>
      <c r="W60" s="29">
        <f t="shared" si="43"/>
        <v>472641.70095736068</v>
      </c>
      <c r="X60" s="29">
        <f t="shared" si="36"/>
        <v>4410480.6788398046</v>
      </c>
      <c r="Y60" s="35">
        <f t="shared" si="44"/>
        <v>44.452834887625599</v>
      </c>
      <c r="Z60" s="36">
        <f t="shared" si="45"/>
        <v>7.6291135954392146</v>
      </c>
    </row>
    <row r="61" spans="1:26" s="2" customFormat="1" ht="13.2" x14ac:dyDescent="0.25">
      <c r="A61" s="2">
        <v>8</v>
      </c>
      <c r="B61" s="1" t="s">
        <v>47</v>
      </c>
      <c r="C61" s="1">
        <v>5</v>
      </c>
      <c r="D61" s="49">
        <v>2822</v>
      </c>
      <c r="E61" s="49">
        <v>5</v>
      </c>
      <c r="F61" s="3">
        <f t="shared" si="37"/>
        <v>1.771793054571226E-3</v>
      </c>
      <c r="G61" s="2">
        <v>0.5</v>
      </c>
      <c r="H61" s="3">
        <f t="shared" si="38"/>
        <v>8.8198976891868033E-3</v>
      </c>
      <c r="I61" s="3">
        <f t="shared" si="39"/>
        <v>0.99118010231081322</v>
      </c>
      <c r="J61" s="5">
        <f t="shared" si="46"/>
        <v>98258.465404723189</v>
      </c>
      <c r="K61" s="5">
        <f t="shared" si="40"/>
        <v>866.62961196615947</v>
      </c>
      <c r="L61" s="5">
        <f t="shared" si="41"/>
        <v>489125.75299370056</v>
      </c>
      <c r="M61" s="5">
        <f t="shared" si="32"/>
        <v>4673730.2127440572</v>
      </c>
      <c r="N61" s="33">
        <f t="shared" si="42"/>
        <v>47.565674809728868</v>
      </c>
      <c r="O61" s="4"/>
      <c r="Q61" s="27" t="s">
        <v>48</v>
      </c>
      <c r="R61" s="29">
        <f t="shared" si="33"/>
        <v>98258.465404723189</v>
      </c>
      <c r="S61" s="29">
        <f t="shared" si="34"/>
        <v>489125.75299370056</v>
      </c>
      <c r="T61" s="35">
        <f t="shared" si="35"/>
        <v>47.565674809728868</v>
      </c>
      <c r="U61" s="42">
        <v>0.95681081085376496</v>
      </c>
      <c r="V61" s="43">
        <f t="shared" si="47"/>
        <v>4.3189189146235041E-2</v>
      </c>
      <c r="W61" s="29">
        <f t="shared" si="43"/>
        <v>468000.80833136098</v>
      </c>
      <c r="X61" s="29">
        <f t="shared" si="36"/>
        <v>3937838.9778824439</v>
      </c>
      <c r="Y61" s="35">
        <f t="shared" si="44"/>
        <v>40.076332982228273</v>
      </c>
      <c r="Z61" s="36">
        <f t="shared" si="45"/>
        <v>7.4893418275005956</v>
      </c>
    </row>
    <row r="62" spans="1:26" s="2" customFormat="1" ht="13.2" x14ac:dyDescent="0.25">
      <c r="A62" s="2">
        <v>9</v>
      </c>
      <c r="B62" s="1" t="s">
        <v>49</v>
      </c>
      <c r="C62" s="1">
        <v>5</v>
      </c>
      <c r="D62" s="49">
        <v>2661</v>
      </c>
      <c r="E62" s="49">
        <v>4</v>
      </c>
      <c r="F62" s="3">
        <f t="shared" si="37"/>
        <v>1.5031942878617061E-3</v>
      </c>
      <c r="G62" s="2">
        <v>0.5</v>
      </c>
      <c r="H62" s="3">
        <f t="shared" si="38"/>
        <v>7.4878322725570939E-3</v>
      </c>
      <c r="I62" s="3">
        <f t="shared" si="39"/>
        <v>0.99251216772744288</v>
      </c>
      <c r="J62" s="5">
        <f t="shared" si="46"/>
        <v>97391.835792757032</v>
      </c>
      <c r="K62" s="5">
        <f t="shared" si="40"/>
        <v>729.25373113258718</v>
      </c>
      <c r="L62" s="5">
        <f t="shared" si="41"/>
        <v>485136.04463595373</v>
      </c>
      <c r="M62" s="5">
        <f t="shared" si="32"/>
        <v>4184604.4597503562</v>
      </c>
      <c r="N62" s="33">
        <f t="shared" si="42"/>
        <v>42.966686331438495</v>
      </c>
      <c r="O62" s="4"/>
      <c r="Q62" s="27" t="s">
        <v>50</v>
      </c>
      <c r="R62" s="29">
        <f t="shared" si="33"/>
        <v>97391.835792757032</v>
      </c>
      <c r="S62" s="29">
        <f t="shared" si="34"/>
        <v>485136.04463595373</v>
      </c>
      <c r="T62" s="35">
        <f t="shared" si="35"/>
        <v>42.966686331438495</v>
      </c>
      <c r="U62" s="42">
        <v>0.94800928093814252</v>
      </c>
      <c r="V62" s="43">
        <f t="shared" si="47"/>
        <v>5.1990719061857482E-2</v>
      </c>
      <c r="W62" s="29">
        <f t="shared" si="43"/>
        <v>459913.47283250513</v>
      </c>
      <c r="X62" s="29">
        <f t="shared" si="36"/>
        <v>3469838.1695510829</v>
      </c>
      <c r="Y62" s="35">
        <f t="shared" si="44"/>
        <v>35.627608221028446</v>
      </c>
      <c r="Z62" s="36">
        <f t="shared" si="45"/>
        <v>7.3390781104100498</v>
      </c>
    </row>
    <row r="63" spans="1:26" s="2" customFormat="1" ht="13.2" x14ac:dyDescent="0.25">
      <c r="A63" s="2">
        <v>10</v>
      </c>
      <c r="B63" s="1" t="s">
        <v>51</v>
      </c>
      <c r="C63" s="1">
        <v>5</v>
      </c>
      <c r="D63" s="49">
        <v>3123</v>
      </c>
      <c r="E63" s="49">
        <v>2</v>
      </c>
      <c r="F63" s="3">
        <f t="shared" si="37"/>
        <v>6.4040986231187955E-4</v>
      </c>
      <c r="G63" s="2">
        <v>0.5</v>
      </c>
      <c r="H63" s="3">
        <f t="shared" si="38"/>
        <v>3.19693094629156E-3</v>
      </c>
      <c r="I63" s="3">
        <f t="shared" si="39"/>
        <v>0.99680306905370841</v>
      </c>
      <c r="J63" s="5">
        <f t="shared" si="46"/>
        <v>96662.582061624445</v>
      </c>
      <c r="K63" s="5">
        <f t="shared" si="40"/>
        <v>309.02359994125459</v>
      </c>
      <c r="L63" s="5">
        <f t="shared" si="41"/>
        <v>482540.35130826908</v>
      </c>
      <c r="M63" s="5">
        <f t="shared" si="32"/>
        <v>3699468.4151144023</v>
      </c>
      <c r="N63" s="33">
        <f t="shared" si="42"/>
        <v>38.27198007969529</v>
      </c>
      <c r="O63" s="4"/>
      <c r="Q63" s="27" t="s">
        <v>52</v>
      </c>
      <c r="R63" s="29">
        <f t="shared" si="33"/>
        <v>96662.582061624445</v>
      </c>
      <c r="S63" s="29">
        <f t="shared" si="34"/>
        <v>482540.35130826908</v>
      </c>
      <c r="T63" s="35">
        <f t="shared" si="35"/>
        <v>38.27198007969529</v>
      </c>
      <c r="U63" s="42">
        <v>0.94216194080535964</v>
      </c>
      <c r="V63" s="43">
        <f t="shared" si="47"/>
        <v>5.7838059194640357E-2</v>
      </c>
      <c r="W63" s="29">
        <f t="shared" si="43"/>
        <v>454631.15390549885</v>
      </c>
      <c r="X63" s="29">
        <f t="shared" si="36"/>
        <v>3009924.6967185778</v>
      </c>
      <c r="Y63" s="35">
        <f t="shared" si="44"/>
        <v>31.138467776493773</v>
      </c>
      <c r="Z63" s="36">
        <f t="shared" si="45"/>
        <v>7.1335123032015169</v>
      </c>
    </row>
    <row r="64" spans="1:26" s="2" customFormat="1" ht="13.2" x14ac:dyDescent="0.25">
      <c r="A64" s="2">
        <v>11</v>
      </c>
      <c r="B64" s="1" t="s">
        <v>53</v>
      </c>
      <c r="C64" s="1">
        <v>5</v>
      </c>
      <c r="D64" s="49">
        <v>3314</v>
      </c>
      <c r="E64" s="49">
        <v>12</v>
      </c>
      <c r="F64" s="3">
        <f t="shared" si="37"/>
        <v>3.6210018105009051E-3</v>
      </c>
      <c r="G64" s="2">
        <v>0.5</v>
      </c>
      <c r="H64" s="3">
        <f t="shared" si="38"/>
        <v>1.794258373205742E-2</v>
      </c>
      <c r="I64" s="3">
        <f t="shared" si="39"/>
        <v>0.98205741626794263</v>
      </c>
      <c r="J64" s="5">
        <f t="shared" si="46"/>
        <v>96353.558461683191</v>
      </c>
      <c r="K64" s="5">
        <f t="shared" si="40"/>
        <v>1728.8317905804404</v>
      </c>
      <c r="L64" s="5">
        <f t="shared" si="41"/>
        <v>477445.71283196495</v>
      </c>
      <c r="M64" s="5">
        <f t="shared" si="32"/>
        <v>3216928.0638061333</v>
      </c>
      <c r="N64" s="33">
        <f t="shared" si="42"/>
        <v>33.386707405159356</v>
      </c>
      <c r="O64" s="4"/>
      <c r="Q64" s="27" t="s">
        <v>54</v>
      </c>
      <c r="R64" s="29">
        <f t="shared" si="33"/>
        <v>96353.558461683191</v>
      </c>
      <c r="S64" s="29">
        <f t="shared" si="34"/>
        <v>477445.71283196495</v>
      </c>
      <c r="T64" s="35">
        <f t="shared" si="35"/>
        <v>33.386707405159356</v>
      </c>
      <c r="U64" s="42">
        <v>0.92489605986448908</v>
      </c>
      <c r="V64" s="43">
        <f t="shared" si="47"/>
        <v>7.5103940135510916E-2</v>
      </c>
      <c r="W64" s="29">
        <f t="shared" si="43"/>
        <v>441587.65859747672</v>
      </c>
      <c r="X64" s="29">
        <f t="shared" si="36"/>
        <v>2555293.542813079</v>
      </c>
      <c r="Y64" s="35">
        <f t="shared" si="44"/>
        <v>26.519970654007963</v>
      </c>
      <c r="Z64" s="36">
        <f t="shared" si="45"/>
        <v>6.866736751151393</v>
      </c>
    </row>
    <row r="65" spans="1:26" s="2" customFormat="1" ht="13.2" x14ac:dyDescent="0.25">
      <c r="A65" s="2">
        <v>12</v>
      </c>
      <c r="B65" s="1" t="s">
        <v>55</v>
      </c>
      <c r="C65" s="1">
        <v>5</v>
      </c>
      <c r="D65" s="49">
        <v>3426</v>
      </c>
      <c r="E65" s="49">
        <v>21</v>
      </c>
      <c r="F65" s="3">
        <f t="shared" si="37"/>
        <v>6.1295971978984239E-3</v>
      </c>
      <c r="G65" s="2">
        <v>0.5</v>
      </c>
      <c r="H65" s="3">
        <f t="shared" si="38"/>
        <v>3.0185424752048301E-2</v>
      </c>
      <c r="I65" s="3">
        <f t="shared" si="39"/>
        <v>0.96981457524795167</v>
      </c>
      <c r="J65" s="5">
        <f t="shared" si="46"/>
        <v>94624.726671102762</v>
      </c>
      <c r="K65" s="5">
        <f t="shared" si="40"/>
        <v>2856.2875666137102</v>
      </c>
      <c r="L65" s="5">
        <f t="shared" si="41"/>
        <v>465982.91443897947</v>
      </c>
      <c r="M65" s="5">
        <f t="shared" si="32"/>
        <v>2739482.3509741686</v>
      </c>
      <c r="N65" s="33">
        <f t="shared" si="42"/>
        <v>28.951019964327919</v>
      </c>
      <c r="O65" s="4"/>
      <c r="Q65" s="27" t="s">
        <v>56</v>
      </c>
      <c r="R65" s="29">
        <f t="shared" si="33"/>
        <v>94624.726671102762</v>
      </c>
      <c r="S65" s="29">
        <f t="shared" si="34"/>
        <v>465982.91443897947</v>
      </c>
      <c r="T65" s="35">
        <f t="shared" si="35"/>
        <v>28.951019964327919</v>
      </c>
      <c r="U65" s="42">
        <v>0.89970667843387275</v>
      </c>
      <c r="V65" s="43">
        <f t="shared" si="47"/>
        <v>0.10029332156612725</v>
      </c>
      <c r="W65" s="29">
        <f t="shared" si="43"/>
        <v>419247.94015682972</v>
      </c>
      <c r="X65" s="29">
        <f t="shared" si="36"/>
        <v>2113705.8842156022</v>
      </c>
      <c r="Y65" s="35">
        <f t="shared" si="44"/>
        <v>22.337775321269195</v>
      </c>
      <c r="Z65" s="36">
        <f t="shared" si="45"/>
        <v>6.6132446430587244</v>
      </c>
    </row>
    <row r="66" spans="1:26" s="2" customFormat="1" ht="13.2" x14ac:dyDescent="0.25">
      <c r="A66" s="2">
        <v>13</v>
      </c>
      <c r="B66" s="1" t="s">
        <v>57</v>
      </c>
      <c r="C66" s="1">
        <v>5</v>
      </c>
      <c r="D66" s="49">
        <v>3093</v>
      </c>
      <c r="E66" s="49">
        <v>28</v>
      </c>
      <c r="F66" s="3">
        <f t="shared" si="37"/>
        <v>9.0526996443582291E-3</v>
      </c>
      <c r="G66" s="2">
        <v>0.5</v>
      </c>
      <c r="H66" s="3">
        <f t="shared" si="38"/>
        <v>4.4261776794182743E-2</v>
      </c>
      <c r="I66" s="3">
        <f t="shared" si="39"/>
        <v>0.95573822320581725</v>
      </c>
      <c r="J66" s="5">
        <f t="shared" si="46"/>
        <v>91768.439104489051</v>
      </c>
      <c r="K66" s="5">
        <f t="shared" si="40"/>
        <v>4061.8341683934455</v>
      </c>
      <c r="L66" s="5">
        <f t="shared" si="41"/>
        <v>448687.6101014617</v>
      </c>
      <c r="M66" s="5">
        <f t="shared" si="32"/>
        <v>2273499.4365351894</v>
      </c>
      <c r="N66" s="33">
        <f t="shared" si="42"/>
        <v>24.77430649056312</v>
      </c>
      <c r="O66" s="4"/>
      <c r="Q66" s="27" t="s">
        <v>58</v>
      </c>
      <c r="R66" s="29">
        <f t="shared" si="33"/>
        <v>91768.439104489051</v>
      </c>
      <c r="S66" s="29">
        <f t="shared" si="34"/>
        <v>448687.6101014617</v>
      </c>
      <c r="T66" s="35">
        <f t="shared" si="35"/>
        <v>24.77430649056312</v>
      </c>
      <c r="U66" s="42">
        <v>0.86438699185239576</v>
      </c>
      <c r="V66" s="43">
        <f t="shared" si="47"/>
        <v>0.13561300814760424</v>
      </c>
      <c r="W66" s="29">
        <f t="shared" si="43"/>
        <v>387839.73357704311</v>
      </c>
      <c r="X66" s="29">
        <f t="shared" si="36"/>
        <v>1694457.9440587726</v>
      </c>
      <c r="Y66" s="35">
        <f t="shared" si="44"/>
        <v>18.46449564353421</v>
      </c>
      <c r="Z66" s="36">
        <f t="shared" si="45"/>
        <v>6.3098108470289098</v>
      </c>
    </row>
    <row r="67" spans="1:26" s="2" customFormat="1" ht="13.2" x14ac:dyDescent="0.25">
      <c r="A67" s="2">
        <v>14</v>
      </c>
      <c r="B67" s="1" t="s">
        <v>59</v>
      </c>
      <c r="C67" s="1">
        <v>5</v>
      </c>
      <c r="D67" s="49">
        <v>2321</v>
      </c>
      <c r="E67" s="49">
        <v>28</v>
      </c>
      <c r="F67" s="3">
        <f t="shared" si="37"/>
        <v>1.2063765618267988E-2</v>
      </c>
      <c r="G67" s="2">
        <v>0.5</v>
      </c>
      <c r="H67" s="3">
        <f t="shared" si="38"/>
        <v>5.8552906733584272E-2</v>
      </c>
      <c r="I67" s="3">
        <f t="shared" si="39"/>
        <v>0.94144709326641574</v>
      </c>
      <c r="J67" s="5">
        <f t="shared" si="46"/>
        <v>87706.604936095609</v>
      </c>
      <c r="K67" s="5">
        <f t="shared" si="40"/>
        <v>5135.4766587425283</v>
      </c>
      <c r="L67" s="5">
        <f t="shared" si="41"/>
        <v>425694.33303362172</v>
      </c>
      <c r="M67" s="5">
        <f t="shared" si="32"/>
        <v>1824811.8264337275</v>
      </c>
      <c r="N67" s="33">
        <f t="shared" si="42"/>
        <v>20.805865507658332</v>
      </c>
      <c r="O67" s="4"/>
      <c r="Q67" s="27" t="s">
        <v>60</v>
      </c>
      <c r="R67" s="29">
        <f t="shared" si="33"/>
        <v>87706.604936095609</v>
      </c>
      <c r="S67" s="29">
        <f t="shared" si="34"/>
        <v>425694.33303362172</v>
      </c>
      <c r="T67" s="35">
        <f t="shared" si="35"/>
        <v>20.805865507658332</v>
      </c>
      <c r="U67" s="42">
        <v>0.82345390469096191</v>
      </c>
      <c r="V67" s="43">
        <f t="shared" si="47"/>
        <v>0.17654609530903809</v>
      </c>
      <c r="W67" s="29">
        <f t="shared" si="43"/>
        <v>350539.66074135056</v>
      </c>
      <c r="X67" s="29">
        <f t="shared" si="36"/>
        <v>1306618.2104817296</v>
      </c>
      <c r="Y67" s="35">
        <f t="shared" si="44"/>
        <v>14.897603338240625</v>
      </c>
      <c r="Z67" s="36">
        <f t="shared" si="45"/>
        <v>5.9082621694177071</v>
      </c>
    </row>
    <row r="68" spans="1:26" s="2" customFormat="1" ht="13.2" x14ac:dyDescent="0.25">
      <c r="A68" s="2">
        <v>15</v>
      </c>
      <c r="B68" s="1" t="s">
        <v>61</v>
      </c>
      <c r="C68" s="1">
        <v>5</v>
      </c>
      <c r="D68" s="49">
        <v>1819</v>
      </c>
      <c r="E68" s="49">
        <v>40</v>
      </c>
      <c r="F68" s="3">
        <f t="shared" si="37"/>
        <v>2.1990104452996151E-2</v>
      </c>
      <c r="G68" s="2">
        <v>0.5</v>
      </c>
      <c r="H68" s="3">
        <f t="shared" si="38"/>
        <v>0.10422094841063054</v>
      </c>
      <c r="I68" s="3">
        <f t="shared" si="39"/>
        <v>0.89577905158936943</v>
      </c>
      <c r="J68" s="5">
        <f t="shared" si="46"/>
        <v>82571.128277353084</v>
      </c>
      <c r="K68" s="5">
        <f t="shared" si="40"/>
        <v>8605.6413004015722</v>
      </c>
      <c r="L68" s="5">
        <f t="shared" si="41"/>
        <v>391341.53813576145</v>
      </c>
      <c r="M68" s="5">
        <f t="shared" si="32"/>
        <v>1399117.4934001057</v>
      </c>
      <c r="N68" s="33">
        <f t="shared" si="42"/>
        <v>16.944391127859202</v>
      </c>
      <c r="O68" s="4"/>
      <c r="Q68" s="27" t="s">
        <v>62</v>
      </c>
      <c r="R68" s="29">
        <f t="shared" si="33"/>
        <v>82571.128277353084</v>
      </c>
      <c r="S68" s="29">
        <f t="shared" si="34"/>
        <v>391341.53813576145</v>
      </c>
      <c r="T68" s="35">
        <f t="shared" si="35"/>
        <v>16.944391127859202</v>
      </c>
      <c r="U68" s="42">
        <v>0.7557222850963411</v>
      </c>
      <c r="V68" s="43">
        <f t="shared" si="47"/>
        <v>0.2442777149036589</v>
      </c>
      <c r="W68" s="29">
        <f t="shared" si="43"/>
        <v>295745.52145307459</v>
      </c>
      <c r="X68" s="29">
        <f t="shared" si="36"/>
        <v>956078.54974037898</v>
      </c>
      <c r="Y68" s="35">
        <f t="shared" si="44"/>
        <v>11.578848075430795</v>
      </c>
      <c r="Z68" s="36">
        <f t="shared" si="45"/>
        <v>5.3655430524284071</v>
      </c>
    </row>
    <row r="69" spans="1:26" s="2" customFormat="1" ht="13.2" x14ac:dyDescent="0.25">
      <c r="A69" s="2">
        <v>16</v>
      </c>
      <c r="B69" s="1" t="s">
        <v>63</v>
      </c>
      <c r="C69" s="1">
        <v>5</v>
      </c>
      <c r="D69" s="49">
        <v>1279</v>
      </c>
      <c r="E69" s="49">
        <v>43</v>
      </c>
      <c r="F69" s="3">
        <f t="shared" si="37"/>
        <v>3.3620015637216574E-2</v>
      </c>
      <c r="G69" s="2">
        <v>0.5</v>
      </c>
      <c r="H69" s="3">
        <f t="shared" si="38"/>
        <v>0.15506671474936889</v>
      </c>
      <c r="I69" s="3">
        <f t="shared" si="39"/>
        <v>0.84493328525063105</v>
      </c>
      <c r="J69" s="5">
        <f t="shared" si="46"/>
        <v>73965.486976951506</v>
      </c>
      <c r="K69" s="5">
        <f t="shared" si="40"/>
        <v>11469.5850703531</v>
      </c>
      <c r="L69" s="5">
        <f t="shared" si="41"/>
        <v>341153.47220887477</v>
      </c>
      <c r="M69" s="5">
        <f t="shared" si="32"/>
        <v>1007775.9552643443</v>
      </c>
      <c r="N69" s="33">
        <f t="shared" si="42"/>
        <v>13.62494855983817</v>
      </c>
      <c r="O69" s="4"/>
      <c r="Q69" s="27" t="s">
        <v>64</v>
      </c>
      <c r="R69" s="29">
        <f t="shared" si="33"/>
        <v>73965.486976951506</v>
      </c>
      <c r="S69" s="29">
        <f t="shared" si="34"/>
        <v>341153.47220887477</v>
      </c>
      <c r="T69" s="35">
        <f t="shared" si="35"/>
        <v>13.62494855983817</v>
      </c>
      <c r="U69" s="42">
        <v>0.69850988448397933</v>
      </c>
      <c r="V69" s="43">
        <f t="shared" si="47"/>
        <v>0.30149011551602067</v>
      </c>
      <c r="W69" s="29">
        <f t="shared" si="43"/>
        <v>238299.07246392957</v>
      </c>
      <c r="X69" s="29">
        <f t="shared" si="36"/>
        <v>660333.02828730445</v>
      </c>
      <c r="Y69" s="35">
        <f t="shared" si="44"/>
        <v>8.9275830563120842</v>
      </c>
      <c r="Z69" s="36">
        <f t="shared" si="45"/>
        <v>4.6973655035260862</v>
      </c>
    </row>
    <row r="70" spans="1:26" s="2" customFormat="1" ht="13.2" x14ac:dyDescent="0.25">
      <c r="A70" s="2">
        <v>17</v>
      </c>
      <c r="B70" s="1" t="s">
        <v>65</v>
      </c>
      <c r="C70" s="1">
        <v>5</v>
      </c>
      <c r="D70" s="49">
        <v>782</v>
      </c>
      <c r="E70" s="49">
        <v>38</v>
      </c>
      <c r="F70" s="3">
        <f t="shared" si="37"/>
        <v>4.859335038363171E-2</v>
      </c>
      <c r="G70" s="2">
        <v>0.5</v>
      </c>
      <c r="H70" s="3">
        <f t="shared" si="38"/>
        <v>0.21664766248574688</v>
      </c>
      <c r="I70" s="3">
        <f t="shared" si="39"/>
        <v>0.78335233751425315</v>
      </c>
      <c r="J70" s="5">
        <f t="shared" si="46"/>
        <v>62495.901906598403</v>
      </c>
      <c r="K70" s="5">
        <f t="shared" si="40"/>
        <v>13539.591063003076</v>
      </c>
      <c r="L70" s="5">
        <f t="shared" si="41"/>
        <v>278630.53187548433</v>
      </c>
      <c r="M70" s="5">
        <f t="shared" si="32"/>
        <v>666622.48305546958</v>
      </c>
      <c r="N70" s="33">
        <f t="shared" si="42"/>
        <v>10.666659136334292</v>
      </c>
      <c r="O70" s="4"/>
      <c r="Q70" s="27" t="s">
        <v>66</v>
      </c>
      <c r="R70" s="29">
        <f t="shared" si="33"/>
        <v>62495.901906598403</v>
      </c>
      <c r="S70" s="29">
        <f t="shared" si="34"/>
        <v>278630.53187548433</v>
      </c>
      <c r="T70" s="35">
        <f t="shared" si="35"/>
        <v>10.666659136334292</v>
      </c>
      <c r="U70" s="42">
        <v>0.67065690345363116</v>
      </c>
      <c r="V70" s="43">
        <f t="shared" si="47"/>
        <v>0.32934309654636884</v>
      </c>
      <c r="W70" s="29">
        <f t="shared" si="43"/>
        <v>186865.48971525059</v>
      </c>
      <c r="X70" s="29">
        <f t="shared" si="36"/>
        <v>422033.95582337491</v>
      </c>
      <c r="Y70" s="35">
        <f t="shared" si="44"/>
        <v>6.7529860830573272</v>
      </c>
      <c r="Z70" s="36">
        <f t="shared" si="45"/>
        <v>3.9136730532769652</v>
      </c>
    </row>
    <row r="71" spans="1:26" s="2" customFormat="1" ht="13.2" x14ac:dyDescent="0.25">
      <c r="A71" s="2">
        <v>18</v>
      </c>
      <c r="B71" s="1" t="s">
        <v>67</v>
      </c>
      <c r="C71" s="1">
        <v>5</v>
      </c>
      <c r="D71" s="49">
        <v>387</v>
      </c>
      <c r="E71" s="49">
        <v>37</v>
      </c>
      <c r="F71" s="3">
        <f t="shared" si="37"/>
        <v>9.5607235142118857E-2</v>
      </c>
      <c r="G71" s="2">
        <v>0.5</v>
      </c>
      <c r="H71" s="3">
        <f t="shared" si="38"/>
        <v>0.38581856100104273</v>
      </c>
      <c r="I71" s="3">
        <f t="shared" si="39"/>
        <v>0.61418143899895727</v>
      </c>
      <c r="J71" s="5">
        <f t="shared" si="46"/>
        <v>48956.310843595333</v>
      </c>
      <c r="K71" s="5">
        <f t="shared" si="40"/>
        <v>18888.253401595695</v>
      </c>
      <c r="L71" s="5">
        <f t="shared" si="41"/>
        <v>197560.92071398743</v>
      </c>
      <c r="M71" s="5">
        <f>L71+M72</f>
        <v>387991.95117998519</v>
      </c>
      <c r="N71" s="33">
        <f t="shared" si="42"/>
        <v>7.9252693778241241</v>
      </c>
      <c r="O71" s="4"/>
      <c r="Q71" s="27" t="s">
        <v>68</v>
      </c>
      <c r="R71" s="29">
        <f t="shared" si="33"/>
        <v>48956.310843595333</v>
      </c>
      <c r="S71" s="29">
        <f t="shared" si="34"/>
        <v>197560.92071398743</v>
      </c>
      <c r="T71" s="35">
        <f t="shared" si="35"/>
        <v>7.9252693778241241</v>
      </c>
      <c r="U71" s="42">
        <v>0.63527807449444496</v>
      </c>
      <c r="V71" s="43">
        <f t="shared" si="47"/>
        <v>0.36472192550555504</v>
      </c>
      <c r="W71" s="29">
        <f t="shared" si="43"/>
        <v>125506.12130653164</v>
      </c>
      <c r="X71" s="29">
        <f>X72+W71</f>
        <v>235168.46610812435</v>
      </c>
      <c r="Y71" s="35">
        <f t="shared" si="44"/>
        <v>4.8036394502730397</v>
      </c>
      <c r="Z71" s="36">
        <f t="shared" si="45"/>
        <v>3.1216299275510844</v>
      </c>
    </row>
    <row r="72" spans="1:26" s="2" customFormat="1" ht="13.2" x14ac:dyDescent="0.25">
      <c r="A72" s="12">
        <v>19</v>
      </c>
      <c r="B72" s="13" t="s">
        <v>69</v>
      </c>
      <c r="C72" s="12"/>
      <c r="D72" s="50">
        <v>209</v>
      </c>
      <c r="E72" s="50">
        <v>33</v>
      </c>
      <c r="F72" s="17">
        <f t="shared" si="37"/>
        <v>0.15789473684210525</v>
      </c>
      <c r="G72" s="12"/>
      <c r="H72" s="17">
        <v>1</v>
      </c>
      <c r="I72" s="17">
        <f t="shared" si="39"/>
        <v>0</v>
      </c>
      <c r="J72" s="21">
        <f t="shared" si="46"/>
        <v>30068.057441999637</v>
      </c>
      <c r="K72" s="21">
        <f t="shared" si="40"/>
        <v>30068.057441999637</v>
      </c>
      <c r="L72" s="21">
        <f>K72/F72</f>
        <v>190431.03046599773</v>
      </c>
      <c r="M72" s="21">
        <f>L72</f>
        <v>190431.03046599773</v>
      </c>
      <c r="N72" s="34">
        <f t="shared" si="42"/>
        <v>6.3333333333333339</v>
      </c>
      <c r="O72" s="4"/>
      <c r="Q72" s="30" t="s">
        <v>69</v>
      </c>
      <c r="R72" s="31">
        <f t="shared" si="33"/>
        <v>30068.057441999637</v>
      </c>
      <c r="S72" s="31">
        <f t="shared" si="34"/>
        <v>190431.03046599773</v>
      </c>
      <c r="T72" s="38">
        <f t="shared" si="35"/>
        <v>6.3333333333333339</v>
      </c>
      <c r="U72" s="44">
        <v>0.57586384179742911</v>
      </c>
      <c r="V72" s="45">
        <f t="shared" si="47"/>
        <v>0.42413615820257089</v>
      </c>
      <c r="W72" s="31">
        <f t="shared" si="43"/>
        <v>109662.34480159271</v>
      </c>
      <c r="X72" s="31">
        <f>W72</f>
        <v>109662.34480159271</v>
      </c>
      <c r="Y72" s="38">
        <f t="shared" si="44"/>
        <v>3.6471376647170515</v>
      </c>
      <c r="Z72" s="37">
        <f t="shared" si="45"/>
        <v>2.6861956686162825</v>
      </c>
    </row>
    <row r="73" spans="1:26" s="2" customFormat="1" ht="13.2" x14ac:dyDescent="0.25">
      <c r="B73" s="2" t="s">
        <v>70</v>
      </c>
      <c r="D73" s="25">
        <f>SUM(D54:D72)</f>
        <v>39053</v>
      </c>
      <c r="E73" s="25">
        <f>SUM(E54:E72)</f>
        <v>301</v>
      </c>
    </row>
    <row r="77" spans="1:26" s="52" customFormat="1" ht="17.399999999999999" x14ac:dyDescent="0.3">
      <c r="C77" s="53" t="s">
        <v>81</v>
      </c>
      <c r="D77" s="53" t="s">
        <v>82</v>
      </c>
      <c r="E77" s="53" t="s">
        <v>83</v>
      </c>
      <c r="F77" s="53" t="s">
        <v>19</v>
      </c>
      <c r="G77" s="53" t="s">
        <v>20</v>
      </c>
    </row>
    <row r="78" spans="1:26" s="52" customFormat="1" ht="17.399999999999999" x14ac:dyDescent="0.3">
      <c r="C78" s="53" t="s">
        <v>84</v>
      </c>
      <c r="D78" s="54">
        <v>0</v>
      </c>
      <c r="E78" s="55">
        <f>$N$4</f>
        <v>73.672885474872473</v>
      </c>
      <c r="F78" s="55">
        <f>$Y$4</f>
        <v>67.009861672536957</v>
      </c>
      <c r="G78" s="55">
        <f>E78-F78</f>
        <v>6.6630238023355162</v>
      </c>
    </row>
    <row r="79" spans="1:26" s="52" customFormat="1" ht="17.399999999999999" x14ac:dyDescent="0.3">
      <c r="C79" s="53" t="s">
        <v>85</v>
      </c>
      <c r="D79" s="54">
        <v>0</v>
      </c>
      <c r="E79" s="55">
        <f>$N$29</f>
        <v>79.739539099024043</v>
      </c>
      <c r="F79" s="55">
        <f>$Y$29</f>
        <v>70.611818394731912</v>
      </c>
      <c r="G79" s="55">
        <f t="shared" ref="G79:G80" si="48">E79-F79</f>
        <v>9.1277207042921304</v>
      </c>
    </row>
    <row r="80" spans="1:26" s="52" customFormat="1" ht="17.399999999999999" x14ac:dyDescent="0.3">
      <c r="C80" s="53" t="s">
        <v>86</v>
      </c>
      <c r="D80" s="54">
        <v>0</v>
      </c>
      <c r="E80" s="55">
        <f>$N$54</f>
        <v>76.633914057781411</v>
      </c>
      <c r="F80" s="55">
        <f>$Y$54</f>
        <v>68.115666573463301</v>
      </c>
      <c r="G80" s="55">
        <f t="shared" si="48"/>
        <v>8.5182474843181097</v>
      </c>
    </row>
  </sheetData>
  <mergeCells count="30"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13</vt:i4>
      </vt:variant>
    </vt:vector>
  </HeadingPairs>
  <TitlesOfParts>
    <vt:vector size="13" baseType="lpstr">
      <vt:lpstr>2556</vt:lpstr>
      <vt:lpstr>2557</vt:lpstr>
      <vt:lpstr>2558</vt:lpstr>
      <vt:lpstr>2559</vt:lpstr>
      <vt:lpstr>2560</vt:lpstr>
      <vt:lpstr>2561</vt:lpstr>
      <vt:lpstr>2562</vt:lpstr>
      <vt:lpstr>2563</vt:lpstr>
      <vt:lpstr>2564</vt:lpstr>
      <vt:lpstr>2565</vt:lpstr>
      <vt:lpstr>2566</vt:lpstr>
      <vt:lpstr>2567</vt:lpstr>
      <vt:lpstr>2568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prpvp</dc:creator>
  <cp:keywords/>
  <dc:description/>
  <cp:lastModifiedBy>ไพฑูรย์ สาสัย</cp:lastModifiedBy>
  <cp:revision/>
  <dcterms:created xsi:type="dcterms:W3CDTF">2008-11-16T21:41:23Z</dcterms:created>
  <dcterms:modified xsi:type="dcterms:W3CDTF">2026-01-22T14:22:13Z</dcterms:modified>
  <cp:category/>
  <cp:contentStatus/>
</cp:coreProperties>
</file>