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00E63775-45B9-4A18-952C-D2BA7817BFC1}" xr6:coauthVersionLast="47" xr6:coauthVersionMax="47" xr10:uidLastSave="{00000000-0000-0000-0000-000000000000}"/>
  <bookViews>
    <workbookView xWindow="-108" yWindow="-108" windowWidth="23256" windowHeight="12456" firstSheet="3" activeTab="14" xr2:uid="{00000000-000D-0000-FFFF-FFFF00000000}"/>
  </bookViews>
  <sheets>
    <sheet name="2556" sheetId="1" r:id="rId1"/>
    <sheet name="Sheet1" sheetId="14" r:id="rId2"/>
    <sheet name="Sheet2" sheetId="15" r:id="rId3"/>
    <sheet name="2557" sheetId="5" r:id="rId4"/>
    <sheet name="2558" sheetId="6" r:id="rId5"/>
    <sheet name="2559" sheetId="7" r:id="rId6"/>
    <sheet name="2560" sheetId="8" r:id="rId7"/>
    <sheet name="2561" sheetId="9" r:id="rId8"/>
    <sheet name="2562" sheetId="10" r:id="rId9"/>
    <sheet name="2563" sheetId="11" r:id="rId10"/>
    <sheet name="2564" sheetId="12" r:id="rId11"/>
    <sheet name="2565" sheetId="13" r:id="rId12"/>
    <sheet name="2566" sheetId="16" r:id="rId13"/>
    <sheet name="2567" sheetId="17" r:id="rId14"/>
    <sheet name="2568" sheetId="18" r:id="rId1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8" l="1"/>
  <c r="I72" i="18"/>
  <c r="F72" i="18"/>
  <c r="V71" i="18"/>
  <c r="V70" i="18"/>
  <c r="F70" i="18"/>
  <c r="H70" i="18" s="1"/>
  <c r="I70" i="18" s="1"/>
  <c r="V69" i="18"/>
  <c r="V68" i="18"/>
  <c r="F68" i="18"/>
  <c r="H68" i="18" s="1"/>
  <c r="I68" i="18" s="1"/>
  <c r="V67" i="18"/>
  <c r="V66" i="18"/>
  <c r="F66" i="18"/>
  <c r="H66" i="18" s="1"/>
  <c r="I66" i="18" s="1"/>
  <c r="V65" i="18"/>
  <c r="V64" i="18"/>
  <c r="F64" i="18"/>
  <c r="H64" i="18" s="1"/>
  <c r="I64" i="18" s="1"/>
  <c r="V63" i="18"/>
  <c r="V62" i="18"/>
  <c r="V61" i="18"/>
  <c r="V60" i="18"/>
  <c r="F60" i="18"/>
  <c r="H60" i="18" s="1"/>
  <c r="I60" i="18" s="1"/>
  <c r="V59" i="18"/>
  <c r="V58" i="18"/>
  <c r="V57" i="18"/>
  <c r="F57" i="18"/>
  <c r="H57" i="18" s="1"/>
  <c r="I57" i="18" s="1"/>
  <c r="V56" i="18"/>
  <c r="F56" i="18"/>
  <c r="H56" i="18" s="1"/>
  <c r="I56" i="18" s="1"/>
  <c r="V55" i="18"/>
  <c r="V54" i="18"/>
  <c r="R54" i="18"/>
  <c r="E48" i="18"/>
  <c r="D48" i="18"/>
  <c r="V47" i="18"/>
  <c r="I47" i="18"/>
  <c r="F47" i="18"/>
  <c r="V46" i="18"/>
  <c r="F46" i="18"/>
  <c r="H46" i="18" s="1"/>
  <c r="I46" i="18" s="1"/>
  <c r="V45" i="18"/>
  <c r="F45" i="18"/>
  <c r="H45" i="18" s="1"/>
  <c r="I45" i="18" s="1"/>
  <c r="V44" i="18"/>
  <c r="F44" i="18"/>
  <c r="H44" i="18" s="1"/>
  <c r="I44" i="18" s="1"/>
  <c r="V43" i="18"/>
  <c r="F43" i="18"/>
  <c r="H43" i="18" s="1"/>
  <c r="I43" i="18" s="1"/>
  <c r="V42" i="18"/>
  <c r="H42" i="18"/>
  <c r="I42" i="18" s="1"/>
  <c r="F42" i="18"/>
  <c r="V41" i="18"/>
  <c r="H41" i="18"/>
  <c r="I41" i="18" s="1"/>
  <c r="F41" i="18"/>
  <c r="V40" i="18"/>
  <c r="F40" i="18"/>
  <c r="H40" i="18" s="1"/>
  <c r="I40" i="18" s="1"/>
  <c r="V39" i="18"/>
  <c r="F39" i="18"/>
  <c r="H39" i="18" s="1"/>
  <c r="I39" i="18" s="1"/>
  <c r="V38" i="18"/>
  <c r="F38" i="18"/>
  <c r="H38" i="18" s="1"/>
  <c r="I38" i="18" s="1"/>
  <c r="V37" i="18"/>
  <c r="F37" i="18"/>
  <c r="H37" i="18" s="1"/>
  <c r="I37" i="18" s="1"/>
  <c r="V36" i="18"/>
  <c r="F36" i="18"/>
  <c r="H36" i="18" s="1"/>
  <c r="I36" i="18" s="1"/>
  <c r="V35" i="18"/>
  <c r="F35" i="18"/>
  <c r="H35" i="18" s="1"/>
  <c r="I35" i="18" s="1"/>
  <c r="V34" i="18"/>
  <c r="F34" i="18"/>
  <c r="H34" i="18" s="1"/>
  <c r="I34" i="18" s="1"/>
  <c r="V33" i="18"/>
  <c r="F33" i="18"/>
  <c r="H33" i="18" s="1"/>
  <c r="I33" i="18" s="1"/>
  <c r="V32" i="18"/>
  <c r="F32" i="18"/>
  <c r="H32" i="18" s="1"/>
  <c r="I32" i="18" s="1"/>
  <c r="V31" i="18"/>
  <c r="H31" i="18"/>
  <c r="I31" i="18" s="1"/>
  <c r="F31" i="18"/>
  <c r="V30" i="18"/>
  <c r="F30" i="18"/>
  <c r="H30" i="18" s="1"/>
  <c r="I30" i="18" s="1"/>
  <c r="V29" i="18"/>
  <c r="R29" i="18"/>
  <c r="F29" i="18"/>
  <c r="H29" i="18" s="1"/>
  <c r="D23" i="18"/>
  <c r="V22" i="18"/>
  <c r="I22" i="18"/>
  <c r="F22" i="18"/>
  <c r="V21" i="18"/>
  <c r="F21" i="18"/>
  <c r="H21" i="18" s="1"/>
  <c r="I21" i="18" s="1"/>
  <c r="V20" i="18"/>
  <c r="F20" i="18"/>
  <c r="H20" i="18" s="1"/>
  <c r="I20" i="18" s="1"/>
  <c r="V19" i="18"/>
  <c r="F19" i="18"/>
  <c r="H19" i="18" s="1"/>
  <c r="I19" i="18" s="1"/>
  <c r="V18" i="18"/>
  <c r="H18" i="18"/>
  <c r="I18" i="18" s="1"/>
  <c r="F18" i="18"/>
  <c r="V17" i="18"/>
  <c r="F17" i="18"/>
  <c r="H17" i="18" s="1"/>
  <c r="I17" i="18" s="1"/>
  <c r="V16" i="18"/>
  <c r="F16" i="18"/>
  <c r="H16" i="18" s="1"/>
  <c r="I16" i="18" s="1"/>
  <c r="V15" i="18"/>
  <c r="F15" i="18"/>
  <c r="H15" i="18" s="1"/>
  <c r="I15" i="18" s="1"/>
  <c r="V14" i="18"/>
  <c r="F14" i="18"/>
  <c r="H14" i="18" s="1"/>
  <c r="I14" i="18" s="1"/>
  <c r="V13" i="18"/>
  <c r="F13" i="18"/>
  <c r="H13" i="18" s="1"/>
  <c r="I13" i="18" s="1"/>
  <c r="V12" i="18"/>
  <c r="H12" i="18"/>
  <c r="I12" i="18" s="1"/>
  <c r="F12" i="18"/>
  <c r="V11" i="18"/>
  <c r="F11" i="18"/>
  <c r="H11" i="18" s="1"/>
  <c r="I11" i="18" s="1"/>
  <c r="V10" i="18"/>
  <c r="F10" i="18"/>
  <c r="H10" i="18" s="1"/>
  <c r="I10" i="18" s="1"/>
  <c r="V9" i="18"/>
  <c r="F9" i="18"/>
  <c r="H9" i="18" s="1"/>
  <c r="I9" i="18" s="1"/>
  <c r="V8" i="18"/>
  <c r="F8" i="18"/>
  <c r="H8" i="18" s="1"/>
  <c r="I8" i="18" s="1"/>
  <c r="V7" i="18"/>
  <c r="F7" i="18"/>
  <c r="H7" i="18" s="1"/>
  <c r="I7" i="18" s="1"/>
  <c r="V6" i="18"/>
  <c r="H6" i="18"/>
  <c r="I6" i="18" s="1"/>
  <c r="F6" i="18"/>
  <c r="V5" i="18"/>
  <c r="F5" i="18"/>
  <c r="H5" i="18" s="1"/>
  <c r="I5" i="18" s="1"/>
  <c r="V4" i="18"/>
  <c r="R4" i="18"/>
  <c r="H4" i="18"/>
  <c r="K4" i="18" s="1"/>
  <c r="F4" i="18"/>
  <c r="V72" i="17"/>
  <c r="I72" i="17"/>
  <c r="V71" i="17"/>
  <c r="V70" i="17"/>
  <c r="V69" i="17"/>
  <c r="V68" i="17"/>
  <c r="V67" i="17"/>
  <c r="V66" i="17"/>
  <c r="V65" i="17"/>
  <c r="F65" i="17"/>
  <c r="H65" i="17" s="1"/>
  <c r="I65" i="17" s="1"/>
  <c r="V64" i="17"/>
  <c r="V63" i="17"/>
  <c r="V62" i="17"/>
  <c r="V61" i="17"/>
  <c r="V60" i="17"/>
  <c r="V59" i="17"/>
  <c r="V58" i="17"/>
  <c r="V57" i="17"/>
  <c r="F57" i="17"/>
  <c r="H57" i="17" s="1"/>
  <c r="I57" i="17" s="1"/>
  <c r="V56" i="17"/>
  <c r="V55" i="17"/>
  <c r="V54" i="17"/>
  <c r="R54" i="17"/>
  <c r="E48" i="17"/>
  <c r="D48" i="17"/>
  <c r="V47" i="17"/>
  <c r="I47" i="17"/>
  <c r="F47" i="17"/>
  <c r="V46" i="17"/>
  <c r="F46" i="17"/>
  <c r="H46" i="17" s="1"/>
  <c r="I46" i="17" s="1"/>
  <c r="V45" i="17"/>
  <c r="F45" i="17"/>
  <c r="H45" i="17" s="1"/>
  <c r="I45" i="17" s="1"/>
  <c r="V44" i="17"/>
  <c r="H44" i="17"/>
  <c r="I44" i="17" s="1"/>
  <c r="F44" i="17"/>
  <c r="V43" i="17"/>
  <c r="F43" i="17"/>
  <c r="H43" i="17" s="1"/>
  <c r="I43" i="17" s="1"/>
  <c r="V42" i="17"/>
  <c r="H42" i="17"/>
  <c r="I42" i="17" s="1"/>
  <c r="F42" i="17"/>
  <c r="V41" i="17"/>
  <c r="F41" i="17"/>
  <c r="H41" i="17" s="1"/>
  <c r="I41" i="17" s="1"/>
  <c r="V40" i="17"/>
  <c r="F40" i="17"/>
  <c r="H40" i="17" s="1"/>
  <c r="I40" i="17" s="1"/>
  <c r="V39" i="17"/>
  <c r="H39" i="17"/>
  <c r="I39" i="17" s="1"/>
  <c r="F39" i="17"/>
  <c r="V38" i="17"/>
  <c r="F38" i="17"/>
  <c r="H38" i="17" s="1"/>
  <c r="I38" i="17" s="1"/>
  <c r="V37" i="17"/>
  <c r="F37" i="17"/>
  <c r="H37" i="17" s="1"/>
  <c r="I37" i="17" s="1"/>
  <c r="V36" i="17"/>
  <c r="F36" i="17"/>
  <c r="H36" i="17" s="1"/>
  <c r="I36" i="17" s="1"/>
  <c r="V35" i="17"/>
  <c r="F35" i="17"/>
  <c r="H35" i="17" s="1"/>
  <c r="I35" i="17" s="1"/>
  <c r="V34" i="17"/>
  <c r="F34" i="17"/>
  <c r="H34" i="17" s="1"/>
  <c r="I34" i="17" s="1"/>
  <c r="V33" i="17"/>
  <c r="F33" i="17"/>
  <c r="H33" i="17" s="1"/>
  <c r="I33" i="17" s="1"/>
  <c r="V32" i="17"/>
  <c r="F32" i="17"/>
  <c r="H32" i="17" s="1"/>
  <c r="I32" i="17" s="1"/>
  <c r="V31" i="17"/>
  <c r="F31" i="17"/>
  <c r="H31" i="17" s="1"/>
  <c r="I31" i="17" s="1"/>
  <c r="V30" i="17"/>
  <c r="H30" i="17"/>
  <c r="I30" i="17" s="1"/>
  <c r="F30" i="17"/>
  <c r="V29" i="17"/>
  <c r="R29" i="17"/>
  <c r="F29" i="17"/>
  <c r="H29" i="17" s="1"/>
  <c r="D23" i="17"/>
  <c r="V22" i="17"/>
  <c r="I22" i="17"/>
  <c r="F22" i="17"/>
  <c r="V21" i="17"/>
  <c r="F21" i="17"/>
  <c r="H21" i="17" s="1"/>
  <c r="I21" i="17" s="1"/>
  <c r="V20" i="17"/>
  <c r="F20" i="17"/>
  <c r="H20" i="17" s="1"/>
  <c r="I20" i="17" s="1"/>
  <c r="V19" i="17"/>
  <c r="H19" i="17"/>
  <c r="I19" i="17" s="1"/>
  <c r="F19" i="17"/>
  <c r="V18" i="17"/>
  <c r="F18" i="17"/>
  <c r="H18" i="17" s="1"/>
  <c r="I18" i="17" s="1"/>
  <c r="V17" i="17"/>
  <c r="F17" i="17"/>
  <c r="H17" i="17" s="1"/>
  <c r="I17" i="17" s="1"/>
  <c r="V16" i="17"/>
  <c r="F16" i="17"/>
  <c r="H16" i="17" s="1"/>
  <c r="I16" i="17" s="1"/>
  <c r="V15" i="17"/>
  <c r="F15" i="17"/>
  <c r="H15" i="17" s="1"/>
  <c r="I15" i="17" s="1"/>
  <c r="V14" i="17"/>
  <c r="F14" i="17"/>
  <c r="H14" i="17" s="1"/>
  <c r="I14" i="17" s="1"/>
  <c r="V13" i="17"/>
  <c r="F13" i="17"/>
  <c r="H13" i="17" s="1"/>
  <c r="I13" i="17" s="1"/>
  <c r="V12" i="17"/>
  <c r="F12" i="17"/>
  <c r="H12" i="17" s="1"/>
  <c r="I12" i="17" s="1"/>
  <c r="V11" i="17"/>
  <c r="F11" i="17"/>
  <c r="H11" i="17" s="1"/>
  <c r="I11" i="17" s="1"/>
  <c r="V10" i="17"/>
  <c r="F10" i="17"/>
  <c r="H10" i="17" s="1"/>
  <c r="I10" i="17" s="1"/>
  <c r="V9" i="17"/>
  <c r="H9" i="17"/>
  <c r="I9" i="17" s="1"/>
  <c r="F9" i="17"/>
  <c r="V8" i="17"/>
  <c r="F8" i="17"/>
  <c r="H8" i="17" s="1"/>
  <c r="I8" i="17" s="1"/>
  <c r="V7" i="17"/>
  <c r="F7" i="17"/>
  <c r="H7" i="17" s="1"/>
  <c r="I7" i="17" s="1"/>
  <c r="V6" i="17"/>
  <c r="F6" i="17"/>
  <c r="H6" i="17" s="1"/>
  <c r="I6" i="17" s="1"/>
  <c r="V5" i="17"/>
  <c r="F5" i="17"/>
  <c r="H5" i="17" s="1"/>
  <c r="I5" i="17" s="1"/>
  <c r="V4" i="17"/>
  <c r="R4" i="17"/>
  <c r="F4" i="17"/>
  <c r="H4" i="17" s="1"/>
  <c r="V72" i="16"/>
  <c r="I72" i="16"/>
  <c r="E72" i="16"/>
  <c r="D72" i="16"/>
  <c r="V71" i="16"/>
  <c r="E71" i="16"/>
  <c r="D71" i="16"/>
  <c r="V70" i="16"/>
  <c r="E70" i="16"/>
  <c r="D70" i="16"/>
  <c r="V69" i="16"/>
  <c r="E69" i="16"/>
  <c r="F69" i="16" s="1"/>
  <c r="H69" i="16" s="1"/>
  <c r="I69" i="16" s="1"/>
  <c r="D69" i="16"/>
  <c r="V68" i="16"/>
  <c r="E68" i="16"/>
  <c r="D68" i="16"/>
  <c r="V67" i="16"/>
  <c r="E67" i="16"/>
  <c r="D67" i="16"/>
  <c r="V66" i="16"/>
  <c r="E66" i="16"/>
  <c r="D66" i="16"/>
  <c r="V65" i="16"/>
  <c r="E65" i="16"/>
  <c r="D65" i="16"/>
  <c r="V64" i="16"/>
  <c r="E64" i="16"/>
  <c r="D64" i="16"/>
  <c r="V63" i="16"/>
  <c r="E63" i="16"/>
  <c r="D63" i="16"/>
  <c r="V62" i="16"/>
  <c r="E62" i="16"/>
  <c r="D62" i="16"/>
  <c r="V61" i="16"/>
  <c r="E61" i="16"/>
  <c r="F61" i="16" s="1"/>
  <c r="H61" i="16" s="1"/>
  <c r="I61" i="16" s="1"/>
  <c r="D61" i="16"/>
  <c r="V60" i="16"/>
  <c r="E60" i="16"/>
  <c r="D60" i="16"/>
  <c r="V59" i="16"/>
  <c r="E59" i="16"/>
  <c r="F59" i="16" s="1"/>
  <c r="H59" i="16" s="1"/>
  <c r="I59" i="16" s="1"/>
  <c r="D59" i="16"/>
  <c r="V58" i="16"/>
  <c r="E58" i="16"/>
  <c r="D58" i="16"/>
  <c r="V57" i="16"/>
  <c r="E57" i="16"/>
  <c r="F57" i="16" s="1"/>
  <c r="H57" i="16" s="1"/>
  <c r="I57" i="16" s="1"/>
  <c r="D57" i="16"/>
  <c r="V56" i="16"/>
  <c r="E56" i="16"/>
  <c r="D56" i="16"/>
  <c r="V55" i="16"/>
  <c r="E55" i="16"/>
  <c r="D55" i="16"/>
  <c r="V54" i="16"/>
  <c r="R54" i="16"/>
  <c r="E54" i="16"/>
  <c r="D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I29" i="16" s="1"/>
  <c r="J30" i="16" s="1"/>
  <c r="R30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I4" i="16" s="1"/>
  <c r="J5" i="16" s="1"/>
  <c r="V72" i="13"/>
  <c r="I72" i="13"/>
  <c r="E72" i="13"/>
  <c r="D72" i="13"/>
  <c r="V71" i="13"/>
  <c r="E71" i="13"/>
  <c r="D71" i="13"/>
  <c r="V70" i="13"/>
  <c r="E70" i="13"/>
  <c r="D70" i="13"/>
  <c r="V69" i="13"/>
  <c r="E69" i="13"/>
  <c r="F69" i="13" s="1"/>
  <c r="H69" i="13" s="1"/>
  <c r="I69" i="13" s="1"/>
  <c r="D69" i="13"/>
  <c r="V68" i="13"/>
  <c r="E68" i="13"/>
  <c r="D68" i="13"/>
  <c r="V67" i="13"/>
  <c r="E67" i="13"/>
  <c r="D67" i="13"/>
  <c r="V66" i="13"/>
  <c r="E66" i="13"/>
  <c r="D66" i="13"/>
  <c r="V65" i="13"/>
  <c r="E65" i="13"/>
  <c r="F65" i="13" s="1"/>
  <c r="H65" i="13" s="1"/>
  <c r="I65" i="13" s="1"/>
  <c r="D65" i="13"/>
  <c r="V64" i="13"/>
  <c r="E64" i="13"/>
  <c r="D64" i="13"/>
  <c r="V63" i="13"/>
  <c r="E63" i="13"/>
  <c r="D63" i="13"/>
  <c r="V62" i="13"/>
  <c r="E62" i="13"/>
  <c r="D62" i="13"/>
  <c r="V61" i="13"/>
  <c r="E61" i="13"/>
  <c r="F61" i="13" s="1"/>
  <c r="H61" i="13" s="1"/>
  <c r="I61" i="13" s="1"/>
  <c r="D61" i="13"/>
  <c r="V60" i="13"/>
  <c r="E60" i="13"/>
  <c r="D60" i="13"/>
  <c r="V59" i="13"/>
  <c r="E59" i="13"/>
  <c r="D59" i="13"/>
  <c r="V58" i="13"/>
  <c r="E58" i="13"/>
  <c r="D58" i="13"/>
  <c r="V57" i="13"/>
  <c r="E57" i="13"/>
  <c r="F57" i="13" s="1"/>
  <c r="H57" i="13" s="1"/>
  <c r="I57" i="13" s="1"/>
  <c r="D57" i="13"/>
  <c r="V56" i="13"/>
  <c r="E56" i="13"/>
  <c r="D56" i="13"/>
  <c r="V55" i="13"/>
  <c r="E55" i="13"/>
  <c r="D55" i="13"/>
  <c r="V54" i="13"/>
  <c r="R54" i="13"/>
  <c r="E54" i="13"/>
  <c r="E73" i="13" s="1"/>
  <c r="D54" i="13"/>
  <c r="E48" i="13"/>
  <c r="D48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H36" i="13"/>
  <c r="I36" i="13" s="1"/>
  <c r="F36" i="13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F29" i="13"/>
  <c r="H29" i="13" s="1"/>
  <c r="E23" i="13"/>
  <c r="D23" i="13"/>
  <c r="V22" i="13"/>
  <c r="I22" i="13"/>
  <c r="F22" i="13"/>
  <c r="V21" i="13"/>
  <c r="F21" i="13"/>
  <c r="H21" i="13" s="1"/>
  <c r="I21" i="13" s="1"/>
  <c r="V20" i="13"/>
  <c r="H20" i="13"/>
  <c r="I20" i="13" s="1"/>
  <c r="F20" i="13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H15" i="13"/>
  <c r="I15" i="13" s="1"/>
  <c r="F15" i="13"/>
  <c r="V14" i="13"/>
  <c r="H14" i="13"/>
  <c r="I14" i="13" s="1"/>
  <c r="F14" i="13"/>
  <c r="V13" i="13"/>
  <c r="H13" i="13"/>
  <c r="I13" i="13" s="1"/>
  <c r="F13" i="13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F4" i="13"/>
  <c r="H4" i="13" s="1"/>
  <c r="V72" i="12"/>
  <c r="I72" i="12"/>
  <c r="E72" i="12"/>
  <c r="D72" i="12"/>
  <c r="V71" i="12"/>
  <c r="E71" i="12"/>
  <c r="D71" i="12"/>
  <c r="V70" i="12"/>
  <c r="E70" i="12"/>
  <c r="F70" i="12" s="1"/>
  <c r="H70" i="12" s="1"/>
  <c r="I70" i="12" s="1"/>
  <c r="D70" i="12"/>
  <c r="V69" i="12"/>
  <c r="E69" i="12"/>
  <c r="F69" i="12" s="1"/>
  <c r="H69" i="12" s="1"/>
  <c r="I69" i="12" s="1"/>
  <c r="D69" i="12"/>
  <c r="V68" i="12"/>
  <c r="E68" i="12"/>
  <c r="D68" i="12"/>
  <c r="V67" i="12"/>
  <c r="E67" i="12"/>
  <c r="D67" i="12"/>
  <c r="V66" i="12"/>
  <c r="E66" i="12"/>
  <c r="D66" i="12"/>
  <c r="V65" i="12"/>
  <c r="E65" i="12"/>
  <c r="D65" i="12"/>
  <c r="V64" i="12"/>
  <c r="E64" i="12"/>
  <c r="D64" i="12"/>
  <c r="V63" i="12"/>
  <c r="E63" i="12"/>
  <c r="D63" i="12"/>
  <c r="F63" i="12" s="1"/>
  <c r="H63" i="12" s="1"/>
  <c r="I63" i="12" s="1"/>
  <c r="V62" i="12"/>
  <c r="E62" i="12"/>
  <c r="D62" i="12"/>
  <c r="V61" i="12"/>
  <c r="E61" i="12"/>
  <c r="D61" i="12"/>
  <c r="V60" i="12"/>
  <c r="E60" i="12"/>
  <c r="D60" i="12"/>
  <c r="V59" i="12"/>
  <c r="E59" i="12"/>
  <c r="D59" i="12"/>
  <c r="F59" i="12" s="1"/>
  <c r="H59" i="12" s="1"/>
  <c r="I59" i="12" s="1"/>
  <c r="V58" i="12"/>
  <c r="E58" i="12"/>
  <c r="D58" i="12"/>
  <c r="V57" i="12"/>
  <c r="E57" i="12"/>
  <c r="D57" i="12"/>
  <c r="F57" i="12" s="1"/>
  <c r="H57" i="12" s="1"/>
  <c r="I57" i="12" s="1"/>
  <c r="V56" i="12"/>
  <c r="E56" i="12"/>
  <c r="D56" i="12"/>
  <c r="V55" i="12"/>
  <c r="E55" i="12"/>
  <c r="D55" i="12"/>
  <c r="F55" i="12" s="1"/>
  <c r="H55" i="12" s="1"/>
  <c r="I55" i="12" s="1"/>
  <c r="V54" i="12"/>
  <c r="R54" i="12"/>
  <c r="E54" i="12"/>
  <c r="E73" i="12" s="1"/>
  <c r="D54" i="12"/>
  <c r="E48" i="12"/>
  <c r="D48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I40" i="12"/>
  <c r="F40" i="12"/>
  <c r="H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I35" i="12"/>
  <c r="F35" i="12"/>
  <c r="H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F29" i="12"/>
  <c r="H29" i="12" s="1"/>
  <c r="K29" i="12" s="1"/>
  <c r="E23" i="12"/>
  <c r="D23" i="12"/>
  <c r="V22" i="12"/>
  <c r="I22" i="12"/>
  <c r="F22" i="12"/>
  <c r="V21" i="12"/>
  <c r="F21" i="12"/>
  <c r="H21" i="12" s="1"/>
  <c r="I21" i="12" s="1"/>
  <c r="V20" i="12"/>
  <c r="F20" i="12"/>
  <c r="H20" i="12" s="1"/>
  <c r="I20" i="12" s="1"/>
  <c r="V19" i="12"/>
  <c r="F19" i="12"/>
  <c r="H19" i="12" s="1"/>
  <c r="I19" i="12" s="1"/>
  <c r="V18" i="12"/>
  <c r="F18" i="12"/>
  <c r="H18" i="12" s="1"/>
  <c r="I18" i="12" s="1"/>
  <c r="V17" i="12"/>
  <c r="F17" i="12"/>
  <c r="H17" i="12" s="1"/>
  <c r="I17" i="12" s="1"/>
  <c r="V16" i="12"/>
  <c r="F16" i="12"/>
  <c r="H16" i="12" s="1"/>
  <c r="I16" i="12" s="1"/>
  <c r="V15" i="12"/>
  <c r="F15" i="12"/>
  <c r="H15" i="12" s="1"/>
  <c r="I15" i="12" s="1"/>
  <c r="V14" i="12"/>
  <c r="F14" i="12"/>
  <c r="H14" i="12" s="1"/>
  <c r="I14" i="12" s="1"/>
  <c r="V13" i="12"/>
  <c r="F13" i="12"/>
  <c r="H13" i="12" s="1"/>
  <c r="I13" i="12" s="1"/>
  <c r="V12" i="12"/>
  <c r="F12" i="12"/>
  <c r="H12" i="12" s="1"/>
  <c r="I12" i="12" s="1"/>
  <c r="V11" i="12"/>
  <c r="F11" i="12"/>
  <c r="H11" i="12" s="1"/>
  <c r="I11" i="12" s="1"/>
  <c r="V10" i="12"/>
  <c r="F10" i="12"/>
  <c r="H10" i="12" s="1"/>
  <c r="I10" i="12" s="1"/>
  <c r="V9" i="12"/>
  <c r="F9" i="12"/>
  <c r="H9" i="12" s="1"/>
  <c r="I9" i="12" s="1"/>
  <c r="V8" i="12"/>
  <c r="F8" i="12"/>
  <c r="H8" i="12" s="1"/>
  <c r="I8" i="12" s="1"/>
  <c r="V7" i="12"/>
  <c r="F7" i="12"/>
  <c r="H7" i="12" s="1"/>
  <c r="I7" i="12" s="1"/>
  <c r="V6" i="12"/>
  <c r="F6" i="12"/>
  <c r="H6" i="12" s="1"/>
  <c r="I6" i="12" s="1"/>
  <c r="V5" i="12"/>
  <c r="F5" i="12"/>
  <c r="H5" i="12" s="1"/>
  <c r="I5" i="12" s="1"/>
  <c r="V4" i="12"/>
  <c r="R4" i="12"/>
  <c r="F4" i="12"/>
  <c r="H4" i="12" s="1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F69" i="11" s="1"/>
  <c r="H69" i="11" s="1"/>
  <c r="I69" i="11" s="1"/>
  <c r="V68" i="11"/>
  <c r="E68" i="11"/>
  <c r="D68" i="11"/>
  <c r="V67" i="11"/>
  <c r="E67" i="11"/>
  <c r="D67" i="11"/>
  <c r="F67" i="11" s="1"/>
  <c r="H67" i="11" s="1"/>
  <c r="I67" i="11" s="1"/>
  <c r="V66" i="11"/>
  <c r="E66" i="11"/>
  <c r="F66" i="11" s="1"/>
  <c r="H66" i="11" s="1"/>
  <c r="I66" i="11" s="1"/>
  <c r="D66" i="11"/>
  <c r="V65" i="11"/>
  <c r="E65" i="11"/>
  <c r="D65" i="11"/>
  <c r="F65" i="11" s="1"/>
  <c r="H65" i="11" s="1"/>
  <c r="I65" i="11" s="1"/>
  <c r="V64" i="11"/>
  <c r="E64" i="11"/>
  <c r="D64" i="11"/>
  <c r="V63" i="11"/>
  <c r="E63" i="11"/>
  <c r="D63" i="11"/>
  <c r="F63" i="11" s="1"/>
  <c r="H63" i="11" s="1"/>
  <c r="I63" i="11" s="1"/>
  <c r="V62" i="11"/>
  <c r="E62" i="11"/>
  <c r="D62" i="11"/>
  <c r="V61" i="11"/>
  <c r="E61" i="11"/>
  <c r="D61" i="11"/>
  <c r="F61" i="11" s="1"/>
  <c r="H61" i="11" s="1"/>
  <c r="I61" i="11" s="1"/>
  <c r="V60" i="11"/>
  <c r="E60" i="11"/>
  <c r="D60" i="11"/>
  <c r="V59" i="11"/>
  <c r="E59" i="11"/>
  <c r="F59" i="11" s="1"/>
  <c r="H59" i="11" s="1"/>
  <c r="I59" i="11" s="1"/>
  <c r="D59" i="11"/>
  <c r="V58" i="11"/>
  <c r="E58" i="11"/>
  <c r="F58" i="11" s="1"/>
  <c r="H58" i="11" s="1"/>
  <c r="I58" i="11" s="1"/>
  <c r="D58" i="11"/>
  <c r="V57" i="11"/>
  <c r="E57" i="11"/>
  <c r="D57" i="11"/>
  <c r="V56" i="11"/>
  <c r="E56" i="11"/>
  <c r="D56" i="11"/>
  <c r="V55" i="11"/>
  <c r="E55" i="11"/>
  <c r="D55" i="11"/>
  <c r="V54" i="11"/>
  <c r="R54" i="11"/>
  <c r="E54" i="11"/>
  <c r="D54" i="11"/>
  <c r="E48" i="11"/>
  <c r="D48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F29" i="11"/>
  <c r="H29" i="11" s="1"/>
  <c r="I29" i="11" s="1"/>
  <c r="J30" i="11" s="1"/>
  <c r="E23" i="11"/>
  <c r="D23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H16" i="11"/>
  <c r="I16" i="11" s="1"/>
  <c r="F16" i="1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H8" i="11"/>
  <c r="I8" i="11" s="1"/>
  <c r="F8" i="1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F4" i="11"/>
  <c r="H4" i="11" s="1"/>
  <c r="V72" i="10"/>
  <c r="I72" i="10"/>
  <c r="E72" i="10"/>
  <c r="D72" i="10"/>
  <c r="V71" i="10"/>
  <c r="E71" i="10"/>
  <c r="D71" i="10"/>
  <c r="V70" i="10"/>
  <c r="E70" i="10"/>
  <c r="D70" i="10"/>
  <c r="F70" i="10" s="1"/>
  <c r="H70" i="10" s="1"/>
  <c r="I70" i="10" s="1"/>
  <c r="V69" i="10"/>
  <c r="E69" i="10"/>
  <c r="D69" i="10"/>
  <c r="F69" i="10" s="1"/>
  <c r="H69" i="10" s="1"/>
  <c r="I69" i="10" s="1"/>
  <c r="V68" i="10"/>
  <c r="E68" i="10"/>
  <c r="D68" i="10"/>
  <c r="V67" i="10"/>
  <c r="E67" i="10"/>
  <c r="D67" i="10"/>
  <c r="V66" i="10"/>
  <c r="E66" i="10"/>
  <c r="D66" i="10"/>
  <c r="F66" i="10" s="1"/>
  <c r="H66" i="10" s="1"/>
  <c r="I66" i="10" s="1"/>
  <c r="V65" i="10"/>
  <c r="E65" i="10"/>
  <c r="D65" i="10"/>
  <c r="F65" i="10" s="1"/>
  <c r="H65" i="10" s="1"/>
  <c r="I65" i="10" s="1"/>
  <c r="V64" i="10"/>
  <c r="E64" i="10"/>
  <c r="D64" i="10"/>
  <c r="F64" i="10" s="1"/>
  <c r="H64" i="10" s="1"/>
  <c r="I64" i="10" s="1"/>
  <c r="V63" i="10"/>
  <c r="E63" i="10"/>
  <c r="D63" i="10"/>
  <c r="V62" i="10"/>
  <c r="E62" i="10"/>
  <c r="D62" i="10"/>
  <c r="F62" i="10" s="1"/>
  <c r="H62" i="10" s="1"/>
  <c r="I62" i="10" s="1"/>
  <c r="V61" i="10"/>
  <c r="E61" i="10"/>
  <c r="D61" i="10"/>
  <c r="F61" i="10" s="1"/>
  <c r="H61" i="10" s="1"/>
  <c r="I61" i="10" s="1"/>
  <c r="V60" i="10"/>
  <c r="E60" i="10"/>
  <c r="D60" i="10"/>
  <c r="F60" i="10" s="1"/>
  <c r="H60" i="10" s="1"/>
  <c r="I60" i="10" s="1"/>
  <c r="V59" i="10"/>
  <c r="E59" i="10"/>
  <c r="D59" i="10"/>
  <c r="V58" i="10"/>
  <c r="E58" i="10"/>
  <c r="D58" i="10"/>
  <c r="F58" i="10" s="1"/>
  <c r="H58" i="10" s="1"/>
  <c r="I58" i="10" s="1"/>
  <c r="V57" i="10"/>
  <c r="E57" i="10"/>
  <c r="D57" i="10"/>
  <c r="F57" i="10" s="1"/>
  <c r="H57" i="10" s="1"/>
  <c r="I57" i="10" s="1"/>
  <c r="V56" i="10"/>
  <c r="E56" i="10"/>
  <c r="D56" i="10"/>
  <c r="F56" i="10" s="1"/>
  <c r="H56" i="10" s="1"/>
  <c r="I56" i="10" s="1"/>
  <c r="V55" i="10"/>
  <c r="E55" i="10"/>
  <c r="D55" i="10"/>
  <c r="V54" i="10"/>
  <c r="R54" i="10"/>
  <c r="E54" i="10"/>
  <c r="D54" i="10"/>
  <c r="D73" i="10" s="1"/>
  <c r="E48" i="10"/>
  <c r="D48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H43" i="10"/>
  <c r="I43" i="10" s="1"/>
  <c r="F43" i="10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F29" i="10"/>
  <c r="H29" i="10" s="1"/>
  <c r="E23" i="10"/>
  <c r="D23" i="10"/>
  <c r="V22" i="10"/>
  <c r="I22" i="10"/>
  <c r="F22" i="10"/>
  <c r="V21" i="10"/>
  <c r="F21" i="10"/>
  <c r="H21" i="10" s="1"/>
  <c r="I21" i="10" s="1"/>
  <c r="V20" i="10"/>
  <c r="F20" i="10"/>
  <c r="H20" i="10" s="1"/>
  <c r="I20" i="10" s="1"/>
  <c r="V19" i="10"/>
  <c r="F19" i="10"/>
  <c r="H19" i="10" s="1"/>
  <c r="I19" i="10" s="1"/>
  <c r="V18" i="10"/>
  <c r="F18" i="10"/>
  <c r="H18" i="10" s="1"/>
  <c r="I18" i="10" s="1"/>
  <c r="V17" i="10"/>
  <c r="F17" i="10"/>
  <c r="H17" i="10" s="1"/>
  <c r="I17" i="10" s="1"/>
  <c r="V16" i="10"/>
  <c r="F16" i="10"/>
  <c r="H16" i="10" s="1"/>
  <c r="I16" i="10" s="1"/>
  <c r="V15" i="10"/>
  <c r="F15" i="10"/>
  <c r="H15" i="10" s="1"/>
  <c r="I15" i="10" s="1"/>
  <c r="V14" i="10"/>
  <c r="F14" i="10"/>
  <c r="H14" i="10" s="1"/>
  <c r="I14" i="10" s="1"/>
  <c r="V13" i="10"/>
  <c r="F13" i="10"/>
  <c r="H13" i="10" s="1"/>
  <c r="I13" i="10" s="1"/>
  <c r="V12" i="10"/>
  <c r="F12" i="10"/>
  <c r="H12" i="10" s="1"/>
  <c r="I12" i="10" s="1"/>
  <c r="V11" i="10"/>
  <c r="F11" i="10"/>
  <c r="H11" i="10" s="1"/>
  <c r="I11" i="10" s="1"/>
  <c r="V10" i="10"/>
  <c r="F10" i="10"/>
  <c r="H10" i="10" s="1"/>
  <c r="I10" i="10" s="1"/>
  <c r="V9" i="10"/>
  <c r="F9" i="10"/>
  <c r="H9" i="10" s="1"/>
  <c r="I9" i="10" s="1"/>
  <c r="V8" i="10"/>
  <c r="H8" i="10"/>
  <c r="I8" i="10" s="1"/>
  <c r="F8" i="10"/>
  <c r="V7" i="10"/>
  <c r="F7" i="10"/>
  <c r="H7" i="10" s="1"/>
  <c r="I7" i="10" s="1"/>
  <c r="V6" i="10"/>
  <c r="F6" i="10"/>
  <c r="H6" i="10" s="1"/>
  <c r="I6" i="10" s="1"/>
  <c r="V5" i="10"/>
  <c r="F5" i="10"/>
  <c r="H5" i="10" s="1"/>
  <c r="I5" i="10" s="1"/>
  <c r="V4" i="10"/>
  <c r="R4" i="10"/>
  <c r="F4" i="10"/>
  <c r="H4" i="10" s="1"/>
  <c r="V72" i="9"/>
  <c r="I72" i="9"/>
  <c r="E72" i="9"/>
  <c r="D72" i="9"/>
  <c r="V71" i="9"/>
  <c r="E71" i="9"/>
  <c r="F71" i="9" s="1"/>
  <c r="H71" i="9" s="1"/>
  <c r="I71" i="9" s="1"/>
  <c r="D71" i="9"/>
  <c r="V70" i="9"/>
  <c r="E70" i="9"/>
  <c r="F70" i="9" s="1"/>
  <c r="H70" i="9" s="1"/>
  <c r="I70" i="9" s="1"/>
  <c r="D70" i="9"/>
  <c r="V69" i="9"/>
  <c r="E69" i="9"/>
  <c r="D69" i="9"/>
  <c r="F69" i="9" s="1"/>
  <c r="H69" i="9" s="1"/>
  <c r="I69" i="9" s="1"/>
  <c r="V68" i="9"/>
  <c r="E68" i="9"/>
  <c r="D68" i="9"/>
  <c r="V67" i="9"/>
  <c r="E67" i="9"/>
  <c r="D67" i="9"/>
  <c r="V66" i="9"/>
  <c r="E66" i="9"/>
  <c r="F66" i="9" s="1"/>
  <c r="H66" i="9" s="1"/>
  <c r="I66" i="9" s="1"/>
  <c r="D66" i="9"/>
  <c r="V65" i="9"/>
  <c r="E65" i="9"/>
  <c r="D65" i="9"/>
  <c r="F65" i="9" s="1"/>
  <c r="H65" i="9" s="1"/>
  <c r="I65" i="9" s="1"/>
  <c r="V64" i="9"/>
  <c r="E64" i="9"/>
  <c r="D64" i="9"/>
  <c r="V63" i="9"/>
  <c r="E63" i="9"/>
  <c r="D63" i="9"/>
  <c r="V62" i="9"/>
  <c r="E62" i="9"/>
  <c r="F62" i="9" s="1"/>
  <c r="H62" i="9" s="1"/>
  <c r="I62" i="9" s="1"/>
  <c r="D62" i="9"/>
  <c r="V61" i="9"/>
  <c r="E61" i="9"/>
  <c r="D61" i="9"/>
  <c r="F61" i="9" s="1"/>
  <c r="H61" i="9" s="1"/>
  <c r="I61" i="9" s="1"/>
  <c r="V60" i="9"/>
  <c r="E60" i="9"/>
  <c r="D60" i="9"/>
  <c r="V59" i="9"/>
  <c r="E59" i="9"/>
  <c r="D59" i="9"/>
  <c r="V58" i="9"/>
  <c r="E58" i="9"/>
  <c r="F58" i="9" s="1"/>
  <c r="H58" i="9" s="1"/>
  <c r="I58" i="9" s="1"/>
  <c r="D58" i="9"/>
  <c r="V57" i="9"/>
  <c r="E57" i="9"/>
  <c r="F57" i="9" s="1"/>
  <c r="H57" i="9" s="1"/>
  <c r="I57" i="9" s="1"/>
  <c r="D57" i="9"/>
  <c r="V56" i="9"/>
  <c r="E56" i="9"/>
  <c r="D56" i="9"/>
  <c r="V55" i="9"/>
  <c r="E55" i="9"/>
  <c r="F55" i="9" s="1"/>
  <c r="H55" i="9" s="1"/>
  <c r="I55" i="9" s="1"/>
  <c r="D55" i="9"/>
  <c r="V54" i="9"/>
  <c r="R54" i="9"/>
  <c r="E54" i="9"/>
  <c r="D54" i="9"/>
  <c r="E48" i="9"/>
  <c r="D48" i="9"/>
  <c r="V47" i="9"/>
  <c r="I47" i="9"/>
  <c r="F47" i="9"/>
  <c r="V46" i="9"/>
  <c r="F46" i="9"/>
  <c r="H46" i="9" s="1"/>
  <c r="I46" i="9" s="1"/>
  <c r="V45" i="9"/>
  <c r="H45" i="9"/>
  <c r="I45" i="9" s="1"/>
  <c r="F45" i="9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H37" i="9"/>
  <c r="I37" i="9" s="1"/>
  <c r="F37" i="9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F29" i="9"/>
  <c r="H29" i="9" s="1"/>
  <c r="K29" i="9" s="1"/>
  <c r="E23" i="9"/>
  <c r="D23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H18" i="9"/>
  <c r="I18" i="9" s="1"/>
  <c r="F18" i="9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H10" i="9"/>
  <c r="I10" i="9" s="1"/>
  <c r="F10" i="9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F6" i="9"/>
  <c r="H6" i="9" s="1"/>
  <c r="I6" i="9" s="1"/>
  <c r="V5" i="9"/>
  <c r="F5" i="9"/>
  <c r="H5" i="9" s="1"/>
  <c r="I5" i="9" s="1"/>
  <c r="V4" i="9"/>
  <c r="R4" i="9"/>
  <c r="F4" i="9"/>
  <c r="H4" i="9" s="1"/>
  <c r="V72" i="8"/>
  <c r="I72" i="8"/>
  <c r="E72" i="8"/>
  <c r="D72" i="8"/>
  <c r="V71" i="8"/>
  <c r="E71" i="8"/>
  <c r="D71" i="8"/>
  <c r="F71" i="8" s="1"/>
  <c r="H71" i="8" s="1"/>
  <c r="I71" i="8" s="1"/>
  <c r="V70" i="8"/>
  <c r="E70" i="8"/>
  <c r="D70" i="8"/>
  <c r="V69" i="8"/>
  <c r="E69" i="8"/>
  <c r="D69" i="8"/>
  <c r="F69" i="8" s="1"/>
  <c r="H69" i="8" s="1"/>
  <c r="I69" i="8" s="1"/>
  <c r="V68" i="8"/>
  <c r="E68" i="8"/>
  <c r="D68" i="8"/>
  <c r="V67" i="8"/>
  <c r="E67" i="8"/>
  <c r="D67" i="8"/>
  <c r="F67" i="8" s="1"/>
  <c r="H67" i="8" s="1"/>
  <c r="I67" i="8" s="1"/>
  <c r="V66" i="8"/>
  <c r="E66" i="8"/>
  <c r="D66" i="8"/>
  <c r="V65" i="8"/>
  <c r="E65" i="8"/>
  <c r="D65" i="8"/>
  <c r="F65" i="8" s="1"/>
  <c r="H65" i="8" s="1"/>
  <c r="I65" i="8" s="1"/>
  <c r="V64" i="8"/>
  <c r="E64" i="8"/>
  <c r="D64" i="8"/>
  <c r="V63" i="8"/>
  <c r="E63" i="8"/>
  <c r="D63" i="8"/>
  <c r="F63" i="8" s="1"/>
  <c r="H63" i="8" s="1"/>
  <c r="I63" i="8" s="1"/>
  <c r="V62" i="8"/>
  <c r="E62" i="8"/>
  <c r="F62" i="8" s="1"/>
  <c r="H62" i="8" s="1"/>
  <c r="I62" i="8" s="1"/>
  <c r="D62" i="8"/>
  <c r="V61" i="8"/>
  <c r="E61" i="8"/>
  <c r="F61" i="8" s="1"/>
  <c r="H61" i="8" s="1"/>
  <c r="I61" i="8" s="1"/>
  <c r="D61" i="8"/>
  <c r="V60" i="8"/>
  <c r="E60" i="8"/>
  <c r="D60" i="8"/>
  <c r="V59" i="8"/>
  <c r="E59" i="8"/>
  <c r="D59" i="8"/>
  <c r="V58" i="8"/>
  <c r="E58" i="8"/>
  <c r="D58" i="8"/>
  <c r="V57" i="8"/>
  <c r="E57" i="8"/>
  <c r="D57" i="8"/>
  <c r="V56" i="8"/>
  <c r="E56" i="8"/>
  <c r="D56" i="8"/>
  <c r="V55" i="8"/>
  <c r="E55" i="8"/>
  <c r="D55" i="8"/>
  <c r="V54" i="8"/>
  <c r="R54" i="8"/>
  <c r="E54" i="8"/>
  <c r="E73" i="8" s="1"/>
  <c r="D54" i="8"/>
  <c r="E48" i="8"/>
  <c r="D48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I39" i="8"/>
  <c r="F39" i="8"/>
  <c r="H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I31" i="8"/>
  <c r="F31" i="8"/>
  <c r="H31" i="8" s="1"/>
  <c r="V30" i="8"/>
  <c r="F30" i="8"/>
  <c r="H30" i="8" s="1"/>
  <c r="I30" i="8" s="1"/>
  <c r="V29" i="8"/>
  <c r="R29" i="8"/>
  <c r="F29" i="8"/>
  <c r="H29" i="8" s="1"/>
  <c r="E23" i="8"/>
  <c r="D23" i="8"/>
  <c r="V22" i="8"/>
  <c r="I22" i="8"/>
  <c r="F22" i="8"/>
  <c r="V21" i="8"/>
  <c r="F21" i="8"/>
  <c r="H21" i="8" s="1"/>
  <c r="I21" i="8" s="1"/>
  <c r="V20" i="8"/>
  <c r="F20" i="8"/>
  <c r="H20" i="8" s="1"/>
  <c r="I20" i="8" s="1"/>
  <c r="V19" i="8"/>
  <c r="F19" i="8"/>
  <c r="H19" i="8" s="1"/>
  <c r="I19" i="8" s="1"/>
  <c r="V18" i="8"/>
  <c r="F18" i="8"/>
  <c r="H18" i="8" s="1"/>
  <c r="I18" i="8" s="1"/>
  <c r="V17" i="8"/>
  <c r="F17" i="8"/>
  <c r="H17" i="8" s="1"/>
  <c r="I17" i="8" s="1"/>
  <c r="V16" i="8"/>
  <c r="F16" i="8"/>
  <c r="H16" i="8" s="1"/>
  <c r="I16" i="8" s="1"/>
  <c r="V15" i="8"/>
  <c r="F15" i="8"/>
  <c r="H15" i="8" s="1"/>
  <c r="I15" i="8" s="1"/>
  <c r="V14" i="8"/>
  <c r="H14" i="8"/>
  <c r="I14" i="8" s="1"/>
  <c r="F14" i="8"/>
  <c r="V13" i="8"/>
  <c r="F13" i="8"/>
  <c r="H13" i="8" s="1"/>
  <c r="I13" i="8" s="1"/>
  <c r="V12" i="8"/>
  <c r="F12" i="8"/>
  <c r="H12" i="8" s="1"/>
  <c r="I12" i="8" s="1"/>
  <c r="V11" i="8"/>
  <c r="F11" i="8"/>
  <c r="H11" i="8" s="1"/>
  <c r="I11" i="8" s="1"/>
  <c r="V10" i="8"/>
  <c r="H10" i="8"/>
  <c r="I10" i="8" s="1"/>
  <c r="F10" i="8"/>
  <c r="V9" i="8"/>
  <c r="F9" i="8"/>
  <c r="H9" i="8" s="1"/>
  <c r="I9" i="8" s="1"/>
  <c r="V8" i="8"/>
  <c r="F8" i="8"/>
  <c r="H8" i="8" s="1"/>
  <c r="I8" i="8" s="1"/>
  <c r="V7" i="8"/>
  <c r="F7" i="8"/>
  <c r="H7" i="8" s="1"/>
  <c r="I7" i="8" s="1"/>
  <c r="V6" i="8"/>
  <c r="F6" i="8"/>
  <c r="H6" i="8" s="1"/>
  <c r="I6" i="8" s="1"/>
  <c r="V5" i="8"/>
  <c r="F5" i="8"/>
  <c r="H5" i="8" s="1"/>
  <c r="I5" i="8" s="1"/>
  <c r="V4" i="8"/>
  <c r="R4" i="8"/>
  <c r="F4" i="8"/>
  <c r="H4" i="8" s="1"/>
  <c r="V72" i="7"/>
  <c r="I72" i="7"/>
  <c r="E72" i="7"/>
  <c r="D72" i="7"/>
  <c r="V71" i="7"/>
  <c r="E71" i="7"/>
  <c r="D71" i="7"/>
  <c r="F71" i="7" s="1"/>
  <c r="H71" i="7" s="1"/>
  <c r="I71" i="7" s="1"/>
  <c r="V70" i="7"/>
  <c r="E70" i="7"/>
  <c r="D70" i="7"/>
  <c r="V69" i="7"/>
  <c r="E69" i="7"/>
  <c r="D69" i="7"/>
  <c r="F69" i="7" s="1"/>
  <c r="H69" i="7" s="1"/>
  <c r="I69" i="7" s="1"/>
  <c r="V68" i="7"/>
  <c r="E68" i="7"/>
  <c r="D68" i="7"/>
  <c r="V67" i="7"/>
  <c r="E67" i="7"/>
  <c r="D67" i="7"/>
  <c r="F67" i="7" s="1"/>
  <c r="H67" i="7" s="1"/>
  <c r="I67" i="7" s="1"/>
  <c r="V66" i="7"/>
  <c r="E66" i="7"/>
  <c r="F66" i="7" s="1"/>
  <c r="H66" i="7" s="1"/>
  <c r="I66" i="7" s="1"/>
  <c r="D66" i="7"/>
  <c r="V65" i="7"/>
  <c r="E65" i="7"/>
  <c r="D65" i="7"/>
  <c r="F65" i="7" s="1"/>
  <c r="H65" i="7" s="1"/>
  <c r="I65" i="7" s="1"/>
  <c r="V64" i="7"/>
  <c r="E64" i="7"/>
  <c r="D64" i="7"/>
  <c r="V63" i="7"/>
  <c r="E63" i="7"/>
  <c r="D63" i="7"/>
  <c r="F63" i="7" s="1"/>
  <c r="H63" i="7" s="1"/>
  <c r="I63" i="7" s="1"/>
  <c r="V62" i="7"/>
  <c r="E62" i="7"/>
  <c r="D62" i="7"/>
  <c r="V61" i="7"/>
  <c r="E61" i="7"/>
  <c r="D61" i="7"/>
  <c r="F61" i="7" s="1"/>
  <c r="H61" i="7" s="1"/>
  <c r="I61" i="7" s="1"/>
  <c r="V60" i="7"/>
  <c r="E60" i="7"/>
  <c r="D60" i="7"/>
  <c r="V59" i="7"/>
  <c r="E59" i="7"/>
  <c r="D59" i="7"/>
  <c r="F59" i="7" s="1"/>
  <c r="H59" i="7" s="1"/>
  <c r="I59" i="7" s="1"/>
  <c r="V58" i="7"/>
  <c r="E58" i="7"/>
  <c r="D58" i="7"/>
  <c r="V57" i="7"/>
  <c r="E57" i="7"/>
  <c r="D57" i="7"/>
  <c r="F57" i="7" s="1"/>
  <c r="H57" i="7" s="1"/>
  <c r="I57" i="7" s="1"/>
  <c r="V56" i="7"/>
  <c r="E56" i="7"/>
  <c r="D56" i="7"/>
  <c r="V55" i="7"/>
  <c r="E55" i="7"/>
  <c r="D55" i="7"/>
  <c r="F55" i="7" s="1"/>
  <c r="H55" i="7" s="1"/>
  <c r="I55" i="7" s="1"/>
  <c r="V54" i="7"/>
  <c r="R54" i="7"/>
  <c r="E54" i="7"/>
  <c r="D54" i="7"/>
  <c r="E48" i="7"/>
  <c r="D48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H37" i="7"/>
  <c r="I37" i="7" s="1"/>
  <c r="F37" i="7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J31" i="7" s="1"/>
  <c r="V29" i="7"/>
  <c r="R29" i="7"/>
  <c r="F29" i="7"/>
  <c r="H29" i="7" s="1"/>
  <c r="I29" i="7" s="1"/>
  <c r="J30" i="7" s="1"/>
  <c r="E23" i="7"/>
  <c r="D23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H15" i="7"/>
  <c r="I15" i="7" s="1"/>
  <c r="F15" i="7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F4" i="7"/>
  <c r="H4" i="7" s="1"/>
  <c r="V72" i="6"/>
  <c r="I72" i="6"/>
  <c r="E72" i="6"/>
  <c r="D72" i="6"/>
  <c r="V71" i="6"/>
  <c r="E71" i="6"/>
  <c r="D71" i="6"/>
  <c r="V70" i="6"/>
  <c r="E70" i="6"/>
  <c r="D70" i="6"/>
  <c r="V69" i="6"/>
  <c r="E69" i="6"/>
  <c r="D69" i="6"/>
  <c r="F69" i="6" s="1"/>
  <c r="H69" i="6" s="1"/>
  <c r="I69" i="6" s="1"/>
  <c r="V68" i="6"/>
  <c r="E68" i="6"/>
  <c r="D68" i="6"/>
  <c r="V67" i="6"/>
  <c r="E67" i="6"/>
  <c r="D67" i="6"/>
  <c r="F67" i="6" s="1"/>
  <c r="H67" i="6" s="1"/>
  <c r="I67" i="6" s="1"/>
  <c r="V66" i="6"/>
  <c r="E66" i="6"/>
  <c r="F66" i="6" s="1"/>
  <c r="H66" i="6" s="1"/>
  <c r="I66" i="6" s="1"/>
  <c r="D66" i="6"/>
  <c r="V65" i="6"/>
  <c r="E65" i="6"/>
  <c r="D65" i="6"/>
  <c r="F65" i="6" s="1"/>
  <c r="H65" i="6" s="1"/>
  <c r="I65" i="6" s="1"/>
  <c r="V64" i="6"/>
  <c r="E64" i="6"/>
  <c r="D64" i="6"/>
  <c r="V63" i="6"/>
  <c r="E63" i="6"/>
  <c r="D63" i="6"/>
  <c r="F63" i="6" s="1"/>
  <c r="H63" i="6" s="1"/>
  <c r="I63" i="6" s="1"/>
  <c r="V62" i="6"/>
  <c r="E62" i="6"/>
  <c r="D62" i="6"/>
  <c r="V61" i="6"/>
  <c r="E61" i="6"/>
  <c r="D61" i="6"/>
  <c r="F61" i="6" s="1"/>
  <c r="H61" i="6" s="1"/>
  <c r="I61" i="6" s="1"/>
  <c r="V60" i="6"/>
  <c r="E60" i="6"/>
  <c r="D60" i="6"/>
  <c r="V59" i="6"/>
  <c r="E59" i="6"/>
  <c r="D59" i="6"/>
  <c r="F59" i="6" s="1"/>
  <c r="H59" i="6" s="1"/>
  <c r="I59" i="6" s="1"/>
  <c r="V58" i="6"/>
  <c r="E58" i="6"/>
  <c r="D58" i="6"/>
  <c r="V57" i="6"/>
  <c r="E57" i="6"/>
  <c r="D57" i="6"/>
  <c r="F57" i="6" s="1"/>
  <c r="H57" i="6" s="1"/>
  <c r="I57" i="6" s="1"/>
  <c r="V56" i="6"/>
  <c r="E56" i="6"/>
  <c r="F56" i="6" s="1"/>
  <c r="H56" i="6" s="1"/>
  <c r="I56" i="6" s="1"/>
  <c r="D56" i="6"/>
  <c r="V55" i="6"/>
  <c r="E55" i="6"/>
  <c r="F55" i="6" s="1"/>
  <c r="H55" i="6" s="1"/>
  <c r="I55" i="6" s="1"/>
  <c r="D55" i="6"/>
  <c r="V54" i="6"/>
  <c r="R54" i="6"/>
  <c r="E54" i="6"/>
  <c r="D54" i="6"/>
  <c r="D73" i="6" s="1"/>
  <c r="E48" i="6"/>
  <c r="D48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F29" i="6"/>
  <c r="H29" i="6" s="1"/>
  <c r="E23" i="6"/>
  <c r="D23" i="6"/>
  <c r="V22" i="6"/>
  <c r="I22" i="6"/>
  <c r="F22" i="6"/>
  <c r="V21" i="6"/>
  <c r="F21" i="6"/>
  <c r="H21" i="6" s="1"/>
  <c r="I21" i="6" s="1"/>
  <c r="V20" i="6"/>
  <c r="F20" i="6"/>
  <c r="H20" i="6" s="1"/>
  <c r="I20" i="6" s="1"/>
  <c r="V19" i="6"/>
  <c r="F19" i="6"/>
  <c r="H19" i="6" s="1"/>
  <c r="I19" i="6" s="1"/>
  <c r="V18" i="6"/>
  <c r="F18" i="6"/>
  <c r="H18" i="6" s="1"/>
  <c r="I18" i="6" s="1"/>
  <c r="V17" i="6"/>
  <c r="F17" i="6"/>
  <c r="H17" i="6" s="1"/>
  <c r="I17" i="6" s="1"/>
  <c r="V16" i="6"/>
  <c r="H16" i="6"/>
  <c r="I16" i="6" s="1"/>
  <c r="F16" i="6"/>
  <c r="V15" i="6"/>
  <c r="F15" i="6"/>
  <c r="H15" i="6" s="1"/>
  <c r="I15" i="6" s="1"/>
  <c r="V14" i="6"/>
  <c r="F14" i="6"/>
  <c r="H14" i="6" s="1"/>
  <c r="I14" i="6" s="1"/>
  <c r="V13" i="6"/>
  <c r="F13" i="6"/>
  <c r="H13" i="6" s="1"/>
  <c r="I13" i="6" s="1"/>
  <c r="V12" i="6"/>
  <c r="F12" i="6"/>
  <c r="H12" i="6" s="1"/>
  <c r="I12" i="6" s="1"/>
  <c r="V11" i="6"/>
  <c r="F11" i="6"/>
  <c r="H11" i="6" s="1"/>
  <c r="I11" i="6" s="1"/>
  <c r="V10" i="6"/>
  <c r="F10" i="6"/>
  <c r="H10" i="6" s="1"/>
  <c r="I10" i="6" s="1"/>
  <c r="V9" i="6"/>
  <c r="F9" i="6"/>
  <c r="H9" i="6" s="1"/>
  <c r="I9" i="6" s="1"/>
  <c r="V8" i="6"/>
  <c r="F8" i="6"/>
  <c r="H8" i="6" s="1"/>
  <c r="I8" i="6" s="1"/>
  <c r="V7" i="6"/>
  <c r="F7" i="6"/>
  <c r="H7" i="6" s="1"/>
  <c r="I7" i="6" s="1"/>
  <c r="V6" i="6"/>
  <c r="F6" i="6"/>
  <c r="H6" i="6" s="1"/>
  <c r="I6" i="6" s="1"/>
  <c r="V5" i="6"/>
  <c r="F5" i="6"/>
  <c r="H5" i="6" s="1"/>
  <c r="I5" i="6" s="1"/>
  <c r="V4" i="6"/>
  <c r="R4" i="6"/>
  <c r="F4" i="6"/>
  <c r="H4" i="6" s="1"/>
  <c r="K4" i="6" s="1"/>
  <c r="V72" i="5"/>
  <c r="I72" i="5"/>
  <c r="E72" i="5"/>
  <c r="D72" i="5"/>
  <c r="V71" i="5"/>
  <c r="E71" i="5"/>
  <c r="D71" i="5"/>
  <c r="V70" i="5"/>
  <c r="E70" i="5"/>
  <c r="D70" i="5"/>
  <c r="F70" i="5" s="1"/>
  <c r="H70" i="5" s="1"/>
  <c r="I70" i="5" s="1"/>
  <c r="V69" i="5"/>
  <c r="E69" i="5"/>
  <c r="D69" i="5"/>
  <c r="V68" i="5"/>
  <c r="E68" i="5"/>
  <c r="D68" i="5"/>
  <c r="V67" i="5"/>
  <c r="E67" i="5"/>
  <c r="D67" i="5"/>
  <c r="V66" i="5"/>
  <c r="E66" i="5"/>
  <c r="D66" i="5"/>
  <c r="F66" i="5" s="1"/>
  <c r="H66" i="5" s="1"/>
  <c r="I66" i="5" s="1"/>
  <c r="V65" i="5"/>
  <c r="E65" i="5"/>
  <c r="D65" i="5"/>
  <c r="V64" i="5"/>
  <c r="E64" i="5"/>
  <c r="D64" i="5"/>
  <c r="F64" i="5" s="1"/>
  <c r="H64" i="5" s="1"/>
  <c r="I64" i="5" s="1"/>
  <c r="V63" i="5"/>
  <c r="E63" i="5"/>
  <c r="D63" i="5"/>
  <c r="V62" i="5"/>
  <c r="E62" i="5"/>
  <c r="D62" i="5"/>
  <c r="F62" i="5" s="1"/>
  <c r="H62" i="5" s="1"/>
  <c r="I62" i="5" s="1"/>
  <c r="V61" i="5"/>
  <c r="E61" i="5"/>
  <c r="D61" i="5"/>
  <c r="V60" i="5"/>
  <c r="E60" i="5"/>
  <c r="F60" i="5" s="1"/>
  <c r="H60" i="5" s="1"/>
  <c r="I60" i="5" s="1"/>
  <c r="D60" i="5"/>
  <c r="V59" i="5"/>
  <c r="E59" i="5"/>
  <c r="F59" i="5" s="1"/>
  <c r="H59" i="5" s="1"/>
  <c r="I59" i="5" s="1"/>
  <c r="D59" i="5"/>
  <c r="V58" i="5"/>
  <c r="E58" i="5"/>
  <c r="F58" i="5" s="1"/>
  <c r="H58" i="5" s="1"/>
  <c r="I58" i="5" s="1"/>
  <c r="D58" i="5"/>
  <c r="V57" i="5"/>
  <c r="E57" i="5"/>
  <c r="D57" i="5"/>
  <c r="V56" i="5"/>
  <c r="E56" i="5"/>
  <c r="D56" i="5"/>
  <c r="F56" i="5" s="1"/>
  <c r="H56" i="5" s="1"/>
  <c r="I56" i="5" s="1"/>
  <c r="V55" i="5"/>
  <c r="E55" i="5"/>
  <c r="D55" i="5"/>
  <c r="V54" i="5"/>
  <c r="R54" i="5"/>
  <c r="E54" i="5"/>
  <c r="D54" i="5"/>
  <c r="E48" i="5"/>
  <c r="D48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H41" i="5"/>
  <c r="I41" i="5" s="1"/>
  <c r="F41" i="5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I36" i="5"/>
  <c r="F36" i="5"/>
  <c r="H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F29" i="5"/>
  <c r="H29" i="5" s="1"/>
  <c r="E23" i="5"/>
  <c r="D23" i="5"/>
  <c r="V22" i="5"/>
  <c r="I22" i="5"/>
  <c r="F22" i="5"/>
  <c r="V21" i="5"/>
  <c r="F21" i="5"/>
  <c r="H21" i="5" s="1"/>
  <c r="I21" i="5" s="1"/>
  <c r="V20" i="5"/>
  <c r="F20" i="5"/>
  <c r="H20" i="5" s="1"/>
  <c r="I20" i="5" s="1"/>
  <c r="V19" i="5"/>
  <c r="F19" i="5"/>
  <c r="H19" i="5" s="1"/>
  <c r="I19" i="5" s="1"/>
  <c r="V18" i="5"/>
  <c r="F18" i="5"/>
  <c r="H18" i="5" s="1"/>
  <c r="I18" i="5" s="1"/>
  <c r="V17" i="5"/>
  <c r="F17" i="5"/>
  <c r="H17" i="5" s="1"/>
  <c r="I17" i="5" s="1"/>
  <c r="V16" i="5"/>
  <c r="F16" i="5"/>
  <c r="H16" i="5" s="1"/>
  <c r="I16" i="5" s="1"/>
  <c r="V15" i="5"/>
  <c r="F15" i="5"/>
  <c r="H15" i="5" s="1"/>
  <c r="I15" i="5" s="1"/>
  <c r="V14" i="5"/>
  <c r="F14" i="5"/>
  <c r="H14" i="5" s="1"/>
  <c r="I14" i="5" s="1"/>
  <c r="V13" i="5"/>
  <c r="F13" i="5"/>
  <c r="H13" i="5" s="1"/>
  <c r="I13" i="5" s="1"/>
  <c r="V12" i="5"/>
  <c r="F12" i="5"/>
  <c r="H12" i="5" s="1"/>
  <c r="I12" i="5" s="1"/>
  <c r="V11" i="5"/>
  <c r="F11" i="5"/>
  <c r="H11" i="5" s="1"/>
  <c r="I11" i="5" s="1"/>
  <c r="V10" i="5"/>
  <c r="F10" i="5"/>
  <c r="H10" i="5" s="1"/>
  <c r="I10" i="5" s="1"/>
  <c r="V9" i="5"/>
  <c r="F9" i="5"/>
  <c r="H9" i="5" s="1"/>
  <c r="I9" i="5" s="1"/>
  <c r="V8" i="5"/>
  <c r="F8" i="5"/>
  <c r="H8" i="5" s="1"/>
  <c r="I8" i="5" s="1"/>
  <c r="V7" i="5"/>
  <c r="F7" i="5"/>
  <c r="H7" i="5" s="1"/>
  <c r="I7" i="5" s="1"/>
  <c r="V6" i="5"/>
  <c r="F6" i="5"/>
  <c r="H6" i="5" s="1"/>
  <c r="I6" i="5" s="1"/>
  <c r="V5" i="5"/>
  <c r="F5" i="5"/>
  <c r="H5" i="5" s="1"/>
  <c r="I5" i="5" s="1"/>
  <c r="V4" i="5"/>
  <c r="R4" i="5"/>
  <c r="F4" i="5"/>
  <c r="H4" i="5" s="1"/>
  <c r="I4" i="5" s="1"/>
  <c r="J5" i="5" s="1"/>
  <c r="E73" i="18" l="1"/>
  <c r="F58" i="18"/>
  <c r="H58" i="18" s="1"/>
  <c r="I58" i="18" s="1"/>
  <c r="F62" i="18"/>
  <c r="H62" i="18" s="1"/>
  <c r="I62" i="18" s="1"/>
  <c r="F55" i="18"/>
  <c r="H55" i="18" s="1"/>
  <c r="I55" i="18" s="1"/>
  <c r="F67" i="18"/>
  <c r="H67" i="18" s="1"/>
  <c r="I67" i="18" s="1"/>
  <c r="F65" i="18"/>
  <c r="H65" i="18" s="1"/>
  <c r="I65" i="18" s="1"/>
  <c r="F63" i="18"/>
  <c r="H63" i="18" s="1"/>
  <c r="I63" i="18" s="1"/>
  <c r="D73" i="18"/>
  <c r="F54" i="18"/>
  <c r="H54" i="18" s="1"/>
  <c r="K54" i="18" s="1"/>
  <c r="F71" i="18"/>
  <c r="H71" i="18" s="1"/>
  <c r="I71" i="18" s="1"/>
  <c r="F61" i="18"/>
  <c r="H61" i="18" s="1"/>
  <c r="I61" i="18" s="1"/>
  <c r="F59" i="18"/>
  <c r="H59" i="18" s="1"/>
  <c r="I59" i="18" s="1"/>
  <c r="F69" i="18"/>
  <c r="H69" i="18" s="1"/>
  <c r="I69" i="18" s="1"/>
  <c r="J6" i="18"/>
  <c r="K29" i="18"/>
  <c r="I29" i="18"/>
  <c r="J30" i="18" s="1"/>
  <c r="I4" i="18"/>
  <c r="J5" i="18" s="1"/>
  <c r="F55" i="17"/>
  <c r="H55" i="17" s="1"/>
  <c r="I55" i="17" s="1"/>
  <c r="F63" i="17"/>
  <c r="H63" i="17" s="1"/>
  <c r="I63" i="17" s="1"/>
  <c r="F71" i="17"/>
  <c r="H71" i="17" s="1"/>
  <c r="I71" i="17" s="1"/>
  <c r="F58" i="17"/>
  <c r="H58" i="17" s="1"/>
  <c r="I58" i="17" s="1"/>
  <c r="F66" i="17"/>
  <c r="H66" i="17" s="1"/>
  <c r="I66" i="17" s="1"/>
  <c r="D73" i="17"/>
  <c r="F61" i="17"/>
  <c r="H61" i="17" s="1"/>
  <c r="I61" i="17" s="1"/>
  <c r="F69" i="17"/>
  <c r="H69" i="17" s="1"/>
  <c r="I69" i="17" s="1"/>
  <c r="F56" i="17"/>
  <c r="H56" i="17" s="1"/>
  <c r="I56" i="17" s="1"/>
  <c r="F72" i="17"/>
  <c r="F54" i="17"/>
  <c r="H54" i="17" s="1"/>
  <c r="K54" i="17" s="1"/>
  <c r="F67" i="17"/>
  <c r="H67" i="17" s="1"/>
  <c r="I67" i="17" s="1"/>
  <c r="F62" i="17"/>
  <c r="H62" i="17" s="1"/>
  <c r="I62" i="17" s="1"/>
  <c r="F70" i="17"/>
  <c r="H70" i="17" s="1"/>
  <c r="I70" i="17" s="1"/>
  <c r="K29" i="17"/>
  <c r="I29" i="17"/>
  <c r="J30" i="17" s="1"/>
  <c r="J31" i="17" s="1"/>
  <c r="J32" i="17" s="1"/>
  <c r="F59" i="17"/>
  <c r="H59" i="17" s="1"/>
  <c r="I59" i="17" s="1"/>
  <c r="K4" i="17"/>
  <c r="I4" i="17"/>
  <c r="J5" i="17" s="1"/>
  <c r="F68" i="17"/>
  <c r="H68" i="17" s="1"/>
  <c r="I68" i="17" s="1"/>
  <c r="F60" i="17"/>
  <c r="H60" i="17" s="1"/>
  <c r="I60" i="17" s="1"/>
  <c r="E73" i="17"/>
  <c r="F64" i="17"/>
  <c r="H64" i="17" s="1"/>
  <c r="I64" i="17" s="1"/>
  <c r="K5" i="16"/>
  <c r="F63" i="16"/>
  <c r="H63" i="16" s="1"/>
  <c r="I63" i="16" s="1"/>
  <c r="J31" i="16"/>
  <c r="E73" i="16"/>
  <c r="F55" i="16"/>
  <c r="H55" i="16" s="1"/>
  <c r="I55" i="16" s="1"/>
  <c r="F60" i="16"/>
  <c r="H60" i="16" s="1"/>
  <c r="I60" i="16" s="1"/>
  <c r="F67" i="16"/>
  <c r="H67" i="16" s="1"/>
  <c r="I67" i="16" s="1"/>
  <c r="F71" i="16"/>
  <c r="H71" i="16" s="1"/>
  <c r="I71" i="16" s="1"/>
  <c r="K29" i="16"/>
  <c r="L29" i="16" s="1"/>
  <c r="F65" i="16"/>
  <c r="H65" i="16" s="1"/>
  <c r="I65" i="16" s="1"/>
  <c r="F68" i="16"/>
  <c r="H68" i="16" s="1"/>
  <c r="I68" i="16" s="1"/>
  <c r="J6" i="16"/>
  <c r="J7" i="16" s="1"/>
  <c r="F54" i="16"/>
  <c r="H54" i="16" s="1"/>
  <c r="K54" i="16" s="1"/>
  <c r="R5" i="16"/>
  <c r="K4" i="16"/>
  <c r="L4" i="16" s="1"/>
  <c r="K30" i="16"/>
  <c r="L30" i="16" s="1"/>
  <c r="J32" i="16"/>
  <c r="J33" i="16" s="1"/>
  <c r="J34" i="16" s="1"/>
  <c r="K31" i="16"/>
  <c r="R31" i="16"/>
  <c r="F62" i="16"/>
  <c r="H62" i="16" s="1"/>
  <c r="I62" i="16" s="1"/>
  <c r="F70" i="16"/>
  <c r="H70" i="16" s="1"/>
  <c r="I70" i="16" s="1"/>
  <c r="F56" i="16"/>
  <c r="H56" i="16" s="1"/>
  <c r="I56" i="16" s="1"/>
  <c r="F64" i="16"/>
  <c r="H64" i="16" s="1"/>
  <c r="I64" i="16" s="1"/>
  <c r="F72" i="16"/>
  <c r="F58" i="16"/>
  <c r="H58" i="16" s="1"/>
  <c r="I58" i="16" s="1"/>
  <c r="F66" i="16"/>
  <c r="H66" i="16" s="1"/>
  <c r="I66" i="16" s="1"/>
  <c r="D73" i="16"/>
  <c r="F54" i="13"/>
  <c r="H54" i="13" s="1"/>
  <c r="F67" i="12"/>
  <c r="H67" i="12" s="1"/>
  <c r="I67" i="12" s="1"/>
  <c r="F71" i="12"/>
  <c r="H71" i="12" s="1"/>
  <c r="I71" i="12" s="1"/>
  <c r="F61" i="12"/>
  <c r="H61" i="12" s="1"/>
  <c r="I61" i="12" s="1"/>
  <c r="F65" i="12"/>
  <c r="H65" i="12" s="1"/>
  <c r="I65" i="12" s="1"/>
  <c r="E73" i="11"/>
  <c r="F55" i="11"/>
  <c r="H55" i="11" s="1"/>
  <c r="I55" i="11" s="1"/>
  <c r="F71" i="11"/>
  <c r="H71" i="11" s="1"/>
  <c r="I71" i="11" s="1"/>
  <c r="F57" i="11"/>
  <c r="H57" i="11" s="1"/>
  <c r="I57" i="11" s="1"/>
  <c r="F68" i="10"/>
  <c r="H68" i="10" s="1"/>
  <c r="I68" i="10" s="1"/>
  <c r="F72" i="10"/>
  <c r="F55" i="10"/>
  <c r="H55" i="10" s="1"/>
  <c r="I55" i="10" s="1"/>
  <c r="F59" i="10"/>
  <c r="H59" i="10" s="1"/>
  <c r="I59" i="10" s="1"/>
  <c r="F63" i="10"/>
  <c r="H63" i="10" s="1"/>
  <c r="I63" i="10" s="1"/>
  <c r="F67" i="10"/>
  <c r="H67" i="10" s="1"/>
  <c r="I67" i="10" s="1"/>
  <c r="F71" i="10"/>
  <c r="H71" i="10" s="1"/>
  <c r="I71" i="10" s="1"/>
  <c r="F59" i="9"/>
  <c r="H59" i="9" s="1"/>
  <c r="I59" i="9" s="1"/>
  <c r="F63" i="9"/>
  <c r="H63" i="9" s="1"/>
  <c r="I63" i="9" s="1"/>
  <c r="F67" i="9"/>
  <c r="H67" i="9" s="1"/>
  <c r="I67" i="9" s="1"/>
  <c r="F55" i="8"/>
  <c r="H55" i="8" s="1"/>
  <c r="I55" i="8" s="1"/>
  <c r="F59" i="8"/>
  <c r="H59" i="8" s="1"/>
  <c r="I59" i="8" s="1"/>
  <c r="F57" i="8"/>
  <c r="H57" i="8" s="1"/>
  <c r="I57" i="8" s="1"/>
  <c r="E73" i="7"/>
  <c r="F71" i="6"/>
  <c r="H71" i="6" s="1"/>
  <c r="I71" i="6" s="1"/>
  <c r="F68" i="5"/>
  <c r="H68" i="5" s="1"/>
  <c r="I68" i="5" s="1"/>
  <c r="F72" i="5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2" i="12"/>
  <c r="H62" i="12" s="1"/>
  <c r="I62" i="12" s="1"/>
  <c r="I29" i="12"/>
  <c r="J30" i="12" s="1"/>
  <c r="J31" i="12" s="1"/>
  <c r="K4" i="12"/>
  <c r="I4" i="12"/>
  <c r="J5" i="12" s="1"/>
  <c r="L4" i="12" s="1"/>
  <c r="F60" i="12"/>
  <c r="H60" i="12" s="1"/>
  <c r="I60" i="12" s="1"/>
  <c r="F68" i="12"/>
  <c r="H68" i="12" s="1"/>
  <c r="I68" i="12" s="1"/>
  <c r="F56" i="12"/>
  <c r="H56" i="12" s="1"/>
  <c r="I56" i="12" s="1"/>
  <c r="F58" i="12"/>
  <c r="H58" i="12" s="1"/>
  <c r="I58" i="12" s="1"/>
  <c r="F66" i="12"/>
  <c r="H66" i="12" s="1"/>
  <c r="I66" i="12" s="1"/>
  <c r="F64" i="12"/>
  <c r="H64" i="12" s="1"/>
  <c r="I64" i="12" s="1"/>
  <c r="F72" i="12"/>
  <c r="F56" i="11"/>
  <c r="H56" i="11" s="1"/>
  <c r="I56" i="11" s="1"/>
  <c r="K29" i="11"/>
  <c r="L29" i="11" s="1"/>
  <c r="F64" i="11"/>
  <c r="H64" i="11" s="1"/>
  <c r="I64" i="11" s="1"/>
  <c r="F72" i="11"/>
  <c r="F62" i="11"/>
  <c r="H62" i="11" s="1"/>
  <c r="I62" i="11" s="1"/>
  <c r="F70" i="11"/>
  <c r="H70" i="11" s="1"/>
  <c r="I70" i="11" s="1"/>
  <c r="F60" i="11"/>
  <c r="H60" i="11" s="1"/>
  <c r="I60" i="11" s="1"/>
  <c r="F68" i="11"/>
  <c r="H68" i="11" s="1"/>
  <c r="I68" i="11" s="1"/>
  <c r="F54" i="10"/>
  <c r="H54" i="10" s="1"/>
  <c r="I54" i="10" s="1"/>
  <c r="J55" i="10" s="1"/>
  <c r="K55" i="10" s="1"/>
  <c r="D73" i="9"/>
  <c r="I29" i="9"/>
  <c r="J30" i="9" s="1"/>
  <c r="K30" i="9" s="1"/>
  <c r="F54" i="9"/>
  <c r="H54" i="9" s="1"/>
  <c r="F60" i="9"/>
  <c r="H60" i="9" s="1"/>
  <c r="I60" i="9" s="1"/>
  <c r="F68" i="9"/>
  <c r="H68" i="9" s="1"/>
  <c r="I68" i="9" s="1"/>
  <c r="F56" i="9"/>
  <c r="H56" i="9" s="1"/>
  <c r="I56" i="9" s="1"/>
  <c r="F64" i="9"/>
  <c r="H64" i="9" s="1"/>
  <c r="I64" i="9" s="1"/>
  <c r="F72" i="9"/>
  <c r="I29" i="8"/>
  <c r="J30" i="8" s="1"/>
  <c r="K29" i="8"/>
  <c r="F70" i="8"/>
  <c r="H70" i="8" s="1"/>
  <c r="I70" i="8" s="1"/>
  <c r="F60" i="8"/>
  <c r="H60" i="8" s="1"/>
  <c r="I60" i="8" s="1"/>
  <c r="F68" i="8"/>
  <c r="H68" i="8" s="1"/>
  <c r="I68" i="8" s="1"/>
  <c r="F58" i="8"/>
  <c r="H58" i="8" s="1"/>
  <c r="I58" i="8" s="1"/>
  <c r="F66" i="8"/>
  <c r="H66" i="8" s="1"/>
  <c r="I66" i="8" s="1"/>
  <c r="F56" i="8"/>
  <c r="H56" i="8" s="1"/>
  <c r="I56" i="8" s="1"/>
  <c r="F64" i="8"/>
  <c r="H64" i="8" s="1"/>
  <c r="I64" i="8" s="1"/>
  <c r="F72" i="8"/>
  <c r="F64" i="7"/>
  <c r="H64" i="7" s="1"/>
  <c r="I64" i="7" s="1"/>
  <c r="F72" i="7"/>
  <c r="F62" i="7"/>
  <c r="H62" i="7" s="1"/>
  <c r="I62" i="7" s="1"/>
  <c r="F70" i="7"/>
  <c r="H70" i="7" s="1"/>
  <c r="I70" i="7" s="1"/>
  <c r="F56" i="7"/>
  <c r="H56" i="7" s="1"/>
  <c r="I56" i="7" s="1"/>
  <c r="F58" i="7"/>
  <c r="H58" i="7" s="1"/>
  <c r="I58" i="7" s="1"/>
  <c r="F60" i="7"/>
  <c r="H60" i="7" s="1"/>
  <c r="I60" i="7" s="1"/>
  <c r="F68" i="7"/>
  <c r="H68" i="7" s="1"/>
  <c r="I68" i="7" s="1"/>
  <c r="I29" i="6"/>
  <c r="J30" i="6" s="1"/>
  <c r="L29" i="6" s="1"/>
  <c r="K29" i="6"/>
  <c r="F58" i="6"/>
  <c r="H58" i="6" s="1"/>
  <c r="I58" i="6" s="1"/>
  <c r="F60" i="6"/>
  <c r="H60" i="6" s="1"/>
  <c r="I60" i="6" s="1"/>
  <c r="F68" i="6"/>
  <c r="H68" i="6" s="1"/>
  <c r="I68" i="6" s="1"/>
  <c r="F64" i="6"/>
  <c r="H64" i="6" s="1"/>
  <c r="I64" i="6" s="1"/>
  <c r="F72" i="6"/>
  <c r="F62" i="6"/>
  <c r="H62" i="6" s="1"/>
  <c r="I62" i="6" s="1"/>
  <c r="F70" i="6"/>
  <c r="H70" i="6" s="1"/>
  <c r="I70" i="6" s="1"/>
  <c r="F67" i="5"/>
  <c r="H67" i="5" s="1"/>
  <c r="I67" i="5" s="1"/>
  <c r="F61" i="5"/>
  <c r="H61" i="5" s="1"/>
  <c r="I61" i="5" s="1"/>
  <c r="F69" i="5"/>
  <c r="H69" i="5" s="1"/>
  <c r="I69" i="5" s="1"/>
  <c r="D73" i="5"/>
  <c r="F57" i="5"/>
  <c r="H57" i="5" s="1"/>
  <c r="I57" i="5" s="1"/>
  <c r="F65" i="5"/>
  <c r="H65" i="5" s="1"/>
  <c r="I65" i="5" s="1"/>
  <c r="K4" i="5"/>
  <c r="F55" i="5"/>
  <c r="H55" i="5" s="1"/>
  <c r="I55" i="5" s="1"/>
  <c r="F63" i="5"/>
  <c r="H63" i="5" s="1"/>
  <c r="I63" i="5" s="1"/>
  <c r="F71" i="5"/>
  <c r="H71" i="5" s="1"/>
  <c r="I71" i="5" s="1"/>
  <c r="K4" i="13"/>
  <c r="I4" i="13"/>
  <c r="J5" i="13" s="1"/>
  <c r="J6" i="13" s="1"/>
  <c r="I29" i="13"/>
  <c r="J30" i="13" s="1"/>
  <c r="J31" i="13" s="1"/>
  <c r="K29" i="13"/>
  <c r="K54" i="13"/>
  <c r="I54" i="13"/>
  <c r="J55" i="13" s="1"/>
  <c r="J56" i="13"/>
  <c r="J57" i="13" s="1"/>
  <c r="D73" i="13"/>
  <c r="R5" i="12"/>
  <c r="K5" i="12"/>
  <c r="L29" i="12"/>
  <c r="R30" i="12"/>
  <c r="K30" i="12"/>
  <c r="F54" i="12"/>
  <c r="H54" i="12" s="1"/>
  <c r="D73" i="12"/>
  <c r="K4" i="11"/>
  <c r="I4" i="11"/>
  <c r="J5" i="11" s="1"/>
  <c r="J6" i="11" s="1"/>
  <c r="R30" i="11"/>
  <c r="K30" i="11"/>
  <c r="J31" i="11"/>
  <c r="F54" i="11"/>
  <c r="H54" i="11" s="1"/>
  <c r="D73" i="11"/>
  <c r="K4" i="10"/>
  <c r="I4" i="10"/>
  <c r="J5" i="10" s="1"/>
  <c r="I29" i="10"/>
  <c r="J30" i="10" s="1"/>
  <c r="K29" i="10"/>
  <c r="J56" i="10"/>
  <c r="E73" i="10"/>
  <c r="I4" i="9"/>
  <c r="J5" i="9" s="1"/>
  <c r="K4" i="9"/>
  <c r="L29" i="9"/>
  <c r="E73" i="9"/>
  <c r="K4" i="8"/>
  <c r="I4" i="8"/>
  <c r="J5" i="8" s="1"/>
  <c r="L29" i="8"/>
  <c r="R30" i="8"/>
  <c r="K30" i="8"/>
  <c r="J31" i="8"/>
  <c r="F54" i="8"/>
  <c r="H54" i="8" s="1"/>
  <c r="D73" i="8"/>
  <c r="I4" i="7"/>
  <c r="J5" i="7" s="1"/>
  <c r="K4" i="7"/>
  <c r="K31" i="7"/>
  <c r="R31" i="7"/>
  <c r="J32" i="7"/>
  <c r="J33" i="7" s="1"/>
  <c r="K29" i="7"/>
  <c r="L29" i="7" s="1"/>
  <c r="K30" i="7"/>
  <c r="L30" i="7" s="1"/>
  <c r="R30" i="7"/>
  <c r="F54" i="7"/>
  <c r="H54" i="7" s="1"/>
  <c r="D73" i="7"/>
  <c r="J31" i="6"/>
  <c r="J32" i="6" s="1"/>
  <c r="I4" i="6"/>
  <c r="J5" i="6" s="1"/>
  <c r="F54" i="6"/>
  <c r="H54" i="6" s="1"/>
  <c r="E73" i="6"/>
  <c r="R5" i="5"/>
  <c r="L4" i="5"/>
  <c r="K5" i="5"/>
  <c r="J6" i="5"/>
  <c r="I29" i="5"/>
  <c r="J30" i="5" s="1"/>
  <c r="J31" i="5" s="1"/>
  <c r="K29" i="5"/>
  <c r="F54" i="5"/>
  <c r="H54" i="5" s="1"/>
  <c r="E73" i="5"/>
  <c r="I54" i="18" l="1"/>
  <c r="J55" i="18" s="1"/>
  <c r="K55" i="18" s="1"/>
  <c r="L54" i="18"/>
  <c r="R6" i="18"/>
  <c r="K6" i="18"/>
  <c r="K5" i="18"/>
  <c r="L5" i="18" s="1"/>
  <c r="L4" i="18"/>
  <c r="R5" i="18"/>
  <c r="L29" i="18"/>
  <c r="R30" i="18"/>
  <c r="K30" i="18"/>
  <c r="J56" i="18"/>
  <c r="J31" i="18"/>
  <c r="J7" i="18"/>
  <c r="R30" i="17"/>
  <c r="K30" i="17"/>
  <c r="L29" i="17"/>
  <c r="S29" i="17" s="1"/>
  <c r="W29" i="17" s="1"/>
  <c r="I54" i="17"/>
  <c r="J55" i="17" s="1"/>
  <c r="J56" i="17" s="1"/>
  <c r="K56" i="17" s="1"/>
  <c r="R32" i="17"/>
  <c r="J33" i="17"/>
  <c r="K32" i="17"/>
  <c r="R56" i="17"/>
  <c r="R5" i="17"/>
  <c r="K5" i="17"/>
  <c r="L4" i="17"/>
  <c r="J6" i="17"/>
  <c r="R31" i="17"/>
  <c r="K31" i="17"/>
  <c r="L31" i="17" s="1"/>
  <c r="L30" i="17"/>
  <c r="I54" i="16"/>
  <c r="J55" i="16" s="1"/>
  <c r="R55" i="16" s="1"/>
  <c r="R7" i="16"/>
  <c r="K7" i="16"/>
  <c r="J8" i="16"/>
  <c r="L7" i="16" s="1"/>
  <c r="K6" i="16"/>
  <c r="L6" i="16" s="1"/>
  <c r="S6" i="16" s="1"/>
  <c r="W6" i="16" s="1"/>
  <c r="L5" i="16"/>
  <c r="R6" i="16"/>
  <c r="S4" i="16"/>
  <c r="W4" i="16" s="1"/>
  <c r="S30" i="16"/>
  <c r="W30" i="16" s="1"/>
  <c r="R34" i="16"/>
  <c r="K34" i="16"/>
  <c r="J35" i="16"/>
  <c r="R33" i="16"/>
  <c r="K33" i="16"/>
  <c r="L33" i="16" s="1"/>
  <c r="L54" i="16"/>
  <c r="K55" i="16"/>
  <c r="S29" i="16"/>
  <c r="W29" i="16" s="1"/>
  <c r="J9" i="16"/>
  <c r="J56" i="16"/>
  <c r="J57" i="16" s="1"/>
  <c r="L31" i="16"/>
  <c r="K32" i="16"/>
  <c r="L32" i="16" s="1"/>
  <c r="R32" i="16"/>
  <c r="S5" i="16"/>
  <c r="W5" i="16" s="1"/>
  <c r="K54" i="10"/>
  <c r="L54" i="10" s="1"/>
  <c r="R55" i="10"/>
  <c r="R30" i="6"/>
  <c r="K30" i="6"/>
  <c r="K31" i="12"/>
  <c r="J32" i="12"/>
  <c r="R32" i="12" s="1"/>
  <c r="R31" i="12"/>
  <c r="L30" i="12"/>
  <c r="S30" i="12" s="1"/>
  <c r="W30" i="12" s="1"/>
  <c r="J6" i="12"/>
  <c r="J7" i="12" s="1"/>
  <c r="R7" i="12" s="1"/>
  <c r="R30" i="9"/>
  <c r="J31" i="9"/>
  <c r="K54" i="9"/>
  <c r="I54" i="9"/>
  <c r="J55" i="9" s="1"/>
  <c r="R31" i="13"/>
  <c r="K31" i="13"/>
  <c r="J32" i="13"/>
  <c r="R6" i="13"/>
  <c r="K6" i="13"/>
  <c r="J7" i="13"/>
  <c r="R57" i="13"/>
  <c r="K57" i="13"/>
  <c r="R56" i="13"/>
  <c r="K56" i="13"/>
  <c r="L56" i="13" s="1"/>
  <c r="J58" i="13"/>
  <c r="R5" i="13"/>
  <c r="K5" i="13"/>
  <c r="L5" i="13" s="1"/>
  <c r="L4" i="13"/>
  <c r="L54" i="13"/>
  <c r="R55" i="13"/>
  <c r="K55" i="13"/>
  <c r="L55" i="13" s="1"/>
  <c r="L29" i="13"/>
  <c r="R30" i="13"/>
  <c r="K30" i="13"/>
  <c r="L30" i="13" s="1"/>
  <c r="S29" i="12"/>
  <c r="W29" i="12" s="1"/>
  <c r="L5" i="12"/>
  <c r="R6" i="12"/>
  <c r="K6" i="12"/>
  <c r="L6" i="12" s="1"/>
  <c r="K54" i="12"/>
  <c r="I54" i="12"/>
  <c r="J55" i="12" s="1"/>
  <c r="S4" i="12"/>
  <c r="W4" i="12" s="1"/>
  <c r="R6" i="11"/>
  <c r="K6" i="11"/>
  <c r="J7" i="11"/>
  <c r="K54" i="11"/>
  <c r="I54" i="11"/>
  <c r="J55" i="11" s="1"/>
  <c r="S29" i="11"/>
  <c r="W29" i="11" s="1"/>
  <c r="L30" i="11"/>
  <c r="R31" i="11"/>
  <c r="K31" i="11"/>
  <c r="J32" i="11"/>
  <c r="R5" i="11"/>
  <c r="K5" i="11"/>
  <c r="L5" i="11" s="1"/>
  <c r="L4" i="11"/>
  <c r="S54" i="10"/>
  <c r="W54" i="10" s="1"/>
  <c r="L55" i="10"/>
  <c r="R56" i="10"/>
  <c r="K56" i="10"/>
  <c r="L29" i="10"/>
  <c r="K30" i="10"/>
  <c r="R30" i="10"/>
  <c r="J31" i="10"/>
  <c r="R5" i="10"/>
  <c r="K5" i="10"/>
  <c r="L4" i="10"/>
  <c r="J57" i="10"/>
  <c r="J6" i="10"/>
  <c r="L4" i="9"/>
  <c r="R5" i="9"/>
  <c r="K5" i="9"/>
  <c r="J6" i="9"/>
  <c r="S29" i="9"/>
  <c r="W29" i="9" s="1"/>
  <c r="L4" i="8"/>
  <c r="R5" i="8"/>
  <c r="K5" i="8"/>
  <c r="K54" i="8"/>
  <c r="I54" i="8"/>
  <c r="J55" i="8" s="1"/>
  <c r="S29" i="8"/>
  <c r="W29" i="8" s="1"/>
  <c r="L30" i="8"/>
  <c r="R31" i="8"/>
  <c r="K31" i="8"/>
  <c r="J32" i="8"/>
  <c r="J6" i="8"/>
  <c r="S30" i="7"/>
  <c r="W30" i="7" s="1"/>
  <c r="K54" i="7"/>
  <c r="I54" i="7"/>
  <c r="J55" i="7" s="1"/>
  <c r="R33" i="7"/>
  <c r="K33" i="7"/>
  <c r="S29" i="7"/>
  <c r="W29" i="7" s="1"/>
  <c r="K5" i="7"/>
  <c r="L4" i="7"/>
  <c r="R5" i="7"/>
  <c r="J34" i="7"/>
  <c r="K32" i="7"/>
  <c r="L32" i="7" s="1"/>
  <c r="L31" i="7"/>
  <c r="R32" i="7"/>
  <c r="J6" i="7"/>
  <c r="L30" i="6"/>
  <c r="K31" i="6"/>
  <c r="L31" i="6" s="1"/>
  <c r="R31" i="6"/>
  <c r="K5" i="6"/>
  <c r="R5" i="6"/>
  <c r="L4" i="6"/>
  <c r="K32" i="6"/>
  <c r="R32" i="6"/>
  <c r="K54" i="6"/>
  <c r="I54" i="6"/>
  <c r="J55" i="6" s="1"/>
  <c r="J33" i="6"/>
  <c r="S29" i="6"/>
  <c r="W29" i="6" s="1"/>
  <c r="J6" i="6"/>
  <c r="R31" i="5"/>
  <c r="K31" i="5"/>
  <c r="J32" i="5"/>
  <c r="R6" i="5"/>
  <c r="K6" i="5"/>
  <c r="L5" i="5"/>
  <c r="J7" i="5"/>
  <c r="S4" i="5"/>
  <c r="W4" i="5" s="1"/>
  <c r="K30" i="5"/>
  <c r="L30" i="5" s="1"/>
  <c r="L29" i="5"/>
  <c r="R30" i="5"/>
  <c r="I54" i="5"/>
  <c r="J55" i="5" s="1"/>
  <c r="K54" i="5"/>
  <c r="R55" i="18" l="1"/>
  <c r="K55" i="17"/>
  <c r="L55" i="17" s="1"/>
  <c r="S55" i="17" s="1"/>
  <c r="W55" i="17" s="1"/>
  <c r="L54" i="17"/>
  <c r="S5" i="18"/>
  <c r="W5" i="18" s="1"/>
  <c r="S29" i="18"/>
  <c r="W29" i="18" s="1"/>
  <c r="S54" i="18"/>
  <c r="W54" i="18" s="1"/>
  <c r="S4" i="18"/>
  <c r="W4" i="18" s="1"/>
  <c r="R7" i="18"/>
  <c r="K7" i="18"/>
  <c r="L6" i="18"/>
  <c r="J8" i="18"/>
  <c r="R31" i="18"/>
  <c r="K31" i="18"/>
  <c r="L30" i="18"/>
  <c r="J32" i="18"/>
  <c r="L55" i="18"/>
  <c r="R56" i="18"/>
  <c r="K56" i="18"/>
  <c r="J57" i="18"/>
  <c r="J57" i="17"/>
  <c r="K57" i="17" s="1"/>
  <c r="R55" i="17"/>
  <c r="S31" i="17"/>
  <c r="W31" i="17" s="1"/>
  <c r="R57" i="17"/>
  <c r="L56" i="17"/>
  <c r="S30" i="17"/>
  <c r="W30" i="17" s="1"/>
  <c r="S4" i="17"/>
  <c r="W4" i="17" s="1"/>
  <c r="R33" i="17"/>
  <c r="K33" i="17"/>
  <c r="L32" i="17"/>
  <c r="J34" i="17"/>
  <c r="S54" i="17"/>
  <c r="W54" i="17" s="1"/>
  <c r="R6" i="17"/>
  <c r="K6" i="17"/>
  <c r="L5" i="17"/>
  <c r="J7" i="17"/>
  <c r="R8" i="16"/>
  <c r="K8" i="16"/>
  <c r="S32" i="16"/>
  <c r="W32" i="16" s="1"/>
  <c r="R56" i="16"/>
  <c r="K56" i="16"/>
  <c r="L56" i="16" s="1"/>
  <c r="L55" i="16"/>
  <c r="S31" i="16"/>
  <c r="W31" i="16" s="1"/>
  <c r="L8" i="16"/>
  <c r="R9" i="16"/>
  <c r="K9" i="16"/>
  <c r="J10" i="16"/>
  <c r="S33" i="16"/>
  <c r="W33" i="16" s="1"/>
  <c r="L34" i="16"/>
  <c r="R35" i="16"/>
  <c r="K35" i="16"/>
  <c r="J36" i="16"/>
  <c r="K57" i="16"/>
  <c r="R57" i="16"/>
  <c r="J58" i="16"/>
  <c r="S54" i="16"/>
  <c r="W54" i="16" s="1"/>
  <c r="S7" i="16"/>
  <c r="W7" i="16" s="1"/>
  <c r="J8" i="12"/>
  <c r="K7" i="12"/>
  <c r="K32" i="12"/>
  <c r="L31" i="12"/>
  <c r="S31" i="12" s="1"/>
  <c r="W31" i="12" s="1"/>
  <c r="J33" i="12"/>
  <c r="L30" i="9"/>
  <c r="S30" i="9" s="1"/>
  <c r="W30" i="9" s="1"/>
  <c r="K31" i="9"/>
  <c r="R31" i="9"/>
  <c r="J32" i="9"/>
  <c r="L54" i="9"/>
  <c r="S54" i="9" s="1"/>
  <c r="W54" i="9" s="1"/>
  <c r="R55" i="9"/>
  <c r="K55" i="9"/>
  <c r="J56" i="9"/>
  <c r="S56" i="13"/>
  <c r="W56" i="13" s="1"/>
  <c r="S55" i="13"/>
  <c r="W55" i="13" s="1"/>
  <c r="S30" i="13"/>
  <c r="W30" i="13" s="1"/>
  <c r="R7" i="13"/>
  <c r="K7" i="13"/>
  <c r="L6" i="13"/>
  <c r="J8" i="13"/>
  <c r="S54" i="13"/>
  <c r="W54" i="13" s="1"/>
  <c r="S29" i="13"/>
  <c r="W29" i="13" s="1"/>
  <c r="S4" i="13"/>
  <c r="W4" i="13" s="1"/>
  <c r="L31" i="13"/>
  <c r="R32" i="13"/>
  <c r="K32" i="13"/>
  <c r="J33" i="13"/>
  <c r="R58" i="13"/>
  <c r="K58" i="13"/>
  <c r="L57" i="13"/>
  <c r="J59" i="13"/>
  <c r="S5" i="13"/>
  <c r="W5" i="13" s="1"/>
  <c r="S6" i="12"/>
  <c r="W6" i="12" s="1"/>
  <c r="R33" i="12"/>
  <c r="K33" i="12"/>
  <c r="J34" i="12"/>
  <c r="S5" i="12"/>
  <c r="W5" i="12" s="1"/>
  <c r="L54" i="12"/>
  <c r="R55" i="12"/>
  <c r="K55" i="12"/>
  <c r="J56" i="12"/>
  <c r="L7" i="12"/>
  <c r="R8" i="12"/>
  <c r="K8" i="12"/>
  <c r="J9" i="12"/>
  <c r="S5" i="11"/>
  <c r="W5" i="11" s="1"/>
  <c r="L31" i="11"/>
  <c r="R32" i="11"/>
  <c r="K32" i="11"/>
  <c r="J33" i="11"/>
  <c r="R7" i="11"/>
  <c r="K7" i="11"/>
  <c r="L6" i="11"/>
  <c r="J8" i="11"/>
  <c r="S4" i="11"/>
  <c r="W4" i="11" s="1"/>
  <c r="L54" i="11"/>
  <c r="R55" i="11"/>
  <c r="K55" i="11"/>
  <c r="J56" i="11"/>
  <c r="S30" i="11"/>
  <c r="W30" i="11" s="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L5" i="8"/>
  <c r="R6" i="8"/>
  <c r="K6" i="8"/>
  <c r="J7" i="8"/>
  <c r="S30" i="8"/>
  <c r="W30" i="8" s="1"/>
  <c r="L31" i="8"/>
  <c r="R32" i="8"/>
  <c r="K32" i="8"/>
  <c r="J33" i="8"/>
  <c r="L54" i="8"/>
  <c r="R55" i="8"/>
  <c r="K55" i="8"/>
  <c r="J56" i="8"/>
  <c r="S4" i="8"/>
  <c r="W4" i="8" s="1"/>
  <c r="S32" i="7"/>
  <c r="W32" i="7" s="1"/>
  <c r="L54" i="7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S31" i="6"/>
  <c r="W31" i="6" s="1"/>
  <c r="L32" i="6"/>
  <c r="K33" i="6"/>
  <c r="J34" i="6"/>
  <c r="R33" i="6"/>
  <c r="K6" i="6"/>
  <c r="R6" i="6"/>
  <c r="L5" i="6"/>
  <c r="J7" i="6"/>
  <c r="L54" i="6"/>
  <c r="R55" i="6"/>
  <c r="K55" i="6"/>
  <c r="J56" i="6"/>
  <c r="S4" i="6"/>
  <c r="W4" i="6" s="1"/>
  <c r="S30" i="6"/>
  <c r="W30" i="6" s="1"/>
  <c r="S30" i="5"/>
  <c r="W30" i="5" s="1"/>
  <c r="S29" i="5"/>
  <c r="W29" i="5" s="1"/>
  <c r="R7" i="5"/>
  <c r="K7" i="5"/>
  <c r="L6" i="5"/>
  <c r="J8" i="5"/>
  <c r="S5" i="5"/>
  <c r="W5" i="5" s="1"/>
  <c r="K32" i="5"/>
  <c r="L31" i="5"/>
  <c r="R32" i="5"/>
  <c r="J33" i="5"/>
  <c r="L54" i="5"/>
  <c r="R55" i="5"/>
  <c r="K55" i="5"/>
  <c r="J56" i="5"/>
  <c r="J58" i="17" l="1"/>
  <c r="K8" i="18"/>
  <c r="L7" i="18"/>
  <c r="R8" i="18"/>
  <c r="J9" i="18"/>
  <c r="K57" i="18"/>
  <c r="L56" i="18"/>
  <c r="R57" i="18"/>
  <c r="J58" i="18"/>
  <c r="S6" i="18"/>
  <c r="W6" i="18" s="1"/>
  <c r="S55" i="18"/>
  <c r="W55" i="18" s="1"/>
  <c r="K32" i="18"/>
  <c r="L31" i="18"/>
  <c r="R32" i="18"/>
  <c r="J33" i="18"/>
  <c r="S30" i="18"/>
  <c r="W30" i="18" s="1"/>
  <c r="R34" i="17"/>
  <c r="K34" i="17"/>
  <c r="L33" i="17"/>
  <c r="J35" i="17"/>
  <c r="K58" i="17"/>
  <c r="R58" i="17"/>
  <c r="L57" i="17"/>
  <c r="J59" i="17"/>
  <c r="S32" i="17"/>
  <c r="W32" i="17" s="1"/>
  <c r="R7" i="17"/>
  <c r="L6" i="17"/>
  <c r="K7" i="17"/>
  <c r="J8" i="17"/>
  <c r="S5" i="17"/>
  <c r="W5" i="17" s="1"/>
  <c r="S56" i="17"/>
  <c r="W56" i="17" s="1"/>
  <c r="S56" i="16"/>
  <c r="W56" i="16" s="1"/>
  <c r="S8" i="16"/>
  <c r="W8" i="16" s="1"/>
  <c r="L9" i="16"/>
  <c r="K10" i="16"/>
  <c r="R10" i="16"/>
  <c r="J11" i="16"/>
  <c r="S34" i="16"/>
  <c r="W34" i="16" s="1"/>
  <c r="R58" i="16"/>
  <c r="K58" i="16"/>
  <c r="L57" i="16"/>
  <c r="J59" i="16"/>
  <c r="L35" i="16"/>
  <c r="R36" i="16"/>
  <c r="K36" i="16"/>
  <c r="J37" i="16"/>
  <c r="S55" i="16"/>
  <c r="W55" i="16" s="1"/>
  <c r="L32" i="12"/>
  <c r="R32" i="9"/>
  <c r="L31" i="9"/>
  <c r="S31" i="9" s="1"/>
  <c r="W31" i="9" s="1"/>
  <c r="J33" i="9"/>
  <c r="K32" i="9"/>
  <c r="L55" i="9"/>
  <c r="S55" i="9" s="1"/>
  <c r="W55" i="9" s="1"/>
  <c r="J57" i="9"/>
  <c r="R56" i="9"/>
  <c r="K56" i="9"/>
  <c r="L58" i="13"/>
  <c r="R59" i="13"/>
  <c r="K59" i="13"/>
  <c r="J60" i="13"/>
  <c r="R8" i="13"/>
  <c r="K8" i="13"/>
  <c r="L7" i="13"/>
  <c r="J9" i="13"/>
  <c r="L32" i="13"/>
  <c r="R33" i="13"/>
  <c r="K33" i="13"/>
  <c r="J34" i="13"/>
  <c r="S57" i="13"/>
  <c r="W57" i="13" s="1"/>
  <c r="S31" i="13"/>
  <c r="W31" i="13" s="1"/>
  <c r="S6" i="13"/>
  <c r="W6" i="13" s="1"/>
  <c r="S7" i="12"/>
  <c r="W7" i="12" s="1"/>
  <c r="S54" i="12"/>
  <c r="W54" i="12" s="1"/>
  <c r="S32" i="12"/>
  <c r="W32" i="12" s="1"/>
  <c r="R56" i="12"/>
  <c r="K56" i="12"/>
  <c r="L55" i="12"/>
  <c r="J57" i="12"/>
  <c r="L33" i="12"/>
  <c r="R34" i="12"/>
  <c r="K34" i="12"/>
  <c r="J35" i="12"/>
  <c r="L8" i="12"/>
  <c r="R9" i="12"/>
  <c r="K9" i="12"/>
  <c r="J10" i="12"/>
  <c r="R56" i="11"/>
  <c r="K56" i="11"/>
  <c r="L55" i="11"/>
  <c r="J57" i="11"/>
  <c r="S31" i="11"/>
  <c r="W31" i="11" s="1"/>
  <c r="R8" i="11"/>
  <c r="K8" i="11"/>
  <c r="L7" i="11"/>
  <c r="J9" i="11"/>
  <c r="L32" i="11"/>
  <c r="R33" i="11"/>
  <c r="K33" i="11"/>
  <c r="J34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S5" i="9"/>
  <c r="W5" i="9" s="1"/>
  <c r="L6" i="9"/>
  <c r="R7" i="9"/>
  <c r="K7" i="9"/>
  <c r="J8" i="9"/>
  <c r="L6" i="8"/>
  <c r="R7" i="8"/>
  <c r="K7" i="8"/>
  <c r="J8" i="8"/>
  <c r="S54" i="8"/>
  <c r="W54" i="8" s="1"/>
  <c r="S31" i="8"/>
  <c r="W31" i="8" s="1"/>
  <c r="R56" i="8"/>
  <c r="K56" i="8"/>
  <c r="L55" i="8"/>
  <c r="J57" i="8"/>
  <c r="L32" i="8"/>
  <c r="R33" i="8"/>
  <c r="K33" i="8"/>
  <c r="J34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S32" i="6"/>
  <c r="W32" i="6" s="1"/>
  <c r="R56" i="6"/>
  <c r="K56" i="6"/>
  <c r="L55" i="6"/>
  <c r="J57" i="6"/>
  <c r="S5" i="6"/>
  <c r="W5" i="6" s="1"/>
  <c r="L33" i="6"/>
  <c r="K34" i="6"/>
  <c r="J35" i="6"/>
  <c r="R34" i="6"/>
  <c r="S31" i="5"/>
  <c r="W31" i="5" s="1"/>
  <c r="R8" i="5"/>
  <c r="K8" i="5"/>
  <c r="L7" i="5"/>
  <c r="J9" i="5"/>
  <c r="S54" i="5"/>
  <c r="W54" i="5" s="1"/>
  <c r="S6" i="5"/>
  <c r="W6" i="5" s="1"/>
  <c r="L55" i="5"/>
  <c r="K56" i="5"/>
  <c r="R56" i="5"/>
  <c r="J57" i="5"/>
  <c r="K33" i="5"/>
  <c r="L32" i="5"/>
  <c r="R33" i="5"/>
  <c r="J34" i="5"/>
  <c r="L57" i="18" l="1"/>
  <c r="R58" i="18"/>
  <c r="K58" i="18"/>
  <c r="J59" i="18"/>
  <c r="S56" i="18"/>
  <c r="W56" i="18" s="1"/>
  <c r="L32" i="18"/>
  <c r="R33" i="18"/>
  <c r="K33" i="18"/>
  <c r="J34" i="18"/>
  <c r="R9" i="18"/>
  <c r="K9" i="18"/>
  <c r="L8" i="18"/>
  <c r="J10" i="18"/>
  <c r="S31" i="18"/>
  <c r="W31" i="18" s="1"/>
  <c r="S7" i="18"/>
  <c r="W7" i="18" s="1"/>
  <c r="L58" i="17"/>
  <c r="K59" i="17"/>
  <c r="R59" i="17"/>
  <c r="J60" i="17"/>
  <c r="S57" i="17"/>
  <c r="W57" i="17" s="1"/>
  <c r="S33" i="17"/>
  <c r="W33" i="17" s="1"/>
  <c r="R8" i="17"/>
  <c r="L7" i="17"/>
  <c r="K8" i="17"/>
  <c r="J9" i="17"/>
  <c r="S6" i="17"/>
  <c r="W6" i="17" s="1"/>
  <c r="R35" i="17"/>
  <c r="K35" i="17"/>
  <c r="L34" i="17"/>
  <c r="J36" i="17"/>
  <c r="L10" i="16"/>
  <c r="R11" i="16"/>
  <c r="K11" i="16"/>
  <c r="J12" i="16"/>
  <c r="S35" i="16"/>
  <c r="W35" i="16" s="1"/>
  <c r="L36" i="16"/>
  <c r="R37" i="16"/>
  <c r="K37" i="16"/>
  <c r="J38" i="16"/>
  <c r="L58" i="16"/>
  <c r="R59" i="16"/>
  <c r="K59" i="16"/>
  <c r="J60" i="16"/>
  <c r="S57" i="16"/>
  <c r="W57" i="16" s="1"/>
  <c r="S9" i="16"/>
  <c r="W9" i="16" s="1"/>
  <c r="R33" i="9"/>
  <c r="J34" i="9"/>
  <c r="L32" i="9"/>
  <c r="S32" i="9" s="1"/>
  <c r="W32" i="9" s="1"/>
  <c r="K33" i="9"/>
  <c r="L56" i="9"/>
  <c r="S56" i="9" s="1"/>
  <c r="W56" i="9" s="1"/>
  <c r="R57" i="9"/>
  <c r="J58" i="9"/>
  <c r="K57" i="9"/>
  <c r="L33" i="13"/>
  <c r="R34" i="13"/>
  <c r="K34" i="13"/>
  <c r="J35" i="13"/>
  <c r="R9" i="13"/>
  <c r="K9" i="13"/>
  <c r="L8" i="13"/>
  <c r="J10" i="13"/>
  <c r="R60" i="13"/>
  <c r="K60" i="13"/>
  <c r="L59" i="13"/>
  <c r="J61" i="13"/>
  <c r="S7" i="13"/>
  <c r="W7" i="13" s="1"/>
  <c r="S32" i="13"/>
  <c r="W32" i="13" s="1"/>
  <c r="S58" i="13"/>
  <c r="W58" i="13" s="1"/>
  <c r="S8" i="12"/>
  <c r="W8" i="12" s="1"/>
  <c r="S33" i="12"/>
  <c r="W33" i="12" s="1"/>
  <c r="L9" i="12"/>
  <c r="R10" i="12"/>
  <c r="K10" i="12"/>
  <c r="J11" i="12"/>
  <c r="L34" i="12"/>
  <c r="R35" i="12"/>
  <c r="K35" i="12"/>
  <c r="J36" i="12"/>
  <c r="L56" i="12"/>
  <c r="R57" i="12"/>
  <c r="K57" i="12"/>
  <c r="J58" i="12"/>
  <c r="S55" i="12"/>
  <c r="W55" i="12" s="1"/>
  <c r="S32" i="11"/>
  <c r="W32" i="11" s="1"/>
  <c r="S55" i="11"/>
  <c r="W55" i="11" s="1"/>
  <c r="R9" i="11"/>
  <c r="K9" i="11"/>
  <c r="L8" i="11"/>
  <c r="J10" i="11"/>
  <c r="L56" i="11"/>
  <c r="R57" i="11"/>
  <c r="K57" i="11"/>
  <c r="J58" i="11"/>
  <c r="L33" i="11"/>
  <c r="R34" i="11"/>
  <c r="K34" i="11"/>
  <c r="J35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S6" i="9"/>
  <c r="W6" i="9" s="1"/>
  <c r="L7" i="9"/>
  <c r="R8" i="9"/>
  <c r="K8" i="9"/>
  <c r="J9" i="9"/>
  <c r="L56" i="8"/>
  <c r="R57" i="8"/>
  <c r="K57" i="8"/>
  <c r="J58" i="8"/>
  <c r="S55" i="8"/>
  <c r="W55" i="8" s="1"/>
  <c r="L33" i="8"/>
  <c r="R34" i="8"/>
  <c r="K34" i="8"/>
  <c r="J35" i="8"/>
  <c r="L7" i="8"/>
  <c r="R8" i="8"/>
  <c r="K8" i="8"/>
  <c r="J9" i="8"/>
  <c r="S32" i="8"/>
  <c r="W32" i="8" s="1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33" i="6"/>
  <c r="W33" i="6" s="1"/>
  <c r="S55" i="6"/>
  <c r="W55" i="6" s="1"/>
  <c r="S6" i="6"/>
  <c r="W6" i="6" s="1"/>
  <c r="L56" i="6"/>
  <c r="R57" i="6"/>
  <c r="K57" i="6"/>
  <c r="J58" i="6"/>
  <c r="L34" i="6"/>
  <c r="K35" i="6"/>
  <c r="R35" i="6"/>
  <c r="J36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R9" i="5"/>
  <c r="K9" i="5"/>
  <c r="L8" i="5"/>
  <c r="J10" i="5"/>
  <c r="S7" i="5"/>
  <c r="W7" i="5" s="1"/>
  <c r="R34" i="18" l="1"/>
  <c r="K34" i="18"/>
  <c r="L33" i="18"/>
  <c r="J35" i="18"/>
  <c r="R10" i="18"/>
  <c r="K10" i="18"/>
  <c r="L9" i="18"/>
  <c r="J11" i="18"/>
  <c r="S32" i="18"/>
  <c r="W32" i="18" s="1"/>
  <c r="K59" i="18"/>
  <c r="L58" i="18"/>
  <c r="R59" i="18"/>
  <c r="J60" i="18"/>
  <c r="S8" i="18"/>
  <c r="W8" i="18" s="1"/>
  <c r="S57" i="18"/>
  <c r="W57" i="18" s="1"/>
  <c r="R36" i="17"/>
  <c r="L35" i="17"/>
  <c r="J37" i="17"/>
  <c r="K36" i="17"/>
  <c r="S7" i="17"/>
  <c r="W7" i="17" s="1"/>
  <c r="R9" i="17"/>
  <c r="L8" i="17"/>
  <c r="K9" i="17"/>
  <c r="J10" i="17"/>
  <c r="R60" i="17"/>
  <c r="L59" i="17"/>
  <c r="K60" i="17"/>
  <c r="J61" i="17"/>
  <c r="S34" i="17"/>
  <c r="W34" i="17" s="1"/>
  <c r="S58" i="17"/>
  <c r="W58" i="17" s="1"/>
  <c r="L11" i="16"/>
  <c r="R12" i="16"/>
  <c r="K12" i="16"/>
  <c r="J13" i="16"/>
  <c r="S58" i="16"/>
  <c r="W58" i="16" s="1"/>
  <c r="S36" i="16"/>
  <c r="W36" i="16" s="1"/>
  <c r="R60" i="16"/>
  <c r="K60" i="16"/>
  <c r="L59" i="16"/>
  <c r="J61" i="16"/>
  <c r="L37" i="16"/>
  <c r="R38" i="16"/>
  <c r="K38" i="16"/>
  <c r="J39" i="16"/>
  <c r="S10" i="16"/>
  <c r="W10" i="16" s="1"/>
  <c r="R34" i="9"/>
  <c r="L33" i="9"/>
  <c r="S33" i="9" s="1"/>
  <c r="W33" i="9" s="1"/>
  <c r="K34" i="9"/>
  <c r="J35" i="9"/>
  <c r="L57" i="9"/>
  <c r="S57" i="9" s="1"/>
  <c r="W57" i="9" s="1"/>
  <c r="J59" i="9"/>
  <c r="R58" i="9"/>
  <c r="K58" i="9"/>
  <c r="R10" i="13"/>
  <c r="K10" i="13"/>
  <c r="L9" i="13"/>
  <c r="J11" i="13"/>
  <c r="L60" i="13"/>
  <c r="R61" i="13"/>
  <c r="K61" i="13"/>
  <c r="J62" i="13"/>
  <c r="L34" i="13"/>
  <c r="R35" i="13"/>
  <c r="K35" i="13"/>
  <c r="J36" i="13"/>
  <c r="S59" i="13"/>
  <c r="W59" i="13" s="1"/>
  <c r="S8" i="13"/>
  <c r="W8" i="13" s="1"/>
  <c r="S33" i="13"/>
  <c r="W33" i="13" s="1"/>
  <c r="S56" i="12"/>
  <c r="W56" i="12" s="1"/>
  <c r="S9" i="12"/>
  <c r="W9" i="12" s="1"/>
  <c r="R58" i="12"/>
  <c r="K58" i="12"/>
  <c r="L57" i="12"/>
  <c r="J59" i="12"/>
  <c r="S34" i="12"/>
  <c r="W34" i="12" s="1"/>
  <c r="L35" i="12"/>
  <c r="R36" i="12"/>
  <c r="K36" i="12"/>
  <c r="J37" i="12"/>
  <c r="L10" i="12"/>
  <c r="R11" i="12"/>
  <c r="K11" i="12"/>
  <c r="J12" i="12"/>
  <c r="L34" i="11"/>
  <c r="R35" i="11"/>
  <c r="K35" i="11"/>
  <c r="J36" i="11"/>
  <c r="R58" i="11"/>
  <c r="K58" i="11"/>
  <c r="L57" i="11"/>
  <c r="J59" i="11"/>
  <c r="R10" i="11"/>
  <c r="K10" i="11"/>
  <c r="L9" i="11"/>
  <c r="J11" i="11"/>
  <c r="S8" i="11"/>
  <c r="W8" i="11" s="1"/>
  <c r="S33" i="11"/>
  <c r="W33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33" i="8"/>
  <c r="W33" i="8" s="1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34" i="6"/>
  <c r="W34" i="6" s="1"/>
  <c r="S56" i="6"/>
  <c r="W56" i="6" s="1"/>
  <c r="S7" i="6"/>
  <c r="W7" i="6" s="1"/>
  <c r="L35" i="6"/>
  <c r="K36" i="6"/>
  <c r="R36" i="6"/>
  <c r="J37" i="6"/>
  <c r="R58" i="6"/>
  <c r="K58" i="6"/>
  <c r="L57" i="6"/>
  <c r="J59" i="6"/>
  <c r="R10" i="5"/>
  <c r="K10" i="5"/>
  <c r="L9" i="5"/>
  <c r="J11" i="5"/>
  <c r="R35" i="5"/>
  <c r="K35" i="5"/>
  <c r="L34" i="5"/>
  <c r="J36" i="5"/>
  <c r="S8" i="5"/>
  <c r="W8" i="5" s="1"/>
  <c r="S33" i="5"/>
  <c r="W33" i="5" s="1"/>
  <c r="L57" i="5"/>
  <c r="K58" i="5"/>
  <c r="R58" i="5"/>
  <c r="J59" i="5"/>
  <c r="S56" i="5"/>
  <c r="W56" i="5" s="1"/>
  <c r="S33" i="18" l="1"/>
  <c r="W33" i="18" s="1"/>
  <c r="S9" i="18"/>
  <c r="W9" i="18" s="1"/>
  <c r="L59" i="18"/>
  <c r="R60" i="18"/>
  <c r="K60" i="18"/>
  <c r="J61" i="18"/>
  <c r="S58" i="18"/>
  <c r="W58" i="18" s="1"/>
  <c r="K11" i="18"/>
  <c r="L10" i="18"/>
  <c r="R11" i="18"/>
  <c r="J12" i="18"/>
  <c r="K35" i="18"/>
  <c r="L34" i="18"/>
  <c r="R35" i="18"/>
  <c r="J36" i="18"/>
  <c r="R61" i="17"/>
  <c r="L60" i="17"/>
  <c r="K61" i="17"/>
  <c r="J62" i="17"/>
  <c r="R37" i="17"/>
  <c r="K37" i="17"/>
  <c r="L36" i="17"/>
  <c r="J38" i="17"/>
  <c r="R10" i="17"/>
  <c r="L9" i="17"/>
  <c r="K10" i="17"/>
  <c r="J11" i="17"/>
  <c r="S35" i="17"/>
  <c r="W35" i="17" s="1"/>
  <c r="S8" i="17"/>
  <c r="W8" i="17" s="1"/>
  <c r="S59" i="17"/>
  <c r="W59" i="17" s="1"/>
  <c r="L38" i="16"/>
  <c r="R39" i="16"/>
  <c r="K39" i="16"/>
  <c r="J40" i="16"/>
  <c r="L60" i="16"/>
  <c r="R61" i="16"/>
  <c r="K61" i="16"/>
  <c r="J62" i="16"/>
  <c r="L12" i="16"/>
  <c r="R13" i="16"/>
  <c r="K13" i="16"/>
  <c r="J14" i="16"/>
  <c r="S59" i="16"/>
  <c r="W59" i="16" s="1"/>
  <c r="S37" i="16"/>
  <c r="W37" i="16" s="1"/>
  <c r="S11" i="16"/>
  <c r="W11" i="16" s="1"/>
  <c r="R35" i="9"/>
  <c r="K35" i="9"/>
  <c r="L34" i="9"/>
  <c r="S34" i="9" s="1"/>
  <c r="W34" i="9" s="1"/>
  <c r="J36" i="9"/>
  <c r="K59" i="9"/>
  <c r="R59" i="9"/>
  <c r="J60" i="9"/>
  <c r="L58" i="9"/>
  <c r="S58" i="9" s="1"/>
  <c r="W58" i="9" s="1"/>
  <c r="L35" i="13"/>
  <c r="R36" i="13"/>
  <c r="K36" i="13"/>
  <c r="J37" i="13"/>
  <c r="R62" i="13"/>
  <c r="K62" i="13"/>
  <c r="L61" i="13"/>
  <c r="J63" i="13"/>
  <c r="S9" i="13"/>
  <c r="W9" i="13" s="1"/>
  <c r="R11" i="13"/>
  <c r="K11" i="13"/>
  <c r="L10" i="13"/>
  <c r="J12" i="13"/>
  <c r="S34" i="13"/>
  <c r="W34" i="13" s="1"/>
  <c r="S60" i="13"/>
  <c r="W60" i="13" s="1"/>
  <c r="L11" i="12"/>
  <c r="R12" i="12"/>
  <c r="K12" i="12"/>
  <c r="J13" i="12"/>
  <c r="L58" i="12"/>
  <c r="R59" i="12"/>
  <c r="K59" i="12"/>
  <c r="J60" i="12"/>
  <c r="S10" i="12"/>
  <c r="W10" i="12" s="1"/>
  <c r="S35" i="12"/>
  <c r="W35" i="12" s="1"/>
  <c r="S57" i="12"/>
  <c r="W57" i="12" s="1"/>
  <c r="L36" i="12"/>
  <c r="R37" i="12"/>
  <c r="K37" i="12"/>
  <c r="J38" i="12"/>
  <c r="R11" i="11"/>
  <c r="K11" i="11"/>
  <c r="L10" i="11"/>
  <c r="J12" i="11"/>
  <c r="L58" i="11"/>
  <c r="R59" i="11"/>
  <c r="K59" i="11"/>
  <c r="J60" i="11"/>
  <c r="L35" i="11"/>
  <c r="R36" i="11"/>
  <c r="K36" i="11"/>
  <c r="J37" i="11"/>
  <c r="S9" i="11"/>
  <c r="W9" i="11" s="1"/>
  <c r="S57" i="11"/>
  <c r="W57" i="11" s="1"/>
  <c r="S34" i="11"/>
  <c r="W34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35" i="6"/>
  <c r="W35" i="6" s="1"/>
  <c r="S8" i="6"/>
  <c r="W8" i="6" s="1"/>
  <c r="K10" i="6"/>
  <c r="L9" i="6"/>
  <c r="R10" i="6"/>
  <c r="J11" i="6"/>
  <c r="L58" i="6"/>
  <c r="R59" i="6"/>
  <c r="K59" i="6"/>
  <c r="J60" i="6"/>
  <c r="L36" i="6"/>
  <c r="K37" i="6"/>
  <c r="J38" i="6"/>
  <c r="R37" i="6"/>
  <c r="S57" i="6"/>
  <c r="W57" i="6" s="1"/>
  <c r="L58" i="5"/>
  <c r="R59" i="5"/>
  <c r="K59" i="5"/>
  <c r="J60" i="5"/>
  <c r="K36" i="5"/>
  <c r="L35" i="5"/>
  <c r="R36" i="5"/>
  <c r="J37" i="5"/>
  <c r="R11" i="5"/>
  <c r="K11" i="5"/>
  <c r="L10" i="5"/>
  <c r="J12" i="5"/>
  <c r="S34" i="5"/>
  <c r="W34" i="5" s="1"/>
  <c r="S9" i="5"/>
  <c r="W9" i="5" s="1"/>
  <c r="S57" i="5"/>
  <c r="W57" i="5" s="1"/>
  <c r="S10" i="18" l="1"/>
  <c r="W10" i="18" s="1"/>
  <c r="K61" i="18"/>
  <c r="L60" i="18"/>
  <c r="R61" i="18"/>
  <c r="J62" i="18"/>
  <c r="L35" i="18"/>
  <c r="R36" i="18"/>
  <c r="K36" i="18"/>
  <c r="J37" i="18"/>
  <c r="S59" i="18"/>
  <c r="W59" i="18" s="1"/>
  <c r="S34" i="18"/>
  <c r="W34" i="18" s="1"/>
  <c r="R12" i="18"/>
  <c r="K12" i="18"/>
  <c r="L11" i="18"/>
  <c r="J13" i="18"/>
  <c r="R38" i="17"/>
  <c r="K38" i="17"/>
  <c r="L37" i="17"/>
  <c r="J39" i="17"/>
  <c r="S9" i="17"/>
  <c r="W9" i="17" s="1"/>
  <c r="S60" i="17"/>
  <c r="W60" i="17" s="1"/>
  <c r="S36" i="17"/>
  <c r="W36" i="17" s="1"/>
  <c r="R11" i="17"/>
  <c r="L10" i="17"/>
  <c r="K11" i="17"/>
  <c r="J12" i="17"/>
  <c r="K62" i="17"/>
  <c r="R62" i="17"/>
  <c r="L61" i="17"/>
  <c r="J63" i="17"/>
  <c r="L13" i="16"/>
  <c r="K14" i="16"/>
  <c r="R14" i="16"/>
  <c r="J15" i="16"/>
  <c r="R62" i="16"/>
  <c r="K62" i="16"/>
  <c r="L61" i="16"/>
  <c r="J63" i="16"/>
  <c r="L39" i="16"/>
  <c r="R40" i="16"/>
  <c r="K40" i="16"/>
  <c r="J41" i="16"/>
  <c r="S12" i="16"/>
  <c r="W12" i="16" s="1"/>
  <c r="S60" i="16"/>
  <c r="W60" i="16" s="1"/>
  <c r="S38" i="16"/>
  <c r="W38" i="16" s="1"/>
  <c r="R36" i="9"/>
  <c r="L35" i="9"/>
  <c r="S35" i="9" s="1"/>
  <c r="W35" i="9" s="1"/>
  <c r="K36" i="9"/>
  <c r="J37" i="9"/>
  <c r="R60" i="9"/>
  <c r="K60" i="9"/>
  <c r="L59" i="9"/>
  <c r="S59" i="9" s="1"/>
  <c r="W59" i="9" s="1"/>
  <c r="J61" i="9"/>
  <c r="R12" i="13"/>
  <c r="K12" i="13"/>
  <c r="L11" i="13"/>
  <c r="J13" i="13"/>
  <c r="L62" i="13"/>
  <c r="R63" i="13"/>
  <c r="K63" i="13"/>
  <c r="J64" i="13"/>
  <c r="L36" i="13"/>
  <c r="R37" i="13"/>
  <c r="K37" i="13"/>
  <c r="J38" i="13"/>
  <c r="S61" i="13"/>
  <c r="W61" i="13" s="1"/>
  <c r="S10" i="13"/>
  <c r="W10" i="13" s="1"/>
  <c r="S35" i="13"/>
  <c r="W35" i="13" s="1"/>
  <c r="R60" i="12"/>
  <c r="K60" i="12"/>
  <c r="L59" i="12"/>
  <c r="J61" i="12"/>
  <c r="L12" i="12"/>
  <c r="R13" i="12"/>
  <c r="K13" i="12"/>
  <c r="J14" i="12"/>
  <c r="S36" i="12"/>
  <c r="W36" i="12" s="1"/>
  <c r="L37" i="12"/>
  <c r="R38" i="12"/>
  <c r="K38" i="12"/>
  <c r="J39" i="12"/>
  <c r="S58" i="12"/>
  <c r="W58" i="12" s="1"/>
  <c r="S11" i="12"/>
  <c r="W11" i="12" s="1"/>
  <c r="L36" i="11"/>
  <c r="R37" i="11"/>
  <c r="K37" i="11"/>
  <c r="J38" i="11"/>
  <c r="R60" i="11"/>
  <c r="K60" i="11"/>
  <c r="L59" i="11"/>
  <c r="J61" i="11"/>
  <c r="R12" i="11"/>
  <c r="K12" i="11"/>
  <c r="L11" i="11"/>
  <c r="J13" i="11"/>
  <c r="S10" i="11"/>
  <c r="W10" i="11" s="1"/>
  <c r="S35" i="11"/>
  <c r="W35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L37" i="6"/>
  <c r="K38" i="6"/>
  <c r="J39" i="6"/>
  <c r="R38" i="6"/>
  <c r="S9" i="6"/>
  <c r="W9" i="6" s="1"/>
  <c r="S36" i="6"/>
  <c r="W36" i="6" s="1"/>
  <c r="S58" i="6"/>
  <c r="W58" i="6" s="1"/>
  <c r="R12" i="5"/>
  <c r="K12" i="5"/>
  <c r="L11" i="5"/>
  <c r="J13" i="5"/>
  <c r="L59" i="5"/>
  <c r="K60" i="5"/>
  <c r="R60" i="5"/>
  <c r="J61" i="5"/>
  <c r="S35" i="5"/>
  <c r="W35" i="5" s="1"/>
  <c r="K37" i="5"/>
  <c r="L36" i="5"/>
  <c r="R37" i="5"/>
  <c r="J38" i="5"/>
  <c r="S10" i="5"/>
  <c r="W10" i="5" s="1"/>
  <c r="S58" i="5"/>
  <c r="W58" i="5" s="1"/>
  <c r="S35" i="18" l="1"/>
  <c r="W35" i="18" s="1"/>
  <c r="R13" i="18"/>
  <c r="K13" i="18"/>
  <c r="L12" i="18"/>
  <c r="J14" i="18"/>
  <c r="L61" i="18"/>
  <c r="R62" i="18"/>
  <c r="K62" i="18"/>
  <c r="J63" i="18"/>
  <c r="S60" i="18"/>
  <c r="W60" i="18" s="1"/>
  <c r="R37" i="18"/>
  <c r="K37" i="18"/>
  <c r="L36" i="18"/>
  <c r="J38" i="18"/>
  <c r="S11" i="18"/>
  <c r="W11" i="18" s="1"/>
  <c r="S37" i="17"/>
  <c r="W37" i="17" s="1"/>
  <c r="L62" i="17"/>
  <c r="K63" i="17"/>
  <c r="R63" i="17"/>
  <c r="J64" i="17"/>
  <c r="R12" i="17"/>
  <c r="L11" i="17"/>
  <c r="K12" i="17"/>
  <c r="J13" i="17"/>
  <c r="S10" i="17"/>
  <c r="W10" i="17" s="1"/>
  <c r="R39" i="17"/>
  <c r="K39" i="17"/>
  <c r="L38" i="17"/>
  <c r="J40" i="17"/>
  <c r="S61" i="17"/>
  <c r="W61" i="17" s="1"/>
  <c r="L40" i="16"/>
  <c r="R41" i="16"/>
  <c r="K41" i="16"/>
  <c r="J42" i="16"/>
  <c r="L62" i="16"/>
  <c r="K63" i="16"/>
  <c r="R63" i="16"/>
  <c r="J64" i="16"/>
  <c r="L14" i="16"/>
  <c r="R15" i="16"/>
  <c r="K15" i="16"/>
  <c r="J16" i="16"/>
  <c r="S61" i="16"/>
  <c r="W61" i="16" s="1"/>
  <c r="S39" i="16"/>
  <c r="W39" i="16" s="1"/>
  <c r="S13" i="16"/>
  <c r="W13" i="16" s="1"/>
  <c r="R37" i="9"/>
  <c r="K37" i="9"/>
  <c r="L36" i="9"/>
  <c r="S36" i="9" s="1"/>
  <c r="W36" i="9" s="1"/>
  <c r="J38" i="9"/>
  <c r="L60" i="9"/>
  <c r="S60" i="9" s="1"/>
  <c r="W60" i="9" s="1"/>
  <c r="R61" i="9"/>
  <c r="K61" i="9"/>
  <c r="J62" i="9"/>
  <c r="L37" i="13"/>
  <c r="R38" i="13"/>
  <c r="K38" i="13"/>
  <c r="J39" i="13"/>
  <c r="R64" i="13"/>
  <c r="K64" i="13"/>
  <c r="L63" i="13"/>
  <c r="J65" i="13"/>
  <c r="R13" i="13"/>
  <c r="K13" i="13"/>
  <c r="L12" i="13"/>
  <c r="J14" i="13"/>
  <c r="S11" i="13"/>
  <c r="W11" i="13" s="1"/>
  <c r="S36" i="13"/>
  <c r="W36" i="13" s="1"/>
  <c r="S62" i="13"/>
  <c r="W62" i="13" s="1"/>
  <c r="L13" i="12"/>
  <c r="R14" i="12"/>
  <c r="K14" i="12"/>
  <c r="J15" i="12"/>
  <c r="L60" i="12"/>
  <c r="R61" i="12"/>
  <c r="K61" i="12"/>
  <c r="J62" i="12"/>
  <c r="S37" i="12"/>
  <c r="W37" i="12" s="1"/>
  <c r="L38" i="12"/>
  <c r="R39" i="12"/>
  <c r="K39" i="12"/>
  <c r="J40" i="12"/>
  <c r="S59" i="12"/>
  <c r="W59" i="12" s="1"/>
  <c r="S12" i="12"/>
  <c r="W12" i="12" s="1"/>
  <c r="R13" i="11"/>
  <c r="K13" i="11"/>
  <c r="L12" i="11"/>
  <c r="J14" i="11"/>
  <c r="L60" i="11"/>
  <c r="R61" i="11"/>
  <c r="K61" i="11"/>
  <c r="J62" i="11"/>
  <c r="L37" i="11"/>
  <c r="R38" i="11"/>
  <c r="K38" i="11"/>
  <c r="J39" i="11"/>
  <c r="S11" i="11"/>
  <c r="W11" i="11" s="1"/>
  <c r="S59" i="11"/>
  <c r="W59" i="11" s="1"/>
  <c r="S36" i="11"/>
  <c r="W36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L11" i="9"/>
  <c r="R12" i="9"/>
  <c r="K12" i="9"/>
  <c r="J13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L38" i="6"/>
  <c r="K39" i="6"/>
  <c r="R39" i="6"/>
  <c r="J40" i="6"/>
  <c r="S10" i="6"/>
  <c r="W10" i="6" s="1"/>
  <c r="S59" i="6"/>
  <c r="W59" i="6" s="1"/>
  <c r="S37" i="6"/>
  <c r="W37" i="6" s="1"/>
  <c r="S36" i="5"/>
  <c r="W36" i="5" s="1"/>
  <c r="R13" i="5"/>
  <c r="K13" i="5"/>
  <c r="J14" i="5"/>
  <c r="L12" i="5"/>
  <c r="S11" i="5"/>
  <c r="W11" i="5" s="1"/>
  <c r="K38" i="5"/>
  <c r="L37" i="5"/>
  <c r="R38" i="5"/>
  <c r="J39" i="5"/>
  <c r="L60" i="5"/>
  <c r="R61" i="5"/>
  <c r="K61" i="5"/>
  <c r="J62" i="5"/>
  <c r="S59" i="5"/>
  <c r="W59" i="5" s="1"/>
  <c r="S36" i="18" l="1"/>
  <c r="W36" i="18" s="1"/>
  <c r="K63" i="18"/>
  <c r="L62" i="18"/>
  <c r="R63" i="18"/>
  <c r="J64" i="18"/>
  <c r="K14" i="18"/>
  <c r="L13" i="18"/>
  <c r="R14" i="18"/>
  <c r="J15" i="18"/>
  <c r="S12" i="18"/>
  <c r="W12" i="18" s="1"/>
  <c r="S61" i="18"/>
  <c r="W61" i="18" s="1"/>
  <c r="K38" i="18"/>
  <c r="L37" i="18"/>
  <c r="R38" i="18"/>
  <c r="J39" i="18"/>
  <c r="S11" i="17"/>
  <c r="W11" i="17" s="1"/>
  <c r="S62" i="17"/>
  <c r="W62" i="17" s="1"/>
  <c r="R40" i="17"/>
  <c r="L39" i="17"/>
  <c r="J41" i="17"/>
  <c r="K40" i="17"/>
  <c r="R13" i="17"/>
  <c r="K13" i="17"/>
  <c r="L12" i="17"/>
  <c r="J14" i="17"/>
  <c r="S38" i="17"/>
  <c r="W38" i="17" s="1"/>
  <c r="R64" i="17"/>
  <c r="L63" i="17"/>
  <c r="K64" i="17"/>
  <c r="J65" i="17"/>
  <c r="L15" i="16"/>
  <c r="R16" i="16"/>
  <c r="K16" i="16"/>
  <c r="J17" i="16"/>
  <c r="R64" i="16"/>
  <c r="K64" i="16"/>
  <c r="L63" i="16"/>
  <c r="J65" i="16"/>
  <c r="L41" i="16"/>
  <c r="R42" i="16"/>
  <c r="K42" i="16"/>
  <c r="J43" i="16"/>
  <c r="S14" i="16"/>
  <c r="W14" i="16" s="1"/>
  <c r="S62" i="16"/>
  <c r="W62" i="16" s="1"/>
  <c r="S40" i="16"/>
  <c r="W40" i="16" s="1"/>
  <c r="R38" i="9"/>
  <c r="K38" i="9"/>
  <c r="J39" i="9"/>
  <c r="L37" i="9"/>
  <c r="S37" i="9" s="1"/>
  <c r="W37" i="9" s="1"/>
  <c r="R62" i="9"/>
  <c r="K62" i="9"/>
  <c r="L61" i="9"/>
  <c r="S61" i="9" s="1"/>
  <c r="W61" i="9" s="1"/>
  <c r="J63" i="9"/>
  <c r="R14" i="13"/>
  <c r="K14" i="13"/>
  <c r="L13" i="13"/>
  <c r="J15" i="13"/>
  <c r="S63" i="13"/>
  <c r="W63" i="13" s="1"/>
  <c r="L64" i="13"/>
  <c r="R65" i="13"/>
  <c r="K65" i="13"/>
  <c r="J66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L14" i="12"/>
  <c r="R15" i="12"/>
  <c r="K15" i="12"/>
  <c r="J16" i="12"/>
  <c r="S38" i="12"/>
  <c r="W38" i="12" s="1"/>
  <c r="L39" i="12"/>
  <c r="R40" i="12"/>
  <c r="K40" i="12"/>
  <c r="J41" i="12"/>
  <c r="S60" i="12"/>
  <c r="W60" i="12" s="1"/>
  <c r="S13" i="12"/>
  <c r="W13" i="12" s="1"/>
  <c r="L38" i="11"/>
  <c r="R39" i="11"/>
  <c r="K39" i="11"/>
  <c r="J40" i="11"/>
  <c r="R62" i="11"/>
  <c r="K62" i="11"/>
  <c r="L61" i="11"/>
  <c r="J63" i="11"/>
  <c r="R14" i="11"/>
  <c r="K14" i="11"/>
  <c r="L13" i="11"/>
  <c r="J15" i="11"/>
  <c r="S12" i="11"/>
  <c r="W12" i="11" s="1"/>
  <c r="S37" i="11"/>
  <c r="W37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11" i="9"/>
  <c r="W11" i="9" s="1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L39" i="6"/>
  <c r="K40" i="6"/>
  <c r="R40" i="6"/>
  <c r="J41" i="6"/>
  <c r="R62" i="6"/>
  <c r="K62" i="6"/>
  <c r="L61" i="6"/>
  <c r="J63" i="6"/>
  <c r="R13" i="6"/>
  <c r="K13" i="6"/>
  <c r="L12" i="6"/>
  <c r="J14" i="6"/>
  <c r="S38" i="6"/>
  <c r="W38" i="6" s="1"/>
  <c r="S60" i="6"/>
  <c r="W60" i="6" s="1"/>
  <c r="L61" i="5"/>
  <c r="K62" i="5"/>
  <c r="R62" i="5"/>
  <c r="J63" i="5"/>
  <c r="R39" i="5"/>
  <c r="K39" i="5"/>
  <c r="L38" i="5"/>
  <c r="J40" i="5"/>
  <c r="S37" i="5"/>
  <c r="W37" i="5" s="1"/>
  <c r="S12" i="5"/>
  <c r="W12" i="5" s="1"/>
  <c r="S60" i="5"/>
  <c r="W60" i="5" s="1"/>
  <c r="R14" i="5"/>
  <c r="K14" i="5"/>
  <c r="L13" i="5"/>
  <c r="J15" i="5"/>
  <c r="S62" i="18" l="1"/>
  <c r="W62" i="18" s="1"/>
  <c r="R15" i="18"/>
  <c r="K15" i="18"/>
  <c r="L14" i="18"/>
  <c r="J16" i="18"/>
  <c r="S13" i="18"/>
  <c r="W13" i="18" s="1"/>
  <c r="L63" i="18"/>
  <c r="R64" i="18"/>
  <c r="K64" i="18"/>
  <c r="J65" i="18"/>
  <c r="S37" i="18"/>
  <c r="W37" i="18" s="1"/>
  <c r="L38" i="18"/>
  <c r="R39" i="18"/>
  <c r="K39" i="18"/>
  <c r="J40" i="18"/>
  <c r="R41" i="17"/>
  <c r="K41" i="17"/>
  <c r="L40" i="17"/>
  <c r="J42" i="17"/>
  <c r="S12" i="17"/>
  <c r="W12" i="17" s="1"/>
  <c r="S63" i="17"/>
  <c r="W63" i="17" s="1"/>
  <c r="S39" i="17"/>
  <c r="W39" i="17" s="1"/>
  <c r="R65" i="17"/>
  <c r="K65" i="17"/>
  <c r="L64" i="17"/>
  <c r="J66" i="17"/>
  <c r="R14" i="17"/>
  <c r="K14" i="17"/>
  <c r="L13" i="17"/>
  <c r="J15" i="17"/>
  <c r="L42" i="16"/>
  <c r="R43" i="16"/>
  <c r="K43" i="16"/>
  <c r="J44" i="16"/>
  <c r="L64" i="16"/>
  <c r="K65" i="16"/>
  <c r="R65" i="16"/>
  <c r="J66" i="16"/>
  <c r="L16" i="16"/>
  <c r="K17" i="16"/>
  <c r="R17" i="16"/>
  <c r="J18" i="16"/>
  <c r="S63" i="16"/>
  <c r="W63" i="16" s="1"/>
  <c r="S41" i="16"/>
  <c r="W41" i="16" s="1"/>
  <c r="S15" i="16"/>
  <c r="W15" i="16" s="1"/>
  <c r="J40" i="9"/>
  <c r="K39" i="9"/>
  <c r="R39" i="9"/>
  <c r="L38" i="9"/>
  <c r="S38" i="9" s="1"/>
  <c r="W38" i="9" s="1"/>
  <c r="L62" i="9"/>
  <c r="S62" i="9" s="1"/>
  <c r="W62" i="9" s="1"/>
  <c r="K63" i="9"/>
  <c r="R63" i="9"/>
  <c r="J64" i="9"/>
  <c r="S38" i="13"/>
  <c r="W38" i="13" s="1"/>
  <c r="S13" i="13"/>
  <c r="W13" i="13" s="1"/>
  <c r="R66" i="13"/>
  <c r="K66" i="13"/>
  <c r="L65" i="13"/>
  <c r="J67" i="13"/>
  <c r="R15" i="13"/>
  <c r="K15" i="13"/>
  <c r="L14" i="13"/>
  <c r="J16" i="13"/>
  <c r="S64" i="13"/>
  <c r="W64" i="13" s="1"/>
  <c r="L39" i="13"/>
  <c r="R40" i="13"/>
  <c r="K40" i="13"/>
  <c r="J41" i="13"/>
  <c r="L15" i="12"/>
  <c r="R16" i="12"/>
  <c r="K16" i="12"/>
  <c r="J17" i="12"/>
  <c r="L62" i="12"/>
  <c r="R63" i="12"/>
  <c r="K63" i="12"/>
  <c r="J64" i="12"/>
  <c r="S39" i="12"/>
  <c r="W39" i="12" s="1"/>
  <c r="S61" i="12"/>
  <c r="W61" i="12" s="1"/>
  <c r="L40" i="12"/>
  <c r="R41" i="12"/>
  <c r="K41" i="12"/>
  <c r="J42" i="12"/>
  <c r="S14" i="12"/>
  <c r="W14" i="12" s="1"/>
  <c r="R15" i="11"/>
  <c r="K15" i="11"/>
  <c r="L14" i="11"/>
  <c r="J16" i="11"/>
  <c r="L62" i="11"/>
  <c r="R63" i="11"/>
  <c r="K63" i="11"/>
  <c r="J64" i="11"/>
  <c r="L39" i="11"/>
  <c r="R40" i="11"/>
  <c r="K40" i="11"/>
  <c r="J41" i="11"/>
  <c r="S13" i="11"/>
  <c r="W13" i="11" s="1"/>
  <c r="S61" i="11"/>
  <c r="W61" i="11" s="1"/>
  <c r="S38" i="11"/>
  <c r="W38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R14" i="9"/>
  <c r="L13" i="9"/>
  <c r="K14" i="9"/>
  <c r="J15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S39" i="6"/>
  <c r="W39" i="6" s="1"/>
  <c r="R14" i="6"/>
  <c r="K14" i="6"/>
  <c r="L13" i="6"/>
  <c r="J15" i="6"/>
  <c r="L62" i="6"/>
  <c r="R63" i="6"/>
  <c r="K63" i="6"/>
  <c r="J64" i="6"/>
  <c r="L40" i="6"/>
  <c r="K41" i="6"/>
  <c r="J42" i="6"/>
  <c r="R41" i="6"/>
  <c r="S12" i="6"/>
  <c r="W12" i="6" s="1"/>
  <c r="S61" i="6"/>
  <c r="W61" i="6" s="1"/>
  <c r="L62" i="5"/>
  <c r="R63" i="5"/>
  <c r="K63" i="5"/>
  <c r="J64" i="5"/>
  <c r="L14" i="5"/>
  <c r="R15" i="5"/>
  <c r="K15" i="5"/>
  <c r="J16" i="5"/>
  <c r="K40" i="5"/>
  <c r="L39" i="5"/>
  <c r="R40" i="5"/>
  <c r="J41" i="5"/>
  <c r="S38" i="5"/>
  <c r="W38" i="5" s="1"/>
  <c r="S13" i="5"/>
  <c r="W13" i="5" s="1"/>
  <c r="S61" i="5"/>
  <c r="W61" i="5" s="1"/>
  <c r="S14" i="18" l="1"/>
  <c r="W14" i="18" s="1"/>
  <c r="S38" i="18"/>
  <c r="W38" i="18" s="1"/>
  <c r="K65" i="18"/>
  <c r="L64" i="18"/>
  <c r="R65" i="18"/>
  <c r="J66" i="18"/>
  <c r="S63" i="18"/>
  <c r="W63" i="18" s="1"/>
  <c r="R16" i="18"/>
  <c r="K16" i="18"/>
  <c r="L15" i="18"/>
  <c r="J17" i="18"/>
  <c r="R40" i="18"/>
  <c r="K40" i="18"/>
  <c r="L39" i="18"/>
  <c r="J41" i="18"/>
  <c r="S64" i="17"/>
  <c r="W64" i="17" s="1"/>
  <c r="S40" i="17"/>
  <c r="W40" i="17" s="1"/>
  <c r="R15" i="17"/>
  <c r="L14" i="17"/>
  <c r="K15" i="17"/>
  <c r="J16" i="17"/>
  <c r="K66" i="17"/>
  <c r="L65" i="17"/>
  <c r="R66" i="17"/>
  <c r="J67" i="17"/>
  <c r="R42" i="17"/>
  <c r="K42" i="17"/>
  <c r="L41" i="17"/>
  <c r="J43" i="17"/>
  <c r="S13" i="17"/>
  <c r="W13" i="17" s="1"/>
  <c r="L17" i="16"/>
  <c r="R18" i="16"/>
  <c r="K18" i="16"/>
  <c r="J19" i="16"/>
  <c r="R66" i="16"/>
  <c r="K66" i="16"/>
  <c r="L65" i="16"/>
  <c r="J67" i="16"/>
  <c r="L43" i="16"/>
  <c r="R44" i="16"/>
  <c r="K44" i="16"/>
  <c r="J45" i="16"/>
  <c r="S16" i="16"/>
  <c r="W16" i="16" s="1"/>
  <c r="S64" i="16"/>
  <c r="W64" i="16" s="1"/>
  <c r="S42" i="16"/>
  <c r="W42" i="16" s="1"/>
  <c r="L39" i="9"/>
  <c r="S39" i="9" s="1"/>
  <c r="W39" i="9" s="1"/>
  <c r="J41" i="9"/>
  <c r="R40" i="9"/>
  <c r="K40" i="9"/>
  <c r="L63" i="9"/>
  <c r="S63" i="9" s="1"/>
  <c r="W63" i="9" s="1"/>
  <c r="J65" i="9"/>
  <c r="R64" i="9"/>
  <c r="K64" i="9"/>
  <c r="R16" i="13"/>
  <c r="K16" i="13"/>
  <c r="L15" i="13"/>
  <c r="J17" i="13"/>
  <c r="L66" i="13"/>
  <c r="R67" i="13"/>
  <c r="K67" i="13"/>
  <c r="J68" i="13"/>
  <c r="S65" i="13"/>
  <c r="W65" i="13" s="1"/>
  <c r="S14" i="13"/>
  <c r="W14" i="13" s="1"/>
  <c r="L40" i="13"/>
  <c r="R41" i="13"/>
  <c r="K41" i="13"/>
  <c r="J42" i="13"/>
  <c r="S39" i="13"/>
  <c r="W39" i="13" s="1"/>
  <c r="L16" i="12"/>
  <c r="R17" i="12"/>
  <c r="K17" i="12"/>
  <c r="J18" i="12"/>
  <c r="L41" i="12"/>
  <c r="R42" i="12"/>
  <c r="K42" i="12"/>
  <c r="J43" i="12"/>
  <c r="R64" i="12"/>
  <c r="K64" i="12"/>
  <c r="L63" i="12"/>
  <c r="J65" i="12"/>
  <c r="S40" i="12"/>
  <c r="W40" i="12" s="1"/>
  <c r="S62" i="12"/>
  <c r="W62" i="12" s="1"/>
  <c r="S15" i="12"/>
  <c r="W15" i="12" s="1"/>
  <c r="L40" i="11"/>
  <c r="R41" i="11"/>
  <c r="K41" i="11"/>
  <c r="J42" i="11"/>
  <c r="R64" i="11"/>
  <c r="K64" i="11"/>
  <c r="L63" i="11"/>
  <c r="J65" i="11"/>
  <c r="R16" i="11"/>
  <c r="K16" i="11"/>
  <c r="L15" i="11"/>
  <c r="J17" i="11"/>
  <c r="S14" i="11"/>
  <c r="W14" i="11" s="1"/>
  <c r="S39" i="11"/>
  <c r="W39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S40" i="6"/>
  <c r="W40" i="6" s="1"/>
  <c r="R64" i="6"/>
  <c r="K64" i="6"/>
  <c r="L63" i="6"/>
  <c r="J65" i="6"/>
  <c r="R15" i="6"/>
  <c r="K15" i="6"/>
  <c r="L14" i="6"/>
  <c r="J16" i="6"/>
  <c r="S62" i="6"/>
  <c r="W62" i="6" s="1"/>
  <c r="L41" i="6"/>
  <c r="K42" i="6"/>
  <c r="J43" i="6"/>
  <c r="R42" i="6"/>
  <c r="S13" i="6"/>
  <c r="W13" i="6" s="1"/>
  <c r="K41" i="5"/>
  <c r="L40" i="5"/>
  <c r="R41" i="5"/>
  <c r="J42" i="5"/>
  <c r="L15" i="5"/>
  <c r="R16" i="5"/>
  <c r="K16" i="5"/>
  <c r="J17" i="5"/>
  <c r="L63" i="5"/>
  <c r="K64" i="5"/>
  <c r="R64" i="5"/>
  <c r="J65" i="5"/>
  <c r="S39" i="5"/>
  <c r="W39" i="5" s="1"/>
  <c r="S14" i="5"/>
  <c r="W14" i="5" s="1"/>
  <c r="S62" i="5"/>
  <c r="W62" i="5" s="1"/>
  <c r="K41" i="18" l="1"/>
  <c r="L40" i="18"/>
  <c r="R41" i="18"/>
  <c r="J42" i="18"/>
  <c r="S64" i="18"/>
  <c r="W64" i="18" s="1"/>
  <c r="S39" i="18"/>
  <c r="W39" i="18" s="1"/>
  <c r="K17" i="18"/>
  <c r="L16" i="18"/>
  <c r="R17" i="18"/>
  <c r="J18" i="18"/>
  <c r="L65" i="18"/>
  <c r="R66" i="18"/>
  <c r="K66" i="18"/>
  <c r="J67" i="18"/>
  <c r="S15" i="18"/>
  <c r="W15" i="18" s="1"/>
  <c r="R43" i="17"/>
  <c r="K43" i="17"/>
  <c r="L42" i="17"/>
  <c r="J44" i="17"/>
  <c r="S41" i="17"/>
  <c r="W41" i="17" s="1"/>
  <c r="R16" i="17"/>
  <c r="L15" i="17"/>
  <c r="K16" i="17"/>
  <c r="J17" i="17"/>
  <c r="S14" i="17"/>
  <c r="W14" i="17" s="1"/>
  <c r="S65" i="17"/>
  <c r="W65" i="17" s="1"/>
  <c r="L66" i="17"/>
  <c r="K67" i="17"/>
  <c r="R67" i="17"/>
  <c r="J68" i="17"/>
  <c r="L44" i="16"/>
  <c r="R45" i="16"/>
  <c r="K45" i="16"/>
  <c r="J46" i="16"/>
  <c r="L66" i="16"/>
  <c r="R67" i="16"/>
  <c r="K67" i="16"/>
  <c r="J68" i="16"/>
  <c r="L18" i="16"/>
  <c r="R19" i="16"/>
  <c r="K19" i="16"/>
  <c r="J20" i="16"/>
  <c r="S65" i="16"/>
  <c r="W65" i="16" s="1"/>
  <c r="S43" i="16"/>
  <c r="W43" i="16" s="1"/>
  <c r="S17" i="16"/>
  <c r="W17" i="16" s="1"/>
  <c r="J42" i="9"/>
  <c r="K41" i="9"/>
  <c r="R41" i="9"/>
  <c r="L40" i="9"/>
  <c r="S40" i="9" s="1"/>
  <c r="W40" i="9" s="1"/>
  <c r="L64" i="9"/>
  <c r="S64" i="9" s="1"/>
  <c r="W64" i="9" s="1"/>
  <c r="R65" i="9"/>
  <c r="K65" i="9"/>
  <c r="J66" i="9"/>
  <c r="L41" i="13"/>
  <c r="R42" i="13"/>
  <c r="K42" i="13"/>
  <c r="J43" i="13"/>
  <c r="R68" i="13"/>
  <c r="K68" i="13"/>
  <c r="L67" i="13"/>
  <c r="J69" i="13"/>
  <c r="S15" i="13"/>
  <c r="W15" i="13" s="1"/>
  <c r="R17" i="13"/>
  <c r="K17" i="13"/>
  <c r="L16" i="13"/>
  <c r="J18" i="13"/>
  <c r="S40" i="13"/>
  <c r="W40" i="13" s="1"/>
  <c r="S66" i="13"/>
  <c r="W66" i="13" s="1"/>
  <c r="L64" i="12"/>
  <c r="R65" i="12"/>
  <c r="K65" i="12"/>
  <c r="J66" i="12"/>
  <c r="L42" i="12"/>
  <c r="R43" i="12"/>
  <c r="K43" i="12"/>
  <c r="J44" i="12"/>
  <c r="L17" i="12"/>
  <c r="R18" i="12"/>
  <c r="K18" i="12"/>
  <c r="J19" i="12"/>
  <c r="S41" i="12"/>
  <c r="W41" i="12" s="1"/>
  <c r="S63" i="12"/>
  <c r="W63" i="12" s="1"/>
  <c r="S16" i="12"/>
  <c r="W16" i="12" s="1"/>
  <c r="R17" i="11"/>
  <c r="K17" i="11"/>
  <c r="L16" i="11"/>
  <c r="J18" i="11"/>
  <c r="L64" i="11"/>
  <c r="R65" i="11"/>
  <c r="K65" i="11"/>
  <c r="J66" i="11"/>
  <c r="L41" i="11"/>
  <c r="R42" i="11"/>
  <c r="K42" i="11"/>
  <c r="J43" i="11"/>
  <c r="S15" i="11"/>
  <c r="W15" i="11" s="1"/>
  <c r="S63" i="11"/>
  <c r="W63" i="11" s="1"/>
  <c r="S40" i="11"/>
  <c r="W40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R16" i="9"/>
  <c r="K16" i="9"/>
  <c r="L15" i="9"/>
  <c r="J17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L42" i="6"/>
  <c r="K43" i="6"/>
  <c r="R43" i="6"/>
  <c r="J44" i="6"/>
  <c r="R16" i="6"/>
  <c r="K16" i="6"/>
  <c r="L15" i="6"/>
  <c r="J17" i="6"/>
  <c r="L64" i="6"/>
  <c r="R65" i="6"/>
  <c r="K65" i="6"/>
  <c r="J66" i="6"/>
  <c r="S41" i="6"/>
  <c r="W41" i="6" s="1"/>
  <c r="S14" i="6"/>
  <c r="W14" i="6" s="1"/>
  <c r="S63" i="6"/>
  <c r="W63" i="6" s="1"/>
  <c r="L16" i="5"/>
  <c r="R17" i="5"/>
  <c r="K17" i="5"/>
  <c r="J18" i="5"/>
  <c r="L64" i="5"/>
  <c r="R65" i="5"/>
  <c r="K65" i="5"/>
  <c r="J66" i="5"/>
  <c r="S40" i="5"/>
  <c r="W40" i="5" s="1"/>
  <c r="K42" i="5"/>
  <c r="L41" i="5"/>
  <c r="R42" i="5"/>
  <c r="J43" i="5"/>
  <c r="S63" i="5"/>
  <c r="W63" i="5" s="1"/>
  <c r="S15" i="5"/>
  <c r="W15" i="5" s="1"/>
  <c r="S16" i="18" l="1"/>
  <c r="W16" i="18" s="1"/>
  <c r="K67" i="18"/>
  <c r="L66" i="18"/>
  <c r="R67" i="18"/>
  <c r="J68" i="18"/>
  <c r="L41" i="18"/>
  <c r="R42" i="18"/>
  <c r="K42" i="18"/>
  <c r="J43" i="18"/>
  <c r="S40" i="18"/>
  <c r="W40" i="18" s="1"/>
  <c r="R18" i="18"/>
  <c r="K18" i="18"/>
  <c r="L17" i="18"/>
  <c r="J19" i="18"/>
  <c r="S65" i="18"/>
  <c r="W65" i="18" s="1"/>
  <c r="S66" i="17"/>
  <c r="W66" i="17" s="1"/>
  <c r="S15" i="17"/>
  <c r="W15" i="17" s="1"/>
  <c r="R44" i="17"/>
  <c r="L43" i="17"/>
  <c r="J45" i="17"/>
  <c r="K44" i="17"/>
  <c r="S42" i="17"/>
  <c r="W42" i="17" s="1"/>
  <c r="R68" i="17"/>
  <c r="L67" i="17"/>
  <c r="K68" i="17"/>
  <c r="J69" i="17"/>
  <c r="R17" i="17"/>
  <c r="L16" i="17"/>
  <c r="K17" i="17"/>
  <c r="J18" i="17"/>
  <c r="L19" i="16"/>
  <c r="R20" i="16"/>
  <c r="K20" i="16"/>
  <c r="J21" i="16"/>
  <c r="R68" i="16"/>
  <c r="K68" i="16"/>
  <c r="L67" i="16"/>
  <c r="J69" i="16"/>
  <c r="R46" i="16"/>
  <c r="L45" i="16"/>
  <c r="K46" i="16"/>
  <c r="J47" i="16"/>
  <c r="S18" i="16"/>
  <c r="W18" i="16" s="1"/>
  <c r="S66" i="16"/>
  <c r="W66" i="16" s="1"/>
  <c r="S44" i="16"/>
  <c r="W44" i="16" s="1"/>
  <c r="L41" i="9"/>
  <c r="S41" i="9" s="1"/>
  <c r="W41" i="9" s="1"/>
  <c r="R42" i="9"/>
  <c r="J43" i="9"/>
  <c r="K42" i="9"/>
  <c r="J67" i="9"/>
  <c r="R66" i="9"/>
  <c r="K66" i="9"/>
  <c r="L65" i="9"/>
  <c r="S65" i="9" s="1"/>
  <c r="W65" i="9" s="1"/>
  <c r="L68" i="13"/>
  <c r="R69" i="13"/>
  <c r="K69" i="13"/>
  <c r="J70" i="13"/>
  <c r="L42" i="13"/>
  <c r="R43" i="13"/>
  <c r="K43" i="13"/>
  <c r="J44" i="13"/>
  <c r="S67" i="13"/>
  <c r="W67" i="13" s="1"/>
  <c r="R18" i="13"/>
  <c r="K18" i="13"/>
  <c r="L17" i="13"/>
  <c r="J19" i="13"/>
  <c r="S16" i="13"/>
  <c r="W16" i="13" s="1"/>
  <c r="S41" i="13"/>
  <c r="W41" i="13" s="1"/>
  <c r="L18" i="12"/>
  <c r="R19" i="12"/>
  <c r="K19" i="12"/>
  <c r="J20" i="12"/>
  <c r="L43" i="12"/>
  <c r="R44" i="12"/>
  <c r="K44" i="12"/>
  <c r="J45" i="12"/>
  <c r="R66" i="12"/>
  <c r="K66" i="12"/>
  <c r="L65" i="12"/>
  <c r="J67" i="12"/>
  <c r="S17" i="12"/>
  <c r="W17" i="12" s="1"/>
  <c r="S42" i="12"/>
  <c r="W42" i="12" s="1"/>
  <c r="S64" i="12"/>
  <c r="W64" i="12" s="1"/>
  <c r="L42" i="11"/>
  <c r="R43" i="11"/>
  <c r="K43" i="11"/>
  <c r="J44" i="11"/>
  <c r="R66" i="11"/>
  <c r="K66" i="11"/>
  <c r="L65" i="11"/>
  <c r="J67" i="11"/>
  <c r="R18" i="11"/>
  <c r="K18" i="11"/>
  <c r="L17" i="11"/>
  <c r="J19" i="11"/>
  <c r="S16" i="11"/>
  <c r="W16" i="11" s="1"/>
  <c r="S41" i="11"/>
  <c r="W41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L43" i="6"/>
  <c r="K44" i="6"/>
  <c r="R44" i="6"/>
  <c r="J45" i="6"/>
  <c r="R66" i="6"/>
  <c r="K66" i="6"/>
  <c r="L65" i="6"/>
  <c r="J67" i="6"/>
  <c r="S15" i="6"/>
  <c r="W15" i="6" s="1"/>
  <c r="S64" i="6"/>
  <c r="W64" i="6" s="1"/>
  <c r="S42" i="6"/>
  <c r="W42" i="6" s="1"/>
  <c r="S41" i="5"/>
  <c r="W41" i="5" s="1"/>
  <c r="L65" i="5"/>
  <c r="K66" i="5"/>
  <c r="R66" i="5"/>
  <c r="J67" i="5"/>
  <c r="L17" i="5"/>
  <c r="K18" i="5"/>
  <c r="R18" i="5"/>
  <c r="J19" i="5"/>
  <c r="R43" i="5"/>
  <c r="L42" i="5"/>
  <c r="K43" i="5"/>
  <c r="J44" i="5"/>
  <c r="S64" i="5"/>
  <c r="W64" i="5" s="1"/>
  <c r="S16" i="5"/>
  <c r="W16" i="5" s="1"/>
  <c r="S41" i="18" l="1"/>
  <c r="W41" i="18" s="1"/>
  <c r="R43" i="18"/>
  <c r="K43" i="18"/>
  <c r="L42" i="18"/>
  <c r="J44" i="18"/>
  <c r="L67" i="18"/>
  <c r="R68" i="18"/>
  <c r="K68" i="18"/>
  <c r="J69" i="18"/>
  <c r="R19" i="18"/>
  <c r="K19" i="18"/>
  <c r="L18" i="18"/>
  <c r="J20" i="18"/>
  <c r="S66" i="18"/>
  <c r="W66" i="18" s="1"/>
  <c r="S17" i="18"/>
  <c r="W17" i="18" s="1"/>
  <c r="R45" i="17"/>
  <c r="K45" i="17"/>
  <c r="L44" i="17"/>
  <c r="J46" i="17"/>
  <c r="R69" i="17"/>
  <c r="K69" i="17"/>
  <c r="L68" i="17"/>
  <c r="J70" i="17"/>
  <c r="S67" i="17"/>
  <c r="W67" i="17" s="1"/>
  <c r="S43" i="17"/>
  <c r="W43" i="17" s="1"/>
  <c r="R18" i="17"/>
  <c r="L17" i="17"/>
  <c r="K18" i="17"/>
  <c r="J19" i="17"/>
  <c r="S16" i="17"/>
  <c r="W16" i="17" s="1"/>
  <c r="R47" i="16"/>
  <c r="K47" i="16"/>
  <c r="L47" i="16" s="1"/>
  <c r="L46" i="16"/>
  <c r="L68" i="16"/>
  <c r="R69" i="16"/>
  <c r="K69" i="16"/>
  <c r="J70" i="16"/>
  <c r="L20" i="16"/>
  <c r="K21" i="16"/>
  <c r="R21" i="16"/>
  <c r="J22" i="16"/>
  <c r="S67" i="16"/>
  <c r="W67" i="16" s="1"/>
  <c r="S45" i="16"/>
  <c r="W45" i="16" s="1"/>
  <c r="S19" i="16"/>
  <c r="W19" i="16" s="1"/>
  <c r="J44" i="9"/>
  <c r="L42" i="9"/>
  <c r="S42" i="9" s="1"/>
  <c r="W42" i="9" s="1"/>
  <c r="R43" i="9"/>
  <c r="K43" i="9"/>
  <c r="J68" i="9"/>
  <c r="R67" i="9"/>
  <c r="L66" i="9"/>
  <c r="S66" i="9" s="1"/>
  <c r="W66" i="9" s="1"/>
  <c r="K67" i="9"/>
  <c r="L43" i="13"/>
  <c r="R44" i="13"/>
  <c r="K44" i="13"/>
  <c r="J45" i="13"/>
  <c r="R70" i="13"/>
  <c r="K70" i="13"/>
  <c r="L69" i="13"/>
  <c r="J71" i="13"/>
  <c r="R19" i="13"/>
  <c r="K19" i="13"/>
  <c r="L18" i="13"/>
  <c r="J20" i="13"/>
  <c r="S17" i="13"/>
  <c r="W17" i="13" s="1"/>
  <c r="S42" i="13"/>
  <c r="W42" i="13" s="1"/>
  <c r="S68" i="13"/>
  <c r="W68" i="13" s="1"/>
  <c r="S65" i="12"/>
  <c r="W65" i="12" s="1"/>
  <c r="L66" i="12"/>
  <c r="R67" i="12"/>
  <c r="K67" i="12"/>
  <c r="J68" i="12"/>
  <c r="L44" i="12"/>
  <c r="R45" i="12"/>
  <c r="K45" i="12"/>
  <c r="J46" i="12"/>
  <c r="L19" i="12"/>
  <c r="R20" i="12"/>
  <c r="K20" i="12"/>
  <c r="J21" i="12"/>
  <c r="S43" i="12"/>
  <c r="W43" i="12" s="1"/>
  <c r="S18" i="12"/>
  <c r="W18" i="12" s="1"/>
  <c r="R19" i="11"/>
  <c r="K19" i="11"/>
  <c r="L18" i="11"/>
  <c r="J20" i="11"/>
  <c r="L66" i="11"/>
  <c r="R67" i="11"/>
  <c r="K67" i="11"/>
  <c r="J68" i="11"/>
  <c r="L43" i="11"/>
  <c r="R44" i="11"/>
  <c r="K44" i="11"/>
  <c r="J45" i="11"/>
  <c r="S17" i="11"/>
  <c r="W17" i="11" s="1"/>
  <c r="S65" i="11"/>
  <c r="W65" i="11" s="1"/>
  <c r="S42" i="11"/>
  <c r="W42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S16" i="9"/>
  <c r="W16" i="9" s="1"/>
  <c r="R18" i="9"/>
  <c r="K18" i="9"/>
  <c r="L17" i="9"/>
  <c r="J19" i="9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45" i="6"/>
  <c r="L44" i="6"/>
  <c r="K45" i="6"/>
  <c r="J46" i="6"/>
  <c r="R18" i="6"/>
  <c r="K18" i="6"/>
  <c r="J19" i="6"/>
  <c r="L17" i="6"/>
  <c r="S65" i="6"/>
  <c r="W65" i="6" s="1"/>
  <c r="S16" i="6"/>
  <c r="W16" i="6" s="1"/>
  <c r="S43" i="6"/>
  <c r="W43" i="6" s="1"/>
  <c r="S42" i="5"/>
  <c r="W42" i="5" s="1"/>
  <c r="S17" i="5"/>
  <c r="W17" i="5" s="1"/>
  <c r="S65" i="5"/>
  <c r="W65" i="5" s="1"/>
  <c r="K44" i="5"/>
  <c r="R44" i="5"/>
  <c r="L43" i="5"/>
  <c r="J45" i="5"/>
  <c r="K19" i="5"/>
  <c r="L18" i="5"/>
  <c r="R19" i="5"/>
  <c r="J20" i="5"/>
  <c r="L66" i="5"/>
  <c r="R67" i="5"/>
  <c r="K67" i="5"/>
  <c r="J68" i="5"/>
  <c r="S67" i="18" l="1"/>
  <c r="W67" i="18" s="1"/>
  <c r="K44" i="18"/>
  <c r="L43" i="18"/>
  <c r="R44" i="18"/>
  <c r="J45" i="18"/>
  <c r="S42" i="18"/>
  <c r="W42" i="18" s="1"/>
  <c r="K20" i="18"/>
  <c r="L19" i="18"/>
  <c r="R20" i="18"/>
  <c r="J21" i="18"/>
  <c r="K69" i="18"/>
  <c r="L68" i="18"/>
  <c r="R69" i="18"/>
  <c r="J70" i="18"/>
  <c r="S18" i="18"/>
  <c r="W18" i="18" s="1"/>
  <c r="R19" i="17"/>
  <c r="K19" i="17"/>
  <c r="L18" i="17"/>
  <c r="J20" i="17"/>
  <c r="K70" i="17"/>
  <c r="R70" i="17"/>
  <c r="L69" i="17"/>
  <c r="J71" i="17"/>
  <c r="S68" i="17"/>
  <c r="W68" i="17" s="1"/>
  <c r="S44" i="17"/>
  <c r="W44" i="17" s="1"/>
  <c r="S17" i="17"/>
  <c r="W17" i="17" s="1"/>
  <c r="R46" i="17"/>
  <c r="J47" i="17"/>
  <c r="K46" i="17"/>
  <c r="L45" i="17"/>
  <c r="S20" i="16"/>
  <c r="W20" i="16" s="1"/>
  <c r="S68" i="16"/>
  <c r="W68" i="16" s="1"/>
  <c r="R22" i="16"/>
  <c r="K22" i="16"/>
  <c r="L22" i="16" s="1"/>
  <c r="L21" i="16"/>
  <c r="R70" i="16"/>
  <c r="K70" i="16"/>
  <c r="L69" i="16"/>
  <c r="J71" i="16"/>
  <c r="S46" i="16"/>
  <c r="W46" i="16" s="1"/>
  <c r="M47" i="16"/>
  <c r="N47" i="16" s="1"/>
  <c r="T47" i="16" s="1"/>
  <c r="S47" i="16"/>
  <c r="W47" i="16" s="1"/>
  <c r="X47" i="16" s="1"/>
  <c r="R44" i="9"/>
  <c r="K44" i="9"/>
  <c r="L43" i="9"/>
  <c r="S43" i="9" s="1"/>
  <c r="W43" i="9" s="1"/>
  <c r="J45" i="9"/>
  <c r="J69" i="9"/>
  <c r="L67" i="9"/>
  <c r="S67" i="9" s="1"/>
  <c r="W67" i="9" s="1"/>
  <c r="R68" i="9"/>
  <c r="K68" i="9"/>
  <c r="R45" i="13"/>
  <c r="L44" i="13"/>
  <c r="K45" i="13"/>
  <c r="J46" i="13"/>
  <c r="S69" i="13"/>
  <c r="W69" i="13" s="1"/>
  <c r="R20" i="13"/>
  <c r="K20" i="13"/>
  <c r="L19" i="13"/>
  <c r="J21" i="13"/>
  <c r="L70" i="13"/>
  <c r="R71" i="13"/>
  <c r="K71" i="13"/>
  <c r="J72" i="13"/>
  <c r="S18" i="13"/>
  <c r="W18" i="13" s="1"/>
  <c r="S43" i="13"/>
  <c r="W43" i="13" s="1"/>
  <c r="K21" i="12"/>
  <c r="L20" i="12"/>
  <c r="R21" i="12"/>
  <c r="J22" i="12"/>
  <c r="S19" i="12"/>
  <c r="W19" i="12" s="1"/>
  <c r="S44" i="12"/>
  <c r="W44" i="12" s="1"/>
  <c r="S66" i="12"/>
  <c r="W66" i="12" s="1"/>
  <c r="R68" i="12"/>
  <c r="K68" i="12"/>
  <c r="L67" i="12"/>
  <c r="J69" i="12"/>
  <c r="R46" i="12"/>
  <c r="L45" i="12"/>
  <c r="K46" i="12"/>
  <c r="J47" i="12"/>
  <c r="K20" i="11"/>
  <c r="R20" i="11"/>
  <c r="L19" i="11"/>
  <c r="J21" i="11"/>
  <c r="R68" i="11"/>
  <c r="K68" i="11"/>
  <c r="L67" i="11"/>
  <c r="J69" i="11"/>
  <c r="S18" i="11"/>
  <c r="W18" i="11" s="1"/>
  <c r="L44" i="11"/>
  <c r="R45" i="11"/>
  <c r="K45" i="11"/>
  <c r="J46" i="11"/>
  <c r="S43" i="11"/>
  <c r="W43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R19" i="9"/>
  <c r="K19" i="9"/>
  <c r="L18" i="9"/>
  <c r="J20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K46" i="6"/>
  <c r="R46" i="6"/>
  <c r="L45" i="6"/>
  <c r="J47" i="6"/>
  <c r="R19" i="6"/>
  <c r="K19" i="6"/>
  <c r="L18" i="6"/>
  <c r="J20" i="6"/>
  <c r="S17" i="6"/>
  <c r="W17" i="6" s="1"/>
  <c r="R68" i="6"/>
  <c r="K68" i="6"/>
  <c r="L67" i="6"/>
  <c r="J69" i="6"/>
  <c r="S44" i="6"/>
  <c r="W44" i="6" s="1"/>
  <c r="S66" i="6"/>
  <c r="W66" i="6" s="1"/>
  <c r="S18" i="5"/>
  <c r="W18" i="5" s="1"/>
  <c r="S66" i="5"/>
  <c r="W66" i="5" s="1"/>
  <c r="L67" i="5"/>
  <c r="R68" i="5"/>
  <c r="K68" i="5"/>
  <c r="J69" i="5"/>
  <c r="K20" i="5"/>
  <c r="L19" i="5"/>
  <c r="R20" i="5"/>
  <c r="J21" i="5"/>
  <c r="L44" i="5"/>
  <c r="R45" i="5"/>
  <c r="K45" i="5"/>
  <c r="J46" i="5"/>
  <c r="S43" i="5"/>
  <c r="W43" i="5" s="1"/>
  <c r="L44" i="18" l="1"/>
  <c r="R45" i="18"/>
  <c r="K45" i="18"/>
  <c r="J46" i="18"/>
  <c r="L69" i="18"/>
  <c r="R70" i="18"/>
  <c r="K70" i="18"/>
  <c r="J71" i="18"/>
  <c r="S43" i="18"/>
  <c r="W43" i="18" s="1"/>
  <c r="R21" i="18"/>
  <c r="K21" i="18"/>
  <c r="L20" i="18"/>
  <c r="J22" i="18"/>
  <c r="S19" i="18"/>
  <c r="W19" i="18" s="1"/>
  <c r="S68" i="18"/>
  <c r="W68" i="18" s="1"/>
  <c r="L70" i="17"/>
  <c r="K71" i="17"/>
  <c r="R71" i="17"/>
  <c r="J72" i="17"/>
  <c r="S18" i="17"/>
  <c r="W18" i="17" s="1"/>
  <c r="R47" i="17"/>
  <c r="K47" i="17"/>
  <c r="L47" i="17" s="1"/>
  <c r="L46" i="17"/>
  <c r="S45" i="17"/>
  <c r="W45" i="17" s="1"/>
  <c r="S69" i="17"/>
  <c r="W69" i="17" s="1"/>
  <c r="R20" i="17"/>
  <c r="K20" i="17"/>
  <c r="L19" i="17"/>
  <c r="J21" i="17"/>
  <c r="M46" i="16"/>
  <c r="N46" i="16"/>
  <c r="T46" i="16" s="1"/>
  <c r="M45" i="16"/>
  <c r="X46" i="16"/>
  <c r="Y47" i="16"/>
  <c r="Z47" i="16" s="1"/>
  <c r="L70" i="16"/>
  <c r="K71" i="16"/>
  <c r="R71" i="16"/>
  <c r="J72" i="16"/>
  <c r="S21" i="16"/>
  <c r="W21" i="16" s="1"/>
  <c r="S69" i="16"/>
  <c r="W69" i="16" s="1"/>
  <c r="M22" i="16"/>
  <c r="N22" i="16" s="1"/>
  <c r="T22" i="16" s="1"/>
  <c r="S22" i="16"/>
  <c r="W22" i="16" s="1"/>
  <c r="X22" i="16" s="1"/>
  <c r="R45" i="9"/>
  <c r="K45" i="9"/>
  <c r="L44" i="9"/>
  <c r="S44" i="9" s="1"/>
  <c r="W44" i="9" s="1"/>
  <c r="J46" i="9"/>
  <c r="J70" i="9"/>
  <c r="L68" i="9"/>
  <c r="S68" i="9" s="1"/>
  <c r="W68" i="9" s="1"/>
  <c r="R69" i="9"/>
  <c r="K69" i="9"/>
  <c r="R46" i="13"/>
  <c r="K46" i="13"/>
  <c r="L45" i="13"/>
  <c r="J47" i="13"/>
  <c r="S70" i="13"/>
  <c r="W70" i="13" s="1"/>
  <c r="R72" i="13"/>
  <c r="K72" i="13"/>
  <c r="L72" i="13" s="1"/>
  <c r="L71" i="13"/>
  <c r="R21" i="13"/>
  <c r="K21" i="13"/>
  <c r="L20" i="13"/>
  <c r="J22" i="13"/>
  <c r="S44" i="13"/>
  <c r="W44" i="13" s="1"/>
  <c r="S19" i="13"/>
  <c r="W19" i="13" s="1"/>
  <c r="S45" i="12"/>
  <c r="W45" i="12" s="1"/>
  <c r="S20" i="12"/>
  <c r="W20" i="12" s="1"/>
  <c r="L21" i="12"/>
  <c r="R22" i="12"/>
  <c r="K22" i="12"/>
  <c r="L22" i="12" s="1"/>
  <c r="R47" i="12"/>
  <c r="K47" i="12"/>
  <c r="L47" i="12" s="1"/>
  <c r="L46" i="12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K46" i="11"/>
  <c r="L45" i="11"/>
  <c r="R46" i="11"/>
  <c r="J47" i="11"/>
  <c r="S44" i="11"/>
  <c r="W44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20" i="9"/>
  <c r="K20" i="9"/>
  <c r="L19" i="9"/>
  <c r="J21" i="9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S45" i="6"/>
  <c r="W45" i="6" s="1"/>
  <c r="K20" i="6"/>
  <c r="J21" i="6"/>
  <c r="R20" i="6"/>
  <c r="L19" i="6"/>
  <c r="R47" i="6"/>
  <c r="K47" i="6"/>
  <c r="L47" i="6" s="1"/>
  <c r="L46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19" i="5"/>
  <c r="W19" i="5" s="1"/>
  <c r="S44" i="5"/>
  <c r="W44" i="5" s="1"/>
  <c r="S67" i="5"/>
  <c r="W67" i="5" s="1"/>
  <c r="S69" i="18" l="1"/>
  <c r="W69" i="18" s="1"/>
  <c r="R46" i="18"/>
  <c r="K46" i="18"/>
  <c r="L45" i="18"/>
  <c r="J47" i="18"/>
  <c r="K71" i="18"/>
  <c r="L70" i="18"/>
  <c r="R71" i="18"/>
  <c r="J72" i="18"/>
  <c r="R22" i="18"/>
  <c r="K22" i="18"/>
  <c r="L22" i="18" s="1"/>
  <c r="L21" i="18"/>
  <c r="S20" i="18"/>
  <c r="W20" i="18" s="1"/>
  <c r="S44" i="18"/>
  <c r="W44" i="18" s="1"/>
  <c r="S19" i="17"/>
  <c r="W19" i="17" s="1"/>
  <c r="S47" i="17"/>
  <c r="W47" i="17" s="1"/>
  <c r="X47" i="17" s="1"/>
  <c r="M47" i="17"/>
  <c r="N47" i="17" s="1"/>
  <c r="T47" i="17" s="1"/>
  <c r="K72" i="17"/>
  <c r="L72" i="17" s="1"/>
  <c r="L71" i="17"/>
  <c r="R72" i="17"/>
  <c r="R21" i="17"/>
  <c r="J22" i="17"/>
  <c r="K21" i="17"/>
  <c r="L20" i="17"/>
  <c r="S46" i="17"/>
  <c r="W46" i="17" s="1"/>
  <c r="S70" i="17"/>
  <c r="W70" i="17" s="1"/>
  <c r="R72" i="16"/>
  <c r="L71" i="16"/>
  <c r="K72" i="16"/>
  <c r="L72" i="16" s="1"/>
  <c r="Y22" i="16"/>
  <c r="X21" i="16"/>
  <c r="Y46" i="16"/>
  <c r="Z46" i="16" s="1"/>
  <c r="X45" i="16"/>
  <c r="Z22" i="16"/>
  <c r="M21" i="16"/>
  <c r="N45" i="16"/>
  <c r="T45" i="16" s="1"/>
  <c r="M44" i="16"/>
  <c r="S70" i="16"/>
  <c r="W70" i="16" s="1"/>
  <c r="J47" i="9"/>
  <c r="L45" i="9"/>
  <c r="S45" i="9" s="1"/>
  <c r="W45" i="9" s="1"/>
  <c r="K46" i="9"/>
  <c r="R46" i="9"/>
  <c r="J71" i="9"/>
  <c r="L69" i="9"/>
  <c r="S69" i="9" s="1"/>
  <c r="W69" i="9" s="1"/>
  <c r="R70" i="9"/>
  <c r="K70" i="9"/>
  <c r="S20" i="13"/>
  <c r="W20" i="13" s="1"/>
  <c r="M72" i="13"/>
  <c r="N72" i="13" s="1"/>
  <c r="T72" i="13" s="1"/>
  <c r="S72" i="13"/>
  <c r="W72" i="13" s="1"/>
  <c r="X72" i="13" s="1"/>
  <c r="R47" i="13"/>
  <c r="K47" i="13"/>
  <c r="L47" i="13" s="1"/>
  <c r="L46" i="13"/>
  <c r="S45" i="13"/>
  <c r="W45" i="13" s="1"/>
  <c r="R22" i="13"/>
  <c r="K22" i="13"/>
  <c r="L22" i="13" s="1"/>
  <c r="L21" i="13"/>
  <c r="S71" i="13"/>
  <c r="W71" i="13" s="1"/>
  <c r="S68" i="12"/>
  <c r="W68" i="12" s="1"/>
  <c r="M22" i="12"/>
  <c r="N22" i="12" s="1"/>
  <c r="T22" i="12" s="1"/>
  <c r="S22" i="12"/>
  <c r="W22" i="12" s="1"/>
  <c r="X22" i="12" s="1"/>
  <c r="R70" i="12"/>
  <c r="K70" i="12"/>
  <c r="L69" i="12"/>
  <c r="J71" i="12"/>
  <c r="S46" i="12"/>
  <c r="W46" i="12" s="1"/>
  <c r="S47" i="12"/>
  <c r="W47" i="12" s="1"/>
  <c r="X47" i="12" s="1"/>
  <c r="M47" i="12"/>
  <c r="N47" i="12" s="1"/>
  <c r="T47" i="12" s="1"/>
  <c r="S21" i="12"/>
  <c r="W21" i="12" s="1"/>
  <c r="M21" i="12"/>
  <c r="R70" i="11"/>
  <c r="K70" i="11"/>
  <c r="L69" i="11"/>
  <c r="J71" i="11"/>
  <c r="R47" i="11"/>
  <c r="K47" i="11"/>
  <c r="L47" i="11" s="1"/>
  <c r="L46" i="11"/>
  <c r="L21" i="11"/>
  <c r="R22" i="11"/>
  <c r="K22" i="11"/>
  <c r="L22" i="11" s="1"/>
  <c r="S68" i="11"/>
  <c r="W68" i="11" s="1"/>
  <c r="S20" i="11"/>
  <c r="W20" i="11" s="1"/>
  <c r="S45" i="11"/>
  <c r="W45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19" i="9"/>
  <c r="W19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S46" i="6"/>
  <c r="W46" i="6" s="1"/>
  <c r="S47" i="6"/>
  <c r="W47" i="6" s="1"/>
  <c r="X47" i="6" s="1"/>
  <c r="M47" i="6"/>
  <c r="N47" i="6" s="1"/>
  <c r="T47" i="6" s="1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L71" i="18" l="1"/>
  <c r="R72" i="18"/>
  <c r="K72" i="18"/>
  <c r="L72" i="18" s="1"/>
  <c r="S70" i="18"/>
  <c r="W70" i="18" s="1"/>
  <c r="K47" i="18"/>
  <c r="L47" i="18" s="1"/>
  <c r="L46" i="18"/>
  <c r="R47" i="18"/>
  <c r="S45" i="18"/>
  <c r="W45" i="18" s="1"/>
  <c r="S22" i="18"/>
  <c r="W22" i="18" s="1"/>
  <c r="X22" i="18" s="1"/>
  <c r="M22" i="18"/>
  <c r="N22" i="18" s="1"/>
  <c r="T22" i="18" s="1"/>
  <c r="S21" i="18"/>
  <c r="W21" i="18" s="1"/>
  <c r="M46" i="17"/>
  <c r="S20" i="17"/>
  <c r="W20" i="17" s="1"/>
  <c r="S71" i="17"/>
  <c r="W71" i="17" s="1"/>
  <c r="S72" i="17"/>
  <c r="W72" i="17" s="1"/>
  <c r="X72" i="17" s="1"/>
  <c r="M72" i="17"/>
  <c r="N72" i="17" s="1"/>
  <c r="T72" i="17" s="1"/>
  <c r="Y47" i="17"/>
  <c r="Z47" i="17" s="1"/>
  <c r="X46" i="17"/>
  <c r="R22" i="17"/>
  <c r="K22" i="17"/>
  <c r="L22" i="17" s="1"/>
  <c r="L21" i="17"/>
  <c r="N44" i="16"/>
  <c r="T44" i="16" s="1"/>
  <c r="M43" i="16"/>
  <c r="Y45" i="16"/>
  <c r="Z45" i="16" s="1"/>
  <c r="X44" i="16"/>
  <c r="M72" i="16"/>
  <c r="N72" i="16" s="1"/>
  <c r="T72" i="16" s="1"/>
  <c r="S72" i="16"/>
  <c r="W72" i="16" s="1"/>
  <c r="X72" i="16" s="1"/>
  <c r="M71" i="16"/>
  <c r="S71" i="16"/>
  <c r="W71" i="16" s="1"/>
  <c r="N21" i="16"/>
  <c r="T21" i="16" s="1"/>
  <c r="M20" i="16"/>
  <c r="Y21" i="16"/>
  <c r="X20" i="16"/>
  <c r="K47" i="9"/>
  <c r="L47" i="9" s="1"/>
  <c r="L46" i="9"/>
  <c r="S46" i="9" s="1"/>
  <c r="W46" i="9" s="1"/>
  <c r="R47" i="9"/>
  <c r="L70" i="9"/>
  <c r="S70" i="9" s="1"/>
  <c r="W70" i="9" s="1"/>
  <c r="K71" i="9"/>
  <c r="R71" i="9"/>
  <c r="J72" i="9"/>
  <c r="S21" i="13"/>
  <c r="W21" i="13" s="1"/>
  <c r="Y72" i="13"/>
  <c r="X71" i="13"/>
  <c r="S46" i="13"/>
  <c r="W46" i="13" s="1"/>
  <c r="Z72" i="13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M71" i="13"/>
  <c r="L70" i="12"/>
  <c r="R71" i="12"/>
  <c r="K71" i="12"/>
  <c r="J72" i="12"/>
  <c r="Y22" i="12"/>
  <c r="Z22" i="12" s="1"/>
  <c r="X21" i="12"/>
  <c r="X46" i="12"/>
  <c r="Y47" i="12"/>
  <c r="Z47" i="12" s="1"/>
  <c r="S69" i="12"/>
  <c r="W69" i="12" s="1"/>
  <c r="N21" i="12"/>
  <c r="T21" i="12" s="1"/>
  <c r="M20" i="12"/>
  <c r="M46" i="12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47" i="11"/>
  <c r="W47" i="11" s="1"/>
  <c r="X47" i="11" s="1"/>
  <c r="M47" i="11"/>
  <c r="N47" i="11" s="1"/>
  <c r="T47" i="11" s="1"/>
  <c r="M21" i="11"/>
  <c r="S21" i="11"/>
  <c r="W21" i="11" s="1"/>
  <c r="S46" i="11"/>
  <c r="W46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Y47" i="6"/>
  <c r="Z47" i="6" s="1"/>
  <c r="X46" i="6"/>
  <c r="S69" i="6"/>
  <c r="W69" i="6" s="1"/>
  <c r="S20" i="6"/>
  <c r="W20" i="6" s="1"/>
  <c r="M46" i="6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S72" i="18" l="1"/>
  <c r="W72" i="18" s="1"/>
  <c r="X72" i="18" s="1"/>
  <c r="M72" i="18"/>
  <c r="N72" i="18" s="1"/>
  <c r="T72" i="18" s="1"/>
  <c r="Y22" i="18"/>
  <c r="Z22" i="18" s="1"/>
  <c r="X21" i="18"/>
  <c r="S46" i="18"/>
  <c r="W46" i="18" s="1"/>
  <c r="M21" i="18"/>
  <c r="M47" i="18"/>
  <c r="N47" i="18" s="1"/>
  <c r="T47" i="18" s="1"/>
  <c r="S47" i="18"/>
  <c r="W47" i="18" s="1"/>
  <c r="X47" i="18" s="1"/>
  <c r="S71" i="18"/>
  <c r="W71" i="18" s="1"/>
  <c r="M71" i="18"/>
  <c r="M71" i="17"/>
  <c r="S21" i="17"/>
  <c r="W21" i="17" s="1"/>
  <c r="Y46" i="17"/>
  <c r="X45" i="17"/>
  <c r="X71" i="17"/>
  <c r="Y72" i="17"/>
  <c r="Z72" i="17" s="1"/>
  <c r="S22" i="17"/>
  <c r="W22" i="17" s="1"/>
  <c r="X22" i="17" s="1"/>
  <c r="M22" i="17"/>
  <c r="N22" i="17" s="1"/>
  <c r="T22" i="17" s="1"/>
  <c r="N46" i="17"/>
  <c r="T46" i="17" s="1"/>
  <c r="M45" i="17"/>
  <c r="N71" i="16"/>
  <c r="T71" i="16" s="1"/>
  <c r="M70" i="16"/>
  <c r="Y44" i="16"/>
  <c r="Z44" i="16" s="1"/>
  <c r="X43" i="16"/>
  <c r="N20" i="16"/>
  <c r="T20" i="16" s="1"/>
  <c r="M19" i="16"/>
  <c r="Z21" i="16"/>
  <c r="Y72" i="16"/>
  <c r="Z72" i="16" s="1"/>
  <c r="X71" i="16"/>
  <c r="N43" i="16"/>
  <c r="T43" i="16" s="1"/>
  <c r="M42" i="16"/>
  <c r="X19" i="16"/>
  <c r="Y20" i="16"/>
  <c r="M46" i="13"/>
  <c r="M46" i="11"/>
  <c r="S47" i="9"/>
  <c r="W47" i="9" s="1"/>
  <c r="X47" i="9" s="1"/>
  <c r="M47" i="9"/>
  <c r="K72" i="9"/>
  <c r="L72" i="9" s="1"/>
  <c r="R72" i="9"/>
  <c r="L71" i="9"/>
  <c r="M46" i="8"/>
  <c r="M45" i="8" s="1"/>
  <c r="M46" i="5"/>
  <c r="N46" i="5" s="1"/>
  <c r="T46" i="5" s="1"/>
  <c r="N71" i="13"/>
  <c r="T71" i="13" s="1"/>
  <c r="M70" i="13"/>
  <c r="X70" i="13"/>
  <c r="Y71" i="13"/>
  <c r="Y22" i="13"/>
  <c r="Z22" i="13" s="1"/>
  <c r="X21" i="13"/>
  <c r="Y47" i="13"/>
  <c r="Z47" i="13" s="1"/>
  <c r="X46" i="13"/>
  <c r="N46" i="13"/>
  <c r="T46" i="13" s="1"/>
  <c r="M45" i="13"/>
  <c r="M21" i="13"/>
  <c r="Y46" i="12"/>
  <c r="X45" i="12"/>
  <c r="N46" i="12"/>
  <c r="T46" i="12" s="1"/>
  <c r="M45" i="12"/>
  <c r="X20" i="12"/>
  <c r="Y21" i="12"/>
  <c r="N20" i="12"/>
  <c r="T20" i="12" s="1"/>
  <c r="M19" i="12"/>
  <c r="S70" i="12"/>
  <c r="W70" i="12" s="1"/>
  <c r="Z21" i="12"/>
  <c r="R72" i="12"/>
  <c r="K72" i="12"/>
  <c r="L72" i="12" s="1"/>
  <c r="L71" i="12"/>
  <c r="N46" i="11"/>
  <c r="T46" i="11" s="1"/>
  <c r="M45" i="11"/>
  <c r="S70" i="11"/>
  <c r="W70" i="11" s="1"/>
  <c r="Y22" i="11"/>
  <c r="Z22" i="11" s="1"/>
  <c r="X21" i="11"/>
  <c r="N21" i="11"/>
  <c r="T21" i="11" s="1"/>
  <c r="M20" i="11"/>
  <c r="Y47" i="11"/>
  <c r="Z47" i="11" s="1"/>
  <c r="X46" i="11"/>
  <c r="R72" i="11"/>
  <c r="K72" i="11"/>
  <c r="L72" i="11" s="1"/>
  <c r="L71" i="11"/>
  <c r="Y72" i="10"/>
  <c r="Z72" i="10" s="1"/>
  <c r="X71" i="10"/>
  <c r="M71" i="10"/>
  <c r="S46" i="10"/>
  <c r="W46" i="10" s="1"/>
  <c r="M46" i="10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S21" i="9"/>
  <c r="W21" i="9" s="1"/>
  <c r="M22" i="9"/>
  <c r="N22" i="9" s="1"/>
  <c r="T22" i="9" s="1"/>
  <c r="S22" i="9"/>
  <c r="W22" i="9" s="1"/>
  <c r="X22" i="9" s="1"/>
  <c r="N46" i="8"/>
  <c r="T46" i="8" s="1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Z45" i="7" s="1"/>
  <c r="M44" i="7"/>
  <c r="S70" i="7"/>
  <c r="W70" i="7" s="1"/>
  <c r="R72" i="6"/>
  <c r="K72" i="6"/>
  <c r="L72" i="6" s="1"/>
  <c r="L71" i="6"/>
  <c r="N46" i="6"/>
  <c r="T46" i="6" s="1"/>
  <c r="M45" i="6"/>
  <c r="Y46" i="6"/>
  <c r="X45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X21" i="5"/>
  <c r="R72" i="5"/>
  <c r="K72" i="5"/>
  <c r="L72" i="5" s="1"/>
  <c r="L71" i="5"/>
  <c r="Z22" i="5"/>
  <c r="M21" i="5"/>
  <c r="Y47" i="5"/>
  <c r="Z47" i="5" s="1"/>
  <c r="X46" i="5"/>
  <c r="S70" i="5"/>
  <c r="W70" i="5" s="1"/>
  <c r="Y47" i="18" l="1"/>
  <c r="X46" i="18"/>
  <c r="X20" i="18"/>
  <c r="Y21" i="18"/>
  <c r="N71" i="18"/>
  <c r="T71" i="18" s="1"/>
  <c r="M70" i="18"/>
  <c r="X71" i="18"/>
  <c r="Y72" i="18"/>
  <c r="Z72" i="18" s="1"/>
  <c r="Z47" i="18"/>
  <c r="N21" i="18"/>
  <c r="T21" i="18" s="1"/>
  <c r="Z21" i="18" s="1"/>
  <c r="M20" i="18"/>
  <c r="M46" i="18"/>
  <c r="M21" i="17"/>
  <c r="X70" i="17"/>
  <c r="Y71" i="17"/>
  <c r="N21" i="17"/>
  <c r="T21" i="17" s="1"/>
  <c r="M20" i="17"/>
  <c r="N45" i="17"/>
  <c r="T45" i="17" s="1"/>
  <c r="M44" i="17"/>
  <c r="N71" i="17"/>
  <c r="T71" i="17" s="1"/>
  <c r="M70" i="17"/>
  <c r="Y45" i="17"/>
  <c r="X44" i="17"/>
  <c r="Z46" i="17"/>
  <c r="Y22" i="17"/>
  <c r="Z22" i="17" s="1"/>
  <c r="X21" i="17"/>
  <c r="Y19" i="16"/>
  <c r="X18" i="16"/>
  <c r="Y43" i="16"/>
  <c r="X42" i="16"/>
  <c r="N42" i="16"/>
  <c r="T42" i="16" s="1"/>
  <c r="M41" i="16"/>
  <c r="Z43" i="16"/>
  <c r="N19" i="16"/>
  <c r="T19" i="16" s="1"/>
  <c r="Z19" i="16" s="1"/>
  <c r="M18" i="16"/>
  <c r="N70" i="16"/>
  <c r="T70" i="16" s="1"/>
  <c r="M69" i="16"/>
  <c r="X70" i="16"/>
  <c r="Y71" i="16"/>
  <c r="Z20" i="16"/>
  <c r="Z71" i="16"/>
  <c r="Z46" i="12"/>
  <c r="M21" i="8"/>
  <c r="M45" i="5"/>
  <c r="N47" i="9"/>
  <c r="T47" i="9" s="1"/>
  <c r="M46" i="9"/>
  <c r="Y47" i="9"/>
  <c r="X46" i="9"/>
  <c r="S71" i="9"/>
  <c r="W71" i="9" s="1"/>
  <c r="S72" i="9"/>
  <c r="W72" i="9" s="1"/>
  <c r="X72" i="9" s="1"/>
  <c r="M72" i="9"/>
  <c r="N72" i="9" s="1"/>
  <c r="T72" i="9" s="1"/>
  <c r="N45" i="13"/>
  <c r="T45" i="13" s="1"/>
  <c r="M44" i="13"/>
  <c r="X69" i="13"/>
  <c r="Y70" i="13"/>
  <c r="Y46" i="13"/>
  <c r="Z46" i="13" s="1"/>
  <c r="X45" i="13"/>
  <c r="N70" i="13"/>
  <c r="T70" i="13" s="1"/>
  <c r="M69" i="13"/>
  <c r="Y21" i="13"/>
  <c r="X20" i="13"/>
  <c r="N21" i="13"/>
  <c r="T21" i="13" s="1"/>
  <c r="M20" i="13"/>
  <c r="Z71" i="13"/>
  <c r="S71" i="12"/>
  <c r="W71" i="12" s="1"/>
  <c r="N19" i="12"/>
  <c r="T19" i="12" s="1"/>
  <c r="M18" i="12"/>
  <c r="N45" i="12"/>
  <c r="T45" i="12" s="1"/>
  <c r="M44" i="12"/>
  <c r="Y45" i="12"/>
  <c r="X44" i="12"/>
  <c r="M72" i="12"/>
  <c r="N72" i="12" s="1"/>
  <c r="T72" i="12" s="1"/>
  <c r="S72" i="12"/>
  <c r="W72" i="12" s="1"/>
  <c r="X72" i="12" s="1"/>
  <c r="X19" i="12"/>
  <c r="Y20" i="12"/>
  <c r="Z20" i="12" s="1"/>
  <c r="N20" i="11"/>
  <c r="T20" i="11" s="1"/>
  <c r="M19" i="11"/>
  <c r="Y46" i="11"/>
  <c r="Z46" i="11" s="1"/>
  <c r="X45" i="11"/>
  <c r="S71" i="11"/>
  <c r="W71" i="11" s="1"/>
  <c r="Y21" i="11"/>
  <c r="Z21" i="11" s="1"/>
  <c r="X20" i="11"/>
  <c r="N45" i="11"/>
  <c r="T45" i="11" s="1"/>
  <c r="M44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N46" i="10"/>
  <c r="T46" i="10" s="1"/>
  <c r="M45" i="10"/>
  <c r="X70" i="10"/>
  <c r="Y71" i="10"/>
  <c r="M21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N21" i="8"/>
  <c r="T21" i="8" s="1"/>
  <c r="M20" i="8"/>
  <c r="Y22" i="8"/>
  <c r="Z22" i="8" s="1"/>
  <c r="X21" i="8"/>
  <c r="N45" i="8"/>
  <c r="T45" i="8" s="1"/>
  <c r="M44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Z46" i="6"/>
  <c r="Y45" i="6"/>
  <c r="X44" i="6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N45" i="6"/>
  <c r="T45" i="6" s="1"/>
  <c r="Z45" i="6" s="1"/>
  <c r="M44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Z45" i="17" l="1"/>
  <c r="N20" i="18"/>
  <c r="T20" i="18" s="1"/>
  <c r="M19" i="18"/>
  <c r="Y71" i="18"/>
  <c r="X70" i="18"/>
  <c r="N70" i="18"/>
  <c r="T70" i="18" s="1"/>
  <c r="M69" i="18"/>
  <c r="Z71" i="18"/>
  <c r="Y20" i="18"/>
  <c r="X19" i="18"/>
  <c r="X45" i="18"/>
  <c r="Y46" i="18"/>
  <c r="N46" i="18"/>
  <c r="T46" i="18" s="1"/>
  <c r="M45" i="18"/>
  <c r="Z71" i="17"/>
  <c r="N44" i="17"/>
  <c r="T44" i="17" s="1"/>
  <c r="M43" i="17"/>
  <c r="Y44" i="17"/>
  <c r="X43" i="17"/>
  <c r="Y21" i="17"/>
  <c r="Z21" i="17" s="1"/>
  <c r="X20" i="17"/>
  <c r="N20" i="17"/>
  <c r="T20" i="17" s="1"/>
  <c r="M19" i="17"/>
  <c r="N70" i="17"/>
  <c r="T70" i="17" s="1"/>
  <c r="M69" i="17"/>
  <c r="Y70" i="17"/>
  <c r="X69" i="17"/>
  <c r="X69" i="16"/>
  <c r="Y70" i="16"/>
  <c r="Z70" i="16" s="1"/>
  <c r="Y42" i="16"/>
  <c r="Z42" i="16" s="1"/>
  <c r="X41" i="16"/>
  <c r="N69" i="16"/>
  <c r="T69" i="16" s="1"/>
  <c r="M68" i="16"/>
  <c r="N41" i="16"/>
  <c r="T41" i="16" s="1"/>
  <c r="M40" i="16"/>
  <c r="Y18" i="16"/>
  <c r="X17" i="16"/>
  <c r="N18" i="16"/>
  <c r="T18" i="16" s="1"/>
  <c r="M17" i="16"/>
  <c r="Z21" i="13"/>
  <c r="Y46" i="9"/>
  <c r="X45" i="9"/>
  <c r="Z47" i="9"/>
  <c r="N46" i="9"/>
  <c r="T46" i="9" s="1"/>
  <c r="Z46" i="9" s="1"/>
  <c r="M45" i="9"/>
  <c r="Y72" i="9"/>
  <c r="Z72" i="9" s="1"/>
  <c r="X71" i="9"/>
  <c r="M71" i="9"/>
  <c r="M71" i="5"/>
  <c r="Z21" i="5"/>
  <c r="Z70" i="13"/>
  <c r="X68" i="13"/>
  <c r="Y69" i="13"/>
  <c r="N44" i="13"/>
  <c r="T44" i="13" s="1"/>
  <c r="M43" i="13"/>
  <c r="N69" i="13"/>
  <c r="T69" i="13" s="1"/>
  <c r="M68" i="13"/>
  <c r="Y20" i="13"/>
  <c r="X19" i="13"/>
  <c r="Y45" i="13"/>
  <c r="Z45" i="13" s="1"/>
  <c r="X44" i="13"/>
  <c r="N20" i="13"/>
  <c r="T20" i="13" s="1"/>
  <c r="Z20" i="13" s="1"/>
  <c r="M19" i="13"/>
  <c r="Y72" i="12"/>
  <c r="X71" i="12"/>
  <c r="N44" i="12"/>
  <c r="T44" i="12" s="1"/>
  <c r="M43" i="12"/>
  <c r="Y19" i="12"/>
  <c r="Z19" i="12" s="1"/>
  <c r="X18" i="12"/>
  <c r="N18" i="12"/>
  <c r="T18" i="12" s="1"/>
  <c r="M17" i="12"/>
  <c r="Z72" i="12"/>
  <c r="X43" i="12"/>
  <c r="Y44" i="12"/>
  <c r="Z45" i="12"/>
  <c r="M71" i="12"/>
  <c r="Y45" i="11"/>
  <c r="Z45" i="11" s="1"/>
  <c r="X44" i="11"/>
  <c r="N44" i="11"/>
  <c r="T44" i="11" s="1"/>
  <c r="M43" i="11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Y45" i="8"/>
  <c r="Z45" i="8" s="1"/>
  <c r="X44" i="8"/>
  <c r="M71" i="8"/>
  <c r="N20" i="8"/>
  <c r="T20" i="8" s="1"/>
  <c r="M19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43" i="6"/>
  <c r="Y44" i="6"/>
  <c r="X20" i="6"/>
  <c r="Y21" i="6"/>
  <c r="N44" i="6"/>
  <c r="T44" i="6" s="1"/>
  <c r="Z44" i="6" s="1"/>
  <c r="M43" i="6"/>
  <c r="N21" i="6"/>
  <c r="T21" i="6" s="1"/>
  <c r="Z21" i="6" s="1"/>
  <c r="M20" i="6"/>
  <c r="M71" i="6"/>
  <c r="X19" i="5"/>
  <c r="Y20" i="5"/>
  <c r="N44" i="5"/>
  <c r="T44" i="5" s="1"/>
  <c r="M43" i="5"/>
  <c r="N71" i="5"/>
  <c r="T71" i="5" s="1"/>
  <c r="M70" i="5"/>
  <c r="X44" i="5"/>
  <c r="Y45" i="5"/>
  <c r="Z45" i="5" s="1"/>
  <c r="N20" i="5"/>
  <c r="T20" i="5" s="1"/>
  <c r="M19" i="5"/>
  <c r="Y72" i="5"/>
  <c r="Z72" i="5" s="1"/>
  <c r="X71" i="5"/>
  <c r="Z46" i="18" l="1"/>
  <c r="N69" i="18"/>
  <c r="T69" i="18" s="1"/>
  <c r="M68" i="18"/>
  <c r="X44" i="18"/>
  <c r="Y45" i="18"/>
  <c r="X69" i="18"/>
  <c r="Y70" i="18"/>
  <c r="Z70" i="18" s="1"/>
  <c r="N19" i="18"/>
  <c r="T19" i="18" s="1"/>
  <c r="M18" i="18"/>
  <c r="Y19" i="18"/>
  <c r="X18" i="18"/>
  <c r="N45" i="18"/>
  <c r="T45" i="18" s="1"/>
  <c r="Z45" i="18" s="1"/>
  <c r="M44" i="18"/>
  <c r="Z20" i="18"/>
  <c r="Y20" i="17"/>
  <c r="Z20" i="17" s="1"/>
  <c r="X19" i="17"/>
  <c r="Z70" i="17"/>
  <c r="N43" i="17"/>
  <c r="T43" i="17" s="1"/>
  <c r="M42" i="17"/>
  <c r="Y69" i="17"/>
  <c r="X68" i="17"/>
  <c r="Y43" i="17"/>
  <c r="X42" i="17"/>
  <c r="N69" i="17"/>
  <c r="T69" i="17" s="1"/>
  <c r="M68" i="17"/>
  <c r="N19" i="17"/>
  <c r="T19" i="17" s="1"/>
  <c r="M18" i="17"/>
  <c r="Z44" i="17"/>
  <c r="Z18" i="16"/>
  <c r="Y41" i="16"/>
  <c r="Z41" i="16" s="1"/>
  <c r="X40" i="16"/>
  <c r="Y17" i="16"/>
  <c r="X16" i="16"/>
  <c r="N68" i="16"/>
  <c r="T68" i="16" s="1"/>
  <c r="M67" i="16"/>
  <c r="N17" i="16"/>
  <c r="T17" i="16" s="1"/>
  <c r="Z17" i="16" s="1"/>
  <c r="M16" i="16"/>
  <c r="N40" i="16"/>
  <c r="T40" i="16" s="1"/>
  <c r="M39" i="16"/>
  <c r="X68" i="16"/>
  <c r="Y69" i="16"/>
  <c r="Z69" i="16" s="1"/>
  <c r="Z21" i="10"/>
  <c r="Y45" i="9"/>
  <c r="X44" i="9"/>
  <c r="N45" i="9"/>
  <c r="T45" i="9" s="1"/>
  <c r="Z45" i="9" s="1"/>
  <c r="M44" i="9"/>
  <c r="Y71" i="9"/>
  <c r="X70" i="9"/>
  <c r="M70" i="9"/>
  <c r="N71" i="9"/>
  <c r="T71" i="9" s="1"/>
  <c r="Z20" i="5"/>
  <c r="Y44" i="13"/>
  <c r="Z44" i="13" s="1"/>
  <c r="X43" i="13"/>
  <c r="N68" i="13"/>
  <c r="T68" i="13" s="1"/>
  <c r="M67" i="13"/>
  <c r="Z69" i="13"/>
  <c r="X67" i="13"/>
  <c r="Y68" i="13"/>
  <c r="N19" i="13"/>
  <c r="T19" i="13" s="1"/>
  <c r="M18" i="13"/>
  <c r="Y19" i="13"/>
  <c r="X18" i="13"/>
  <c r="N43" i="13"/>
  <c r="T43" i="13" s="1"/>
  <c r="M42" i="13"/>
  <c r="Z44" i="12"/>
  <c r="X42" i="12"/>
  <c r="Y43" i="12"/>
  <c r="Y18" i="12"/>
  <c r="Z18" i="12" s="1"/>
  <c r="X17" i="12"/>
  <c r="X70" i="12"/>
  <c r="Y71" i="12"/>
  <c r="N71" i="12"/>
  <c r="T71" i="12" s="1"/>
  <c r="M70" i="12"/>
  <c r="N17" i="12"/>
  <c r="T17" i="12" s="1"/>
  <c r="M16" i="12"/>
  <c r="N43" i="12"/>
  <c r="T43" i="12" s="1"/>
  <c r="M42" i="12"/>
  <c r="Z19" i="11"/>
  <c r="X70" i="11"/>
  <c r="Y71" i="11"/>
  <c r="N71" i="11"/>
  <c r="T71" i="11" s="1"/>
  <c r="M70" i="11"/>
  <c r="Y44" i="11"/>
  <c r="Z44" i="11" s="1"/>
  <c r="X43" i="11"/>
  <c r="Y19" i="11"/>
  <c r="X18" i="11"/>
  <c r="N18" i="11"/>
  <c r="T18" i="11" s="1"/>
  <c r="M17" i="11"/>
  <c r="N43" i="11"/>
  <c r="T43" i="11" s="1"/>
  <c r="M42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21" i="9"/>
  <c r="Y20" i="9"/>
  <c r="X19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N19" i="8"/>
  <c r="T19" i="8" s="1"/>
  <c r="M18" i="8"/>
  <c r="Z43" i="7"/>
  <c r="Y20" i="7"/>
  <c r="X19" i="7"/>
  <c r="N20" i="7"/>
  <c r="T20" i="7" s="1"/>
  <c r="Z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42" i="6"/>
  <c r="Y43" i="6"/>
  <c r="X19" i="6"/>
  <c r="Y20" i="6"/>
  <c r="X70" i="6"/>
  <c r="Y71" i="6"/>
  <c r="N43" i="6"/>
  <c r="T43" i="6" s="1"/>
  <c r="M42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X17" i="18" l="1"/>
  <c r="Y18" i="18"/>
  <c r="Z19" i="18"/>
  <c r="Y69" i="18"/>
  <c r="Z69" i="18" s="1"/>
  <c r="X68" i="18"/>
  <c r="Y44" i="18"/>
  <c r="X43" i="18"/>
  <c r="N18" i="18"/>
  <c r="T18" i="18" s="1"/>
  <c r="Z18" i="18" s="1"/>
  <c r="M17" i="18"/>
  <c r="N68" i="18"/>
  <c r="T68" i="18" s="1"/>
  <c r="M67" i="18"/>
  <c r="N44" i="18"/>
  <c r="T44" i="18" s="1"/>
  <c r="Z44" i="18" s="1"/>
  <c r="M43" i="18"/>
  <c r="Z43" i="17"/>
  <c r="N18" i="17"/>
  <c r="T18" i="17" s="1"/>
  <c r="M17" i="17"/>
  <c r="Z69" i="17"/>
  <c r="X67" i="17"/>
  <c r="Y68" i="17"/>
  <c r="N42" i="17"/>
  <c r="T42" i="17" s="1"/>
  <c r="M41" i="17"/>
  <c r="Y42" i="17"/>
  <c r="X41" i="17"/>
  <c r="N68" i="17"/>
  <c r="T68" i="17" s="1"/>
  <c r="M67" i="17"/>
  <c r="Y19" i="17"/>
  <c r="Z19" i="17" s="1"/>
  <c r="X18" i="17"/>
  <c r="N39" i="16"/>
  <c r="T39" i="16" s="1"/>
  <c r="M38" i="16"/>
  <c r="N67" i="16"/>
  <c r="T67" i="16" s="1"/>
  <c r="M66" i="16"/>
  <c r="Y40" i="16"/>
  <c r="X39" i="16"/>
  <c r="Z40" i="16"/>
  <c r="Z68" i="16"/>
  <c r="Y68" i="16"/>
  <c r="X67" i="16"/>
  <c r="N16" i="16"/>
  <c r="T16" i="16" s="1"/>
  <c r="Z16" i="16" s="1"/>
  <c r="M15" i="16"/>
  <c r="Y16" i="16"/>
  <c r="X15" i="16"/>
  <c r="Z71" i="8"/>
  <c r="Z19" i="5"/>
  <c r="Z20" i="10"/>
  <c r="N44" i="9"/>
  <c r="T44" i="9" s="1"/>
  <c r="M43" i="9"/>
  <c r="X43" i="9"/>
  <c r="Y44" i="9"/>
  <c r="Z71" i="9"/>
  <c r="M69" i="9"/>
  <c r="N70" i="9"/>
  <c r="T70" i="9" s="1"/>
  <c r="Y70" i="9"/>
  <c r="X69" i="9"/>
  <c r="Z42" i="7"/>
  <c r="Z43" i="6"/>
  <c r="Z20" i="6"/>
  <c r="Y18" i="13"/>
  <c r="X17" i="13"/>
  <c r="Z68" i="13"/>
  <c r="X66" i="13"/>
  <c r="Y67" i="13"/>
  <c r="Y43" i="13"/>
  <c r="X42" i="13"/>
  <c r="N18" i="13"/>
  <c r="T18" i="13" s="1"/>
  <c r="M17" i="13"/>
  <c r="N42" i="13"/>
  <c r="T42" i="13" s="1"/>
  <c r="M41" i="13"/>
  <c r="Z43" i="13"/>
  <c r="Z19" i="13"/>
  <c r="N67" i="13"/>
  <c r="T67" i="13" s="1"/>
  <c r="M66" i="13"/>
  <c r="X41" i="12"/>
  <c r="Y42" i="12"/>
  <c r="N16" i="12"/>
  <c r="T16" i="12" s="1"/>
  <c r="M15" i="12"/>
  <c r="Y17" i="12"/>
  <c r="Z17" i="12" s="1"/>
  <c r="X16" i="12"/>
  <c r="X69" i="12"/>
  <c r="Y70" i="12"/>
  <c r="N42" i="12"/>
  <c r="T42" i="12" s="1"/>
  <c r="M41" i="12"/>
  <c r="N70" i="12"/>
  <c r="T70" i="12" s="1"/>
  <c r="M69" i="12"/>
  <c r="Z43" i="12"/>
  <c r="Z71" i="12"/>
  <c r="N42" i="11"/>
  <c r="T42" i="11" s="1"/>
  <c r="M41" i="11"/>
  <c r="N17" i="11"/>
  <c r="T17" i="11" s="1"/>
  <c r="M16" i="11"/>
  <c r="Y43" i="11"/>
  <c r="X42" i="11"/>
  <c r="X69" i="11"/>
  <c r="Y70" i="11"/>
  <c r="N70" i="11"/>
  <c r="T70" i="11" s="1"/>
  <c r="M69" i="11"/>
  <c r="Y18" i="11"/>
  <c r="Z18" i="11" s="1"/>
  <c r="X17" i="11"/>
  <c r="Z43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Z20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42" i="6"/>
  <c r="T42" i="6" s="1"/>
  <c r="M41" i="6"/>
  <c r="N19" i="6"/>
  <c r="T19" i="6" s="1"/>
  <c r="M18" i="6"/>
  <c r="Y19" i="6"/>
  <c r="X18" i="6"/>
  <c r="N70" i="6"/>
  <c r="T70" i="6" s="1"/>
  <c r="M69" i="6"/>
  <c r="X69" i="6"/>
  <c r="Y70" i="6"/>
  <c r="X41" i="6"/>
  <c r="Y42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42" i="17" l="1"/>
  <c r="N17" i="18"/>
  <c r="T17" i="18" s="1"/>
  <c r="M16" i="18"/>
  <c r="X42" i="18"/>
  <c r="Y43" i="18"/>
  <c r="N67" i="18"/>
  <c r="T67" i="18" s="1"/>
  <c r="M66" i="18"/>
  <c r="X67" i="18"/>
  <c r="Y68" i="18"/>
  <c r="Z68" i="18" s="1"/>
  <c r="N43" i="18"/>
  <c r="T43" i="18" s="1"/>
  <c r="Z43" i="18" s="1"/>
  <c r="M42" i="18"/>
  <c r="Y17" i="18"/>
  <c r="X16" i="18"/>
  <c r="X17" i="17"/>
  <c r="Y18" i="17"/>
  <c r="N67" i="17"/>
  <c r="T67" i="17" s="1"/>
  <c r="M66" i="17"/>
  <c r="Z68" i="17"/>
  <c r="Y41" i="17"/>
  <c r="X40" i="17"/>
  <c r="N17" i="17"/>
  <c r="T17" i="17" s="1"/>
  <c r="M16" i="17"/>
  <c r="N41" i="17"/>
  <c r="T41" i="17" s="1"/>
  <c r="M40" i="17"/>
  <c r="X66" i="17"/>
  <c r="Y67" i="17"/>
  <c r="Z18" i="17"/>
  <c r="N15" i="16"/>
  <c r="T15" i="16" s="1"/>
  <c r="M14" i="16"/>
  <c r="N66" i="16"/>
  <c r="T66" i="16" s="1"/>
  <c r="M65" i="16"/>
  <c r="Y15" i="16"/>
  <c r="X14" i="16"/>
  <c r="X66" i="16"/>
  <c r="Y67" i="16"/>
  <c r="Z67" i="16" s="1"/>
  <c r="Y39" i="16"/>
  <c r="X38" i="16"/>
  <c r="N38" i="16"/>
  <c r="T38" i="16" s="1"/>
  <c r="M37" i="16"/>
  <c r="Z39" i="16"/>
  <c r="Z68" i="10"/>
  <c r="Z67" i="13"/>
  <c r="Z18" i="13"/>
  <c r="Z70" i="12"/>
  <c r="Z42" i="12"/>
  <c r="Z70" i="9"/>
  <c r="X42" i="9"/>
  <c r="Y43" i="9"/>
  <c r="M42" i="9"/>
  <c r="N43" i="9"/>
  <c r="T43" i="9" s="1"/>
  <c r="Z44" i="9"/>
  <c r="Y69" i="9"/>
  <c r="X68" i="9"/>
  <c r="M68" i="9"/>
  <c r="N69" i="9"/>
  <c r="T69" i="9" s="1"/>
  <c r="Z41" i="7"/>
  <c r="Z70" i="6"/>
  <c r="Z19" i="6"/>
  <c r="Z18" i="5"/>
  <c r="N66" i="13"/>
  <c r="T66" i="13" s="1"/>
  <c r="M65" i="13"/>
  <c r="Y42" i="13"/>
  <c r="Z42" i="13" s="1"/>
  <c r="X41" i="13"/>
  <c r="Y17" i="13"/>
  <c r="X16" i="13"/>
  <c r="X65" i="13"/>
  <c r="Y66" i="13"/>
  <c r="N41" i="13"/>
  <c r="T41" i="13" s="1"/>
  <c r="M40" i="13"/>
  <c r="N17" i="13"/>
  <c r="T17" i="13" s="1"/>
  <c r="M16" i="13"/>
  <c r="X68" i="12"/>
  <c r="Y69" i="12"/>
  <c r="N15" i="12"/>
  <c r="T15" i="12" s="1"/>
  <c r="M14" i="12"/>
  <c r="N41" i="12"/>
  <c r="T41" i="12" s="1"/>
  <c r="M40" i="12"/>
  <c r="Y16" i="12"/>
  <c r="Z16" i="12" s="1"/>
  <c r="X15" i="12"/>
  <c r="N69" i="12"/>
  <c r="T69" i="12" s="1"/>
  <c r="M68" i="12"/>
  <c r="X40" i="12"/>
  <c r="Y41" i="12"/>
  <c r="X68" i="11"/>
  <c r="Y69" i="11"/>
  <c r="N16" i="11"/>
  <c r="T16" i="11" s="1"/>
  <c r="M15" i="11"/>
  <c r="N69" i="11"/>
  <c r="T69" i="11" s="1"/>
  <c r="M68" i="11"/>
  <c r="Z70" i="11"/>
  <c r="Y42" i="11"/>
  <c r="X41" i="11"/>
  <c r="N41" i="11"/>
  <c r="T41" i="11" s="1"/>
  <c r="M40" i="11"/>
  <c r="Y17" i="11"/>
  <c r="Z17" i="11" s="1"/>
  <c r="X16" i="11"/>
  <c r="Z42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18" i="9"/>
  <c r="T18" i="9" s="1"/>
  <c r="Z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X40" i="6"/>
  <c r="Y41" i="6"/>
  <c r="Y18" i="6"/>
  <c r="X17" i="6"/>
  <c r="N41" i="6"/>
  <c r="T41" i="6" s="1"/>
  <c r="M40" i="6"/>
  <c r="X68" i="6"/>
  <c r="Y69" i="6"/>
  <c r="Z42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Z17" i="5" s="1"/>
  <c r="M16" i="5"/>
  <c r="N42" i="18" l="1"/>
  <c r="T42" i="18" s="1"/>
  <c r="M41" i="18"/>
  <c r="Y67" i="18"/>
  <c r="X66" i="18"/>
  <c r="N66" i="18"/>
  <c r="T66" i="18" s="1"/>
  <c r="M65" i="18"/>
  <c r="Z67" i="18"/>
  <c r="X41" i="18"/>
  <c r="Y42" i="18"/>
  <c r="N16" i="18"/>
  <c r="T16" i="18" s="1"/>
  <c r="M15" i="18"/>
  <c r="Y16" i="18"/>
  <c r="X15" i="18"/>
  <c r="Z17" i="18"/>
  <c r="Z67" i="17"/>
  <c r="Y40" i="17"/>
  <c r="X39" i="17"/>
  <c r="Z41" i="17"/>
  <c r="Y66" i="17"/>
  <c r="X65" i="17"/>
  <c r="N66" i="17"/>
  <c r="T66" i="17" s="1"/>
  <c r="Z66" i="17" s="1"/>
  <c r="M65" i="17"/>
  <c r="N40" i="17"/>
  <c r="T40" i="17" s="1"/>
  <c r="M39" i="17"/>
  <c r="N16" i="17"/>
  <c r="T16" i="17" s="1"/>
  <c r="M15" i="17"/>
  <c r="Y17" i="17"/>
  <c r="Z17" i="17" s="1"/>
  <c r="X16" i="17"/>
  <c r="Y66" i="16"/>
  <c r="X65" i="16"/>
  <c r="N65" i="16"/>
  <c r="T65" i="16" s="1"/>
  <c r="M64" i="16"/>
  <c r="Y38" i="16"/>
  <c r="Z38" i="16" s="1"/>
  <c r="X37" i="16"/>
  <c r="Y14" i="16"/>
  <c r="X13" i="16"/>
  <c r="Z66" i="16"/>
  <c r="N14" i="16"/>
  <c r="T14" i="16" s="1"/>
  <c r="M13" i="16"/>
  <c r="N37" i="16"/>
  <c r="T37" i="16" s="1"/>
  <c r="M36" i="16"/>
  <c r="Z15" i="16"/>
  <c r="Z17" i="13"/>
  <c r="Z69" i="12"/>
  <c r="N42" i="9"/>
  <c r="T42" i="9" s="1"/>
  <c r="Z42" i="9" s="1"/>
  <c r="M41" i="9"/>
  <c r="Y42" i="9"/>
  <c r="X41" i="9"/>
  <c r="Z43" i="9"/>
  <c r="N68" i="9"/>
  <c r="T68" i="9" s="1"/>
  <c r="M67" i="9"/>
  <c r="Y68" i="9"/>
  <c r="X67" i="9"/>
  <c r="Z69" i="9"/>
  <c r="X64" i="13"/>
  <c r="Y65" i="13"/>
  <c r="Y41" i="13"/>
  <c r="Z41" i="13" s="1"/>
  <c r="X40" i="13"/>
  <c r="Y16" i="13"/>
  <c r="X15" i="13"/>
  <c r="N40" i="13"/>
  <c r="T40" i="13" s="1"/>
  <c r="M39" i="13"/>
  <c r="N65" i="13"/>
  <c r="T65" i="13" s="1"/>
  <c r="M64" i="13"/>
  <c r="N16" i="13"/>
  <c r="T16" i="13" s="1"/>
  <c r="Z16" i="13" s="1"/>
  <c r="M15" i="13"/>
  <c r="Z66" i="13"/>
  <c r="X39" i="12"/>
  <c r="Y40" i="12"/>
  <c r="N68" i="12"/>
  <c r="T68" i="12" s="1"/>
  <c r="M67" i="12"/>
  <c r="N40" i="12"/>
  <c r="T40" i="12" s="1"/>
  <c r="Z40" i="12" s="1"/>
  <c r="M39" i="12"/>
  <c r="N14" i="12"/>
  <c r="T14" i="12" s="1"/>
  <c r="M13" i="12"/>
  <c r="Y15" i="12"/>
  <c r="Z15" i="12" s="1"/>
  <c r="X14" i="12"/>
  <c r="Z41" i="12"/>
  <c r="X67" i="12"/>
  <c r="Y68" i="12"/>
  <c r="N40" i="11"/>
  <c r="T40" i="11" s="1"/>
  <c r="M39" i="11"/>
  <c r="N15" i="11"/>
  <c r="T15" i="11" s="1"/>
  <c r="M14" i="11"/>
  <c r="Y16" i="11"/>
  <c r="Z16" i="11" s="1"/>
  <c r="X15" i="11"/>
  <c r="N68" i="11"/>
  <c r="T68" i="11" s="1"/>
  <c r="M67" i="11"/>
  <c r="Y41" i="11"/>
  <c r="Z41" i="11" s="1"/>
  <c r="X40" i="11"/>
  <c r="Z69" i="11"/>
  <c r="X67" i="11"/>
  <c r="Y68" i="11"/>
  <c r="N66" i="10"/>
  <c r="T66" i="10" s="1"/>
  <c r="M65" i="10"/>
  <c r="Y42" i="10"/>
  <c r="X41" i="10"/>
  <c r="Z67" i="10"/>
  <c r="Y17" i="10"/>
  <c r="X16" i="10"/>
  <c r="N17" i="10"/>
  <c r="T17" i="10" s="1"/>
  <c r="M16" i="10"/>
  <c r="N41" i="10"/>
  <c r="T41" i="10" s="1"/>
  <c r="M40" i="10"/>
  <c r="Z18" i="10"/>
  <c r="Z42" i="10"/>
  <c r="X65" i="10"/>
  <c r="Y66" i="10"/>
  <c r="Y17" i="9"/>
  <c r="X16" i="9"/>
  <c r="N17" i="9"/>
  <c r="T17" i="9" s="1"/>
  <c r="M16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Z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40" i="6"/>
  <c r="T40" i="6" s="1"/>
  <c r="M39" i="6"/>
  <c r="N68" i="6"/>
  <c r="T68" i="6" s="1"/>
  <c r="Z68" i="6" s="1"/>
  <c r="M67" i="6"/>
  <c r="Z41" i="6"/>
  <c r="X39" i="6"/>
  <c r="Y40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Z41" i="5"/>
  <c r="Y16" i="5"/>
  <c r="X15" i="5"/>
  <c r="Y41" i="5"/>
  <c r="X40" i="5"/>
  <c r="Z16" i="18" l="1"/>
  <c r="Y41" i="18"/>
  <c r="X40" i="18"/>
  <c r="N15" i="18"/>
  <c r="T15" i="18" s="1"/>
  <c r="Z15" i="18" s="1"/>
  <c r="M14" i="18"/>
  <c r="N65" i="18"/>
  <c r="T65" i="18" s="1"/>
  <c r="M64" i="18"/>
  <c r="X65" i="18"/>
  <c r="Y66" i="18"/>
  <c r="Z66" i="18" s="1"/>
  <c r="N41" i="18"/>
  <c r="T41" i="18" s="1"/>
  <c r="Z41" i="18" s="1"/>
  <c r="M40" i="18"/>
  <c r="X14" i="18"/>
  <c r="Y15" i="18"/>
  <c r="Z42" i="18"/>
  <c r="Z40" i="17"/>
  <c r="Y16" i="17"/>
  <c r="Z16" i="17" s="1"/>
  <c r="X15" i="17"/>
  <c r="N39" i="17"/>
  <c r="T39" i="17" s="1"/>
  <c r="M38" i="17"/>
  <c r="Y39" i="17"/>
  <c r="X38" i="17"/>
  <c r="N15" i="17"/>
  <c r="T15" i="17" s="1"/>
  <c r="M14" i="17"/>
  <c r="Y65" i="17"/>
  <c r="X64" i="17"/>
  <c r="N65" i="17"/>
  <c r="T65" i="17" s="1"/>
  <c r="M64" i="17"/>
  <c r="N13" i="16"/>
  <c r="T13" i="16" s="1"/>
  <c r="M12" i="16"/>
  <c r="Z14" i="16"/>
  <c r="Y37" i="16"/>
  <c r="Z37" i="16" s="1"/>
  <c r="X36" i="16"/>
  <c r="X64" i="16"/>
  <c r="Y65" i="16"/>
  <c r="Z65" i="16" s="1"/>
  <c r="N36" i="16"/>
  <c r="T36" i="16" s="1"/>
  <c r="M35" i="16"/>
  <c r="Y13" i="16"/>
  <c r="X12" i="16"/>
  <c r="N64" i="16"/>
  <c r="T64" i="16" s="1"/>
  <c r="M63" i="16"/>
  <c r="Z65" i="13"/>
  <c r="Z68" i="11"/>
  <c r="Z66" i="10"/>
  <c r="X40" i="9"/>
  <c r="Y41" i="9"/>
  <c r="N41" i="9"/>
  <c r="T41" i="9" s="1"/>
  <c r="M40" i="9"/>
  <c r="X66" i="9"/>
  <c r="Y67" i="9"/>
  <c r="M66" i="9"/>
  <c r="N67" i="9"/>
  <c r="T67" i="9" s="1"/>
  <c r="Z68" i="9"/>
  <c r="Z68" i="8"/>
  <c r="Z68" i="7"/>
  <c r="Y40" i="13"/>
  <c r="X39" i="13"/>
  <c r="N64" i="13"/>
  <c r="T64" i="13" s="1"/>
  <c r="M63" i="13"/>
  <c r="Z40" i="13"/>
  <c r="N39" i="13"/>
  <c r="T39" i="13" s="1"/>
  <c r="M38" i="13"/>
  <c r="Y15" i="13"/>
  <c r="X14" i="13"/>
  <c r="N15" i="13"/>
  <c r="T15" i="13" s="1"/>
  <c r="M14" i="13"/>
  <c r="X63" i="13"/>
  <c r="Y64" i="13"/>
  <c r="X66" i="12"/>
  <c r="Y67" i="12"/>
  <c r="X38" i="12"/>
  <c r="Y39" i="12"/>
  <c r="N67" i="12"/>
  <c r="T67" i="12" s="1"/>
  <c r="M66" i="12"/>
  <c r="Y14" i="12"/>
  <c r="Z14" i="12" s="1"/>
  <c r="X13" i="12"/>
  <c r="Z68" i="12"/>
  <c r="N13" i="12"/>
  <c r="T13" i="12" s="1"/>
  <c r="M12" i="12"/>
  <c r="N39" i="12"/>
  <c r="T39" i="12" s="1"/>
  <c r="Z39" i="12" s="1"/>
  <c r="M38" i="12"/>
  <c r="N14" i="11"/>
  <c r="T14" i="11" s="1"/>
  <c r="M13" i="11"/>
  <c r="Y40" i="11"/>
  <c r="Z40" i="11" s="1"/>
  <c r="X39" i="11"/>
  <c r="Y15" i="11"/>
  <c r="Z15" i="11" s="1"/>
  <c r="X14" i="11"/>
  <c r="N67" i="11"/>
  <c r="T67" i="11" s="1"/>
  <c r="M66" i="11"/>
  <c r="X66" i="11"/>
  <c r="Y67" i="11"/>
  <c r="N39" i="11"/>
  <c r="T39" i="11" s="1"/>
  <c r="M38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Z17" i="9"/>
  <c r="N16" i="9"/>
  <c r="T16" i="9" s="1"/>
  <c r="M15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Z67" i="7" s="1"/>
  <c r="M66" i="7"/>
  <c r="X66" i="7"/>
  <c r="Y67" i="7"/>
  <c r="Y16" i="7"/>
  <c r="X15" i="7"/>
  <c r="Y38" i="7"/>
  <c r="X37" i="7"/>
  <c r="N38" i="7"/>
  <c r="T38" i="7" s="1"/>
  <c r="Z38" i="7" s="1"/>
  <c r="M37" i="7"/>
  <c r="N16" i="7"/>
  <c r="T16" i="7" s="1"/>
  <c r="M15" i="7"/>
  <c r="Z39" i="7"/>
  <c r="Z40" i="6"/>
  <c r="N16" i="6"/>
  <c r="T16" i="6" s="1"/>
  <c r="M15" i="6"/>
  <c r="N67" i="6"/>
  <c r="T67" i="6" s="1"/>
  <c r="M66" i="6"/>
  <c r="Z17" i="6"/>
  <c r="Y16" i="6"/>
  <c r="X15" i="6"/>
  <c r="X38" i="6"/>
  <c r="Y39" i="6"/>
  <c r="N39" i="6"/>
  <c r="T39" i="6" s="1"/>
  <c r="M38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Z65" i="17" l="1"/>
  <c r="N64" i="18"/>
  <c r="T64" i="18" s="1"/>
  <c r="M63" i="18"/>
  <c r="Y65" i="18"/>
  <c r="Z65" i="18" s="1"/>
  <c r="X64" i="18"/>
  <c r="N14" i="18"/>
  <c r="T14" i="18" s="1"/>
  <c r="M13" i="18"/>
  <c r="X39" i="18"/>
  <c r="Y40" i="18"/>
  <c r="N40" i="18"/>
  <c r="T40" i="18" s="1"/>
  <c r="Z40" i="18" s="1"/>
  <c r="M39" i="18"/>
  <c r="Y14" i="18"/>
  <c r="X13" i="18"/>
  <c r="Y38" i="17"/>
  <c r="X37" i="17"/>
  <c r="Z39" i="17"/>
  <c r="X63" i="17"/>
  <c r="Y64" i="17"/>
  <c r="Y15" i="17"/>
  <c r="Z15" i="17" s="1"/>
  <c r="X14" i="17"/>
  <c r="N14" i="17"/>
  <c r="T14" i="17" s="1"/>
  <c r="M13" i="17"/>
  <c r="N64" i="17"/>
  <c r="T64" i="17" s="1"/>
  <c r="M63" i="17"/>
  <c r="N38" i="17"/>
  <c r="T38" i="17" s="1"/>
  <c r="Z38" i="17" s="1"/>
  <c r="M37" i="17"/>
  <c r="N63" i="16"/>
  <c r="T63" i="16" s="1"/>
  <c r="M62" i="16"/>
  <c r="X63" i="16"/>
  <c r="Y64" i="16"/>
  <c r="Z64" i="16" s="1"/>
  <c r="N35" i="16"/>
  <c r="T35" i="16" s="1"/>
  <c r="M34" i="16"/>
  <c r="Y36" i="16"/>
  <c r="Z36" i="16" s="1"/>
  <c r="X35" i="16"/>
  <c r="N12" i="16"/>
  <c r="T12" i="16" s="1"/>
  <c r="M11" i="16"/>
  <c r="Y12" i="16"/>
  <c r="X11" i="16"/>
  <c r="Z13" i="16"/>
  <c r="Z16" i="6"/>
  <c r="Z67" i="12"/>
  <c r="Z65" i="10"/>
  <c r="N40" i="9"/>
  <c r="T40" i="9" s="1"/>
  <c r="M39" i="9"/>
  <c r="Z41" i="9"/>
  <c r="Y40" i="9"/>
  <c r="X39" i="9"/>
  <c r="M65" i="9"/>
  <c r="N66" i="9"/>
  <c r="T66" i="9" s="1"/>
  <c r="Z16" i="9"/>
  <c r="Z67" i="9"/>
  <c r="X65" i="9"/>
  <c r="Y66" i="9"/>
  <c r="Z67" i="8"/>
  <c r="N63" i="13"/>
  <c r="T63" i="13" s="1"/>
  <c r="M62" i="13"/>
  <c r="N14" i="13"/>
  <c r="T14" i="13" s="1"/>
  <c r="M13" i="13"/>
  <c r="N38" i="13"/>
  <c r="T38" i="13" s="1"/>
  <c r="M37" i="13"/>
  <c r="Z64" i="13"/>
  <c r="X62" i="13"/>
  <c r="Y63" i="13"/>
  <c r="Z15" i="13"/>
  <c r="Y39" i="13"/>
  <c r="Z39" i="13" s="1"/>
  <c r="X38" i="13"/>
  <c r="X13" i="13"/>
  <c r="Y14" i="13"/>
  <c r="N12" i="12"/>
  <c r="T12" i="12" s="1"/>
  <c r="M11" i="12"/>
  <c r="Y13" i="12"/>
  <c r="Z13" i="12" s="1"/>
  <c r="X12" i="12"/>
  <c r="X37" i="12"/>
  <c r="Y38" i="12"/>
  <c r="N38" i="12"/>
  <c r="T38" i="12" s="1"/>
  <c r="M37" i="12"/>
  <c r="N66" i="12"/>
  <c r="T66" i="12" s="1"/>
  <c r="M65" i="12"/>
  <c r="X65" i="12"/>
  <c r="Y66" i="12"/>
  <c r="Z67" i="11"/>
  <c r="Y39" i="11"/>
  <c r="Z39" i="11" s="1"/>
  <c r="X38" i="11"/>
  <c r="Y14" i="11"/>
  <c r="X13" i="11"/>
  <c r="X65" i="11"/>
  <c r="Y66" i="11"/>
  <c r="N13" i="11"/>
  <c r="T13" i="11" s="1"/>
  <c r="M12" i="11"/>
  <c r="N38" i="11"/>
  <c r="T38" i="11" s="1"/>
  <c r="M37" i="11"/>
  <c r="N66" i="11"/>
  <c r="T66" i="11" s="1"/>
  <c r="M65" i="11"/>
  <c r="Z14" i="11"/>
  <c r="N64" i="10"/>
  <c r="T64" i="10" s="1"/>
  <c r="M63" i="10"/>
  <c r="X63" i="10"/>
  <c r="Y64" i="10"/>
  <c r="N39" i="10"/>
  <c r="T39" i="10" s="1"/>
  <c r="M38" i="10"/>
  <c r="Y40" i="10"/>
  <c r="Z40" i="10" s="1"/>
  <c r="X39" i="10"/>
  <c r="N15" i="10"/>
  <c r="T15" i="10" s="1"/>
  <c r="M14" i="10"/>
  <c r="Z16" i="10"/>
  <c r="Y15" i="10"/>
  <c r="X14" i="10"/>
  <c r="Y15" i="9"/>
  <c r="X14" i="9"/>
  <c r="N15" i="9"/>
  <c r="T15" i="9" s="1"/>
  <c r="M14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38" i="6"/>
  <c r="T38" i="6" s="1"/>
  <c r="M37" i="6"/>
  <c r="Z39" i="6"/>
  <c r="N15" i="6"/>
  <c r="T15" i="6" s="1"/>
  <c r="M14" i="6"/>
  <c r="X65" i="6"/>
  <c r="Y66" i="6"/>
  <c r="X37" i="6"/>
  <c r="Y38" i="6"/>
  <c r="N66" i="6"/>
  <c r="T66" i="6" s="1"/>
  <c r="M65" i="6"/>
  <c r="N14" i="5"/>
  <c r="T14" i="5" s="1"/>
  <c r="M13" i="5"/>
  <c r="N65" i="5"/>
  <c r="T65" i="5" s="1"/>
  <c r="M64" i="5"/>
  <c r="X65" i="5"/>
  <c r="Y66" i="5"/>
  <c r="N38" i="5"/>
  <c r="T38" i="5" s="1"/>
  <c r="M37" i="5"/>
  <c r="Y14" i="5"/>
  <c r="X13" i="5"/>
  <c r="Z66" i="5"/>
  <c r="Z39" i="5"/>
  <c r="X38" i="5"/>
  <c r="Y39" i="5"/>
  <c r="X63" i="18" l="1"/>
  <c r="Y64" i="18"/>
  <c r="N39" i="18"/>
  <c r="T39" i="18" s="1"/>
  <c r="M38" i="18"/>
  <c r="N13" i="18"/>
  <c r="T13" i="18" s="1"/>
  <c r="M12" i="18"/>
  <c r="N63" i="18"/>
  <c r="T63" i="18" s="1"/>
  <c r="M62" i="18"/>
  <c r="X38" i="18"/>
  <c r="Y39" i="18"/>
  <c r="Z14" i="18"/>
  <c r="Y13" i="18"/>
  <c r="X12" i="18"/>
  <c r="Z64" i="18"/>
  <c r="Y14" i="17"/>
  <c r="X13" i="17"/>
  <c r="N13" i="17"/>
  <c r="T13" i="17" s="1"/>
  <c r="M12" i="17"/>
  <c r="Y37" i="17"/>
  <c r="X36" i="17"/>
  <c r="N37" i="17"/>
  <c r="T37" i="17" s="1"/>
  <c r="M36" i="17"/>
  <c r="X62" i="17"/>
  <c r="Y63" i="17"/>
  <c r="N63" i="17"/>
  <c r="T63" i="17" s="1"/>
  <c r="M62" i="17"/>
  <c r="Z64" i="17"/>
  <c r="Z14" i="17"/>
  <c r="N11" i="16"/>
  <c r="T11" i="16" s="1"/>
  <c r="M10" i="16"/>
  <c r="N34" i="16"/>
  <c r="T34" i="16" s="1"/>
  <c r="M33" i="16"/>
  <c r="X62" i="16"/>
  <c r="Y63" i="16"/>
  <c r="Z63" i="16" s="1"/>
  <c r="Z12" i="16"/>
  <c r="Z35" i="16"/>
  <c r="N62" i="16"/>
  <c r="T62" i="16" s="1"/>
  <c r="M61" i="16"/>
  <c r="Y11" i="16"/>
  <c r="X10" i="16"/>
  <c r="Y35" i="16"/>
  <c r="X34" i="16"/>
  <c r="Z38" i="12"/>
  <c r="Z66" i="8"/>
  <c r="Z66" i="6"/>
  <c r="Z66" i="12"/>
  <c r="N39" i="9"/>
  <c r="T39" i="9" s="1"/>
  <c r="M38" i="9"/>
  <c r="Y39" i="9"/>
  <c r="X38" i="9"/>
  <c r="Z40" i="9"/>
  <c r="Z15" i="9"/>
  <c r="Z66" i="9"/>
  <c r="X64" i="9"/>
  <c r="Y65" i="9"/>
  <c r="N65" i="9"/>
  <c r="T65" i="9" s="1"/>
  <c r="M64" i="9"/>
  <c r="Z37" i="7"/>
  <c r="Z66" i="7"/>
  <c r="Z15" i="6"/>
  <c r="X61" i="13"/>
  <c r="Y62" i="13"/>
  <c r="N13" i="13"/>
  <c r="T13" i="13" s="1"/>
  <c r="M12" i="13"/>
  <c r="Z14" i="13"/>
  <c r="Y13" i="13"/>
  <c r="X12" i="13"/>
  <c r="N37" i="13"/>
  <c r="T37" i="13" s="1"/>
  <c r="M36" i="13"/>
  <c r="N62" i="13"/>
  <c r="T62" i="13" s="1"/>
  <c r="Z62" i="13" s="1"/>
  <c r="M61" i="13"/>
  <c r="Y38" i="13"/>
  <c r="Z38" i="13" s="1"/>
  <c r="X37" i="13"/>
  <c r="Z63" i="13"/>
  <c r="X64" i="12"/>
  <c r="Y65" i="12"/>
  <c r="Y12" i="12"/>
  <c r="Z12" i="12" s="1"/>
  <c r="X11" i="12"/>
  <c r="N65" i="12"/>
  <c r="T65" i="12" s="1"/>
  <c r="M64" i="12"/>
  <c r="X36" i="12"/>
  <c r="Y37" i="12"/>
  <c r="N11" i="12"/>
  <c r="T11" i="12" s="1"/>
  <c r="M10" i="12"/>
  <c r="N37" i="12"/>
  <c r="T37" i="12" s="1"/>
  <c r="M36" i="12"/>
  <c r="N37" i="11"/>
  <c r="T37" i="11" s="1"/>
  <c r="M36" i="11"/>
  <c r="Y38" i="11"/>
  <c r="X37" i="11"/>
  <c r="Z38" i="11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14" i="9"/>
  <c r="T14" i="9" s="1"/>
  <c r="M13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Z65" i="7" s="1"/>
  <c r="M64" i="7"/>
  <c r="N36" i="7"/>
  <c r="T36" i="7" s="1"/>
  <c r="M35" i="7"/>
  <c r="N14" i="6"/>
  <c r="T14" i="6" s="1"/>
  <c r="M13" i="6"/>
  <c r="X36" i="6"/>
  <c r="Y37" i="6"/>
  <c r="N65" i="6"/>
  <c r="T65" i="6" s="1"/>
  <c r="M64" i="6"/>
  <c r="Y14" i="6"/>
  <c r="X13" i="6"/>
  <c r="Z38" i="6"/>
  <c r="X64" i="6"/>
  <c r="Y65" i="6"/>
  <c r="N37" i="6"/>
  <c r="T37" i="6" s="1"/>
  <c r="Z37" i="6" s="1"/>
  <c r="M36" i="6"/>
  <c r="N37" i="5"/>
  <c r="T37" i="5" s="1"/>
  <c r="M36" i="5"/>
  <c r="N64" i="5"/>
  <c r="T64" i="5" s="1"/>
  <c r="M63" i="5"/>
  <c r="N13" i="5"/>
  <c r="T13" i="5" s="1"/>
  <c r="Z13" i="5" s="1"/>
  <c r="M12" i="5"/>
  <c r="Y13" i="5"/>
  <c r="X12" i="5"/>
  <c r="X37" i="5"/>
  <c r="Y38" i="5"/>
  <c r="Z38" i="5" s="1"/>
  <c r="X64" i="5"/>
  <c r="Y65" i="5"/>
  <c r="Z65" i="5" s="1"/>
  <c r="Z14" i="5"/>
  <c r="Z63" i="17" l="1"/>
  <c r="N12" i="18"/>
  <c r="T12" i="18" s="1"/>
  <c r="M11" i="18"/>
  <c r="N62" i="18"/>
  <c r="T62" i="18" s="1"/>
  <c r="M61" i="18"/>
  <c r="Z13" i="18"/>
  <c r="N38" i="18"/>
  <c r="T38" i="18" s="1"/>
  <c r="M37" i="18"/>
  <c r="Z39" i="18"/>
  <c r="Y38" i="18"/>
  <c r="X37" i="18"/>
  <c r="X11" i="18"/>
  <c r="Y12" i="18"/>
  <c r="Y63" i="18"/>
  <c r="Z63" i="18" s="1"/>
  <c r="X62" i="18"/>
  <c r="Z37" i="17"/>
  <c r="N36" i="17"/>
  <c r="T36" i="17" s="1"/>
  <c r="M35" i="17"/>
  <c r="Y36" i="17"/>
  <c r="X35" i="17"/>
  <c r="N62" i="17"/>
  <c r="T62" i="17" s="1"/>
  <c r="Z62" i="17" s="1"/>
  <c r="M61" i="17"/>
  <c r="Y13" i="17"/>
  <c r="Z13" i="17" s="1"/>
  <c r="X12" i="17"/>
  <c r="N12" i="17"/>
  <c r="T12" i="17" s="1"/>
  <c r="M11" i="17"/>
  <c r="Y62" i="17"/>
  <c r="X61" i="17"/>
  <c r="Y10" i="16"/>
  <c r="X9" i="16"/>
  <c r="N33" i="16"/>
  <c r="T33" i="16" s="1"/>
  <c r="M32" i="16"/>
  <c r="Y34" i="16"/>
  <c r="Z34" i="16" s="1"/>
  <c r="X33" i="16"/>
  <c r="N61" i="16"/>
  <c r="T61" i="16" s="1"/>
  <c r="M60" i="16"/>
  <c r="N10" i="16"/>
  <c r="T10" i="16" s="1"/>
  <c r="Z10" i="16" s="1"/>
  <c r="M9" i="16"/>
  <c r="Z62" i="16"/>
  <c r="X61" i="16"/>
  <c r="Y62" i="16"/>
  <c r="Z11" i="16"/>
  <c r="Z14" i="9"/>
  <c r="Z65" i="11"/>
  <c r="Z63" i="10"/>
  <c r="Z14" i="10"/>
  <c r="M37" i="9"/>
  <c r="N38" i="9"/>
  <c r="T38" i="9" s="1"/>
  <c r="Y38" i="9"/>
  <c r="X37" i="9"/>
  <c r="Z39" i="9"/>
  <c r="X63" i="9"/>
  <c r="Y64" i="9"/>
  <c r="N64" i="9"/>
  <c r="T64" i="9" s="1"/>
  <c r="M63" i="9"/>
  <c r="Z65" i="9"/>
  <c r="Z36" i="7"/>
  <c r="N12" i="13"/>
  <c r="T12" i="13" s="1"/>
  <c r="M11" i="13"/>
  <c r="N61" i="13"/>
  <c r="T61" i="13" s="1"/>
  <c r="M60" i="13"/>
  <c r="Y12" i="13"/>
  <c r="X11" i="13"/>
  <c r="Z13" i="13"/>
  <c r="Y37" i="13"/>
  <c r="Z37" i="13" s="1"/>
  <c r="X36" i="13"/>
  <c r="N36" i="13"/>
  <c r="T36" i="13" s="1"/>
  <c r="M35" i="13"/>
  <c r="X60" i="13"/>
  <c r="Y61" i="13"/>
  <c r="Z37" i="12"/>
  <c r="X35" i="12"/>
  <c r="Y36" i="12"/>
  <c r="N36" i="12"/>
  <c r="T36" i="12" s="1"/>
  <c r="M35" i="12"/>
  <c r="N10" i="12"/>
  <c r="T10" i="12" s="1"/>
  <c r="M9" i="12"/>
  <c r="N64" i="12"/>
  <c r="T64" i="12" s="1"/>
  <c r="M63" i="12"/>
  <c r="Y11" i="12"/>
  <c r="X10" i="12"/>
  <c r="Z11" i="12"/>
  <c r="Z65" i="12"/>
  <c r="X63" i="12"/>
  <c r="Y64" i="12"/>
  <c r="Y37" i="11"/>
  <c r="X36" i="11"/>
  <c r="N11" i="11"/>
  <c r="T11" i="11" s="1"/>
  <c r="M10" i="11"/>
  <c r="X63" i="11"/>
  <c r="Y64" i="11"/>
  <c r="N36" i="11"/>
  <c r="T36" i="11" s="1"/>
  <c r="M35" i="11"/>
  <c r="Y12" i="11"/>
  <c r="Z12" i="11" s="1"/>
  <c r="X11" i="11"/>
  <c r="N64" i="11"/>
  <c r="T64" i="11" s="1"/>
  <c r="M63" i="11"/>
  <c r="Z37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Y13" i="9"/>
  <c r="X12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35" i="6"/>
  <c r="Y36" i="6"/>
  <c r="X63" i="6"/>
  <c r="Y64" i="6"/>
  <c r="N64" i="6"/>
  <c r="T64" i="6" s="1"/>
  <c r="M63" i="6"/>
  <c r="N13" i="6"/>
  <c r="T13" i="6" s="1"/>
  <c r="Z13" i="6" s="1"/>
  <c r="M12" i="6"/>
  <c r="N36" i="6"/>
  <c r="T36" i="6" s="1"/>
  <c r="M35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Z12" i="18" l="1"/>
  <c r="X36" i="18"/>
  <c r="Y37" i="18"/>
  <c r="Z38" i="18"/>
  <c r="N61" i="18"/>
  <c r="T61" i="18" s="1"/>
  <c r="M60" i="18"/>
  <c r="X61" i="18"/>
  <c r="Y62" i="18"/>
  <c r="Z62" i="18" s="1"/>
  <c r="N11" i="18"/>
  <c r="T11" i="18" s="1"/>
  <c r="M10" i="18"/>
  <c r="Y11" i="18"/>
  <c r="X10" i="18"/>
  <c r="N37" i="18"/>
  <c r="T37" i="18" s="1"/>
  <c r="M36" i="18"/>
  <c r="Y61" i="17"/>
  <c r="X60" i="17"/>
  <c r="N11" i="17"/>
  <c r="T11" i="17" s="1"/>
  <c r="M10" i="17"/>
  <c r="N61" i="17"/>
  <c r="T61" i="17" s="1"/>
  <c r="Z61" i="17" s="1"/>
  <c r="M60" i="17"/>
  <c r="Z12" i="17"/>
  <c r="N35" i="17"/>
  <c r="T35" i="17" s="1"/>
  <c r="Z35" i="17" s="1"/>
  <c r="M34" i="17"/>
  <c r="Y35" i="17"/>
  <c r="X34" i="17"/>
  <c r="Y12" i="17"/>
  <c r="X11" i="17"/>
  <c r="Z36" i="17"/>
  <c r="N32" i="16"/>
  <c r="T32" i="16" s="1"/>
  <c r="M31" i="16"/>
  <c r="N9" i="16"/>
  <c r="T9" i="16" s="1"/>
  <c r="M8" i="16"/>
  <c r="Y33" i="16"/>
  <c r="X32" i="16"/>
  <c r="Z33" i="16"/>
  <c r="Y9" i="16"/>
  <c r="X8" i="16"/>
  <c r="X60" i="16"/>
  <c r="Y61" i="16"/>
  <c r="Z61" i="16" s="1"/>
  <c r="N60" i="16"/>
  <c r="T60" i="16" s="1"/>
  <c r="M59" i="16"/>
  <c r="Z64" i="8"/>
  <c r="Z64" i="6"/>
  <c r="Z61" i="13"/>
  <c r="Z36" i="12"/>
  <c r="Z64" i="12"/>
  <c r="Z64" i="11"/>
  <c r="Z13" i="10"/>
  <c r="Y37" i="9"/>
  <c r="X36" i="9"/>
  <c r="Z64" i="9"/>
  <c r="Z38" i="9"/>
  <c r="N37" i="9"/>
  <c r="T37" i="9" s="1"/>
  <c r="Z37" i="9" s="1"/>
  <c r="M36" i="9"/>
  <c r="N63" i="9"/>
  <c r="T63" i="9" s="1"/>
  <c r="M62" i="9"/>
  <c r="X62" i="9"/>
  <c r="Y63" i="9"/>
  <c r="Z35" i="7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59" i="13"/>
  <c r="Y60" i="13"/>
  <c r="N60" i="13"/>
  <c r="T60" i="13" s="1"/>
  <c r="M59" i="13"/>
  <c r="N9" i="12"/>
  <c r="T9" i="12" s="1"/>
  <c r="M8" i="12"/>
  <c r="X62" i="12"/>
  <c r="Y63" i="12"/>
  <c r="Z10" i="12"/>
  <c r="X34" i="12"/>
  <c r="Y35" i="12"/>
  <c r="Y10" i="12"/>
  <c r="X9" i="12"/>
  <c r="N63" i="12"/>
  <c r="T63" i="12" s="1"/>
  <c r="M62" i="12"/>
  <c r="N35" i="12"/>
  <c r="T35" i="12" s="1"/>
  <c r="M34" i="12"/>
  <c r="Y11" i="11"/>
  <c r="X10" i="11"/>
  <c r="X62" i="11"/>
  <c r="Y63" i="11"/>
  <c r="Y36" i="11"/>
  <c r="Z36" i="11" s="1"/>
  <c r="X35" i="11"/>
  <c r="N10" i="11"/>
  <c r="T10" i="11" s="1"/>
  <c r="M9" i="11"/>
  <c r="Z11" i="11"/>
  <c r="N63" i="11"/>
  <c r="T63" i="11" s="1"/>
  <c r="M62" i="11"/>
  <c r="N35" i="11"/>
  <c r="T35" i="11" s="1"/>
  <c r="M34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Z13" i="9"/>
  <c r="Y12" i="9"/>
  <c r="X11" i="9"/>
  <c r="Y12" i="8"/>
  <c r="Z12" i="8" s="1"/>
  <c r="X11" i="8"/>
  <c r="N63" i="8"/>
  <c r="T63" i="8" s="1"/>
  <c r="Z63" i="8" s="1"/>
  <c r="M62" i="8"/>
  <c r="N11" i="8"/>
  <c r="T11" i="8" s="1"/>
  <c r="M10" i="8"/>
  <c r="X62" i="8"/>
  <c r="Y63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35" i="6"/>
  <c r="T35" i="6" s="1"/>
  <c r="M34" i="6"/>
  <c r="N63" i="6"/>
  <c r="T63" i="6" s="1"/>
  <c r="M62" i="6"/>
  <c r="Z36" i="6"/>
  <c r="X34" i="6"/>
  <c r="Y35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Z11" i="18" l="1"/>
  <c r="Y61" i="18"/>
  <c r="X60" i="18"/>
  <c r="N60" i="18"/>
  <c r="T60" i="18" s="1"/>
  <c r="M59" i="18"/>
  <c r="Z61" i="18"/>
  <c r="N36" i="18"/>
  <c r="T36" i="18" s="1"/>
  <c r="Z36" i="18" s="1"/>
  <c r="M35" i="18"/>
  <c r="Y10" i="18"/>
  <c r="X9" i="18"/>
  <c r="N10" i="18"/>
  <c r="T10" i="18" s="1"/>
  <c r="M9" i="18"/>
  <c r="Z37" i="18"/>
  <c r="X35" i="18"/>
  <c r="Y36" i="18"/>
  <c r="N60" i="17"/>
  <c r="T60" i="17" s="1"/>
  <c r="M59" i="17"/>
  <c r="Y11" i="17"/>
  <c r="X10" i="17"/>
  <c r="Z11" i="17"/>
  <c r="X59" i="17"/>
  <c r="Y60" i="17"/>
  <c r="N10" i="17"/>
  <c r="T10" i="17" s="1"/>
  <c r="M9" i="17"/>
  <c r="Y34" i="17"/>
  <c r="X33" i="17"/>
  <c r="N34" i="17"/>
  <c r="T34" i="17" s="1"/>
  <c r="Z34" i="17" s="1"/>
  <c r="M33" i="17"/>
  <c r="Z9" i="16"/>
  <c r="Y60" i="16"/>
  <c r="Z60" i="16" s="1"/>
  <c r="X59" i="16"/>
  <c r="Y32" i="16"/>
  <c r="X31" i="16"/>
  <c r="N31" i="16"/>
  <c r="T31" i="16" s="1"/>
  <c r="M30" i="16"/>
  <c r="N59" i="16"/>
  <c r="T59" i="16" s="1"/>
  <c r="M58" i="16"/>
  <c r="Y8" i="16"/>
  <c r="X7" i="16"/>
  <c r="Z32" i="16"/>
  <c r="N8" i="16"/>
  <c r="T8" i="16" s="1"/>
  <c r="M7" i="16"/>
  <c r="Z11" i="13"/>
  <c r="Z63" i="12"/>
  <c r="Z63" i="9"/>
  <c r="N36" i="9"/>
  <c r="T36" i="9" s="1"/>
  <c r="M35" i="9"/>
  <c r="Y36" i="9"/>
  <c r="X35" i="9"/>
  <c r="X61" i="9"/>
  <c r="Y62" i="9"/>
  <c r="M61" i="9"/>
  <c r="N62" i="9"/>
  <c r="T62" i="9" s="1"/>
  <c r="Z34" i="7"/>
  <c r="Z63" i="7"/>
  <c r="Z35" i="6"/>
  <c r="Z12" i="6"/>
  <c r="Y10" i="13"/>
  <c r="X9" i="13"/>
  <c r="N59" i="13"/>
  <c r="T59" i="13" s="1"/>
  <c r="Z59" i="13" s="1"/>
  <c r="M58" i="13"/>
  <c r="X58" i="13"/>
  <c r="Y59" i="13"/>
  <c r="N34" i="13"/>
  <c r="T34" i="13" s="1"/>
  <c r="M33" i="13"/>
  <c r="Z60" i="13"/>
  <c r="Y35" i="13"/>
  <c r="Z35" i="13" s="1"/>
  <c r="X34" i="13"/>
  <c r="N10" i="13"/>
  <c r="T10" i="13" s="1"/>
  <c r="M9" i="13"/>
  <c r="X33" i="12"/>
  <c r="Y34" i="12"/>
  <c r="N34" i="12"/>
  <c r="T34" i="12" s="1"/>
  <c r="M33" i="12"/>
  <c r="Z35" i="12"/>
  <c r="N62" i="12"/>
  <c r="T62" i="12" s="1"/>
  <c r="M61" i="12"/>
  <c r="X61" i="12"/>
  <c r="Y62" i="12"/>
  <c r="N8" i="12"/>
  <c r="T8" i="12" s="1"/>
  <c r="M7" i="12"/>
  <c r="Y9" i="12"/>
  <c r="Z9" i="12" s="1"/>
  <c r="X8" i="12"/>
  <c r="N62" i="11"/>
  <c r="T62" i="11" s="1"/>
  <c r="M61" i="11"/>
  <c r="X61" i="11"/>
  <c r="Y62" i="11"/>
  <c r="Z63" i="11"/>
  <c r="Y35" i="11"/>
  <c r="X34" i="11"/>
  <c r="Y10" i="11"/>
  <c r="Z10" i="11" s="1"/>
  <c r="X9" i="11"/>
  <c r="Z35" i="11"/>
  <c r="N34" i="11"/>
  <c r="T34" i="11" s="1"/>
  <c r="M33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Z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33" i="6"/>
  <c r="Y34" i="6"/>
  <c r="N34" i="6"/>
  <c r="T34" i="6" s="1"/>
  <c r="M33" i="6"/>
  <c r="X61" i="6"/>
  <c r="Y62" i="6"/>
  <c r="N11" i="6"/>
  <c r="T11" i="6" s="1"/>
  <c r="Z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Z10" i="18" l="1"/>
  <c r="N9" i="18"/>
  <c r="T9" i="18" s="1"/>
  <c r="M8" i="18"/>
  <c r="X8" i="18"/>
  <c r="Y9" i="18"/>
  <c r="N35" i="18"/>
  <c r="T35" i="18" s="1"/>
  <c r="M34" i="18"/>
  <c r="N59" i="18"/>
  <c r="T59" i="18" s="1"/>
  <c r="M58" i="18"/>
  <c r="X59" i="18"/>
  <c r="Y60" i="18"/>
  <c r="Z60" i="18" s="1"/>
  <c r="Y35" i="18"/>
  <c r="X34" i="18"/>
  <c r="X58" i="17"/>
  <c r="Y59" i="17"/>
  <c r="N33" i="17"/>
  <c r="T33" i="17" s="1"/>
  <c r="M32" i="17"/>
  <c r="Y33" i="17"/>
  <c r="X32" i="17"/>
  <c r="N59" i="17"/>
  <c r="T59" i="17" s="1"/>
  <c r="Z59" i="17" s="1"/>
  <c r="M58" i="17"/>
  <c r="Y10" i="17"/>
  <c r="Z10" i="17" s="1"/>
  <c r="X9" i="17"/>
  <c r="N9" i="17"/>
  <c r="T9" i="17" s="1"/>
  <c r="M8" i="17"/>
  <c r="Z60" i="17"/>
  <c r="Z8" i="16"/>
  <c r="N58" i="16"/>
  <c r="T58" i="16" s="1"/>
  <c r="M57" i="16"/>
  <c r="Y31" i="16"/>
  <c r="Z31" i="16" s="1"/>
  <c r="X30" i="16"/>
  <c r="N7" i="16"/>
  <c r="T7" i="16" s="1"/>
  <c r="M6" i="16"/>
  <c r="Y7" i="16"/>
  <c r="X6" i="16"/>
  <c r="N30" i="16"/>
  <c r="T30" i="16" s="1"/>
  <c r="M29" i="16"/>
  <c r="N29" i="16" s="1"/>
  <c r="X58" i="16"/>
  <c r="Y59" i="16"/>
  <c r="Z59" i="16" s="1"/>
  <c r="Z10" i="13"/>
  <c r="Z34" i="6"/>
  <c r="Z60" i="10"/>
  <c r="N35" i="9"/>
  <c r="T35" i="9" s="1"/>
  <c r="M34" i="9"/>
  <c r="Z36" i="9"/>
  <c r="X34" i="9"/>
  <c r="Y35" i="9"/>
  <c r="N61" i="9"/>
  <c r="T61" i="9" s="1"/>
  <c r="M60" i="9"/>
  <c r="Z62" i="9"/>
  <c r="X60" i="9"/>
  <c r="Y61" i="9"/>
  <c r="Z62" i="7"/>
  <c r="N9" i="13"/>
  <c r="T9" i="13" s="1"/>
  <c r="M8" i="13"/>
  <c r="X57" i="13"/>
  <c r="Y58" i="13"/>
  <c r="X8" i="13"/>
  <c r="Y9" i="13"/>
  <c r="Y34" i="13"/>
  <c r="Z34" i="13" s="1"/>
  <c r="X33" i="13"/>
  <c r="N58" i="13"/>
  <c r="T58" i="13" s="1"/>
  <c r="M57" i="13"/>
  <c r="N33" i="13"/>
  <c r="T33" i="13" s="1"/>
  <c r="M32" i="13"/>
  <c r="X60" i="12"/>
  <c r="Y61" i="12"/>
  <c r="N33" i="12"/>
  <c r="T33" i="12" s="1"/>
  <c r="M32" i="12"/>
  <c r="N7" i="12"/>
  <c r="T7" i="12" s="1"/>
  <c r="M6" i="12"/>
  <c r="N61" i="12"/>
  <c r="T61" i="12" s="1"/>
  <c r="Z61" i="12" s="1"/>
  <c r="M60" i="12"/>
  <c r="Z34" i="12"/>
  <c r="Z62" i="12"/>
  <c r="Y8" i="12"/>
  <c r="Z8" i="12" s="1"/>
  <c r="X7" i="12"/>
  <c r="X32" i="12"/>
  <c r="Y33" i="12"/>
  <c r="X60" i="11"/>
  <c r="Y61" i="11"/>
  <c r="Y34" i="11"/>
  <c r="Z34" i="11" s="1"/>
  <c r="X33" i="11"/>
  <c r="Y9" i="11"/>
  <c r="Z9" i="11" s="1"/>
  <c r="X8" i="11"/>
  <c r="N61" i="11"/>
  <c r="T61" i="11" s="1"/>
  <c r="M60" i="11"/>
  <c r="N8" i="11"/>
  <c r="T8" i="11" s="1"/>
  <c r="M7" i="11"/>
  <c r="N33" i="11"/>
  <c r="T33" i="11" s="1"/>
  <c r="M32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Y10" i="9"/>
  <c r="X9" i="9"/>
  <c r="N10" i="9"/>
  <c r="T10" i="9" s="1"/>
  <c r="M9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Z10" i="7" s="1"/>
  <c r="M9" i="7"/>
  <c r="Y10" i="7"/>
  <c r="X9" i="7"/>
  <c r="X31" i="7"/>
  <c r="Y32" i="7"/>
  <c r="Z11" i="7"/>
  <c r="Y10" i="6"/>
  <c r="X9" i="6"/>
  <c r="X60" i="6"/>
  <c r="Y61" i="6"/>
  <c r="X32" i="6"/>
  <c r="Y33" i="6"/>
  <c r="N61" i="6"/>
  <c r="T61" i="6" s="1"/>
  <c r="M60" i="6"/>
  <c r="N10" i="6"/>
  <c r="T10" i="6" s="1"/>
  <c r="Z10" i="6" s="1"/>
  <c r="M9" i="6"/>
  <c r="N33" i="6"/>
  <c r="T33" i="6" s="1"/>
  <c r="M32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Y59" i="18" l="1"/>
  <c r="X58" i="18"/>
  <c r="N58" i="18"/>
  <c r="T58" i="18" s="1"/>
  <c r="M57" i="18"/>
  <c r="Z59" i="18"/>
  <c r="N34" i="18"/>
  <c r="T34" i="18" s="1"/>
  <c r="Z34" i="18" s="1"/>
  <c r="M33" i="18"/>
  <c r="Z35" i="18"/>
  <c r="Y8" i="18"/>
  <c r="X7" i="18"/>
  <c r="N8" i="18"/>
  <c r="T8" i="18" s="1"/>
  <c r="Z8" i="18" s="1"/>
  <c r="M7" i="18"/>
  <c r="X33" i="18"/>
  <c r="Y34" i="18"/>
  <c r="Z9" i="18"/>
  <c r="N32" i="17"/>
  <c r="T32" i="17" s="1"/>
  <c r="M31" i="17"/>
  <c r="Y32" i="17"/>
  <c r="X31" i="17"/>
  <c r="Y58" i="17"/>
  <c r="X57" i="17"/>
  <c r="N8" i="17"/>
  <c r="T8" i="17" s="1"/>
  <c r="M7" i="17"/>
  <c r="Z33" i="17"/>
  <c r="Y9" i="17"/>
  <c r="Z9" i="17" s="1"/>
  <c r="X8" i="17"/>
  <c r="N58" i="17"/>
  <c r="T58" i="17" s="1"/>
  <c r="M57" i="17"/>
  <c r="Y58" i="16"/>
  <c r="Z58" i="16" s="1"/>
  <c r="X57" i="16"/>
  <c r="Y30" i="16"/>
  <c r="Z30" i="16" s="1"/>
  <c r="X29" i="16"/>
  <c r="Y29" i="16" s="1"/>
  <c r="F79" i="16" s="1"/>
  <c r="E79" i="16"/>
  <c r="T29" i="16"/>
  <c r="N6" i="16"/>
  <c r="T6" i="16" s="1"/>
  <c r="M5" i="16"/>
  <c r="Z7" i="16"/>
  <c r="N57" i="16"/>
  <c r="T57" i="16" s="1"/>
  <c r="M56" i="16"/>
  <c r="Y6" i="16"/>
  <c r="X5" i="16"/>
  <c r="Z61" i="9"/>
  <c r="Z10" i="9"/>
  <c r="Z58" i="13"/>
  <c r="Z61" i="11"/>
  <c r="Y34" i="9"/>
  <c r="X33" i="9"/>
  <c r="M33" i="9"/>
  <c r="N34" i="9"/>
  <c r="T34" i="9" s="1"/>
  <c r="Z35" i="9"/>
  <c r="Y60" i="9"/>
  <c r="X59" i="9"/>
  <c r="N60" i="9"/>
  <c r="T60" i="9" s="1"/>
  <c r="M59" i="9"/>
  <c r="Z61" i="7"/>
  <c r="Z32" i="7"/>
  <c r="Z9" i="5"/>
  <c r="X56" i="13"/>
  <c r="Y57" i="13"/>
  <c r="N57" i="13"/>
  <c r="T57" i="13" s="1"/>
  <c r="Z57" i="13" s="1"/>
  <c r="M56" i="13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N32" i="12"/>
  <c r="T32" i="12" s="1"/>
  <c r="M31" i="12"/>
  <c r="Z33" i="12"/>
  <c r="Y7" i="12"/>
  <c r="Z7" i="12" s="1"/>
  <c r="X6" i="12"/>
  <c r="X31" i="12"/>
  <c r="Y32" i="12"/>
  <c r="N6" i="12"/>
  <c r="T6" i="12" s="1"/>
  <c r="M5" i="12"/>
  <c r="X59" i="12"/>
  <c r="Y60" i="12"/>
  <c r="N7" i="11"/>
  <c r="T7" i="11" s="1"/>
  <c r="M6" i="11"/>
  <c r="Y33" i="11"/>
  <c r="Z33" i="11" s="1"/>
  <c r="X32" i="11"/>
  <c r="Y8" i="11"/>
  <c r="Z8" i="11" s="1"/>
  <c r="X7" i="11"/>
  <c r="N32" i="11"/>
  <c r="T32" i="11" s="1"/>
  <c r="M31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N9" i="9"/>
  <c r="T9" i="9" s="1"/>
  <c r="Z9" i="9" s="1"/>
  <c r="M8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Z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32" i="6"/>
  <c r="T32" i="6" s="1"/>
  <c r="M31" i="6"/>
  <c r="N60" i="6"/>
  <c r="T60" i="6" s="1"/>
  <c r="M59" i="6"/>
  <c r="Y9" i="6"/>
  <c r="X8" i="6"/>
  <c r="Z33" i="6"/>
  <c r="Z61" i="6"/>
  <c r="X59" i="6"/>
  <c r="Y60" i="6"/>
  <c r="X31" i="6"/>
  <c r="Y32" i="6"/>
  <c r="Y8" i="5"/>
  <c r="X7" i="5"/>
  <c r="N32" i="5"/>
  <c r="T32" i="5" s="1"/>
  <c r="M31" i="5"/>
  <c r="N8" i="5"/>
  <c r="T8" i="5" s="1"/>
  <c r="Z8" i="5" s="1"/>
  <c r="M7" i="5"/>
  <c r="Y33" i="5"/>
  <c r="Z33" i="5" s="1"/>
  <c r="X32" i="5"/>
  <c r="N59" i="5"/>
  <c r="T59" i="5" s="1"/>
  <c r="M58" i="5"/>
  <c r="X59" i="5"/>
  <c r="Y60" i="5"/>
  <c r="Z60" i="5" s="1"/>
  <c r="N33" i="18" l="1"/>
  <c r="T33" i="18" s="1"/>
  <c r="M32" i="18"/>
  <c r="N7" i="18"/>
  <c r="T7" i="18" s="1"/>
  <c r="M6" i="18"/>
  <c r="N57" i="18"/>
  <c r="T57" i="18" s="1"/>
  <c r="M56" i="18"/>
  <c r="Y7" i="18"/>
  <c r="X6" i="18"/>
  <c r="X57" i="18"/>
  <c r="Y58" i="18"/>
  <c r="Z58" i="18" s="1"/>
  <c r="X32" i="18"/>
  <c r="Y33" i="18"/>
  <c r="Z58" i="17"/>
  <c r="Y57" i="17"/>
  <c r="X56" i="17"/>
  <c r="N7" i="17"/>
  <c r="T7" i="17" s="1"/>
  <c r="M6" i="17"/>
  <c r="N57" i="17"/>
  <c r="T57" i="17" s="1"/>
  <c r="Z57" i="17" s="1"/>
  <c r="M56" i="17"/>
  <c r="N31" i="17"/>
  <c r="T31" i="17" s="1"/>
  <c r="Z31" i="17" s="1"/>
  <c r="M30" i="17"/>
  <c r="Y8" i="17"/>
  <c r="Z8" i="17" s="1"/>
  <c r="X7" i="17"/>
  <c r="Y31" i="17"/>
  <c r="X30" i="17"/>
  <c r="Z32" i="17"/>
  <c r="Z6" i="16"/>
  <c r="N56" i="16"/>
  <c r="T56" i="16" s="1"/>
  <c r="M55" i="16"/>
  <c r="N5" i="16"/>
  <c r="T5" i="16" s="1"/>
  <c r="M4" i="16"/>
  <c r="N4" i="16" s="1"/>
  <c r="Y5" i="16"/>
  <c r="X4" i="16"/>
  <c r="Y4" i="16" s="1"/>
  <c r="F78" i="16" s="1"/>
  <c r="Z29" i="16"/>
  <c r="X56" i="16"/>
  <c r="Y57" i="16"/>
  <c r="Z57" i="16" s="1"/>
  <c r="G79" i="16"/>
  <c r="Z8" i="13"/>
  <c r="Z32" i="12"/>
  <c r="Z9" i="10"/>
  <c r="Z60" i="11"/>
  <c r="Z34" i="9"/>
  <c r="M32" i="9"/>
  <c r="N33" i="9"/>
  <c r="T33" i="9" s="1"/>
  <c r="Z33" i="9" s="1"/>
  <c r="Y33" i="9"/>
  <c r="X32" i="9"/>
  <c r="N59" i="9"/>
  <c r="T59" i="9" s="1"/>
  <c r="M58" i="9"/>
  <c r="X58" i="9"/>
  <c r="Y59" i="9"/>
  <c r="Z60" i="9"/>
  <c r="Z60" i="8"/>
  <c r="Z9" i="6"/>
  <c r="N31" i="13"/>
  <c r="T31" i="13" s="1"/>
  <c r="M30" i="13"/>
  <c r="X6" i="13"/>
  <c r="Y7" i="13"/>
  <c r="X55" i="13"/>
  <c r="Y56" i="13"/>
  <c r="N7" i="13"/>
  <c r="T7" i="13" s="1"/>
  <c r="M6" i="13"/>
  <c r="Y32" i="13"/>
  <c r="Z32" i="13" s="1"/>
  <c r="X31" i="13"/>
  <c r="N56" i="13"/>
  <c r="T56" i="13" s="1"/>
  <c r="M55" i="13"/>
  <c r="X30" i="12"/>
  <c r="Y31" i="12"/>
  <c r="N31" i="12"/>
  <c r="T31" i="12" s="1"/>
  <c r="M30" i="12"/>
  <c r="N5" i="12"/>
  <c r="T5" i="12" s="1"/>
  <c r="M4" i="12"/>
  <c r="N4" i="12" s="1"/>
  <c r="Y6" i="12"/>
  <c r="X5" i="12"/>
  <c r="Z6" i="12"/>
  <c r="N59" i="12"/>
  <c r="T59" i="12" s="1"/>
  <c r="M58" i="12"/>
  <c r="X58" i="12"/>
  <c r="Y59" i="12"/>
  <c r="Z60" i="12"/>
  <c r="N59" i="11"/>
  <c r="T59" i="11" s="1"/>
  <c r="M58" i="11"/>
  <c r="Y32" i="11"/>
  <c r="Z32" i="11" s="1"/>
  <c r="X31" i="11"/>
  <c r="Y7" i="11"/>
  <c r="X6" i="11"/>
  <c r="N6" i="11"/>
  <c r="T6" i="11" s="1"/>
  <c r="M5" i="11"/>
  <c r="X58" i="11"/>
  <c r="Y59" i="11"/>
  <c r="N31" i="11"/>
  <c r="T31" i="11" s="1"/>
  <c r="M30" i="11"/>
  <c r="Z7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Y8" i="9"/>
  <c r="X7" i="9"/>
  <c r="N8" i="9"/>
  <c r="T8" i="9" s="1"/>
  <c r="M7" i="9"/>
  <c r="N59" i="8"/>
  <c r="T59" i="8" s="1"/>
  <c r="M58" i="8"/>
  <c r="N7" i="8"/>
  <c r="T7" i="8" s="1"/>
  <c r="M6" i="8"/>
  <c r="Z8" i="8"/>
  <c r="X31" i="8"/>
  <c r="Y32" i="8"/>
  <c r="Z32" i="8" s="1"/>
  <c r="Y8" i="8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Z30" i="7" s="1"/>
  <c r="M29" i="7"/>
  <c r="N29" i="7" s="1"/>
  <c r="Z31" i="7"/>
  <c r="N8" i="6"/>
  <c r="T8" i="6" s="1"/>
  <c r="M7" i="6"/>
  <c r="Y8" i="6"/>
  <c r="X7" i="6"/>
  <c r="N31" i="6"/>
  <c r="T31" i="6" s="1"/>
  <c r="M30" i="6"/>
  <c r="X58" i="6"/>
  <c r="Y59" i="6"/>
  <c r="Z32" i="6"/>
  <c r="N59" i="6"/>
  <c r="T59" i="6" s="1"/>
  <c r="M58" i="6"/>
  <c r="X30" i="6"/>
  <c r="Y31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Z7" i="5" s="1"/>
  <c r="M6" i="5"/>
  <c r="Y7" i="5"/>
  <c r="X6" i="5"/>
  <c r="X5" i="18" l="1"/>
  <c r="Y6" i="18"/>
  <c r="N56" i="18"/>
  <c r="T56" i="18" s="1"/>
  <c r="M55" i="18"/>
  <c r="Z57" i="18"/>
  <c r="N6" i="18"/>
  <c r="T6" i="18" s="1"/>
  <c r="Z6" i="18" s="1"/>
  <c r="M5" i="18"/>
  <c r="Z7" i="18"/>
  <c r="N32" i="18"/>
  <c r="T32" i="18" s="1"/>
  <c r="M31" i="18"/>
  <c r="Y32" i="18"/>
  <c r="X31" i="18"/>
  <c r="Y57" i="18"/>
  <c r="X56" i="18"/>
  <c r="Z33" i="18"/>
  <c r="N30" i="17"/>
  <c r="T30" i="17" s="1"/>
  <c r="M29" i="17"/>
  <c r="N29" i="17" s="1"/>
  <c r="Y30" i="17"/>
  <c r="X29" i="17"/>
  <c r="Y29" i="17" s="1"/>
  <c r="F79" i="17" s="1"/>
  <c r="Z7" i="17"/>
  <c r="X55" i="17"/>
  <c r="Y56" i="17"/>
  <c r="N56" i="17"/>
  <c r="T56" i="17" s="1"/>
  <c r="M55" i="17"/>
  <c r="N6" i="17"/>
  <c r="T6" i="17" s="1"/>
  <c r="M5" i="17"/>
  <c r="Y7" i="17"/>
  <c r="X6" i="17"/>
  <c r="Z5" i="16"/>
  <c r="E78" i="16"/>
  <c r="G78" i="16" s="1"/>
  <c r="T4" i="16"/>
  <c r="Z4" i="16" s="1"/>
  <c r="N55" i="16"/>
  <c r="T55" i="16" s="1"/>
  <c r="M54" i="16"/>
  <c r="N54" i="16" s="1"/>
  <c r="X55" i="16"/>
  <c r="Y56" i="16"/>
  <c r="Z56" i="16"/>
  <c r="Z7" i="13"/>
  <c r="Z59" i="9"/>
  <c r="Z8" i="9"/>
  <c r="Z56" i="13"/>
  <c r="Z59" i="12"/>
  <c r="Z59" i="11"/>
  <c r="M31" i="9"/>
  <c r="N32" i="9"/>
  <c r="T32" i="9" s="1"/>
  <c r="Z32" i="9" s="1"/>
  <c r="Y32" i="9"/>
  <c r="X31" i="9"/>
  <c r="X57" i="9"/>
  <c r="Y58" i="9"/>
  <c r="Z58" i="9" s="1"/>
  <c r="N58" i="9"/>
  <c r="T58" i="9" s="1"/>
  <c r="M57" i="9"/>
  <c r="Z8" i="6"/>
  <c r="Y31" i="13"/>
  <c r="X30" i="13"/>
  <c r="X5" i="13"/>
  <c r="Y6" i="13"/>
  <c r="X54" i="13"/>
  <c r="Y54" i="13" s="1"/>
  <c r="F80" i="13" s="1"/>
  <c r="Y55" i="13"/>
  <c r="N30" i="13"/>
  <c r="T30" i="13" s="1"/>
  <c r="M29" i="13"/>
  <c r="N29" i="13" s="1"/>
  <c r="N55" i="13"/>
  <c r="T55" i="13" s="1"/>
  <c r="M54" i="13"/>
  <c r="N54" i="13" s="1"/>
  <c r="N6" i="13"/>
  <c r="T6" i="13" s="1"/>
  <c r="M5" i="13"/>
  <c r="Z31" i="13"/>
  <c r="X57" i="12"/>
  <c r="Y58" i="12"/>
  <c r="Y5" i="12"/>
  <c r="X4" i="12"/>
  <c r="Y4" i="12" s="1"/>
  <c r="F78" i="12" s="1"/>
  <c r="N30" i="12"/>
  <c r="T30" i="12" s="1"/>
  <c r="M29" i="12"/>
  <c r="N29" i="12" s="1"/>
  <c r="N58" i="12"/>
  <c r="T58" i="12" s="1"/>
  <c r="M57" i="12"/>
  <c r="Z31" i="12"/>
  <c r="E78" i="12"/>
  <c r="T4" i="12"/>
  <c r="Z5" i="12"/>
  <c r="X29" i="12"/>
  <c r="Y29" i="12" s="1"/>
  <c r="F79" i="12" s="1"/>
  <c r="Y30" i="12"/>
  <c r="N5" i="11"/>
  <c r="T5" i="11" s="1"/>
  <c r="M4" i="11"/>
  <c r="N4" i="11" s="1"/>
  <c r="Y31" i="11"/>
  <c r="Z31" i="11" s="1"/>
  <c r="X30" i="11"/>
  <c r="X57" i="11"/>
  <c r="Y58" i="11"/>
  <c r="Y6" i="11"/>
  <c r="Z6" i="11" s="1"/>
  <c r="X5" i="11"/>
  <c r="N58" i="11"/>
  <c r="T58" i="11" s="1"/>
  <c r="M57" i="11"/>
  <c r="N30" i="11"/>
  <c r="T30" i="11" s="1"/>
  <c r="M29" i="11"/>
  <c r="N29" i="11" s="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N7" i="9"/>
  <c r="T7" i="9" s="1"/>
  <c r="Z7" i="9" s="1"/>
  <c r="M6" i="9"/>
  <c r="Y7" i="9"/>
  <c r="X6" i="9"/>
  <c r="N30" i="8"/>
  <c r="T30" i="8" s="1"/>
  <c r="M29" i="8"/>
  <c r="N29" i="8" s="1"/>
  <c r="Z7" i="8"/>
  <c r="X30" i="8"/>
  <c r="Y31" i="8"/>
  <c r="Z31" i="8" s="1"/>
  <c r="N58" i="8"/>
  <c r="T58" i="8" s="1"/>
  <c r="Z58" i="8" s="1"/>
  <c r="M57" i="8"/>
  <c r="Y7" i="8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X29" i="6"/>
  <c r="Y29" i="6" s="1"/>
  <c r="F79" i="6" s="1"/>
  <c r="Y30" i="6"/>
  <c r="Y7" i="6"/>
  <c r="X6" i="6"/>
  <c r="N58" i="6"/>
  <c r="T58" i="6" s="1"/>
  <c r="M57" i="6"/>
  <c r="X57" i="6"/>
  <c r="Y58" i="6"/>
  <c r="Z31" i="6"/>
  <c r="Z59" i="6"/>
  <c r="N30" i="6"/>
  <c r="T30" i="6" s="1"/>
  <c r="M29" i="6"/>
  <c r="N29" i="6" s="1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N31" i="18" l="1"/>
  <c r="T31" i="18" s="1"/>
  <c r="M30" i="18"/>
  <c r="X30" i="18"/>
  <c r="Y31" i="18"/>
  <c r="Z32" i="18"/>
  <c r="N5" i="18"/>
  <c r="T5" i="18" s="1"/>
  <c r="M4" i="18"/>
  <c r="N4" i="18" s="1"/>
  <c r="N55" i="18"/>
  <c r="T55" i="18" s="1"/>
  <c r="M54" i="18"/>
  <c r="N54" i="18" s="1"/>
  <c r="X55" i="18"/>
  <c r="Y56" i="18"/>
  <c r="Z56" i="18" s="1"/>
  <c r="Y5" i="18"/>
  <c r="X4" i="18"/>
  <c r="Y4" i="18" s="1"/>
  <c r="F78" i="18" s="1"/>
  <c r="Z56" i="17"/>
  <c r="N5" i="17"/>
  <c r="T5" i="17" s="1"/>
  <c r="M4" i="17"/>
  <c r="N4" i="17" s="1"/>
  <c r="X54" i="17"/>
  <c r="Y54" i="17" s="1"/>
  <c r="F80" i="17" s="1"/>
  <c r="Y55" i="17"/>
  <c r="E79" i="17"/>
  <c r="G79" i="17" s="1"/>
  <c r="T29" i="17"/>
  <c r="Z29" i="17" s="1"/>
  <c r="Y6" i="17"/>
  <c r="Z6" i="17" s="1"/>
  <c r="X5" i="17"/>
  <c r="N55" i="17"/>
  <c r="T55" i="17" s="1"/>
  <c r="M54" i="17"/>
  <c r="N54" i="17" s="1"/>
  <c r="Z30" i="17"/>
  <c r="E80" i="16"/>
  <c r="T54" i="16"/>
  <c r="X54" i="16"/>
  <c r="Y54" i="16" s="1"/>
  <c r="F80" i="16" s="1"/>
  <c r="Y55" i="16"/>
  <c r="Z55" i="16" s="1"/>
  <c r="G78" i="12"/>
  <c r="Z56" i="10"/>
  <c r="Z6" i="5"/>
  <c r="Z55" i="13"/>
  <c r="Z4" i="12"/>
  <c r="Z58" i="12"/>
  <c r="X30" i="9"/>
  <c r="Y31" i="9"/>
  <c r="N31" i="9"/>
  <c r="T31" i="9" s="1"/>
  <c r="Z31" i="9" s="1"/>
  <c r="M30" i="9"/>
  <c r="N57" i="9"/>
  <c r="T57" i="9" s="1"/>
  <c r="M56" i="9"/>
  <c r="X56" i="9"/>
  <c r="Y57" i="9"/>
  <c r="Z57" i="9" s="1"/>
  <c r="Z30" i="6"/>
  <c r="Z6" i="13"/>
  <c r="X4" i="13"/>
  <c r="Y4" i="13" s="1"/>
  <c r="F78" i="13" s="1"/>
  <c r="Y5" i="13"/>
  <c r="E79" i="13"/>
  <c r="T29" i="13"/>
  <c r="E80" i="13"/>
  <c r="G80" i="13" s="1"/>
  <c r="T54" i="13"/>
  <c r="Z54" i="13" s="1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E79" i="12"/>
  <c r="G79" i="12" s="1"/>
  <c r="T29" i="12"/>
  <c r="Z29" i="12" s="1"/>
  <c r="Z30" i="12"/>
  <c r="X56" i="12"/>
  <c r="Y57" i="12"/>
  <c r="N57" i="11"/>
  <c r="T57" i="11" s="1"/>
  <c r="M56" i="11"/>
  <c r="Z58" i="11"/>
  <c r="X56" i="11"/>
  <c r="Y57" i="11"/>
  <c r="E78" i="11"/>
  <c r="T4" i="11"/>
  <c r="E79" i="11"/>
  <c r="T29" i="11"/>
  <c r="Y5" i="11"/>
  <c r="Z5" i="11" s="1"/>
  <c r="X4" i="11"/>
  <c r="Y4" i="11" s="1"/>
  <c r="F78" i="11" s="1"/>
  <c r="Z30" i="11"/>
  <c r="Y30" i="11"/>
  <c r="X29" i="11"/>
  <c r="Y29" i="11" s="1"/>
  <c r="F79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N6" i="9"/>
  <c r="T6" i="9" s="1"/>
  <c r="M5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/>
  <c r="X5" i="7"/>
  <c r="Y6" i="7"/>
  <c r="N57" i="7"/>
  <c r="T57" i="7" s="1"/>
  <c r="M56" i="7"/>
  <c r="X56" i="7"/>
  <c r="Y57" i="7"/>
  <c r="Z58" i="7"/>
  <c r="N6" i="7"/>
  <c r="T6" i="7" s="1"/>
  <c r="M5" i="7"/>
  <c r="Z7" i="7"/>
  <c r="E79" i="6"/>
  <c r="G79" i="6" s="1"/>
  <c r="T29" i="6"/>
  <c r="Z29" i="6" s="1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Z5" i="18" l="1"/>
  <c r="E80" i="18"/>
  <c r="T54" i="18"/>
  <c r="Y55" i="18"/>
  <c r="Z55" i="18" s="1"/>
  <c r="X54" i="18"/>
  <c r="Y54" i="18" s="1"/>
  <c r="F80" i="18" s="1"/>
  <c r="E78" i="18"/>
  <c r="G78" i="18" s="1"/>
  <c r="T4" i="18"/>
  <c r="Z4" i="18" s="1"/>
  <c r="X29" i="18"/>
  <c r="Y29" i="18" s="1"/>
  <c r="F79" i="18" s="1"/>
  <c r="Y30" i="18"/>
  <c r="N30" i="18"/>
  <c r="T30" i="18" s="1"/>
  <c r="M29" i="18"/>
  <c r="N29" i="18" s="1"/>
  <c r="Z31" i="18"/>
  <c r="E80" i="17"/>
  <c r="G80" i="17" s="1"/>
  <c r="T54" i="17"/>
  <c r="Z54" i="17" s="1"/>
  <c r="Z55" i="17"/>
  <c r="E78" i="17"/>
  <c r="T4" i="17"/>
  <c r="Y5" i="17"/>
  <c r="X4" i="17"/>
  <c r="Y4" i="17" s="1"/>
  <c r="F78" i="17" s="1"/>
  <c r="Z5" i="17"/>
  <c r="Z54" i="16"/>
  <c r="G80" i="16"/>
  <c r="Z57" i="6"/>
  <c r="Z57" i="12"/>
  <c r="Z6" i="10"/>
  <c r="Z55" i="10"/>
  <c r="N30" i="9"/>
  <c r="T30" i="9" s="1"/>
  <c r="M29" i="9"/>
  <c r="N29" i="9" s="1"/>
  <c r="X29" i="9"/>
  <c r="Y29" i="9" s="1"/>
  <c r="F79" i="9" s="1"/>
  <c r="Y30" i="9"/>
  <c r="N56" i="9"/>
  <c r="T56" i="9" s="1"/>
  <c r="M55" i="9"/>
  <c r="Y56" i="9"/>
  <c r="X55" i="9"/>
  <c r="Z6" i="7"/>
  <c r="Z57" i="7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G79" i="11"/>
  <c r="X55" i="11"/>
  <c r="Y56" i="11"/>
  <c r="Z4" i="11"/>
  <c r="G78" i="11"/>
  <c r="N56" i="11"/>
  <c r="T56" i="11" s="1"/>
  <c r="M55" i="11"/>
  <c r="Z29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Y5" i="10"/>
  <c r="X4" i="10"/>
  <c r="Y4" i="10" s="1"/>
  <c r="F78" i="10" s="1"/>
  <c r="Z6" i="9"/>
  <c r="Y5" i="9"/>
  <c r="X4" i="9"/>
  <c r="Y4" i="9" s="1"/>
  <c r="F78" i="9" s="1"/>
  <c r="N5" i="9"/>
  <c r="T5" i="9" s="1"/>
  <c r="Z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Z30" i="18" l="1"/>
  <c r="E79" i="18"/>
  <c r="G79" i="18" s="1"/>
  <c r="T29" i="18"/>
  <c r="Z29" i="18" s="1"/>
  <c r="Z54" i="18"/>
  <c r="G80" i="18"/>
  <c r="Z4" i="17"/>
  <c r="G78" i="17"/>
  <c r="Z30" i="9"/>
  <c r="Z56" i="12"/>
  <c r="Z29" i="10"/>
  <c r="E79" i="9"/>
  <c r="G79" i="9" s="1"/>
  <c r="T29" i="9"/>
  <c r="Z29" i="9" s="1"/>
  <c r="X54" i="9"/>
  <c r="Y54" i="9" s="1"/>
  <c r="F80" i="9" s="1"/>
  <c r="Y55" i="9"/>
  <c r="N55" i="9"/>
  <c r="T55" i="9" s="1"/>
  <c r="M54" i="9"/>
  <c r="N54" i="9" s="1"/>
  <c r="Z56" i="9"/>
  <c r="Z56" i="8"/>
  <c r="Z5" i="7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Z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T54" i="9" l="1"/>
  <c r="Z54" i="9" s="1"/>
  <c r="E80" i="9"/>
  <c r="G80" i="9" s="1"/>
  <c r="Z55" i="9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<sst xmlns="http://schemas.openxmlformats.org/spreadsheetml/2006/main" count="2990" uniqueCount="93">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</sst>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32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rgb="FFFF0000"/>
      <name val="Tahoma"/>
      <family val="2"/>
      <charset val="222"/>
    </font>
    <font>
      <sz val="10"/>
      <color rgb="FFFF0000"/>
      <name val="Arial"/>
      <family val="2"/>
      <charset val="222"/>
    </font>
    <font>
      <sz val="11"/>
      <color theme="1"/>
      <name val="Calibri"/>
      <family val="2"/>
      <scheme val="minor"/>
    </font>
    <font>
      <sz val="11"/>
      <color rgb="FF00B050"/>
      <name val="Tahoma"/>
      <family val="2"/>
      <charset val="222"/>
    </font>
    <font>
      <sz val="10"/>
      <color rgb="FF00B050"/>
      <name val="Arial"/>
      <family val="2"/>
      <charset val="222"/>
    </font>
    <font>
      <sz val="12"/>
      <color rgb="FF00B05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167" fontId="25" fillId="0" borderId="0" xfId="0" applyNumberFormat="1" applyFont="1"/>
    <xf numFmtId="0" fontId="26" fillId="0" borderId="0" xfId="0" applyFont="1"/>
    <xf numFmtId="166" fontId="27" fillId="0" borderId="0" xfId="2" applyNumberFormat="1" applyFont="1"/>
    <xf numFmtId="3" fontId="28" fillId="0" borderId="0" xfId="0" applyNumberFormat="1" applyFont="1" applyAlignment="1">
      <alignment wrapText="1"/>
    </xf>
    <xf numFmtId="3" fontId="28" fillId="0" borderId="3" xfId="0" applyNumberFormat="1" applyFont="1" applyBorder="1"/>
    <xf numFmtId="0" fontId="26" fillId="0" borderId="3" xfId="0" applyFont="1" applyBorder="1"/>
    <xf numFmtId="0" fontId="0" fillId="0" borderId="3" xfId="0" applyBorder="1"/>
    <xf numFmtId="0" fontId="29" fillId="0" borderId="0" xfId="0" applyFont="1"/>
    <xf numFmtId="0" fontId="29" fillId="0" borderId="3" xfId="0" applyFont="1" applyBorder="1"/>
    <xf numFmtId="166" fontId="30" fillId="0" borderId="0" xfId="2" applyNumberFormat="1" applyFont="1"/>
    <xf numFmtId="0" fontId="31" fillId="0" borderId="0" xfId="0" applyFont="1"/>
    <xf numFmtId="166" fontId="14" fillId="0" borderId="0" xfId="2" applyNumberFormat="1" applyFont="1"/>
    <xf numFmtId="0" fontId="8" fillId="6" borderId="4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zoomScale="80" zoomScaleNormal="80" workbookViewId="0">
      <selection activeCell="F16" sqref="F1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185</v>
      </c>
      <c r="E4">
        <v>1</v>
      </c>
      <c r="F4" s="3">
        <f>E4/D4</f>
        <v>5.4054054054054057E-3</v>
      </c>
      <c r="G4" s="2">
        <v>0.3</v>
      </c>
      <c r="H4" s="18">
        <f>C4*F4/(1+(1-G4)*C4*F4)</f>
        <v>5.3850296176628978E-3</v>
      </c>
      <c r="I4" s="18">
        <f>1-H4</f>
        <v>0.99461497038233715</v>
      </c>
      <c r="J4" s="41">
        <v>100000</v>
      </c>
      <c r="K4" s="20">
        <f>J4*H4</f>
        <v>538.50296176628979</v>
      </c>
      <c r="L4" s="20">
        <f>C4*(J5+G4*K4)</f>
        <v>99623.047926763611</v>
      </c>
      <c r="M4" s="5">
        <f t="shared" ref="M4:M20" si="0">L4+M5</f>
        <v>7053684.8667362183</v>
      </c>
      <c r="N4" s="32">
        <f>M4/J4</f>
        <v>70.536848667362179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99623.047926763611</v>
      </c>
      <c r="T4" s="35">
        <f t="shared" ref="T4:T22" si="3">N4</f>
        <v>70.536848667362179</v>
      </c>
      <c r="U4" s="42">
        <v>0.96680194174873568</v>
      </c>
      <c r="V4" s="43">
        <f>1-U4</f>
        <v>3.3198058251264317E-2</v>
      </c>
      <c r="W4" s="29">
        <f>S4*U4</f>
        <v>96315.75617852241</v>
      </c>
      <c r="X4" s="29">
        <f t="shared" ref="X4:X20" si="4">X5+W4</f>
        <v>6445244.0894800844</v>
      </c>
      <c r="Y4" s="40">
        <f>X4/R4</f>
        <v>64.452440894800844</v>
      </c>
      <c r="Z4" s="36">
        <f>T4-Y4</f>
        <v>6.0844077725613346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798</v>
      </c>
      <c r="E5">
        <v>2</v>
      </c>
      <c r="F5" s="3">
        <f t="shared" ref="F5:F22" si="5">E5/D5</f>
        <v>2.5062656641604009E-3</v>
      </c>
      <c r="G5" s="2">
        <v>0.4</v>
      </c>
      <c r="H5" s="3">
        <f t="shared" ref="H5:H21" si="6">C5*F5/(1+(1-G5)*C5*F5)</f>
        <v>9.9651220727453912E-3</v>
      </c>
      <c r="I5" s="3">
        <f t="shared" ref="I5:I22" si="7">1-H5</f>
        <v>0.99003487792725464</v>
      </c>
      <c r="J5" s="5">
        <f>I4*J4</f>
        <v>99461.49703823372</v>
      </c>
      <c r="K5" s="5">
        <f t="shared" ref="K5:K22" si="8">J5*H5</f>
        <v>991.14595952400316</v>
      </c>
      <c r="L5" s="5">
        <f t="shared" ref="L5:L21" si="9">C5*(J6+G5*K5)</f>
        <v>395467.23785007728</v>
      </c>
      <c r="M5" s="5">
        <f t="shared" si="0"/>
        <v>6954061.8188094543</v>
      </c>
      <c r="N5" s="33">
        <f t="shared" ref="N5:N22" si="10">M5/J5</f>
        <v>69.917123971462672</v>
      </c>
      <c r="O5" s="4"/>
      <c r="Q5" s="27" t="s">
        <v>36</v>
      </c>
      <c r="R5" s="29">
        <f t="shared" si="1"/>
        <v>99461.49703823372</v>
      </c>
      <c r="S5" s="29">
        <f t="shared" si="2"/>
        <v>395467.23785007728</v>
      </c>
      <c r="T5" s="35">
        <f t="shared" si="3"/>
        <v>69.917123971462672</v>
      </c>
      <c r="U5" s="42">
        <v>0.96680194174873568</v>
      </c>
      <c r="V5" s="43">
        <f>1-U5</f>
        <v>3.3198058251264317E-2</v>
      </c>
      <c r="W5" s="29">
        <f t="shared" ref="W5:W22" si="11">S5*U5</f>
        <v>382338.49345146382</v>
      </c>
      <c r="X5" s="29">
        <f t="shared" si="4"/>
        <v>6348928.3333015619</v>
      </c>
      <c r="Y5" s="35">
        <f t="shared" ref="Y5:Y22" si="12">X5/R5</f>
        <v>63.833026068982129</v>
      </c>
      <c r="Z5" s="36">
        <f t="shared" ref="Z5:Z22" si="13">T5-Y5</f>
        <v>6.0840979024805435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1083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98470.351078709718</v>
      </c>
      <c r="K6" s="5">
        <f t="shared" si="8"/>
        <v>0</v>
      </c>
      <c r="L6" s="5">
        <f t="shared" si="9"/>
        <v>492351.75539354858</v>
      </c>
      <c r="M6" s="5">
        <f t="shared" si="0"/>
        <v>6558594.5809593769</v>
      </c>
      <c r="N6" s="33">
        <f t="shared" si="10"/>
        <v>66.604764877063701</v>
      </c>
      <c r="O6" s="4"/>
      <c r="Q6" s="27" t="s">
        <v>38</v>
      </c>
      <c r="R6" s="29">
        <f t="shared" si="1"/>
        <v>98470.351078709718</v>
      </c>
      <c r="S6" s="29">
        <f t="shared" si="2"/>
        <v>492351.75539354858</v>
      </c>
      <c r="T6" s="35">
        <f t="shared" si="3"/>
        <v>66.604764877063701</v>
      </c>
      <c r="U6" s="42">
        <v>0.96680194174873568</v>
      </c>
      <c r="V6" s="43">
        <f>1-U6</f>
        <v>3.3198058251264317E-2</v>
      </c>
      <c r="W6" s="29">
        <f t="shared" si="11"/>
        <v>476006.63313788129</v>
      </c>
      <c r="X6" s="29">
        <f t="shared" si="4"/>
        <v>5966589.8398500979</v>
      </c>
      <c r="Y6" s="35">
        <f t="shared" si="12"/>
        <v>60.592754818969411</v>
      </c>
      <c r="Z6" s="36">
        <f t="shared" si="13"/>
        <v>6.0120100580942903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1203</v>
      </c>
      <c r="E7">
        <v>1</v>
      </c>
      <c r="F7" s="3">
        <f t="shared" si="5"/>
        <v>8.3125519534497092E-4</v>
      </c>
      <c r="G7" s="2">
        <v>0.5</v>
      </c>
      <c r="H7" s="3">
        <f t="shared" si="6"/>
        <v>4.1476565740356693E-3</v>
      </c>
      <c r="I7" s="3">
        <f t="shared" si="7"/>
        <v>0.99585234342596429</v>
      </c>
      <c r="J7" s="5">
        <f t="shared" si="14"/>
        <v>98470.351078709718</v>
      </c>
      <c r="K7" s="5">
        <f t="shared" si="8"/>
        <v>408.42119899921073</v>
      </c>
      <c r="L7" s="5">
        <f t="shared" si="9"/>
        <v>491330.70239605056</v>
      </c>
      <c r="M7" s="5">
        <f t="shared" si="0"/>
        <v>6066242.825565828</v>
      </c>
      <c r="N7" s="33">
        <f t="shared" si="10"/>
        <v>61.604764877063701</v>
      </c>
      <c r="O7" s="4"/>
      <c r="Q7" s="27" t="s">
        <v>40</v>
      </c>
      <c r="R7" s="29">
        <f t="shared" si="1"/>
        <v>98470.351078709718</v>
      </c>
      <c r="S7" s="29">
        <f t="shared" si="2"/>
        <v>491330.70239605056</v>
      </c>
      <c r="T7" s="35">
        <f t="shared" si="3"/>
        <v>61.604764877063701</v>
      </c>
      <c r="U7" s="42">
        <v>0.96680194174873568</v>
      </c>
      <c r="V7" s="43">
        <f>1-U7</f>
        <v>3.3198058251264317E-2</v>
      </c>
      <c r="W7" s="29">
        <f t="shared" si="11"/>
        <v>475019.47711727186</v>
      </c>
      <c r="X7" s="29">
        <f t="shared" si="4"/>
        <v>5490583.2067122161</v>
      </c>
      <c r="Y7" s="35">
        <f t="shared" si="12"/>
        <v>55.758745110225725</v>
      </c>
      <c r="Z7" s="36">
        <f t="shared" si="13"/>
        <v>5.8460197668379763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1210</v>
      </c>
      <c r="E8"/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98061.9298797105</v>
      </c>
      <c r="K8" s="5">
        <f t="shared" si="8"/>
        <v>0</v>
      </c>
      <c r="L8" s="5">
        <f t="shared" si="9"/>
        <v>490309.64939855249</v>
      </c>
      <c r="M8" s="5">
        <f t="shared" si="0"/>
        <v>5574912.123169777</v>
      </c>
      <c r="N8" s="33">
        <f t="shared" si="10"/>
        <v>56.85093216101648</v>
      </c>
      <c r="O8" s="4"/>
      <c r="Q8" s="27" t="s">
        <v>42</v>
      </c>
      <c r="R8" s="29">
        <f t="shared" si="1"/>
        <v>98061.9298797105</v>
      </c>
      <c r="S8" s="29">
        <f t="shared" si="2"/>
        <v>490309.64939855249</v>
      </c>
      <c r="T8" s="35">
        <f t="shared" si="3"/>
        <v>56.85093216101648</v>
      </c>
      <c r="U8" s="42">
        <v>0.96680194174873568</v>
      </c>
      <c r="V8" s="43">
        <f>1-U8</f>
        <v>3.3198058251264317E-2</v>
      </c>
      <c r="W8" s="29">
        <f t="shared" si="11"/>
        <v>474032.32109666237</v>
      </c>
      <c r="X8" s="29">
        <f t="shared" si="4"/>
        <v>5015563.729594944</v>
      </c>
      <c r="Y8" s="35">
        <f t="shared" si="12"/>
        <v>51.146900083930419</v>
      </c>
      <c r="Z8" s="36">
        <f t="shared" si="13"/>
        <v>5.7040320770860617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1226</v>
      </c>
      <c r="E9">
        <v>3</v>
      </c>
      <c r="F9" s="3">
        <f t="shared" si="5"/>
        <v>2.4469820554649264E-3</v>
      </c>
      <c r="G9" s="2">
        <v>0.5</v>
      </c>
      <c r="H9" s="3">
        <f t="shared" si="6"/>
        <v>1.2160518848804215E-2</v>
      </c>
      <c r="I9" s="3">
        <f t="shared" si="7"/>
        <v>0.9878394811511958</v>
      </c>
      <c r="J9" s="5">
        <f t="shared" si="14"/>
        <v>98061.9298797105</v>
      </c>
      <c r="K9" s="5">
        <f t="shared" si="8"/>
        <v>1192.4839466523367</v>
      </c>
      <c r="L9" s="5">
        <f t="shared" si="9"/>
        <v>487328.43953192164</v>
      </c>
      <c r="M9" s="5">
        <f t="shared" si="0"/>
        <v>5084602.4737712247</v>
      </c>
      <c r="N9" s="33">
        <f t="shared" si="10"/>
        <v>51.850932161016487</v>
      </c>
      <c r="O9" s="4"/>
      <c r="Q9" s="27" t="s">
        <v>44</v>
      </c>
      <c r="R9" s="29">
        <f t="shared" si="1"/>
        <v>98061.9298797105</v>
      </c>
      <c r="S9" s="29">
        <f t="shared" si="2"/>
        <v>487328.43953192164</v>
      </c>
      <c r="T9" s="35">
        <f t="shared" si="3"/>
        <v>51.850932161016487</v>
      </c>
      <c r="U9" s="42">
        <v>0.9555940589531835</v>
      </c>
      <c r="V9" s="43">
        <f t="shared" ref="V9:V22" si="15">1-U9</f>
        <v>4.4405941046816499E-2</v>
      </c>
      <c r="W9" s="29">
        <f t="shared" si="11"/>
        <v>465688.16157563007</v>
      </c>
      <c r="X9" s="29">
        <f t="shared" si="4"/>
        <v>4541531.4084982816</v>
      </c>
      <c r="Y9" s="35">
        <f t="shared" si="12"/>
        <v>46.31289037518674</v>
      </c>
      <c r="Z9" s="36">
        <f t="shared" si="13"/>
        <v>5.5380417858297477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1201</v>
      </c>
      <c r="E10">
        <v>4</v>
      </c>
      <c r="F10" s="3">
        <f t="shared" si="5"/>
        <v>3.3305578684429643E-3</v>
      </c>
      <c r="G10" s="2">
        <v>0.5</v>
      </c>
      <c r="H10" s="3">
        <f t="shared" si="6"/>
        <v>1.6515276630883566E-2</v>
      </c>
      <c r="I10" s="3">
        <f t="shared" si="7"/>
        <v>0.98348472336911641</v>
      </c>
      <c r="J10" s="5">
        <f t="shared" si="14"/>
        <v>96869.445933058159</v>
      </c>
      <c r="K10" s="5">
        <f t="shared" si="8"/>
        <v>1599.8256966648746</v>
      </c>
      <c r="L10" s="5">
        <f t="shared" si="9"/>
        <v>480347.66542362858</v>
      </c>
      <c r="M10" s="5">
        <f t="shared" si="0"/>
        <v>4597274.0342393033</v>
      </c>
      <c r="N10" s="33">
        <f t="shared" si="10"/>
        <v>47.458452868784441</v>
      </c>
      <c r="O10" s="4"/>
      <c r="Q10" s="27" t="s">
        <v>46</v>
      </c>
      <c r="R10" s="29">
        <f t="shared" si="1"/>
        <v>96869.445933058159</v>
      </c>
      <c r="S10" s="29">
        <f t="shared" si="2"/>
        <v>480347.66542362858</v>
      </c>
      <c r="T10" s="35">
        <f t="shared" si="3"/>
        <v>47.458452868784441</v>
      </c>
      <c r="U10" s="42">
        <v>0.96363095511775332</v>
      </c>
      <c r="V10" s="43">
        <f t="shared" si="15"/>
        <v>3.6369044882246682E-2</v>
      </c>
      <c r="W10" s="29">
        <f t="shared" si="11"/>
        <v>462877.87962075422</v>
      </c>
      <c r="X10" s="29">
        <f t="shared" si="4"/>
        <v>4075843.2469226518</v>
      </c>
      <c r="Y10" s="35">
        <f t="shared" si="12"/>
        <v>42.075632906368348</v>
      </c>
      <c r="Z10" s="36">
        <f t="shared" si="13"/>
        <v>5.3828199624160931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1468</v>
      </c>
      <c r="E11">
        <v>5</v>
      </c>
      <c r="F11" s="3">
        <f t="shared" si="5"/>
        <v>3.4059945504087193E-3</v>
      </c>
      <c r="G11" s="2">
        <v>0.5</v>
      </c>
      <c r="H11" s="3">
        <f t="shared" si="6"/>
        <v>1.6886187098953058E-2</v>
      </c>
      <c r="I11" s="3">
        <f t="shared" si="7"/>
        <v>0.98311381290104694</v>
      </c>
      <c r="J11" s="5">
        <f t="shared" si="14"/>
        <v>95269.620236393283</v>
      </c>
      <c r="K11" s="5">
        <f t="shared" si="8"/>
        <v>1608.7406321579415</v>
      </c>
      <c r="L11" s="5">
        <f t="shared" si="9"/>
        <v>472326.24960157153</v>
      </c>
      <c r="M11" s="5">
        <f t="shared" si="0"/>
        <v>4116926.3688156749</v>
      </c>
      <c r="N11" s="33">
        <f t="shared" si="10"/>
        <v>43.213422690258575</v>
      </c>
      <c r="O11" s="4"/>
      <c r="Q11" s="27" t="s">
        <v>48</v>
      </c>
      <c r="R11" s="29">
        <f t="shared" si="1"/>
        <v>95269.620236393283</v>
      </c>
      <c r="S11" s="29">
        <f t="shared" si="2"/>
        <v>472326.24960157153</v>
      </c>
      <c r="T11" s="35">
        <f t="shared" si="3"/>
        <v>43.213422690258575</v>
      </c>
      <c r="U11" s="42">
        <v>0.96005435016735896</v>
      </c>
      <c r="V11" s="43">
        <f t="shared" si="15"/>
        <v>3.9945649832641039E-2</v>
      </c>
      <c r="W11" s="29">
        <f t="shared" si="11"/>
        <v>453458.87062822253</v>
      </c>
      <c r="X11" s="29">
        <f t="shared" si="4"/>
        <v>3612965.3673018976</v>
      </c>
      <c r="Y11" s="35">
        <f t="shared" si="12"/>
        <v>37.923583177271176</v>
      </c>
      <c r="Z11" s="36">
        <f t="shared" si="13"/>
        <v>5.289839512987399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1495</v>
      </c>
      <c r="E12">
        <v>2</v>
      </c>
      <c r="F12" s="3">
        <f t="shared" si="5"/>
        <v>1.3377926421404682E-3</v>
      </c>
      <c r="G12" s="2">
        <v>0.5</v>
      </c>
      <c r="H12" s="3">
        <f t="shared" si="6"/>
        <v>6.6666666666666662E-3</v>
      </c>
      <c r="I12" s="3">
        <f t="shared" si="7"/>
        <v>0.99333333333333329</v>
      </c>
      <c r="J12" s="5">
        <f t="shared" si="14"/>
        <v>93660.879604235335</v>
      </c>
      <c r="K12" s="5">
        <f t="shared" si="8"/>
        <v>624.40586402823556</v>
      </c>
      <c r="L12" s="5">
        <f t="shared" si="9"/>
        <v>466743.38336110604</v>
      </c>
      <c r="M12" s="5">
        <f t="shared" si="0"/>
        <v>3644600.1192141036</v>
      </c>
      <c r="N12" s="33">
        <f t="shared" si="10"/>
        <v>38.912725725130763</v>
      </c>
      <c r="O12" s="4"/>
      <c r="Q12" s="27" t="s">
        <v>50</v>
      </c>
      <c r="R12" s="29">
        <f t="shared" si="1"/>
        <v>93660.879604235335</v>
      </c>
      <c r="S12" s="29">
        <f t="shared" si="2"/>
        <v>466743.38336110604</v>
      </c>
      <c r="T12" s="35">
        <f t="shared" si="3"/>
        <v>38.912725725130763</v>
      </c>
      <c r="U12" s="42">
        <v>0.94127750867207383</v>
      </c>
      <c r="V12" s="43">
        <f t="shared" si="15"/>
        <v>5.8722491327926174E-2</v>
      </c>
      <c r="W12" s="29">
        <f t="shared" si="11"/>
        <v>439335.04907931655</v>
      </c>
      <c r="X12" s="29">
        <f t="shared" si="4"/>
        <v>3159506.4966736753</v>
      </c>
      <c r="Y12" s="35">
        <f t="shared" si="12"/>
        <v>33.73347026020032</v>
      </c>
      <c r="Z12" s="36">
        <f t="shared" si="13"/>
        <v>5.1792554649304421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1401</v>
      </c>
      <c r="E13">
        <v>6</v>
      </c>
      <c r="F13" s="3">
        <f t="shared" si="5"/>
        <v>4.2826552462526769E-3</v>
      </c>
      <c r="G13" s="2">
        <v>0.5</v>
      </c>
      <c r="H13" s="3">
        <f t="shared" si="6"/>
        <v>2.1186440677966101E-2</v>
      </c>
      <c r="I13" s="3">
        <f t="shared" si="7"/>
        <v>0.97881355932203395</v>
      </c>
      <c r="J13" s="5">
        <f t="shared" si="14"/>
        <v>93036.47374020709</v>
      </c>
      <c r="K13" s="5">
        <f t="shared" si="8"/>
        <v>1971.1117317840485</v>
      </c>
      <c r="L13" s="5">
        <f t="shared" si="9"/>
        <v>460254.58937157533</v>
      </c>
      <c r="M13" s="5">
        <f t="shared" si="0"/>
        <v>3177856.7358529978</v>
      </c>
      <c r="N13" s="33">
        <f t="shared" si="10"/>
        <v>34.157106434695407</v>
      </c>
      <c r="O13" s="4"/>
      <c r="Q13" s="27" t="s">
        <v>52</v>
      </c>
      <c r="R13" s="29">
        <f t="shared" si="1"/>
        <v>93036.47374020709</v>
      </c>
      <c r="S13" s="29">
        <f t="shared" si="2"/>
        <v>460254.58937157533</v>
      </c>
      <c r="T13" s="35">
        <f t="shared" si="3"/>
        <v>34.157106434695407</v>
      </c>
      <c r="U13" s="42">
        <v>0.95386474178345915</v>
      </c>
      <c r="V13" s="43">
        <f t="shared" si="15"/>
        <v>4.6135258216540853E-2</v>
      </c>
      <c r="W13" s="29">
        <f t="shared" si="11"/>
        <v>439020.62504556973</v>
      </c>
      <c r="X13" s="29">
        <f t="shared" si="4"/>
        <v>2720171.4475943586</v>
      </c>
      <c r="Y13" s="35">
        <f t="shared" si="12"/>
        <v>29.237688599313241</v>
      </c>
      <c r="Z13" s="36">
        <f t="shared" si="13"/>
        <v>4.9194178353821663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1338</v>
      </c>
      <c r="E14">
        <v>5</v>
      </c>
      <c r="F14" s="3">
        <f t="shared" si="5"/>
        <v>3.7369207772795215E-3</v>
      </c>
      <c r="G14" s="2">
        <v>0.5</v>
      </c>
      <c r="H14" s="3">
        <f t="shared" si="6"/>
        <v>1.8511662347278787E-2</v>
      </c>
      <c r="I14" s="3">
        <f t="shared" si="7"/>
        <v>0.98148833765272125</v>
      </c>
      <c r="J14" s="5">
        <f t="shared" si="14"/>
        <v>91065.36200842305</v>
      </c>
      <c r="K14" s="5">
        <f t="shared" si="8"/>
        <v>1685.7712330326372</v>
      </c>
      <c r="L14" s="5">
        <f t="shared" si="9"/>
        <v>451112.38195953367</v>
      </c>
      <c r="M14" s="5">
        <f t="shared" si="0"/>
        <v>2717602.1464814222</v>
      </c>
      <c r="N14" s="33">
        <f t="shared" si="10"/>
        <v>29.842325188693138</v>
      </c>
      <c r="O14" s="4"/>
      <c r="Q14" s="27" t="s">
        <v>54</v>
      </c>
      <c r="R14" s="29">
        <f t="shared" si="1"/>
        <v>91065.36200842305</v>
      </c>
      <c r="S14" s="29">
        <f t="shared" si="2"/>
        <v>451112.38195953367</v>
      </c>
      <c r="T14" s="35">
        <f t="shared" si="3"/>
        <v>29.842325188693138</v>
      </c>
      <c r="U14" s="42">
        <v>0.94210046609890041</v>
      </c>
      <c r="V14" s="43">
        <f t="shared" si="15"/>
        <v>5.7899533901099587E-2</v>
      </c>
      <c r="W14" s="29">
        <f t="shared" si="11"/>
        <v>424993.18530706188</v>
      </c>
      <c r="X14" s="29">
        <f t="shared" si="4"/>
        <v>2281150.822548789</v>
      </c>
      <c r="Y14" s="35">
        <f t="shared" si="12"/>
        <v>25.049599235522667</v>
      </c>
      <c r="Z14" s="36">
        <f t="shared" si="13"/>
        <v>4.7927259531704713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1056</v>
      </c>
      <c r="E15">
        <v>8</v>
      </c>
      <c r="F15" s="3">
        <f t="shared" si="5"/>
        <v>7.575757575757576E-3</v>
      </c>
      <c r="G15" s="2">
        <v>0.5</v>
      </c>
      <c r="H15" s="3">
        <f t="shared" si="6"/>
        <v>3.7174721189591073E-2</v>
      </c>
      <c r="I15" s="3">
        <f t="shared" si="7"/>
        <v>0.96282527881040891</v>
      </c>
      <c r="J15" s="5">
        <f t="shared" si="14"/>
        <v>89379.590775390418</v>
      </c>
      <c r="K15" s="5">
        <f t="shared" si="8"/>
        <v>3322.6613671148848</v>
      </c>
      <c r="L15" s="5">
        <f t="shared" si="9"/>
        <v>438591.30045916489</v>
      </c>
      <c r="M15" s="5">
        <f t="shared" si="0"/>
        <v>2266489.7645218885</v>
      </c>
      <c r="N15" s="33">
        <f t="shared" si="10"/>
        <v>25.358023513640195</v>
      </c>
      <c r="O15" s="4"/>
      <c r="Q15" s="27" t="s">
        <v>56</v>
      </c>
      <c r="R15" s="29">
        <f t="shared" si="1"/>
        <v>89379.590775390418</v>
      </c>
      <c r="S15" s="29">
        <f t="shared" si="2"/>
        <v>438591.30045916489</v>
      </c>
      <c r="T15" s="35">
        <f t="shared" si="3"/>
        <v>25.358023513640195</v>
      </c>
      <c r="U15" s="42">
        <v>0.91645683631107144</v>
      </c>
      <c r="V15" s="43">
        <f t="shared" si="15"/>
        <v>8.3543163688928557E-2</v>
      </c>
      <c r="W15" s="29">
        <f t="shared" si="11"/>
        <v>401949.99565236486</v>
      </c>
      <c r="X15" s="29">
        <f t="shared" si="4"/>
        <v>1856157.637241727</v>
      </c>
      <c r="Y15" s="35">
        <f t="shared" si="12"/>
        <v>20.767130629476963</v>
      </c>
      <c r="Z15" s="36">
        <f t="shared" si="13"/>
        <v>4.5908928841632317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777</v>
      </c>
      <c r="E16">
        <v>9</v>
      </c>
      <c r="F16" s="3">
        <f t="shared" si="5"/>
        <v>1.1583011583011582E-2</v>
      </c>
      <c r="G16" s="2">
        <v>0.5</v>
      </c>
      <c r="H16" s="3">
        <f t="shared" si="6"/>
        <v>5.628517823639774E-2</v>
      </c>
      <c r="I16" s="3">
        <f t="shared" si="7"/>
        <v>0.94371482176360222</v>
      </c>
      <c r="J16" s="5">
        <f t="shared" si="14"/>
        <v>86056.929408275537</v>
      </c>
      <c r="K16" s="5">
        <f t="shared" si="8"/>
        <v>4843.729610221887</v>
      </c>
      <c r="L16" s="5">
        <f t="shared" si="9"/>
        <v>418175.32301582291</v>
      </c>
      <c r="M16" s="5">
        <f t="shared" si="0"/>
        <v>1827898.4640627238</v>
      </c>
      <c r="N16" s="33">
        <f t="shared" si="10"/>
        <v>21.240572684051013</v>
      </c>
      <c r="O16" s="4"/>
      <c r="Q16" s="27" t="s">
        <v>58</v>
      </c>
      <c r="R16" s="29">
        <f t="shared" si="1"/>
        <v>86056.929408275537</v>
      </c>
      <c r="S16" s="29">
        <f t="shared" si="2"/>
        <v>418175.32301582291</v>
      </c>
      <c r="T16" s="35">
        <f t="shared" si="3"/>
        <v>21.240572684051013</v>
      </c>
      <c r="U16" s="42">
        <v>0.8859396016463057</v>
      </c>
      <c r="V16" s="43">
        <f t="shared" si="15"/>
        <v>0.1140603983536943</v>
      </c>
      <c r="W16" s="29">
        <f t="shared" si="11"/>
        <v>370478.07909095334</v>
      </c>
      <c r="X16" s="29">
        <f t="shared" si="4"/>
        <v>1454207.6415893622</v>
      </c>
      <c r="Y16" s="35">
        <f t="shared" si="12"/>
        <v>16.898205078759414</v>
      </c>
      <c r="Z16" s="36">
        <f t="shared" si="13"/>
        <v>4.3423676052915994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607</v>
      </c>
      <c r="E17">
        <v>10</v>
      </c>
      <c r="F17" s="3">
        <f t="shared" si="5"/>
        <v>1.6474464579901153E-2</v>
      </c>
      <c r="G17" s="2">
        <v>0.5</v>
      </c>
      <c r="H17" s="3">
        <f t="shared" si="6"/>
        <v>7.9113924050632903E-2</v>
      </c>
      <c r="I17" s="3">
        <f t="shared" si="7"/>
        <v>0.92088607594936711</v>
      </c>
      <c r="J17" s="5">
        <f t="shared" si="14"/>
        <v>81213.19979805364</v>
      </c>
      <c r="K17" s="5">
        <f t="shared" si="8"/>
        <v>6425.0949207320909</v>
      </c>
      <c r="L17" s="5">
        <f t="shared" si="9"/>
        <v>390003.26168843789</v>
      </c>
      <c r="M17" s="5">
        <f t="shared" si="0"/>
        <v>1409723.1410469008</v>
      </c>
      <c r="N17" s="33">
        <f t="shared" si="10"/>
        <v>17.358300677135571</v>
      </c>
      <c r="O17" s="4"/>
      <c r="Q17" s="27" t="s">
        <v>60</v>
      </c>
      <c r="R17" s="29">
        <f t="shared" si="1"/>
        <v>81213.19979805364</v>
      </c>
      <c r="S17" s="29">
        <f t="shared" si="2"/>
        <v>390003.26168843789</v>
      </c>
      <c r="T17" s="35">
        <f t="shared" si="3"/>
        <v>17.358300677135571</v>
      </c>
      <c r="U17" s="42">
        <v>0.85631920960893304</v>
      </c>
      <c r="V17" s="43">
        <f t="shared" si="15"/>
        <v>0.14368079039106696</v>
      </c>
      <c r="W17" s="29">
        <f t="shared" si="11"/>
        <v>333967.28479394899</v>
      </c>
      <c r="X17" s="29">
        <f t="shared" si="4"/>
        <v>1083729.5624984088</v>
      </c>
      <c r="Y17" s="35">
        <f t="shared" si="12"/>
        <v>13.344253953707431</v>
      </c>
      <c r="Z17" s="36">
        <f t="shared" si="13"/>
        <v>4.0140467234281392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442</v>
      </c>
      <c r="E18">
        <v>16</v>
      </c>
      <c r="F18" s="3">
        <f t="shared" si="5"/>
        <v>3.6199095022624438E-2</v>
      </c>
      <c r="G18" s="2">
        <v>0.5</v>
      </c>
      <c r="H18" s="3">
        <f t="shared" si="6"/>
        <v>0.16597510373443983</v>
      </c>
      <c r="I18" s="3">
        <f t="shared" si="7"/>
        <v>0.8340248962655602</v>
      </c>
      <c r="J18" s="5">
        <f t="shared" si="14"/>
        <v>74788.104877321544</v>
      </c>
      <c r="K18" s="5">
        <f t="shared" si="8"/>
        <v>12412.963465115608</v>
      </c>
      <c r="L18" s="5">
        <f t="shared" si="9"/>
        <v>342908.11572381872</v>
      </c>
      <c r="M18" s="5">
        <f t="shared" si="0"/>
        <v>1019719.879358463</v>
      </c>
      <c r="N18" s="33">
        <f t="shared" si="10"/>
        <v>13.634786989604263</v>
      </c>
      <c r="O18" s="4"/>
      <c r="Q18" s="27" t="s">
        <v>62</v>
      </c>
      <c r="R18" s="29">
        <f t="shared" si="1"/>
        <v>74788.104877321544</v>
      </c>
      <c r="S18" s="29">
        <f t="shared" si="2"/>
        <v>342908.11572381872</v>
      </c>
      <c r="T18" s="35">
        <f t="shared" si="3"/>
        <v>13.634786989604263</v>
      </c>
      <c r="U18" s="42">
        <v>0.77613843304153718</v>
      </c>
      <c r="V18" s="43">
        <f t="shared" si="15"/>
        <v>0.22386156695846282</v>
      </c>
      <c r="W18" s="29">
        <f t="shared" si="11"/>
        <v>266144.16761511075</v>
      </c>
      <c r="X18" s="29">
        <f t="shared" si="4"/>
        <v>749762.27770445973</v>
      </c>
      <c r="Y18" s="35">
        <f t="shared" si="12"/>
        <v>10.025154119553239</v>
      </c>
      <c r="Z18" s="36">
        <f t="shared" si="13"/>
        <v>3.6096328700510245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242</v>
      </c>
      <c r="E19">
        <v>12</v>
      </c>
      <c r="F19" s="3">
        <f t="shared" si="5"/>
        <v>4.9586776859504134E-2</v>
      </c>
      <c r="G19" s="2">
        <v>0.5</v>
      </c>
      <c r="H19" s="3">
        <f t="shared" si="6"/>
        <v>0.22058823529411764</v>
      </c>
      <c r="I19" s="3">
        <f t="shared" si="7"/>
        <v>0.77941176470588236</v>
      </c>
      <c r="J19" s="5">
        <f t="shared" si="14"/>
        <v>62375.141412205936</v>
      </c>
      <c r="K19" s="5">
        <f t="shared" si="8"/>
        <v>13759.222370339545</v>
      </c>
      <c r="L19" s="5">
        <f t="shared" si="9"/>
        <v>277477.65113518084</v>
      </c>
      <c r="M19" s="5">
        <f t="shared" si="0"/>
        <v>676811.76363464433</v>
      </c>
      <c r="N19" s="33">
        <f t="shared" si="10"/>
        <v>10.85066499748571</v>
      </c>
      <c r="O19" s="4"/>
      <c r="Q19" s="27" t="s">
        <v>64</v>
      </c>
      <c r="R19" s="29">
        <f t="shared" si="1"/>
        <v>62375.141412205936</v>
      </c>
      <c r="S19" s="29">
        <f t="shared" si="2"/>
        <v>277477.65113518084</v>
      </c>
      <c r="T19" s="35">
        <f t="shared" si="3"/>
        <v>10.85066499748571</v>
      </c>
      <c r="U19" s="42">
        <v>0.73716277889453141</v>
      </c>
      <c r="V19" s="43">
        <f t="shared" si="15"/>
        <v>0.26283722110546859</v>
      </c>
      <c r="W19" s="29">
        <f t="shared" si="11"/>
        <v>204546.19639193724</v>
      </c>
      <c r="X19" s="29">
        <f t="shared" si="4"/>
        <v>483618.11008934898</v>
      </c>
      <c r="Y19" s="35">
        <f t="shared" si="12"/>
        <v>7.7533789766240391</v>
      </c>
      <c r="Z19" s="36">
        <f t="shared" si="13"/>
        <v>3.097286020861671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153</v>
      </c>
      <c r="E20">
        <v>12</v>
      </c>
      <c r="F20" s="3">
        <f t="shared" si="5"/>
        <v>7.8431372549019607E-2</v>
      </c>
      <c r="G20" s="2">
        <v>0.5</v>
      </c>
      <c r="H20" s="3">
        <f t="shared" si="6"/>
        <v>0.32786885245901642</v>
      </c>
      <c r="I20" s="3">
        <f t="shared" si="7"/>
        <v>0.67213114754098358</v>
      </c>
      <c r="J20" s="5">
        <f t="shared" si="14"/>
        <v>48615.919041866393</v>
      </c>
      <c r="K20" s="5">
        <f t="shared" si="8"/>
        <v>15939.64558749718</v>
      </c>
      <c r="L20" s="5">
        <f t="shared" si="9"/>
        <v>203230.481240589</v>
      </c>
      <c r="M20" s="5">
        <f t="shared" si="0"/>
        <v>399334.11249946349</v>
      </c>
      <c r="N20" s="33">
        <f t="shared" si="10"/>
        <v>8.2140607514910986</v>
      </c>
      <c r="O20" s="4"/>
      <c r="Q20" s="27" t="s">
        <v>66</v>
      </c>
      <c r="R20" s="29">
        <f t="shared" si="1"/>
        <v>48615.919041866393</v>
      </c>
      <c r="S20" s="29">
        <f t="shared" si="2"/>
        <v>203230.481240589</v>
      </c>
      <c r="T20" s="35">
        <f t="shared" si="3"/>
        <v>8.2140607514910986</v>
      </c>
      <c r="U20" s="42">
        <v>0.7271372759570951</v>
      </c>
      <c r="V20" s="43">
        <f t="shared" si="15"/>
        <v>0.2728627240429049</v>
      </c>
      <c r="W20" s="29">
        <f t="shared" si="11"/>
        <v>147776.45852073139</v>
      </c>
      <c r="X20" s="29">
        <f t="shared" si="4"/>
        <v>279071.91369741171</v>
      </c>
      <c r="Y20" s="35">
        <f t="shared" si="12"/>
        <v>5.7403401848082805</v>
      </c>
      <c r="Z20" s="36">
        <f t="shared" si="13"/>
        <v>2.4737205666828181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74</v>
      </c>
      <c r="E21">
        <v>11</v>
      </c>
      <c r="F21" s="3">
        <f t="shared" si="5"/>
        <v>0.14864864864864866</v>
      </c>
      <c r="G21" s="2">
        <v>0.5</v>
      </c>
      <c r="H21" s="3">
        <f t="shared" si="6"/>
        <v>0.54187192118226601</v>
      </c>
      <c r="I21" s="3">
        <f t="shared" si="7"/>
        <v>0.45812807881773399</v>
      </c>
      <c r="J21" s="5">
        <f t="shared" si="14"/>
        <v>32676.273454369213</v>
      </c>
      <c r="K21" s="5">
        <f t="shared" si="8"/>
        <v>17706.355073796127</v>
      </c>
      <c r="L21" s="5">
        <f t="shared" si="9"/>
        <v>119115.47958735577</v>
      </c>
      <c r="M21" s="5">
        <f>L21+M22</f>
        <v>196103.63125887449</v>
      </c>
      <c r="N21" s="33">
        <f t="shared" si="10"/>
        <v>6.001407459535538</v>
      </c>
      <c r="O21" s="4"/>
      <c r="Q21" s="27" t="s">
        <v>68</v>
      </c>
      <c r="R21" s="29">
        <f t="shared" si="1"/>
        <v>32676.273454369213</v>
      </c>
      <c r="S21" s="29">
        <f t="shared" si="2"/>
        <v>119115.47958735577</v>
      </c>
      <c r="T21" s="35">
        <f t="shared" si="3"/>
        <v>6.001407459535538</v>
      </c>
      <c r="U21" s="42">
        <v>0.68635947845240242</v>
      </c>
      <c r="V21" s="43">
        <f t="shared" si="15"/>
        <v>0.31364052154759758</v>
      </c>
      <c r="W21" s="29">
        <f t="shared" si="11"/>
        <v>81756.038445185302</v>
      </c>
      <c r="X21" s="29">
        <f>X22+W21</f>
        <v>131295.45517668032</v>
      </c>
      <c r="Y21" s="35">
        <f t="shared" si="12"/>
        <v>4.0180669732742897</v>
      </c>
      <c r="Z21" s="36">
        <f t="shared" si="13"/>
        <v>1.9833404862612483</v>
      </c>
    </row>
    <row r="22" spans="1:26" s="2" customFormat="1" x14ac:dyDescent="0.25">
      <c r="A22" s="12">
        <v>19</v>
      </c>
      <c r="B22" s="13" t="s">
        <v>69</v>
      </c>
      <c r="C22" s="12"/>
      <c r="D22">
        <v>36</v>
      </c>
      <c r="E22">
        <v>7</v>
      </c>
      <c r="F22" s="17">
        <f t="shared" si="5"/>
        <v>0.19444444444444445</v>
      </c>
      <c r="G22" s="12"/>
      <c r="H22" s="17">
        <v>1</v>
      </c>
      <c r="I22" s="17">
        <f t="shared" si="7"/>
        <v>0</v>
      </c>
      <c r="J22" s="21">
        <f t="shared" si="14"/>
        <v>14969.918380573088</v>
      </c>
      <c r="K22" s="21">
        <f t="shared" si="8"/>
        <v>14969.918380573088</v>
      </c>
      <c r="L22" s="21">
        <f>K22/F22</f>
        <v>76988.151671518732</v>
      </c>
      <c r="M22" s="21">
        <f>L22</f>
        <v>76988.151671518732</v>
      </c>
      <c r="N22" s="34">
        <f t="shared" si="10"/>
        <v>5.1428571428571423</v>
      </c>
      <c r="O22" s="4"/>
      <c r="Q22" s="30" t="s">
        <v>69</v>
      </c>
      <c r="R22" s="31">
        <f t="shared" si="1"/>
        <v>14969.918380573088</v>
      </c>
      <c r="S22" s="31">
        <f t="shared" si="2"/>
        <v>76988.151671518732</v>
      </c>
      <c r="T22" s="38">
        <f t="shared" si="3"/>
        <v>5.1428571428571423</v>
      </c>
      <c r="U22" s="44">
        <v>0.64346806172022719</v>
      </c>
      <c r="V22" s="45">
        <f t="shared" si="15"/>
        <v>0.35653193827977281</v>
      </c>
      <c r="W22" s="31">
        <f t="shared" si="11"/>
        <v>49539.416731495025</v>
      </c>
      <c r="X22" s="31">
        <f>W22</f>
        <v>49539.416731495025</v>
      </c>
      <c r="Y22" s="38">
        <f t="shared" si="12"/>
        <v>3.309264317418311</v>
      </c>
      <c r="Z22" s="37">
        <f t="shared" si="13"/>
        <v>1.8335928254388314</v>
      </c>
    </row>
    <row r="23" spans="1:26" s="2" customFormat="1" ht="13.2" x14ac:dyDescent="0.25">
      <c r="B23" s="2" t="s">
        <v>70</v>
      </c>
      <c r="D23" s="25">
        <f>SUM(D4:D22)</f>
        <v>15995</v>
      </c>
      <c r="E23" s="25">
        <f>SUM(E4:E22)</f>
        <v>114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x14ac:dyDescent="0.25">
      <c r="A29" s="2">
        <v>1</v>
      </c>
      <c r="B29" s="1">
        <v>0</v>
      </c>
      <c r="C29" s="1">
        <v>1</v>
      </c>
      <c r="D29">
        <v>182</v>
      </c>
      <c r="E29">
        <v>1</v>
      </c>
      <c r="F29" s="3">
        <f>E29/D29</f>
        <v>5.4945054945054949E-3</v>
      </c>
      <c r="G29" s="2">
        <v>0.3</v>
      </c>
      <c r="H29" s="18">
        <f>C29*F29/(1+(1-G29)*C29*F29)</f>
        <v>5.4734537493158191E-3</v>
      </c>
      <c r="I29" s="18">
        <f>1-H29</f>
        <v>0.99452654625068415</v>
      </c>
      <c r="J29" s="19">
        <v>100000</v>
      </c>
      <c r="K29" s="20">
        <f>J29*H29</f>
        <v>547.34537493158189</v>
      </c>
      <c r="L29" s="20">
        <f>C29*(J30+G29*K29)</f>
        <v>99616.858237547887</v>
      </c>
      <c r="M29" s="5">
        <f t="shared" ref="M29:M45" si="16">L29+M30</f>
        <v>7658463.4898736821</v>
      </c>
      <c r="N29" s="32">
        <f>M29/J29</f>
        <v>76.584634898736823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99616.858237547887</v>
      </c>
      <c r="T29" s="35">
        <f t="shared" ref="T29:T47" si="19">N29</f>
        <v>76.584634898736823</v>
      </c>
      <c r="U29" s="42">
        <v>0.95864674002964168</v>
      </c>
      <c r="V29" s="43">
        <f>1-U29</f>
        <v>4.1353259970358325E-2</v>
      </c>
      <c r="W29" s="29">
        <f>S29*U29</f>
        <v>95497.376401420232</v>
      </c>
      <c r="X29" s="29">
        <f t="shared" ref="X29:X45" si="20">X30+W29</f>
        <v>6806084.4390267255</v>
      </c>
      <c r="Y29" s="40">
        <f>X29/R29</f>
        <v>68.060844390267249</v>
      </c>
      <c r="Z29" s="36">
        <f>T29-Y29</f>
        <v>8.523790508469574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788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99452.654625068419</v>
      </c>
      <c r="K30" s="5">
        <f t="shared" ref="K30:K47" si="24">J30*H30</f>
        <v>0</v>
      </c>
      <c r="L30" s="5">
        <f t="shared" ref="L30:L46" si="25">C30*(J31+G30*K30)</f>
        <v>397810.61850027367</v>
      </c>
      <c r="M30" s="5">
        <f t="shared" si="16"/>
        <v>7558846.6316361343</v>
      </c>
      <c r="N30" s="33">
        <f t="shared" ref="N30:N47" si="26">M30/J30</f>
        <v>76.004473285631363</v>
      </c>
      <c r="O30" s="4"/>
      <c r="Q30" s="27" t="s">
        <v>36</v>
      </c>
      <c r="R30" s="29">
        <f t="shared" si="17"/>
        <v>99452.654625068419</v>
      </c>
      <c r="S30" s="29">
        <f t="shared" si="18"/>
        <v>397810.61850027367</v>
      </c>
      <c r="T30" s="35">
        <f t="shared" si="19"/>
        <v>76.004473285631363</v>
      </c>
      <c r="U30" s="42">
        <v>0.95864674002964168</v>
      </c>
      <c r="V30" s="43">
        <f>1-U30</f>
        <v>4.1353259970358325E-2</v>
      </c>
      <c r="W30" s="29">
        <f t="shared" ref="W30:W47" si="27">S30*U30</f>
        <v>381359.85257446283</v>
      </c>
      <c r="X30" s="29">
        <f t="shared" si="20"/>
        <v>6710587.0626253048</v>
      </c>
      <c r="Y30" s="35">
        <f t="shared" ref="Y30:Y47" si="28">X30/R30</f>
        <v>67.475192974223617</v>
      </c>
      <c r="Z30" s="36">
        <f t="shared" ref="Z30:Z47" si="29">T30-Y30</f>
        <v>8.5292803114077458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1026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99452.654625068419</v>
      </c>
      <c r="K31" s="5">
        <f t="shared" si="24"/>
        <v>0</v>
      </c>
      <c r="L31" s="5">
        <f t="shared" si="25"/>
        <v>497263.27312534209</v>
      </c>
      <c r="M31" s="5">
        <f t="shared" si="16"/>
        <v>7161036.0131358607</v>
      </c>
      <c r="N31" s="33">
        <f t="shared" si="26"/>
        <v>72.004473285631363</v>
      </c>
      <c r="O31" s="4"/>
      <c r="Q31" s="27" t="s">
        <v>38</v>
      </c>
      <c r="R31" s="29">
        <f t="shared" si="17"/>
        <v>99452.654625068419</v>
      </c>
      <c r="S31" s="29">
        <f t="shared" si="18"/>
        <v>497263.27312534209</v>
      </c>
      <c r="T31" s="35">
        <f t="shared" si="19"/>
        <v>72.004473285631363</v>
      </c>
      <c r="U31" s="42">
        <v>0.95864674002964168</v>
      </c>
      <c r="V31" s="43">
        <f>1-U31</f>
        <v>4.1353259970358325E-2</v>
      </c>
      <c r="W31" s="29">
        <f t="shared" si="27"/>
        <v>476699.81571807852</v>
      </c>
      <c r="X31" s="29">
        <f t="shared" si="20"/>
        <v>6329227.2100508418</v>
      </c>
      <c r="Y31" s="35">
        <f t="shared" si="28"/>
        <v>63.640606014105053</v>
      </c>
      <c r="Z31" s="36">
        <f t="shared" si="29"/>
        <v>8.3638672715263098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1080</v>
      </c>
      <c r="E32">
        <v>1</v>
      </c>
      <c r="F32" s="3">
        <f t="shared" si="21"/>
        <v>9.2592592592592596E-4</v>
      </c>
      <c r="G32" s="2">
        <v>0.5</v>
      </c>
      <c r="H32" s="3">
        <f t="shared" si="22"/>
        <v>4.6189376443418004E-3</v>
      </c>
      <c r="I32" s="3">
        <f t="shared" si="23"/>
        <v>0.99538106235565815</v>
      </c>
      <c r="J32" s="5">
        <f t="shared" si="30"/>
        <v>99452.654625068419</v>
      </c>
      <c r="K32" s="5">
        <f t="shared" si="24"/>
        <v>459.36561027745216</v>
      </c>
      <c r="L32" s="5">
        <f t="shared" si="25"/>
        <v>496114.85909964843</v>
      </c>
      <c r="M32" s="5">
        <f t="shared" si="16"/>
        <v>6663772.7400105186</v>
      </c>
      <c r="N32" s="33">
        <f t="shared" si="26"/>
        <v>67.004473285631363</v>
      </c>
      <c r="O32" s="4"/>
      <c r="Q32" s="27" t="s">
        <v>40</v>
      </c>
      <c r="R32" s="29">
        <f t="shared" si="17"/>
        <v>99452.654625068419</v>
      </c>
      <c r="S32" s="29">
        <f t="shared" si="18"/>
        <v>496114.85909964843</v>
      </c>
      <c r="T32" s="35">
        <f t="shared" si="19"/>
        <v>67.004473285631363</v>
      </c>
      <c r="U32" s="42">
        <v>0.95864674002964168</v>
      </c>
      <c r="V32" s="43">
        <f>1-U32</f>
        <v>4.1353259970358325E-2</v>
      </c>
      <c r="W32" s="29">
        <f t="shared" si="27"/>
        <v>475598.89235614298</v>
      </c>
      <c r="X32" s="29">
        <f t="shared" si="20"/>
        <v>5852527.3943327628</v>
      </c>
      <c r="Y32" s="35">
        <f t="shared" si="28"/>
        <v>58.847372313956839</v>
      </c>
      <c r="Z32" s="36">
        <f t="shared" si="29"/>
        <v>8.1571009716745237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1189</v>
      </c>
      <c r="E33">
        <v>2</v>
      </c>
      <c r="F33" s="3">
        <f t="shared" si="21"/>
        <v>1.6820857863751051E-3</v>
      </c>
      <c r="G33" s="2">
        <v>0.5</v>
      </c>
      <c r="H33" s="3">
        <f t="shared" si="22"/>
        <v>8.3752093802345069E-3</v>
      </c>
      <c r="I33" s="3">
        <f t="shared" si="23"/>
        <v>0.99162479061976549</v>
      </c>
      <c r="J33" s="5">
        <f t="shared" si="30"/>
        <v>98993.289014790964</v>
      </c>
      <c r="K33" s="5">
        <f t="shared" si="24"/>
        <v>829.08952273694285</v>
      </c>
      <c r="L33" s="5">
        <f t="shared" si="25"/>
        <v>492893.72126711241</v>
      </c>
      <c r="M33" s="5">
        <f t="shared" si="16"/>
        <v>6167657.8809108697</v>
      </c>
      <c r="N33" s="33">
        <f t="shared" si="26"/>
        <v>62.303797987652842</v>
      </c>
      <c r="O33" s="4"/>
      <c r="Q33" s="27" t="s">
        <v>42</v>
      </c>
      <c r="R33" s="29">
        <f t="shared" si="17"/>
        <v>98993.289014790964</v>
      </c>
      <c r="S33" s="29">
        <f t="shared" si="18"/>
        <v>492893.72126711241</v>
      </c>
      <c r="T33" s="35">
        <f t="shared" si="19"/>
        <v>62.303797987652842</v>
      </c>
      <c r="U33" s="42">
        <v>0.95864674002964168</v>
      </c>
      <c r="V33" s="43">
        <f>1-U33</f>
        <v>4.1353259970358325E-2</v>
      </c>
      <c r="W33" s="29">
        <f t="shared" si="27"/>
        <v>472510.95907379617</v>
      </c>
      <c r="X33" s="29">
        <f t="shared" si="20"/>
        <v>5376928.5019766195</v>
      </c>
      <c r="Y33" s="35">
        <f t="shared" si="28"/>
        <v>54.316091075357967</v>
      </c>
      <c r="Z33" s="36">
        <f t="shared" si="29"/>
        <v>7.9877069122948754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1156</v>
      </c>
      <c r="E34">
        <v>1</v>
      </c>
      <c r="F34" s="3">
        <f t="shared" si="21"/>
        <v>8.6505190311418688E-4</v>
      </c>
      <c r="G34" s="2">
        <v>0.5</v>
      </c>
      <c r="H34" s="3">
        <f t="shared" si="22"/>
        <v>4.3159257660768235E-3</v>
      </c>
      <c r="I34" s="3">
        <f t="shared" si="23"/>
        <v>0.99568407423392313</v>
      </c>
      <c r="J34" s="5">
        <f t="shared" si="30"/>
        <v>98164.199492054016</v>
      </c>
      <c r="K34" s="5">
        <f t="shared" si="24"/>
        <v>423.66939789406138</v>
      </c>
      <c r="L34" s="5">
        <f t="shared" si="25"/>
        <v>489761.82396553492</v>
      </c>
      <c r="M34" s="5">
        <f t="shared" si="16"/>
        <v>5674764.1596437572</v>
      </c>
      <c r="N34" s="33">
        <f t="shared" si="26"/>
        <v>57.808897632818834</v>
      </c>
      <c r="O34" s="4"/>
      <c r="Q34" s="27" t="s">
        <v>44</v>
      </c>
      <c r="R34" s="29">
        <f t="shared" si="17"/>
        <v>98164.199492054016</v>
      </c>
      <c r="S34" s="29">
        <f t="shared" si="18"/>
        <v>489761.82396553492</v>
      </c>
      <c r="T34" s="35">
        <f t="shared" si="19"/>
        <v>57.808897632818834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474667.47095850378</v>
      </c>
      <c r="X34" s="29">
        <f t="shared" si="20"/>
        <v>4904417.5429028235</v>
      </c>
      <c r="Y34" s="35">
        <f t="shared" si="28"/>
        <v>49.961366448058449</v>
      </c>
      <c r="Z34" s="36">
        <f t="shared" si="29"/>
        <v>7.8475311847603848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1208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97740.530094159956</v>
      </c>
      <c r="K35" s="5">
        <f t="shared" si="24"/>
        <v>0</v>
      </c>
      <c r="L35" s="5">
        <f t="shared" si="25"/>
        <v>488702.65047079977</v>
      </c>
      <c r="M35" s="5">
        <f t="shared" si="16"/>
        <v>5185002.3356782226</v>
      </c>
      <c r="N35" s="33">
        <f t="shared" si="26"/>
        <v>53.048641445704916</v>
      </c>
      <c r="O35" s="4"/>
      <c r="Q35" s="27" t="s">
        <v>46</v>
      </c>
      <c r="R35" s="29">
        <f t="shared" si="17"/>
        <v>97740.530094159956</v>
      </c>
      <c r="S35" s="29">
        <f t="shared" si="18"/>
        <v>488702.65047079977</v>
      </c>
      <c r="T35" s="35">
        <f t="shared" si="19"/>
        <v>53.048641445704916</v>
      </c>
      <c r="U35" s="42">
        <v>0.96192878092594225</v>
      </c>
      <c r="V35" s="43">
        <f t="shared" si="31"/>
        <v>3.8071219074057749E-2</v>
      </c>
      <c r="W35" s="29">
        <f t="shared" si="27"/>
        <v>470097.14480265329</v>
      </c>
      <c r="X35" s="29">
        <f t="shared" si="20"/>
        <v>4429750.0719443196</v>
      </c>
      <c r="Y35" s="35">
        <f t="shared" si="28"/>
        <v>45.321526982479497</v>
      </c>
      <c r="Z35" s="36">
        <f t="shared" si="29"/>
        <v>7.7271144632254192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1375</v>
      </c>
      <c r="E36"/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97740.530094159956</v>
      </c>
      <c r="K36" s="5">
        <f t="shared" si="24"/>
        <v>0</v>
      </c>
      <c r="L36" s="5">
        <f t="shared" si="25"/>
        <v>488702.65047079977</v>
      </c>
      <c r="M36" s="5">
        <f t="shared" si="16"/>
        <v>4696299.6852074228</v>
      </c>
      <c r="N36" s="33">
        <f t="shared" si="26"/>
        <v>48.048641445704916</v>
      </c>
      <c r="O36" s="4"/>
      <c r="Q36" s="27" t="s">
        <v>48</v>
      </c>
      <c r="R36" s="29">
        <f t="shared" si="17"/>
        <v>97740.530094159956</v>
      </c>
      <c r="S36" s="29">
        <f t="shared" si="18"/>
        <v>488702.65047079977</v>
      </c>
      <c r="T36" s="35">
        <f t="shared" si="19"/>
        <v>48.048641445704916</v>
      </c>
      <c r="U36" s="42">
        <v>0.95558309086652893</v>
      </c>
      <c r="V36" s="43">
        <f t="shared" si="31"/>
        <v>4.4416909133471072E-2</v>
      </c>
      <c r="W36" s="29">
        <f t="shared" si="27"/>
        <v>466995.9892515518</v>
      </c>
      <c r="X36" s="29">
        <f t="shared" si="20"/>
        <v>3959652.9271416664</v>
      </c>
      <c r="Y36" s="35">
        <f t="shared" si="28"/>
        <v>40.511883077849788</v>
      </c>
      <c r="Z36" s="36">
        <f t="shared" si="29"/>
        <v>7.5367583678551284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1500</v>
      </c>
      <c r="E37">
        <v>4</v>
      </c>
      <c r="F37" s="3">
        <f t="shared" si="21"/>
        <v>2.6666666666666666E-3</v>
      </c>
      <c r="G37" s="2">
        <v>0.5</v>
      </c>
      <c r="H37" s="3">
        <f t="shared" si="22"/>
        <v>1.3245033112582781E-2</v>
      </c>
      <c r="I37" s="3">
        <f t="shared" si="23"/>
        <v>0.98675496688741726</v>
      </c>
      <c r="J37" s="5">
        <f t="shared" si="30"/>
        <v>97740.530094159956</v>
      </c>
      <c r="K37" s="5">
        <f t="shared" si="24"/>
        <v>1294.5765575385424</v>
      </c>
      <c r="L37" s="5">
        <f t="shared" si="25"/>
        <v>485466.20907695335</v>
      </c>
      <c r="M37" s="5">
        <f t="shared" si="16"/>
        <v>4207597.0347366231</v>
      </c>
      <c r="N37" s="33">
        <f t="shared" si="26"/>
        <v>43.048641445704916</v>
      </c>
      <c r="O37" s="4"/>
      <c r="Q37" s="27" t="s">
        <v>50</v>
      </c>
      <c r="R37" s="29">
        <f t="shared" si="17"/>
        <v>97740.530094159956</v>
      </c>
      <c r="S37" s="29">
        <f t="shared" si="18"/>
        <v>485466.20907695335</v>
      </c>
      <c r="T37" s="35">
        <f t="shared" si="19"/>
        <v>43.048641445704916</v>
      </c>
      <c r="U37" s="42">
        <v>0.95343645724036619</v>
      </c>
      <c r="V37" s="43">
        <f t="shared" si="31"/>
        <v>4.6563542759633814E-2</v>
      </c>
      <c r="W37" s="29">
        <f t="shared" si="27"/>
        <v>462861.18249224132</v>
      </c>
      <c r="X37" s="29">
        <f t="shared" si="20"/>
        <v>3492656.9378901147</v>
      </c>
      <c r="Y37" s="35">
        <f t="shared" si="28"/>
        <v>35.733967623517145</v>
      </c>
      <c r="Z37" s="36">
        <f t="shared" si="29"/>
        <v>7.3146738221877712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1400</v>
      </c>
      <c r="E38">
        <v>4</v>
      </c>
      <c r="F38" s="3">
        <f t="shared" si="21"/>
        <v>2.8571428571428571E-3</v>
      </c>
      <c r="G38" s="2">
        <v>0.5</v>
      </c>
      <c r="H38" s="3">
        <f t="shared" si="22"/>
        <v>1.4184397163120567E-2</v>
      </c>
      <c r="I38" s="3">
        <f t="shared" si="23"/>
        <v>0.98581560283687941</v>
      </c>
      <c r="J38" s="5">
        <f t="shared" si="30"/>
        <v>96445.953536621411</v>
      </c>
      <c r="K38" s="5">
        <f t="shared" si="24"/>
        <v>1368.0277097393107</v>
      </c>
      <c r="L38" s="5">
        <f t="shared" si="25"/>
        <v>478809.69840875879</v>
      </c>
      <c r="M38" s="5">
        <f t="shared" si="16"/>
        <v>3722130.8256596695</v>
      </c>
      <c r="N38" s="33">
        <f t="shared" si="26"/>
        <v>38.592918512090215</v>
      </c>
      <c r="O38" s="4"/>
      <c r="Q38" s="27" t="s">
        <v>52</v>
      </c>
      <c r="R38" s="29">
        <f t="shared" si="17"/>
        <v>96445.953536621411</v>
      </c>
      <c r="S38" s="29">
        <f t="shared" si="18"/>
        <v>478809.69840875879</v>
      </c>
      <c r="T38" s="35">
        <f t="shared" si="19"/>
        <v>38.592918512090215</v>
      </c>
      <c r="U38" s="42">
        <v>0.93748024841036759</v>
      </c>
      <c r="V38" s="43">
        <f t="shared" si="31"/>
        <v>6.2519751589632411E-2</v>
      </c>
      <c r="W38" s="29">
        <f t="shared" si="27"/>
        <v>448874.63500553637</v>
      </c>
      <c r="X38" s="29">
        <f t="shared" si="20"/>
        <v>3029795.7553978735</v>
      </c>
      <c r="Y38" s="35">
        <f t="shared" si="28"/>
        <v>31.414441397455128</v>
      </c>
      <c r="Z38" s="36">
        <f t="shared" si="29"/>
        <v>7.1784771146350863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1292</v>
      </c>
      <c r="E39">
        <v>8</v>
      </c>
      <c r="F39" s="3">
        <f t="shared" si="21"/>
        <v>6.1919504643962852E-3</v>
      </c>
      <c r="G39" s="2">
        <v>0.5</v>
      </c>
      <c r="H39" s="3">
        <f t="shared" si="22"/>
        <v>3.0487804878048787E-2</v>
      </c>
      <c r="I39" s="3">
        <f t="shared" si="23"/>
        <v>0.96951219512195119</v>
      </c>
      <c r="J39" s="5">
        <f t="shared" si="30"/>
        <v>95077.925826882099</v>
      </c>
      <c r="K39" s="5">
        <f t="shared" si="24"/>
        <v>2898.7172508195767</v>
      </c>
      <c r="L39" s="5">
        <f t="shared" si="25"/>
        <v>468142.83600736153</v>
      </c>
      <c r="M39" s="5">
        <f t="shared" si="16"/>
        <v>3243321.1272509107</v>
      </c>
      <c r="N39" s="33">
        <f t="shared" si="26"/>
        <v>34.1122410806095</v>
      </c>
      <c r="O39" s="4"/>
      <c r="Q39" s="27" t="s">
        <v>54</v>
      </c>
      <c r="R39" s="29">
        <f t="shared" si="17"/>
        <v>95077.925826882099</v>
      </c>
      <c r="S39" s="29">
        <f t="shared" si="18"/>
        <v>468142.83600736153</v>
      </c>
      <c r="T39" s="35">
        <f t="shared" si="19"/>
        <v>34.1122410806095</v>
      </c>
      <c r="U39" s="42">
        <v>0.91788799906018037</v>
      </c>
      <c r="V39" s="43">
        <f t="shared" si="31"/>
        <v>8.2112000939819629E-2</v>
      </c>
      <c r="W39" s="29">
        <f t="shared" si="27"/>
        <v>429702.69101715524</v>
      </c>
      <c r="X39" s="29">
        <f t="shared" si="20"/>
        <v>2580921.120392337</v>
      </c>
      <c r="Y39" s="35">
        <f t="shared" si="28"/>
        <v>27.145324195351911</v>
      </c>
      <c r="Z39" s="36">
        <f t="shared" si="29"/>
        <v>6.9669168852575893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994</v>
      </c>
      <c r="E40">
        <v>9</v>
      </c>
      <c r="F40" s="3">
        <f t="shared" si="21"/>
        <v>9.0543259557344068E-3</v>
      </c>
      <c r="G40" s="2">
        <v>0.5</v>
      </c>
      <c r="H40" s="3">
        <f t="shared" si="22"/>
        <v>4.4269552385636998E-2</v>
      </c>
      <c r="I40" s="3">
        <f t="shared" si="23"/>
        <v>0.95573044761436299</v>
      </c>
      <c r="J40" s="5">
        <f t="shared" si="30"/>
        <v>92179.20857606252</v>
      </c>
      <c r="K40" s="5">
        <f t="shared" si="24"/>
        <v>4080.732302924559</v>
      </c>
      <c r="L40" s="5">
        <f t="shared" si="25"/>
        <v>450694.21212300123</v>
      </c>
      <c r="M40" s="5">
        <f t="shared" si="16"/>
        <v>2775178.2912435494</v>
      </c>
      <c r="N40" s="33">
        <f t="shared" si="26"/>
        <v>30.106336712075215</v>
      </c>
      <c r="O40" s="4"/>
      <c r="Q40" s="27" t="s">
        <v>56</v>
      </c>
      <c r="R40" s="29">
        <f t="shared" si="17"/>
        <v>92179.20857606252</v>
      </c>
      <c r="S40" s="29">
        <f t="shared" si="18"/>
        <v>450694.21212300123</v>
      </c>
      <c r="T40" s="35">
        <f t="shared" si="19"/>
        <v>30.106336712075215</v>
      </c>
      <c r="U40" s="42">
        <v>0.89571782863194893</v>
      </c>
      <c r="V40" s="43">
        <f t="shared" si="31"/>
        <v>0.10428217136805107</v>
      </c>
      <c r="W40" s="29">
        <f t="shared" si="27"/>
        <v>403694.84105980163</v>
      </c>
      <c r="X40" s="29">
        <f t="shared" si="20"/>
        <v>2151218.4293751819</v>
      </c>
      <c r="Y40" s="35">
        <f t="shared" si="28"/>
        <v>23.337349740859235</v>
      </c>
      <c r="Z40" s="36">
        <f t="shared" si="29"/>
        <v>6.7689869712159805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825</v>
      </c>
      <c r="E41">
        <v>5</v>
      </c>
      <c r="F41" s="3">
        <f t="shared" si="21"/>
        <v>6.0606060606060606E-3</v>
      </c>
      <c r="G41" s="2">
        <v>0.5</v>
      </c>
      <c r="H41" s="3">
        <f t="shared" si="22"/>
        <v>2.9850746268656719E-2</v>
      </c>
      <c r="I41" s="3">
        <f t="shared" si="23"/>
        <v>0.97014925373134331</v>
      </c>
      <c r="J41" s="5">
        <f t="shared" si="30"/>
        <v>88098.47627313796</v>
      </c>
      <c r="K41" s="5">
        <f t="shared" si="24"/>
        <v>2629.8052618847155</v>
      </c>
      <c r="L41" s="5">
        <f t="shared" si="25"/>
        <v>433917.86821097805</v>
      </c>
      <c r="M41" s="5">
        <f t="shared" si="16"/>
        <v>2324484.079120548</v>
      </c>
      <c r="N41" s="33">
        <f t="shared" si="26"/>
        <v>26.385065638522338</v>
      </c>
      <c r="O41" s="4"/>
      <c r="Q41" s="27" t="s">
        <v>58</v>
      </c>
      <c r="R41" s="29">
        <f t="shared" si="17"/>
        <v>88098.47627313796</v>
      </c>
      <c r="S41" s="29">
        <f t="shared" si="18"/>
        <v>433917.86821097805</v>
      </c>
      <c r="T41" s="35">
        <f t="shared" si="19"/>
        <v>26.385065638522338</v>
      </c>
      <c r="U41" s="42">
        <v>0.86473435856680392</v>
      </c>
      <c r="V41" s="43">
        <f t="shared" si="31"/>
        <v>0.13526564143319608</v>
      </c>
      <c r="W41" s="29">
        <f t="shared" si="27"/>
        <v>375223.68943809508</v>
      </c>
      <c r="X41" s="29">
        <f t="shared" si="20"/>
        <v>1747523.58831538</v>
      </c>
      <c r="Y41" s="35">
        <f t="shared" si="28"/>
        <v>19.836025119179229</v>
      </c>
      <c r="Z41" s="36">
        <f t="shared" si="29"/>
        <v>6.5490405193431087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690</v>
      </c>
      <c r="E42">
        <v>7</v>
      </c>
      <c r="F42" s="3">
        <f t="shared" si="21"/>
        <v>1.0144927536231883E-2</v>
      </c>
      <c r="G42" s="2">
        <v>0.5</v>
      </c>
      <c r="H42" s="3">
        <f t="shared" si="22"/>
        <v>4.9469964664310959E-2</v>
      </c>
      <c r="I42" s="3">
        <f t="shared" si="23"/>
        <v>0.95053003533568903</v>
      </c>
      <c r="J42" s="5">
        <f t="shared" si="30"/>
        <v>85468.671011253246</v>
      </c>
      <c r="K42" s="5">
        <f t="shared" si="24"/>
        <v>4228.1321348323163</v>
      </c>
      <c r="L42" s="5">
        <f t="shared" si="25"/>
        <v>416773.02471918549</v>
      </c>
      <c r="M42" s="5">
        <f t="shared" si="16"/>
        <v>1890566.2109095699</v>
      </c>
      <c r="N42" s="33">
        <f t="shared" si="26"/>
        <v>22.119990735092255</v>
      </c>
      <c r="O42" s="4"/>
      <c r="Q42" s="27" t="s">
        <v>60</v>
      </c>
      <c r="R42" s="29">
        <f t="shared" si="17"/>
        <v>85468.671011253246</v>
      </c>
      <c r="S42" s="29">
        <f t="shared" si="18"/>
        <v>416773.02471918549</v>
      </c>
      <c r="T42" s="35">
        <f t="shared" si="19"/>
        <v>22.119990735092255</v>
      </c>
      <c r="U42" s="42">
        <v>0.81758889711164551</v>
      </c>
      <c r="V42" s="43">
        <f t="shared" si="31"/>
        <v>0.18241110288835449</v>
      </c>
      <c r="W42" s="29">
        <f t="shared" si="27"/>
        <v>340748.99762604345</v>
      </c>
      <c r="X42" s="29">
        <f t="shared" si="20"/>
        <v>1372299.898877285</v>
      </c>
      <c r="Y42" s="35">
        <f t="shared" si="28"/>
        <v>16.056174533199432</v>
      </c>
      <c r="Z42" s="36">
        <f t="shared" si="29"/>
        <v>6.0638162018928234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475</v>
      </c>
      <c r="E43">
        <v>8</v>
      </c>
      <c r="F43" s="3">
        <f t="shared" si="21"/>
        <v>1.6842105263157894E-2</v>
      </c>
      <c r="G43" s="2">
        <v>0.5</v>
      </c>
      <c r="H43" s="3">
        <f t="shared" si="22"/>
        <v>8.0808080808080815E-2</v>
      </c>
      <c r="I43" s="3">
        <f t="shared" si="23"/>
        <v>0.91919191919191923</v>
      </c>
      <c r="J43" s="5">
        <f t="shared" si="30"/>
        <v>81240.538876420935</v>
      </c>
      <c r="K43" s="5">
        <f t="shared" si="24"/>
        <v>6564.8920304178537</v>
      </c>
      <c r="L43" s="5">
        <f t="shared" si="25"/>
        <v>389790.46430606011</v>
      </c>
      <c r="M43" s="5">
        <f t="shared" si="16"/>
        <v>1473793.1861903844</v>
      </c>
      <c r="N43" s="33">
        <f t="shared" si="26"/>
        <v>18.141105494539435</v>
      </c>
      <c r="O43" s="4"/>
      <c r="Q43" s="27" t="s">
        <v>62</v>
      </c>
      <c r="R43" s="29">
        <f t="shared" si="17"/>
        <v>81240.538876420935</v>
      </c>
      <c r="S43" s="29">
        <f t="shared" si="18"/>
        <v>389790.46430606011</v>
      </c>
      <c r="T43" s="35">
        <f t="shared" si="19"/>
        <v>18.141105494539435</v>
      </c>
      <c r="U43" s="42">
        <v>0.77888026534586052</v>
      </c>
      <c r="V43" s="43">
        <f t="shared" si="31"/>
        <v>0.22111973465413948</v>
      </c>
      <c r="W43" s="29">
        <f t="shared" si="27"/>
        <v>303600.10026799026</v>
      </c>
      <c r="X43" s="29">
        <f t="shared" si="20"/>
        <v>1031550.9012512416</v>
      </c>
      <c r="Y43" s="35">
        <f t="shared" si="28"/>
        <v>12.69748964639914</v>
      </c>
      <c r="Z43" s="36">
        <f t="shared" si="29"/>
        <v>5.4436158481402952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317</v>
      </c>
      <c r="E44">
        <v>13</v>
      </c>
      <c r="F44" s="3">
        <f t="shared" si="21"/>
        <v>4.1009463722397478E-2</v>
      </c>
      <c r="G44" s="2">
        <v>0.5</v>
      </c>
      <c r="H44" s="3">
        <f t="shared" si="22"/>
        <v>0.1859799713876967</v>
      </c>
      <c r="I44" s="3">
        <f t="shared" si="23"/>
        <v>0.81402002861230327</v>
      </c>
      <c r="J44" s="5">
        <f t="shared" si="30"/>
        <v>74675.646846003088</v>
      </c>
      <c r="K44" s="5">
        <f t="shared" si="24"/>
        <v>13888.174663777398</v>
      </c>
      <c r="L44" s="5">
        <f t="shared" si="25"/>
        <v>338657.79757057194</v>
      </c>
      <c r="M44" s="5">
        <f t="shared" si="16"/>
        <v>1084002.7218843242</v>
      </c>
      <c r="N44" s="33">
        <f t="shared" si="26"/>
        <v>14.516147735817624</v>
      </c>
      <c r="O44" s="4"/>
      <c r="Q44" s="27" t="s">
        <v>64</v>
      </c>
      <c r="R44" s="29">
        <f t="shared" si="17"/>
        <v>74675.646846003088</v>
      </c>
      <c r="S44" s="29">
        <f t="shared" si="18"/>
        <v>338657.79757057194</v>
      </c>
      <c r="T44" s="35">
        <f t="shared" si="19"/>
        <v>14.516147735817624</v>
      </c>
      <c r="U44" s="42">
        <v>0.71980976748499381</v>
      </c>
      <c r="V44" s="43">
        <f t="shared" si="31"/>
        <v>0.28019023251500619</v>
      </c>
      <c r="W44" s="29">
        <f t="shared" si="27"/>
        <v>243769.19052625349</v>
      </c>
      <c r="X44" s="29">
        <f t="shared" si="20"/>
        <v>727950.80098325131</v>
      </c>
      <c r="Y44" s="35">
        <f t="shared" si="28"/>
        <v>9.7481686698267129</v>
      </c>
      <c r="Z44" s="36">
        <f t="shared" si="29"/>
        <v>4.7679790659909109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206</v>
      </c>
      <c r="E45">
        <v>11</v>
      </c>
      <c r="F45" s="3">
        <f t="shared" si="21"/>
        <v>5.3398058252427182E-2</v>
      </c>
      <c r="G45" s="2">
        <v>0.5</v>
      </c>
      <c r="H45" s="3">
        <f t="shared" si="22"/>
        <v>0.23554603854389719</v>
      </c>
      <c r="I45" s="3">
        <f t="shared" si="23"/>
        <v>0.76445396145610278</v>
      </c>
      <c r="J45" s="5">
        <f t="shared" si="30"/>
        <v>60787.472182225691</v>
      </c>
      <c r="K45" s="5">
        <f t="shared" si="24"/>
        <v>14318.24826562061</v>
      </c>
      <c r="L45" s="5">
        <f t="shared" si="25"/>
        <v>268141.7402470769</v>
      </c>
      <c r="M45" s="5">
        <f t="shared" si="16"/>
        <v>745344.92431375221</v>
      </c>
      <c r="N45" s="33">
        <f t="shared" si="26"/>
        <v>12.261489046285622</v>
      </c>
      <c r="O45" s="4"/>
      <c r="Q45" s="27" t="s">
        <v>66</v>
      </c>
      <c r="R45" s="29">
        <f t="shared" si="17"/>
        <v>60787.472182225691</v>
      </c>
      <c r="S45" s="29">
        <f t="shared" si="18"/>
        <v>268141.7402470769</v>
      </c>
      <c r="T45" s="35">
        <f t="shared" si="19"/>
        <v>12.261489046285622</v>
      </c>
      <c r="U45" s="42">
        <v>0.68480776711742686</v>
      </c>
      <c r="V45" s="43">
        <f t="shared" si="31"/>
        <v>0.31519223288257314</v>
      </c>
      <c r="W45" s="29">
        <f t="shared" si="27"/>
        <v>183625.54640958182</v>
      </c>
      <c r="X45" s="29">
        <f t="shared" si="20"/>
        <v>484181.61045699776</v>
      </c>
      <c r="Y45" s="35">
        <f t="shared" si="28"/>
        <v>7.9651545470675602</v>
      </c>
      <c r="Z45" s="36">
        <f t="shared" si="29"/>
        <v>4.2963344992180614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115</v>
      </c>
      <c r="E46">
        <v>6</v>
      </c>
      <c r="F46" s="3">
        <f t="shared" si="21"/>
        <v>5.2173913043478258E-2</v>
      </c>
      <c r="G46" s="2">
        <v>0.5</v>
      </c>
      <c r="H46" s="3">
        <f t="shared" si="22"/>
        <v>0.23076923076923078</v>
      </c>
      <c r="I46" s="3">
        <f t="shared" si="23"/>
        <v>0.76923076923076916</v>
      </c>
      <c r="J46" s="5">
        <f t="shared" si="30"/>
        <v>46469.223916605079</v>
      </c>
      <c r="K46" s="5">
        <f t="shared" si="24"/>
        <v>10723.667057678096</v>
      </c>
      <c r="L46" s="5">
        <f t="shared" si="25"/>
        <v>205536.95193883017</v>
      </c>
      <c r="M46" s="5">
        <f>L46+M47</f>
        <v>477203.18406667525</v>
      </c>
      <c r="N46" s="33">
        <f t="shared" si="26"/>
        <v>10.26923076923077</v>
      </c>
      <c r="O46" s="4"/>
      <c r="Q46" s="27" t="s">
        <v>68</v>
      </c>
      <c r="R46" s="29">
        <f t="shared" si="17"/>
        <v>46469.223916605079</v>
      </c>
      <c r="S46" s="29">
        <f t="shared" si="18"/>
        <v>205536.95193883017</v>
      </c>
      <c r="T46" s="35">
        <f t="shared" si="19"/>
        <v>10.26923076923077</v>
      </c>
      <c r="U46" s="42">
        <v>0.65629805890441617</v>
      </c>
      <c r="V46" s="43">
        <f t="shared" si="31"/>
        <v>0.34370194109558383</v>
      </c>
      <c r="W46" s="29">
        <f t="shared" si="27"/>
        <v>134893.50259058451</v>
      </c>
      <c r="X46" s="29">
        <f>X47+W46</f>
        <v>300556.06404741597</v>
      </c>
      <c r="Y46" s="35">
        <f t="shared" si="28"/>
        <v>6.4678520258225527</v>
      </c>
      <c r="Z46" s="36">
        <f t="shared" si="29"/>
        <v>3.8013787434082174</v>
      </c>
    </row>
    <row r="47" spans="1:26" s="2" customFormat="1" x14ac:dyDescent="0.25">
      <c r="A47" s="12">
        <v>19</v>
      </c>
      <c r="B47" s="13" t="s">
        <v>69</v>
      </c>
      <c r="C47" s="12"/>
      <c r="D47">
        <v>76</v>
      </c>
      <c r="E47">
        <v>10</v>
      </c>
      <c r="F47" s="17">
        <f t="shared" si="21"/>
        <v>0.13157894736842105</v>
      </c>
      <c r="G47" s="12"/>
      <c r="H47" s="17">
        <v>1</v>
      </c>
      <c r="I47" s="17">
        <f t="shared" si="23"/>
        <v>0</v>
      </c>
      <c r="J47" s="21">
        <f t="shared" si="30"/>
        <v>35745.556858926982</v>
      </c>
      <c r="K47" s="21">
        <f t="shared" si="24"/>
        <v>35745.556858926982</v>
      </c>
      <c r="L47" s="21">
        <f>K47/F47</f>
        <v>271666.23212784505</v>
      </c>
      <c r="M47" s="21">
        <f>L47</f>
        <v>271666.23212784505</v>
      </c>
      <c r="N47" s="34">
        <f t="shared" si="26"/>
        <v>7.6</v>
      </c>
      <c r="O47" s="4"/>
      <c r="Q47" s="30" t="s">
        <v>69</v>
      </c>
      <c r="R47" s="31">
        <f t="shared" si="17"/>
        <v>35745.556858926982</v>
      </c>
      <c r="S47" s="31">
        <f t="shared" si="18"/>
        <v>271666.23212784505</v>
      </c>
      <c r="T47" s="38">
        <f t="shared" si="19"/>
        <v>7.6</v>
      </c>
      <c r="U47" s="44">
        <v>0.6098018151143324</v>
      </c>
      <c r="V47" s="45">
        <f t="shared" si="31"/>
        <v>0.3901981848856676</v>
      </c>
      <c r="W47" s="31">
        <f t="shared" si="27"/>
        <v>165662.56145683149</v>
      </c>
      <c r="X47" s="31">
        <f>W47</f>
        <v>165662.56145683149</v>
      </c>
      <c r="Y47" s="38">
        <f t="shared" si="28"/>
        <v>4.6344937948689262</v>
      </c>
      <c r="Z47" s="37">
        <f t="shared" si="29"/>
        <v>2.9655062051310734</v>
      </c>
    </row>
    <row r="48" spans="1:26" s="2" customFormat="1" ht="13.2" x14ac:dyDescent="0.25">
      <c r="B48" s="2" t="s">
        <v>70</v>
      </c>
      <c r="D48" s="25">
        <f>SUM(D29:D47)</f>
        <v>15894</v>
      </c>
      <c r="E48" s="25">
        <f>SUM(E29:E47)</f>
        <v>90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367</v>
      </c>
      <c r="E54" s="49">
        <f>E4+E29</f>
        <v>2</v>
      </c>
      <c r="F54" s="3">
        <f>E54/D54</f>
        <v>5.4495912806539508E-3</v>
      </c>
      <c r="G54" s="2">
        <v>0.3</v>
      </c>
      <c r="H54" s="18">
        <f>C54*F54/(1+(1-G54)*C54*F54)</f>
        <v>5.4288816503800215E-3</v>
      </c>
      <c r="I54" s="18">
        <f>1-H54</f>
        <v>0.99457111834961998</v>
      </c>
      <c r="J54" s="19">
        <v>100000</v>
      </c>
      <c r="K54" s="20">
        <f>J54*H54</f>
        <v>542.88816503800217</v>
      </c>
      <c r="L54" s="20">
        <f>C54*(J55+G54*K54)</f>
        <v>99619.9782844734</v>
      </c>
      <c r="M54" s="5">
        <f t="shared" ref="M54:M70" si="32">L54+M55</f>
        <v>7344689.6538837785</v>
      </c>
      <c r="N54" s="32">
        <f>M54/J54</f>
        <v>73.446896538837791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99619.9782844734</v>
      </c>
      <c r="T54" s="35">
        <f t="shared" ref="T54:T72" si="35">N54</f>
        <v>73.446896538837791</v>
      </c>
      <c r="U54" s="42">
        <v>0.96170886472285344</v>
      </c>
      <c r="V54" s="43">
        <f>1-U54</f>
        <v>3.829113527714656E-2</v>
      </c>
      <c r="W54" s="29">
        <f>S54*U54</f>
        <v>95805.416219676234</v>
      </c>
      <c r="X54" s="29">
        <f t="shared" ref="X54:X70" si="36">X55+W54</f>
        <v>6560736.4950348847</v>
      </c>
      <c r="Y54" s="40">
        <f>X54/R54</f>
        <v>65.607364950348853</v>
      </c>
      <c r="Z54" s="36">
        <f>T54-Y54</f>
        <v>7.8395315884889385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1586</v>
      </c>
      <c r="E55" s="49">
        <f t="shared" si="37"/>
        <v>2</v>
      </c>
      <c r="F55" s="3">
        <f t="shared" ref="F55:F72" si="38">E55/D55</f>
        <v>1.2610340479192938E-3</v>
      </c>
      <c r="G55" s="2">
        <v>0.4</v>
      </c>
      <c r="H55" s="3">
        <f t="shared" ref="H55:H71" si="39">C55*F55/(1+(1-G55)*C55*F55)</f>
        <v>5.0289162685441284E-3</v>
      </c>
      <c r="I55" s="3">
        <f t="shared" ref="I55:I72" si="40">1-H55</f>
        <v>0.99497108373145582</v>
      </c>
      <c r="J55" s="5">
        <f>I54*J54</f>
        <v>99457.111834961994</v>
      </c>
      <c r="K55" s="5">
        <f t="shared" ref="K55:K72" si="41">J55*H55</f>
        <v>500.16148772925311</v>
      </c>
      <c r="L55" s="5">
        <f t="shared" ref="L55:L71" si="42">C55*(J56+G55*K55)</f>
        <v>396628.05976929772</v>
      </c>
      <c r="M55" s="5">
        <f t="shared" si="32"/>
        <v>7245069.675599305</v>
      </c>
      <c r="N55" s="33">
        <f t="shared" ref="N55:N72" si="43">M55/J55</f>
        <v>72.8461699915607</v>
      </c>
      <c r="O55" s="4"/>
      <c r="Q55" s="27" t="s">
        <v>36</v>
      </c>
      <c r="R55" s="29">
        <f t="shared" si="33"/>
        <v>99457.111834961994</v>
      </c>
      <c r="S55" s="29">
        <f t="shared" si="34"/>
        <v>396628.05976929772</v>
      </c>
      <c r="T55" s="35">
        <f t="shared" si="35"/>
        <v>72.8461699915607</v>
      </c>
      <c r="U55" s="42">
        <v>0.96170886472285344</v>
      </c>
      <c r="V55" s="43">
        <f>1-U55</f>
        <v>3.829113527714656E-2</v>
      </c>
      <c r="W55" s="29">
        <f t="shared" ref="W55:W72" si="44">S55*U55</f>
        <v>381440.72107795934</v>
      </c>
      <c r="X55" s="29">
        <f t="shared" si="36"/>
        <v>6464931.0788152087</v>
      </c>
      <c r="Y55" s="35">
        <f t="shared" ref="Y55:Y72" si="45">X55/R55</f>
        <v>65.002200039179115</v>
      </c>
      <c r="Z55" s="36">
        <f t="shared" ref="Z55:Z72" si="46">T55-Y55</f>
        <v>7.8439699523815847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2109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98956.950347232734</v>
      </c>
      <c r="K56" s="5">
        <f t="shared" si="41"/>
        <v>0</v>
      </c>
      <c r="L56" s="5">
        <f t="shared" si="42"/>
        <v>494784.75173616369</v>
      </c>
      <c r="M56" s="5">
        <f t="shared" si="32"/>
        <v>6848441.615830007</v>
      </c>
      <c r="N56" s="33">
        <f t="shared" si="43"/>
        <v>69.206271937436668</v>
      </c>
      <c r="O56" s="4"/>
      <c r="Q56" s="27" t="s">
        <v>38</v>
      </c>
      <c r="R56" s="29">
        <f t="shared" si="33"/>
        <v>98956.950347232734</v>
      </c>
      <c r="S56" s="29">
        <f t="shared" si="34"/>
        <v>494784.75173616369</v>
      </c>
      <c r="T56" s="35">
        <f t="shared" si="35"/>
        <v>69.206271937436668</v>
      </c>
      <c r="U56" s="42">
        <v>0.96170886472285344</v>
      </c>
      <c r="V56" s="43">
        <f>1-U56</f>
        <v>3.829113527714656E-2</v>
      </c>
      <c r="W56" s="29">
        <f t="shared" si="44"/>
        <v>475838.88187436486</v>
      </c>
      <c r="X56" s="29">
        <f t="shared" si="36"/>
        <v>6083490.3577372497</v>
      </c>
      <c r="Y56" s="35">
        <f t="shared" si="45"/>
        <v>61.476130139325484</v>
      </c>
      <c r="Z56" s="36">
        <f t="shared" si="46"/>
        <v>7.730141798111184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2283</v>
      </c>
      <c r="E57" s="49">
        <f t="shared" si="37"/>
        <v>2</v>
      </c>
      <c r="F57" s="3">
        <f t="shared" si="38"/>
        <v>8.7604029785370125E-4</v>
      </c>
      <c r="G57" s="2">
        <v>0.5</v>
      </c>
      <c r="H57" s="3">
        <f t="shared" si="39"/>
        <v>4.3706293706293701E-3</v>
      </c>
      <c r="I57" s="3">
        <f t="shared" si="40"/>
        <v>0.99562937062937062</v>
      </c>
      <c r="J57" s="5">
        <f t="shared" si="47"/>
        <v>98956.950347232734</v>
      </c>
      <c r="K57" s="5">
        <f t="shared" si="41"/>
        <v>432.50415361552763</v>
      </c>
      <c r="L57" s="5">
        <f t="shared" si="42"/>
        <v>493703.49135212484</v>
      </c>
      <c r="M57" s="5">
        <f t="shared" si="32"/>
        <v>6353656.8640938429</v>
      </c>
      <c r="N57" s="33">
        <f t="shared" si="43"/>
        <v>64.206271937436668</v>
      </c>
      <c r="O57" s="4"/>
      <c r="Q57" s="27" t="s">
        <v>40</v>
      </c>
      <c r="R57" s="29">
        <f t="shared" si="33"/>
        <v>98956.950347232734</v>
      </c>
      <c r="S57" s="29">
        <f t="shared" si="34"/>
        <v>493703.49135212484</v>
      </c>
      <c r="T57" s="35">
        <f t="shared" si="35"/>
        <v>64.206271937436668</v>
      </c>
      <c r="U57" s="42">
        <v>0.96170886472285344</v>
      </c>
      <c r="V57" s="43">
        <f>1-U57</f>
        <v>3.829113527714656E-2</v>
      </c>
      <c r="W57" s="29">
        <f t="shared" si="44"/>
        <v>474799.02417796105</v>
      </c>
      <c r="X57" s="29">
        <f t="shared" si="36"/>
        <v>5607651.4758628849</v>
      </c>
      <c r="Y57" s="35">
        <f t="shared" si="45"/>
        <v>56.66758581571122</v>
      </c>
      <c r="Z57" s="36">
        <f t="shared" si="46"/>
        <v>7.5386861217254477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2399</v>
      </c>
      <c r="E58" s="49">
        <f t="shared" si="37"/>
        <v>2</v>
      </c>
      <c r="F58" s="3">
        <f t="shared" si="38"/>
        <v>8.3368070029178826E-4</v>
      </c>
      <c r="G58" s="2">
        <v>0.5</v>
      </c>
      <c r="H58" s="3">
        <f t="shared" si="39"/>
        <v>4.1597337770382702E-3</v>
      </c>
      <c r="I58" s="3">
        <f t="shared" si="40"/>
        <v>0.99584026622296173</v>
      </c>
      <c r="J58" s="5">
        <f t="shared" si="47"/>
        <v>98524.446193617201</v>
      </c>
      <c r="K58" s="5">
        <f t="shared" si="41"/>
        <v>409.8354666955791</v>
      </c>
      <c r="L58" s="5">
        <f t="shared" si="42"/>
        <v>491597.64230134699</v>
      </c>
      <c r="M58" s="5">
        <f t="shared" si="32"/>
        <v>5859953.3727417178</v>
      </c>
      <c r="N58" s="33">
        <f t="shared" si="43"/>
        <v>59.477151094317428</v>
      </c>
      <c r="O58" s="4"/>
      <c r="Q58" s="27" t="s">
        <v>42</v>
      </c>
      <c r="R58" s="29">
        <f t="shared" si="33"/>
        <v>98524.446193617201</v>
      </c>
      <c r="S58" s="29">
        <f t="shared" si="34"/>
        <v>491597.64230134699</v>
      </c>
      <c r="T58" s="35">
        <f t="shared" si="35"/>
        <v>59.477151094317428</v>
      </c>
      <c r="U58" s="42">
        <v>0.96170886472285344</v>
      </c>
      <c r="V58" s="43">
        <f>1-U58</f>
        <v>3.829113527714656E-2</v>
      </c>
      <c r="W58" s="29">
        <f t="shared" si="44"/>
        <v>472773.81047805981</v>
      </c>
      <c r="X58" s="29">
        <f t="shared" si="36"/>
        <v>5132852.4516849238</v>
      </c>
      <c r="Y58" s="35">
        <f t="shared" si="45"/>
        <v>52.097247434388017</v>
      </c>
      <c r="Z58" s="36">
        <f t="shared" si="46"/>
        <v>7.3799036599294112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2382</v>
      </c>
      <c r="E59" s="49">
        <f t="shared" si="37"/>
        <v>4</v>
      </c>
      <c r="F59" s="3">
        <f t="shared" si="38"/>
        <v>1.6792611251049538E-3</v>
      </c>
      <c r="G59" s="2">
        <v>0.5</v>
      </c>
      <c r="H59" s="3">
        <f t="shared" si="39"/>
        <v>8.3612040133779261E-3</v>
      </c>
      <c r="I59" s="3">
        <f t="shared" si="40"/>
        <v>0.99163879598662208</v>
      </c>
      <c r="J59" s="5">
        <f t="shared" si="47"/>
        <v>98114.610726921615</v>
      </c>
      <c r="K59" s="5">
        <f t="shared" si="41"/>
        <v>820.35627698094993</v>
      </c>
      <c r="L59" s="5">
        <f t="shared" si="42"/>
        <v>488522.16294215573</v>
      </c>
      <c r="M59" s="5">
        <f t="shared" si="32"/>
        <v>5368355.7304403707</v>
      </c>
      <c r="N59" s="33">
        <f t="shared" si="43"/>
        <v>54.715150890033044</v>
      </c>
      <c r="O59" s="4"/>
      <c r="Q59" s="27" t="s">
        <v>44</v>
      </c>
      <c r="R59" s="29">
        <f t="shared" si="33"/>
        <v>98114.610726921615</v>
      </c>
      <c r="S59" s="29">
        <f t="shared" si="34"/>
        <v>488522.16294215573</v>
      </c>
      <c r="T59" s="35">
        <f t="shared" si="35"/>
        <v>54.715150890033044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470491.63507575548</v>
      </c>
      <c r="X59" s="29">
        <f t="shared" si="36"/>
        <v>4660078.6412068643</v>
      </c>
      <c r="Y59" s="35">
        <f t="shared" si="45"/>
        <v>47.49627610689982</v>
      </c>
      <c r="Z59" s="36">
        <f t="shared" si="46"/>
        <v>7.2188747831332236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2409</v>
      </c>
      <c r="E60" s="49">
        <f t="shared" si="37"/>
        <v>4</v>
      </c>
      <c r="F60" s="3">
        <f t="shared" si="38"/>
        <v>1.6604400166044002E-3</v>
      </c>
      <c r="G60" s="2">
        <v>0.5</v>
      </c>
      <c r="H60" s="3">
        <f t="shared" si="39"/>
        <v>8.2678792889623806E-3</v>
      </c>
      <c r="I60" s="3">
        <f t="shared" si="40"/>
        <v>0.99173212071103767</v>
      </c>
      <c r="J60" s="5">
        <f t="shared" si="47"/>
        <v>97294.254449940665</v>
      </c>
      <c r="K60" s="5">
        <f t="shared" si="41"/>
        <v>804.41715130170041</v>
      </c>
      <c r="L60" s="5">
        <f t="shared" si="42"/>
        <v>484460.2293714491</v>
      </c>
      <c r="M60" s="5">
        <f t="shared" si="32"/>
        <v>4879833.5674982145</v>
      </c>
      <c r="N60" s="33">
        <f t="shared" si="43"/>
        <v>50.155413545092337</v>
      </c>
      <c r="O60" s="4"/>
      <c r="Q60" s="27" t="s">
        <v>46</v>
      </c>
      <c r="R60" s="29">
        <f t="shared" si="33"/>
        <v>97294.254449940665</v>
      </c>
      <c r="S60" s="29">
        <f t="shared" si="34"/>
        <v>484460.2293714491</v>
      </c>
      <c r="T60" s="35">
        <f t="shared" si="35"/>
        <v>50.155413545092337</v>
      </c>
      <c r="U60" s="42">
        <v>0.95736753435116873</v>
      </c>
      <c r="V60" s="43">
        <f t="shared" si="48"/>
        <v>4.2632465648831275E-2</v>
      </c>
      <c r="W60" s="29">
        <f t="shared" si="44"/>
        <v>463806.49528454588</v>
      </c>
      <c r="X60" s="29">
        <f t="shared" si="36"/>
        <v>4189587.0061311084</v>
      </c>
      <c r="Y60" s="35">
        <f t="shared" si="45"/>
        <v>43.060990906577253</v>
      </c>
      <c r="Z60" s="36">
        <f t="shared" si="46"/>
        <v>7.0944226385150841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2843</v>
      </c>
      <c r="E61" s="49">
        <f t="shared" si="37"/>
        <v>5</v>
      </c>
      <c r="F61" s="3">
        <f t="shared" si="38"/>
        <v>1.7587055926837848E-3</v>
      </c>
      <c r="G61" s="2">
        <v>0.5</v>
      </c>
      <c r="H61" s="3">
        <f t="shared" si="39"/>
        <v>8.7550341446331632E-3</v>
      </c>
      <c r="I61" s="3">
        <f t="shared" si="40"/>
        <v>0.99124496585536681</v>
      </c>
      <c r="J61" s="5">
        <f t="shared" si="47"/>
        <v>96489.837298638973</v>
      </c>
      <c r="K61" s="5">
        <f t="shared" si="41"/>
        <v>844.77182015968276</v>
      </c>
      <c r="L61" s="5">
        <f t="shared" si="42"/>
        <v>480337.25694279565</v>
      </c>
      <c r="M61" s="5">
        <f t="shared" si="32"/>
        <v>4395373.3381267656</v>
      </c>
      <c r="N61" s="33">
        <f t="shared" si="43"/>
        <v>45.552707530462008</v>
      </c>
      <c r="O61" s="4"/>
      <c r="Q61" s="27" t="s">
        <v>48</v>
      </c>
      <c r="R61" s="29">
        <f t="shared" si="33"/>
        <v>96489.837298638973</v>
      </c>
      <c r="S61" s="29">
        <f t="shared" si="34"/>
        <v>480337.25694279565</v>
      </c>
      <c r="T61" s="35">
        <f t="shared" si="35"/>
        <v>45.552707530462008</v>
      </c>
      <c r="U61" s="42">
        <v>0.95681081085376496</v>
      </c>
      <c r="V61" s="43">
        <f t="shared" si="48"/>
        <v>4.3189189146235041E-2</v>
      </c>
      <c r="W61" s="29">
        <f t="shared" si="44"/>
        <v>459591.88029870956</v>
      </c>
      <c r="X61" s="29">
        <f t="shared" si="36"/>
        <v>3725780.5108465627</v>
      </c>
      <c r="Y61" s="35">
        <f t="shared" si="45"/>
        <v>38.613190934452078</v>
      </c>
      <c r="Z61" s="36">
        <f t="shared" si="46"/>
        <v>6.9395165960099305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2995</v>
      </c>
      <c r="E62" s="49">
        <f t="shared" si="37"/>
        <v>6</v>
      </c>
      <c r="F62" s="3">
        <f t="shared" si="38"/>
        <v>2.0033388981636059E-3</v>
      </c>
      <c r="G62" s="2">
        <v>0.5</v>
      </c>
      <c r="H62" s="3">
        <f t="shared" si="39"/>
        <v>9.9667774086378731E-3</v>
      </c>
      <c r="I62" s="3">
        <f t="shared" si="40"/>
        <v>0.99003322259136217</v>
      </c>
      <c r="J62" s="5">
        <f t="shared" si="47"/>
        <v>95645.065478479286</v>
      </c>
      <c r="K62" s="5">
        <f t="shared" si="41"/>
        <v>953.2730778585975</v>
      </c>
      <c r="L62" s="5">
        <f t="shared" si="42"/>
        <v>475842.14469774999</v>
      </c>
      <c r="M62" s="5">
        <f t="shared" si="32"/>
        <v>3915036.08118397</v>
      </c>
      <c r="N62" s="33">
        <f t="shared" si="43"/>
        <v>40.932964618701384</v>
      </c>
      <c r="O62" s="4"/>
      <c r="Q62" s="27" t="s">
        <v>50</v>
      </c>
      <c r="R62" s="29">
        <f t="shared" si="33"/>
        <v>95645.065478479286</v>
      </c>
      <c r="S62" s="29">
        <f t="shared" si="34"/>
        <v>475842.14469774999</v>
      </c>
      <c r="T62" s="35">
        <f t="shared" si="35"/>
        <v>40.932964618701384</v>
      </c>
      <c r="U62" s="42">
        <v>0.94800928093814252</v>
      </c>
      <c r="V62" s="43">
        <f t="shared" si="48"/>
        <v>5.1990719061857482E-2</v>
      </c>
      <c r="W62" s="29">
        <f t="shared" si="44"/>
        <v>451102.76943497756</v>
      </c>
      <c r="X62" s="29">
        <f t="shared" si="36"/>
        <v>3266188.6305478532</v>
      </c>
      <c r="Y62" s="35">
        <f t="shared" si="45"/>
        <v>34.149055303671311</v>
      </c>
      <c r="Z62" s="36">
        <f t="shared" si="46"/>
        <v>6.7839093150300727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2801</v>
      </c>
      <c r="E63" s="49">
        <f t="shared" si="37"/>
        <v>10</v>
      </c>
      <c r="F63" s="3">
        <f t="shared" si="38"/>
        <v>3.570153516601214E-3</v>
      </c>
      <c r="G63" s="2">
        <v>0.5</v>
      </c>
      <c r="H63" s="3">
        <f t="shared" si="39"/>
        <v>1.7692852087756547E-2</v>
      </c>
      <c r="I63" s="3">
        <f t="shared" si="40"/>
        <v>0.98230714791224349</v>
      </c>
      <c r="J63" s="5">
        <f t="shared" si="47"/>
        <v>94691.792400620689</v>
      </c>
      <c r="K63" s="5">
        <f t="shared" si="41"/>
        <v>1675.3678768687312</v>
      </c>
      <c r="L63" s="5">
        <f t="shared" si="42"/>
        <v>469270.5423109316</v>
      </c>
      <c r="M63" s="5">
        <f t="shared" si="32"/>
        <v>3439193.93648622</v>
      </c>
      <c r="N63" s="33">
        <f t="shared" si="43"/>
        <v>36.319873658486969</v>
      </c>
      <c r="O63" s="4"/>
      <c r="Q63" s="27" t="s">
        <v>52</v>
      </c>
      <c r="R63" s="29">
        <f t="shared" si="33"/>
        <v>94691.792400620689</v>
      </c>
      <c r="S63" s="29">
        <f t="shared" si="34"/>
        <v>469270.5423109316</v>
      </c>
      <c r="T63" s="35">
        <f t="shared" si="35"/>
        <v>36.319873658486969</v>
      </c>
      <c r="U63" s="42">
        <v>0.94216194080535964</v>
      </c>
      <c r="V63" s="43">
        <f t="shared" si="48"/>
        <v>5.7838059194640357E-2</v>
      </c>
      <c r="W63" s="29">
        <f t="shared" si="44"/>
        <v>442128.84490645095</v>
      </c>
      <c r="X63" s="29">
        <f t="shared" si="36"/>
        <v>2815085.8611128759</v>
      </c>
      <c r="Y63" s="35">
        <f t="shared" si="45"/>
        <v>29.728932040940261</v>
      </c>
      <c r="Z63" s="36">
        <f t="shared" si="46"/>
        <v>6.5909416175467079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2630</v>
      </c>
      <c r="E64" s="49">
        <f t="shared" si="37"/>
        <v>13</v>
      </c>
      <c r="F64" s="3">
        <f t="shared" si="38"/>
        <v>4.9429657794676802E-3</v>
      </c>
      <c r="G64" s="2">
        <v>0.5</v>
      </c>
      <c r="H64" s="3">
        <f t="shared" si="39"/>
        <v>2.4413145539906103E-2</v>
      </c>
      <c r="I64" s="3">
        <f t="shared" si="40"/>
        <v>0.97558685446009386</v>
      </c>
      <c r="J64" s="5">
        <f t="shared" si="47"/>
        <v>93016.424523751964</v>
      </c>
      <c r="K64" s="5">
        <f t="shared" si="41"/>
        <v>2270.8235095000477</v>
      </c>
      <c r="L64" s="5">
        <f t="shared" si="42"/>
        <v>459405.06384500966</v>
      </c>
      <c r="M64" s="5">
        <f t="shared" si="32"/>
        <v>2969923.3941752883</v>
      </c>
      <c r="N64" s="33">
        <f t="shared" si="43"/>
        <v>31.929021238791126</v>
      </c>
      <c r="O64" s="4"/>
      <c r="Q64" s="27" t="s">
        <v>54</v>
      </c>
      <c r="R64" s="29">
        <f t="shared" si="33"/>
        <v>93016.424523751964</v>
      </c>
      <c r="S64" s="29">
        <f t="shared" si="34"/>
        <v>459405.06384500966</v>
      </c>
      <c r="T64" s="35">
        <f t="shared" si="35"/>
        <v>31.929021238791126</v>
      </c>
      <c r="U64" s="42">
        <v>0.92489605986448908</v>
      </c>
      <c r="V64" s="43">
        <f t="shared" si="48"/>
        <v>7.5103940135510916E-2</v>
      </c>
      <c r="W64" s="29">
        <f t="shared" si="44"/>
        <v>424901.93343204347</v>
      </c>
      <c r="X64" s="29">
        <f t="shared" si="36"/>
        <v>2372957.0162064247</v>
      </c>
      <c r="Y64" s="35">
        <f t="shared" si="45"/>
        <v>25.511161371296147</v>
      </c>
      <c r="Z64" s="36">
        <f t="shared" si="46"/>
        <v>6.4178598674949789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2050</v>
      </c>
      <c r="E65" s="49">
        <f t="shared" si="37"/>
        <v>17</v>
      </c>
      <c r="F65" s="3">
        <f t="shared" si="38"/>
        <v>8.2926829268292687E-3</v>
      </c>
      <c r="G65" s="2">
        <v>0.5</v>
      </c>
      <c r="H65" s="3">
        <f t="shared" si="39"/>
        <v>4.0621266427718045E-2</v>
      </c>
      <c r="I65" s="3">
        <f t="shared" si="40"/>
        <v>0.95937873357228198</v>
      </c>
      <c r="J65" s="5">
        <f t="shared" si="47"/>
        <v>90745.601014251908</v>
      </c>
      <c r="K65" s="5">
        <f t="shared" si="41"/>
        <v>3686.2012359433274</v>
      </c>
      <c r="L65" s="5">
        <f t="shared" si="42"/>
        <v>444512.50198140123</v>
      </c>
      <c r="M65" s="5">
        <f t="shared" si="32"/>
        <v>2510518.3303302787</v>
      </c>
      <c r="N65" s="33">
        <f t="shared" si="43"/>
        <v>27.665454879030371</v>
      </c>
      <c r="O65" s="4"/>
      <c r="Q65" s="27" t="s">
        <v>56</v>
      </c>
      <c r="R65" s="29">
        <f t="shared" si="33"/>
        <v>90745.601014251908</v>
      </c>
      <c r="S65" s="29">
        <f t="shared" si="34"/>
        <v>444512.50198140123</v>
      </c>
      <c r="T65" s="35">
        <f t="shared" si="35"/>
        <v>27.665454879030371</v>
      </c>
      <c r="U65" s="42">
        <v>0.89970667843387275</v>
      </c>
      <c r="V65" s="43">
        <f t="shared" si="48"/>
        <v>0.10029332156612725</v>
      </c>
      <c r="W65" s="29">
        <f t="shared" si="44"/>
        <v>399930.8666800168</v>
      </c>
      <c r="X65" s="29">
        <f t="shared" si="36"/>
        <v>1948055.0827743812</v>
      </c>
      <c r="Y65" s="35">
        <f t="shared" si="45"/>
        <v>21.467212305623857</v>
      </c>
      <c r="Z65" s="36">
        <f t="shared" si="46"/>
        <v>6.1982425734065139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1602</v>
      </c>
      <c r="E66" s="49">
        <f t="shared" si="37"/>
        <v>14</v>
      </c>
      <c r="F66" s="3">
        <f t="shared" si="38"/>
        <v>8.7390761548064924E-3</v>
      </c>
      <c r="G66" s="2">
        <v>0.5</v>
      </c>
      <c r="H66" s="3">
        <f t="shared" si="39"/>
        <v>4.2761148442272454E-2</v>
      </c>
      <c r="I66" s="3">
        <f t="shared" si="40"/>
        <v>0.95723885155772759</v>
      </c>
      <c r="J66" s="5">
        <f t="shared" si="47"/>
        <v>87059.39977830858</v>
      </c>
      <c r="K66" s="5">
        <f t="shared" si="41"/>
        <v>3722.7599172153946</v>
      </c>
      <c r="L66" s="5">
        <f t="shared" si="42"/>
        <v>425990.0990985044</v>
      </c>
      <c r="M66" s="5">
        <f t="shared" si="32"/>
        <v>2066005.8283488774</v>
      </c>
      <c r="N66" s="33">
        <f t="shared" si="43"/>
        <v>23.730990951118827</v>
      </c>
      <c r="O66" s="4"/>
      <c r="Q66" s="27" t="s">
        <v>58</v>
      </c>
      <c r="R66" s="29">
        <f t="shared" si="33"/>
        <v>87059.39977830858</v>
      </c>
      <c r="S66" s="29">
        <f t="shared" si="34"/>
        <v>425990.0990985044</v>
      </c>
      <c r="T66" s="35">
        <f t="shared" si="35"/>
        <v>23.730990951118827</v>
      </c>
      <c r="U66" s="42">
        <v>0.86438699185239576</v>
      </c>
      <c r="V66" s="43">
        <f t="shared" si="48"/>
        <v>0.13561300814760424</v>
      </c>
      <c r="W66" s="29">
        <f t="shared" si="44"/>
        <v>368220.30031866021</v>
      </c>
      <c r="X66" s="29">
        <f t="shared" si="36"/>
        <v>1548124.2160943644</v>
      </c>
      <c r="Y66" s="35">
        <f t="shared" si="45"/>
        <v>17.782390184593137</v>
      </c>
      <c r="Z66" s="36">
        <f t="shared" si="46"/>
        <v>5.9486007665256899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1297</v>
      </c>
      <c r="E67" s="49">
        <f t="shared" si="37"/>
        <v>17</v>
      </c>
      <c r="F67" s="3">
        <f t="shared" si="38"/>
        <v>1.3107170393215111E-2</v>
      </c>
      <c r="G67" s="2">
        <v>0.5</v>
      </c>
      <c r="H67" s="3">
        <f t="shared" si="39"/>
        <v>6.3456513624486746E-2</v>
      </c>
      <c r="I67" s="3">
        <f t="shared" si="40"/>
        <v>0.93654348637551321</v>
      </c>
      <c r="J67" s="5">
        <f t="shared" si="47"/>
        <v>83336.639861093194</v>
      </c>
      <c r="K67" s="5">
        <f t="shared" si="41"/>
        <v>5288.2526227644057</v>
      </c>
      <c r="L67" s="5">
        <f t="shared" si="42"/>
        <v>403462.56774855492</v>
      </c>
      <c r="M67" s="5">
        <f t="shared" si="32"/>
        <v>1640015.7292503729</v>
      </c>
      <c r="N67" s="33">
        <f t="shared" si="43"/>
        <v>19.679407904902053</v>
      </c>
      <c r="O67" s="4"/>
      <c r="Q67" s="27" t="s">
        <v>60</v>
      </c>
      <c r="R67" s="29">
        <f t="shared" si="33"/>
        <v>83336.639861093194</v>
      </c>
      <c r="S67" s="29">
        <f t="shared" si="34"/>
        <v>403462.56774855492</v>
      </c>
      <c r="T67" s="35">
        <f t="shared" si="35"/>
        <v>19.679407904902053</v>
      </c>
      <c r="U67" s="42">
        <v>0.82345390469096191</v>
      </c>
      <c r="V67" s="43">
        <f t="shared" si="48"/>
        <v>0.17654609530903809</v>
      </c>
      <c r="W67" s="29">
        <f t="shared" si="44"/>
        <v>332232.82680918928</v>
      </c>
      <c r="X67" s="29">
        <f t="shared" si="36"/>
        <v>1179903.9157757042</v>
      </c>
      <c r="Y67" s="35">
        <f t="shared" si="45"/>
        <v>14.158285212151418</v>
      </c>
      <c r="Z67" s="36">
        <f t="shared" si="46"/>
        <v>5.5211226927506356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917</v>
      </c>
      <c r="E68" s="49">
        <f t="shared" si="37"/>
        <v>24</v>
      </c>
      <c r="F68" s="3">
        <f t="shared" si="38"/>
        <v>2.6172300981461286E-2</v>
      </c>
      <c r="G68" s="2">
        <v>0.5</v>
      </c>
      <c r="H68" s="3">
        <f t="shared" si="39"/>
        <v>0.12282497441146367</v>
      </c>
      <c r="I68" s="3">
        <f t="shared" si="40"/>
        <v>0.87717502558853633</v>
      </c>
      <c r="J68" s="5">
        <f t="shared" si="47"/>
        <v>78048.387238328782</v>
      </c>
      <c r="K68" s="5">
        <f t="shared" si="41"/>
        <v>9586.2911654037398</v>
      </c>
      <c r="L68" s="5">
        <f t="shared" si="42"/>
        <v>366276.20827813452</v>
      </c>
      <c r="M68" s="5">
        <f t="shared" si="32"/>
        <v>1236553.1615018179</v>
      </c>
      <c r="N68" s="33">
        <f t="shared" si="43"/>
        <v>15.843417208940853</v>
      </c>
      <c r="O68" s="4"/>
      <c r="Q68" s="27" t="s">
        <v>62</v>
      </c>
      <c r="R68" s="29">
        <f t="shared" si="33"/>
        <v>78048.387238328782</v>
      </c>
      <c r="S68" s="29">
        <f t="shared" si="34"/>
        <v>366276.20827813452</v>
      </c>
      <c r="T68" s="35">
        <f t="shared" si="35"/>
        <v>15.843417208940853</v>
      </c>
      <c r="U68" s="42">
        <v>0.7557222850963411</v>
      </c>
      <c r="V68" s="43">
        <f t="shared" si="48"/>
        <v>0.2442777149036589</v>
      </c>
      <c r="W68" s="29">
        <f t="shared" si="44"/>
        <v>276803.09309637517</v>
      </c>
      <c r="X68" s="29">
        <f t="shared" si="36"/>
        <v>847671.08896651492</v>
      </c>
      <c r="Y68" s="35">
        <f t="shared" si="45"/>
        <v>10.860840549825379</v>
      </c>
      <c r="Z68" s="36">
        <f t="shared" si="46"/>
        <v>4.9825766591154732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559</v>
      </c>
      <c r="E69" s="49">
        <f t="shared" si="37"/>
        <v>25</v>
      </c>
      <c r="F69" s="3">
        <f t="shared" si="38"/>
        <v>4.4722719141323794E-2</v>
      </c>
      <c r="G69" s="2">
        <v>0.5</v>
      </c>
      <c r="H69" s="3">
        <f t="shared" si="39"/>
        <v>0.20112630732099759</v>
      </c>
      <c r="I69" s="3">
        <f t="shared" si="40"/>
        <v>0.79887369267900243</v>
      </c>
      <c r="J69" s="5">
        <f t="shared" si="47"/>
        <v>68462.096072925036</v>
      </c>
      <c r="K69" s="5">
        <f t="shared" si="41"/>
        <v>13769.528574602784</v>
      </c>
      <c r="L69" s="5">
        <f t="shared" si="42"/>
        <v>307886.65892811824</v>
      </c>
      <c r="M69" s="5">
        <f t="shared" si="32"/>
        <v>870276.95322368341</v>
      </c>
      <c r="N69" s="33">
        <f t="shared" si="43"/>
        <v>12.711807016493834</v>
      </c>
      <c r="O69" s="4"/>
      <c r="Q69" s="27" t="s">
        <v>64</v>
      </c>
      <c r="R69" s="29">
        <f t="shared" si="33"/>
        <v>68462.096072925036</v>
      </c>
      <c r="S69" s="29">
        <f t="shared" si="34"/>
        <v>307886.65892811824</v>
      </c>
      <c r="T69" s="35">
        <f t="shared" si="35"/>
        <v>12.711807016493834</v>
      </c>
      <c r="U69" s="42">
        <v>0.69850988448397933</v>
      </c>
      <c r="V69" s="43">
        <f t="shared" si="48"/>
        <v>0.30149011551602067</v>
      </c>
      <c r="W69" s="29">
        <f t="shared" si="44"/>
        <v>215061.87456203823</v>
      </c>
      <c r="X69" s="29">
        <f t="shared" si="36"/>
        <v>570867.99587013968</v>
      </c>
      <c r="Y69" s="35">
        <f t="shared" si="45"/>
        <v>8.3384533722434924</v>
      </c>
      <c r="Z69" s="36">
        <f t="shared" si="46"/>
        <v>4.3733536442503418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359</v>
      </c>
      <c r="E70" s="49">
        <f t="shared" si="37"/>
        <v>23</v>
      </c>
      <c r="F70" s="3">
        <f t="shared" si="38"/>
        <v>6.4066852367688026E-2</v>
      </c>
      <c r="G70" s="2">
        <v>0.5</v>
      </c>
      <c r="H70" s="3">
        <f t="shared" si="39"/>
        <v>0.27611044417767111</v>
      </c>
      <c r="I70" s="3">
        <f t="shared" si="40"/>
        <v>0.72388955582232883</v>
      </c>
      <c r="J70" s="5">
        <f t="shared" si="47"/>
        <v>54692.567498322256</v>
      </c>
      <c r="K70" s="5">
        <f t="shared" si="41"/>
        <v>15101.189105179017</v>
      </c>
      <c r="L70" s="5">
        <f t="shared" si="42"/>
        <v>235709.8647286637</v>
      </c>
      <c r="M70" s="5">
        <f t="shared" si="32"/>
        <v>562390.29429556511</v>
      </c>
      <c r="N70" s="33">
        <f t="shared" si="43"/>
        <v>10.282755409367406</v>
      </c>
      <c r="O70" s="4"/>
      <c r="Q70" s="27" t="s">
        <v>66</v>
      </c>
      <c r="R70" s="29">
        <f t="shared" si="33"/>
        <v>54692.567498322256</v>
      </c>
      <c r="S70" s="29">
        <f t="shared" si="34"/>
        <v>235709.8647286637</v>
      </c>
      <c r="T70" s="35">
        <f t="shared" si="35"/>
        <v>10.282755409367406</v>
      </c>
      <c r="U70" s="42">
        <v>0.67065690345363116</v>
      </c>
      <c r="V70" s="43">
        <f t="shared" si="48"/>
        <v>0.32934309654636884</v>
      </c>
      <c r="W70" s="29">
        <f t="shared" si="44"/>
        <v>158080.44799239986</v>
      </c>
      <c r="X70" s="29">
        <f t="shared" si="36"/>
        <v>355806.1213081014</v>
      </c>
      <c r="Y70" s="35">
        <f t="shared" si="45"/>
        <v>6.5055662511915546</v>
      </c>
      <c r="Z70" s="36">
        <f t="shared" si="46"/>
        <v>3.777189158175851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189</v>
      </c>
      <c r="E71" s="49">
        <f t="shared" si="37"/>
        <v>17</v>
      </c>
      <c r="F71" s="3">
        <f t="shared" si="38"/>
        <v>8.9947089947089942E-2</v>
      </c>
      <c r="G71" s="2">
        <v>0.5</v>
      </c>
      <c r="H71" s="3">
        <f t="shared" si="39"/>
        <v>0.367170626349892</v>
      </c>
      <c r="I71" s="3">
        <f t="shared" si="40"/>
        <v>0.63282937365010805</v>
      </c>
      <c r="J71" s="5">
        <f t="shared" si="47"/>
        <v>39591.378393143234</v>
      </c>
      <c r="K71" s="5">
        <f t="shared" si="41"/>
        <v>14536.791202665981</v>
      </c>
      <c r="L71" s="5">
        <f t="shared" si="42"/>
        <v>161614.91395905122</v>
      </c>
      <c r="M71" s="5">
        <f>L71+M72</f>
        <v>326680.42956690141</v>
      </c>
      <c r="N71" s="33">
        <f t="shared" si="43"/>
        <v>8.2513022487612773</v>
      </c>
      <c r="O71" s="4"/>
      <c r="Q71" s="27" t="s">
        <v>68</v>
      </c>
      <c r="R71" s="29">
        <f t="shared" si="33"/>
        <v>39591.378393143234</v>
      </c>
      <c r="S71" s="29">
        <f t="shared" si="34"/>
        <v>161614.91395905122</v>
      </c>
      <c r="T71" s="35">
        <f t="shared" si="35"/>
        <v>8.2513022487612773</v>
      </c>
      <c r="U71" s="42">
        <v>0.63527807449444496</v>
      </c>
      <c r="V71" s="43">
        <f t="shared" si="48"/>
        <v>0.36472192550555504</v>
      </c>
      <c r="W71" s="29">
        <f t="shared" si="44"/>
        <v>102670.41134949145</v>
      </c>
      <c r="X71" s="29">
        <f>X72+W71</f>
        <v>197725.67331570154</v>
      </c>
      <c r="Y71" s="35">
        <f t="shared" si="45"/>
        <v>4.9941598737048603</v>
      </c>
      <c r="Z71" s="36">
        <f t="shared" si="46"/>
        <v>3.257142375056417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112</v>
      </c>
      <c r="E72" s="50">
        <f t="shared" si="37"/>
        <v>17</v>
      </c>
      <c r="F72" s="17">
        <f t="shared" si="38"/>
        <v>0.15178571428571427</v>
      </c>
      <c r="G72" s="12"/>
      <c r="H72" s="17">
        <v>1</v>
      </c>
      <c r="I72" s="17">
        <f t="shared" si="40"/>
        <v>0</v>
      </c>
      <c r="J72" s="21">
        <f t="shared" si="47"/>
        <v>25054.587190477254</v>
      </c>
      <c r="K72" s="21">
        <f t="shared" si="41"/>
        <v>25054.587190477254</v>
      </c>
      <c r="L72" s="21">
        <f>K72/F72</f>
        <v>165065.51560785016</v>
      </c>
      <c r="M72" s="21">
        <f>L72</f>
        <v>165065.51560785016</v>
      </c>
      <c r="N72" s="34">
        <f t="shared" si="43"/>
        <v>6.5882352941176476</v>
      </c>
      <c r="O72" s="4"/>
      <c r="Q72" s="30" t="s">
        <v>69</v>
      </c>
      <c r="R72" s="31">
        <f t="shared" si="33"/>
        <v>25054.587190477254</v>
      </c>
      <c r="S72" s="31">
        <f t="shared" si="34"/>
        <v>165065.51560785016</v>
      </c>
      <c r="T72" s="38">
        <f t="shared" si="35"/>
        <v>6.5882352941176476</v>
      </c>
      <c r="U72" s="44">
        <v>0.57586384179742911</v>
      </c>
      <c r="V72" s="45">
        <f t="shared" si="48"/>
        <v>0.42413615820257089</v>
      </c>
      <c r="W72" s="31">
        <f t="shared" si="44"/>
        <v>95055.261966210091</v>
      </c>
      <c r="X72" s="31">
        <f>W72</f>
        <v>95055.261966210091</v>
      </c>
      <c r="Y72" s="38">
        <f t="shared" si="45"/>
        <v>3.7939264871360039</v>
      </c>
      <c r="Z72" s="37">
        <f t="shared" si="46"/>
        <v>2.7943088069816437</v>
      </c>
    </row>
    <row r="73" spans="1:26" s="2" customFormat="1" ht="13.2" x14ac:dyDescent="0.25">
      <c r="B73" s="2" t="s">
        <v>70</v>
      </c>
      <c r="D73" s="25">
        <f>SUM(D54:D72)</f>
        <v>31889</v>
      </c>
      <c r="E73" s="25">
        <f>SUM(E54:E72)</f>
        <v>204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70.536848667362179</v>
      </c>
      <c r="F78" s="54">
        <f>$Y$4</f>
        <v>64.452440894800844</v>
      </c>
      <c r="G78" s="54">
        <f>E78-F78</f>
        <v>6.0844077725613346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76.584634898736823</v>
      </c>
      <c r="F79" s="54">
        <f>$Y$29</f>
        <v>68.060844390267249</v>
      </c>
      <c r="G79" s="54">
        <f t="shared" ref="G79:G80" si="49">E79-F79</f>
        <v>8.523790508469574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73.446896538837791</v>
      </c>
      <c r="F80" s="54">
        <f>$Y$54</f>
        <v>65.607364950348853</v>
      </c>
      <c r="G80" s="54">
        <f t="shared" si="49"/>
        <v>7.8395315884889385</v>
      </c>
    </row>
  </sheetData>
  <mergeCells count="30">
    <mergeCell ref="B1:N1"/>
    <mergeCell ref="B2:B3"/>
    <mergeCell ref="B26:N26"/>
    <mergeCell ref="B27:B28"/>
    <mergeCell ref="B51:N51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CBD1D-9902-1045-90D2-340F7CA9B12F}">
  <dimension ref="A1"/>
  <sheetViews>
    <sheetView workbookViewId="0"/>
  </sheetViews>
  <sheetFormatPr defaultColWidth="11.19921875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103E6-FA56-9144-92D6-88DD469E60E8}">
  <dimension ref="A1"/>
  <sheetViews>
    <sheetView workbookViewId="0"/>
  </sheetViews>
  <sheetFormatPr defaultColWidth="11.19921875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56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166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7251559.3197234822</v>
      </c>
      <c r="N4" s="32">
        <f>M4/J4</f>
        <v>72.515593197234821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72.515593197234821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6604044.3291274952</v>
      </c>
      <c r="Y4" s="40">
        <f>X4/R4</f>
        <v>66.040443291274954</v>
      </c>
      <c r="Z4" s="36">
        <f>T4-Y4</f>
        <v>6.4751499059598672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772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7151559.3197234822</v>
      </c>
      <c r="N5" s="33">
        <f t="shared" ref="N5:N22" si="10">M5/J5</f>
        <v>71.515593197234821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71.515593197234821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6507364.1349526215</v>
      </c>
      <c r="Y5" s="35">
        <f t="shared" ref="Y5:Y22" si="12">X5/R5</f>
        <v>65.073641349526213</v>
      </c>
      <c r="Z5" s="36">
        <f t="shared" ref="Z5:Z22" si="13">T5-Y5</f>
        <v>6.4419518477086086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1063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6751559.3197234822</v>
      </c>
      <c r="N6" s="33">
        <f t="shared" si="10"/>
        <v>67.515593197234821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67.515593197234821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6120643.358253127</v>
      </c>
      <c r="Y6" s="35">
        <f t="shared" si="12"/>
        <v>61.206433582531268</v>
      </c>
      <c r="Z6" s="36">
        <f t="shared" si="13"/>
        <v>6.3091596147035531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1162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6251559.3197234822</v>
      </c>
      <c r="N7" s="33">
        <f t="shared" si="10"/>
        <v>62.515593197234821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62.515593197234821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5637242.3873787588</v>
      </c>
      <c r="Y7" s="35">
        <f t="shared" si="12"/>
        <v>56.372423873787589</v>
      </c>
      <c r="Z7" s="36">
        <f t="shared" si="13"/>
        <v>6.143169323447232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1247</v>
      </c>
      <c r="E8">
        <v>3</v>
      </c>
      <c r="F8" s="3">
        <f t="shared" si="5"/>
        <v>2.4057738572574178E-3</v>
      </c>
      <c r="G8" s="2">
        <v>0.5</v>
      </c>
      <c r="H8" s="3">
        <f t="shared" si="6"/>
        <v>1.195695496213631E-2</v>
      </c>
      <c r="I8" s="3">
        <f t="shared" si="7"/>
        <v>0.98804304503786367</v>
      </c>
      <c r="J8" s="5">
        <f t="shared" si="14"/>
        <v>100000</v>
      </c>
      <c r="K8" s="5">
        <f t="shared" si="8"/>
        <v>1195.695496213631</v>
      </c>
      <c r="L8" s="5">
        <f t="shared" si="9"/>
        <v>497010.76125946589</v>
      </c>
      <c r="M8" s="5">
        <f t="shared" si="0"/>
        <v>5751559.3197234822</v>
      </c>
      <c r="N8" s="33">
        <f t="shared" si="10"/>
        <v>57.515593197234821</v>
      </c>
      <c r="O8" s="4"/>
      <c r="Q8" s="27" t="s">
        <v>42</v>
      </c>
      <c r="R8" s="29">
        <f t="shared" si="1"/>
        <v>100000</v>
      </c>
      <c r="S8" s="29">
        <f t="shared" si="2"/>
        <v>497010.76125946589</v>
      </c>
      <c r="T8" s="35">
        <f t="shared" si="3"/>
        <v>57.515593197234821</v>
      </c>
      <c r="U8" s="42">
        <v>0.96680194174873568</v>
      </c>
      <c r="V8" s="43">
        <f>1-U8</f>
        <v>3.3198058251264317E-2</v>
      </c>
      <c r="W8" s="29">
        <f t="shared" si="11"/>
        <v>480510.96905566892</v>
      </c>
      <c r="X8" s="29">
        <f t="shared" si="4"/>
        <v>5153841.4165043905</v>
      </c>
      <c r="Y8" s="35">
        <f t="shared" si="12"/>
        <v>51.538414165043903</v>
      </c>
      <c r="Z8" s="36">
        <f t="shared" si="13"/>
        <v>5.977179032190918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1214</v>
      </c>
      <c r="E9">
        <v>4</v>
      </c>
      <c r="F9" s="3">
        <f t="shared" si="5"/>
        <v>3.2948929159802307E-3</v>
      </c>
      <c r="G9" s="2">
        <v>0.5</v>
      </c>
      <c r="H9" s="3">
        <f t="shared" si="6"/>
        <v>1.6339869281045749E-2</v>
      </c>
      <c r="I9" s="3">
        <f t="shared" si="7"/>
        <v>0.98366013071895431</v>
      </c>
      <c r="J9" s="5">
        <f t="shared" si="14"/>
        <v>98804.304503786363</v>
      </c>
      <c r="K9" s="5">
        <f t="shared" si="8"/>
        <v>1614.4494199965091</v>
      </c>
      <c r="L9" s="5">
        <f t="shared" si="9"/>
        <v>489985.3989689406</v>
      </c>
      <c r="M9" s="5">
        <f t="shared" si="0"/>
        <v>5254548.5584640168</v>
      </c>
      <c r="N9" s="33">
        <f t="shared" si="10"/>
        <v>53.181372864809276</v>
      </c>
      <c r="O9" s="4"/>
      <c r="Q9" s="27" t="s">
        <v>44</v>
      </c>
      <c r="R9" s="29">
        <f t="shared" si="1"/>
        <v>98804.304503786363</v>
      </c>
      <c r="S9" s="29">
        <f t="shared" si="2"/>
        <v>489985.3989689406</v>
      </c>
      <c r="T9" s="35">
        <f t="shared" si="3"/>
        <v>53.181372864809276</v>
      </c>
      <c r="U9" s="42">
        <v>0.9555940589531835</v>
      </c>
      <c r="V9" s="43">
        <f t="shared" ref="V9:V22" si="15">1-U9</f>
        <v>4.4405941046816499E-2</v>
      </c>
      <c r="W9" s="29">
        <f t="shared" si="11"/>
        <v>468227.13622852496</v>
      </c>
      <c r="X9" s="29">
        <f t="shared" si="4"/>
        <v>4673330.4474487221</v>
      </c>
      <c r="Y9" s="35">
        <f t="shared" si="12"/>
        <v>47.298854750499572</v>
      </c>
      <c r="Z9" s="36">
        <f t="shared" si="13"/>
        <v>5.8825181143097041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1197</v>
      </c>
      <c r="E10">
        <v>3</v>
      </c>
      <c r="F10" s="3">
        <f t="shared" si="5"/>
        <v>2.5062656641604009E-3</v>
      </c>
      <c r="G10" s="2">
        <v>0.5</v>
      </c>
      <c r="H10" s="3">
        <f t="shared" si="6"/>
        <v>1.2453300124532999E-2</v>
      </c>
      <c r="I10" s="3">
        <f t="shared" si="7"/>
        <v>0.98754669987546695</v>
      </c>
      <c r="J10" s="5">
        <f t="shared" si="14"/>
        <v>97189.855083789866</v>
      </c>
      <c r="K10" s="5">
        <f t="shared" si="8"/>
        <v>1210.3344344183045</v>
      </c>
      <c r="L10" s="5">
        <f t="shared" si="9"/>
        <v>482923.43933290348</v>
      </c>
      <c r="M10" s="5">
        <f t="shared" si="0"/>
        <v>4764563.1594950762</v>
      </c>
      <c r="N10" s="33">
        <f t="shared" si="10"/>
        <v>49.02325613498882</v>
      </c>
      <c r="O10" s="4"/>
      <c r="Q10" s="27" t="s">
        <v>46</v>
      </c>
      <c r="R10" s="29">
        <f t="shared" si="1"/>
        <v>97189.855083789866</v>
      </c>
      <c r="S10" s="29">
        <f t="shared" si="2"/>
        <v>482923.43933290348</v>
      </c>
      <c r="T10" s="35">
        <f t="shared" si="3"/>
        <v>49.02325613498882</v>
      </c>
      <c r="U10" s="42">
        <v>0.96363095511775332</v>
      </c>
      <c r="V10" s="43">
        <f t="shared" si="15"/>
        <v>3.6369044882246682E-2</v>
      </c>
      <c r="W10" s="29">
        <f t="shared" si="11"/>
        <v>465359.97509311617</v>
      </c>
      <c r="X10" s="29">
        <f t="shared" si="4"/>
        <v>4205103.311220197</v>
      </c>
      <c r="Y10" s="35">
        <f t="shared" si="12"/>
        <v>43.266895578709011</v>
      </c>
      <c r="Z10" s="36">
        <f t="shared" si="13"/>
        <v>5.7563605562798088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1346</v>
      </c>
      <c r="E11">
        <v>2</v>
      </c>
      <c r="F11" s="3">
        <f t="shared" si="5"/>
        <v>1.4858841010401188E-3</v>
      </c>
      <c r="G11" s="2">
        <v>0.5</v>
      </c>
      <c r="H11" s="3">
        <f t="shared" si="6"/>
        <v>7.4019245003700959E-3</v>
      </c>
      <c r="I11" s="3">
        <f t="shared" si="7"/>
        <v>0.99259807549962986</v>
      </c>
      <c r="J11" s="5">
        <f t="shared" si="14"/>
        <v>95979.520649371552</v>
      </c>
      <c r="K11" s="5">
        <f t="shared" si="8"/>
        <v>710.43316542836078</v>
      </c>
      <c r="L11" s="5">
        <f t="shared" si="9"/>
        <v>478121.5203332869</v>
      </c>
      <c r="M11" s="5">
        <f t="shared" si="0"/>
        <v>4281639.7201621728</v>
      </c>
      <c r="N11" s="33">
        <f t="shared" si="10"/>
        <v>44.609930235051742</v>
      </c>
      <c r="O11" s="4"/>
      <c r="Q11" s="27" t="s">
        <v>48</v>
      </c>
      <c r="R11" s="29">
        <f t="shared" si="1"/>
        <v>95979.520649371552</v>
      </c>
      <c r="S11" s="29">
        <f t="shared" si="2"/>
        <v>478121.5203332869</v>
      </c>
      <c r="T11" s="35">
        <f t="shared" si="3"/>
        <v>44.609930235051742</v>
      </c>
      <c r="U11" s="42">
        <v>0.96005435016735896</v>
      </c>
      <c r="V11" s="43">
        <f t="shared" si="15"/>
        <v>3.9945649832641039E-2</v>
      </c>
      <c r="W11" s="29">
        <f t="shared" si="11"/>
        <v>459022.64550460345</v>
      </c>
      <c r="X11" s="29">
        <f t="shared" si="4"/>
        <v>3739743.3361270805</v>
      </c>
      <c r="Y11" s="35">
        <f t="shared" si="12"/>
        <v>38.963971801744641</v>
      </c>
      <c r="Z11" s="36">
        <f t="shared" si="13"/>
        <v>5.6459584333071007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1516</v>
      </c>
      <c r="E12">
        <v>1</v>
      </c>
      <c r="F12" s="3">
        <f t="shared" si="5"/>
        <v>6.5963060686015829E-4</v>
      </c>
      <c r="G12" s="2">
        <v>0.5</v>
      </c>
      <c r="H12" s="3">
        <f t="shared" si="6"/>
        <v>3.2927230819888042E-3</v>
      </c>
      <c r="I12" s="3">
        <f t="shared" si="7"/>
        <v>0.9967072769180112</v>
      </c>
      <c r="J12" s="5">
        <f t="shared" si="14"/>
        <v>95269.087483943193</v>
      </c>
      <c r="K12" s="5">
        <f t="shared" si="8"/>
        <v>313.69472335839043</v>
      </c>
      <c r="L12" s="5">
        <f t="shared" si="9"/>
        <v>475561.20061131997</v>
      </c>
      <c r="M12" s="5">
        <f t="shared" si="0"/>
        <v>3803518.199828886</v>
      </c>
      <c r="N12" s="33">
        <f t="shared" si="10"/>
        <v>39.923949103322073</v>
      </c>
      <c r="O12" s="4"/>
      <c r="Q12" s="27" t="s">
        <v>50</v>
      </c>
      <c r="R12" s="29">
        <f t="shared" si="1"/>
        <v>95269.087483943193</v>
      </c>
      <c r="S12" s="29">
        <f t="shared" si="2"/>
        <v>475561.20061131997</v>
      </c>
      <c r="T12" s="35">
        <f t="shared" si="3"/>
        <v>39.923949103322073</v>
      </c>
      <c r="U12" s="42">
        <v>0.94127750867207383</v>
      </c>
      <c r="V12" s="43">
        <f t="shared" si="15"/>
        <v>5.8722491327926174E-2</v>
      </c>
      <c r="W12" s="29">
        <f t="shared" si="11"/>
        <v>447635.06213252357</v>
      </c>
      <c r="X12" s="29">
        <f t="shared" si="4"/>
        <v>3280720.6906224769</v>
      </c>
      <c r="Y12" s="35">
        <f t="shared" si="12"/>
        <v>34.43636101978425</v>
      </c>
      <c r="Z12" s="36">
        <f t="shared" si="13"/>
        <v>5.4875880835378226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1451</v>
      </c>
      <c r="E13">
        <v>8</v>
      </c>
      <c r="F13" s="3">
        <f t="shared" si="5"/>
        <v>5.5134390075809786E-3</v>
      </c>
      <c r="G13" s="2">
        <v>0.5</v>
      </c>
      <c r="H13" s="3">
        <f t="shared" si="6"/>
        <v>2.7192386131883073E-2</v>
      </c>
      <c r="I13" s="3">
        <f t="shared" si="7"/>
        <v>0.97280761386811698</v>
      </c>
      <c r="J13" s="5">
        <f t="shared" si="14"/>
        <v>94955.3927605848</v>
      </c>
      <c r="K13" s="5">
        <f t="shared" si="8"/>
        <v>2582.0637052504367</v>
      </c>
      <c r="L13" s="5">
        <f t="shared" si="9"/>
        <v>468321.80453979794</v>
      </c>
      <c r="M13" s="5">
        <f t="shared" si="0"/>
        <v>3327956.9992175661</v>
      </c>
      <c r="N13" s="33">
        <f t="shared" si="10"/>
        <v>35.04758289619727</v>
      </c>
      <c r="O13" s="4"/>
      <c r="Q13" s="27" t="s">
        <v>52</v>
      </c>
      <c r="R13" s="29">
        <f t="shared" si="1"/>
        <v>94955.3927605848</v>
      </c>
      <c r="S13" s="29">
        <f t="shared" si="2"/>
        <v>468321.80453979794</v>
      </c>
      <c r="T13" s="35">
        <f t="shared" si="3"/>
        <v>35.04758289619727</v>
      </c>
      <c r="U13" s="42">
        <v>0.95386474178345915</v>
      </c>
      <c r="V13" s="43">
        <f t="shared" si="15"/>
        <v>4.6135258216540853E-2</v>
      </c>
      <c r="W13" s="29">
        <f t="shared" si="11"/>
        <v>446715.65715891798</v>
      </c>
      <c r="X13" s="29">
        <f t="shared" si="4"/>
        <v>2833085.6284899535</v>
      </c>
      <c r="Y13" s="35">
        <f t="shared" si="12"/>
        <v>29.835963457421915</v>
      </c>
      <c r="Z13" s="36">
        <f t="shared" si="13"/>
        <v>5.2116194387753545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1335</v>
      </c>
      <c r="E14">
        <v>11</v>
      </c>
      <c r="F14" s="3">
        <f t="shared" si="5"/>
        <v>8.2397003745318352E-3</v>
      </c>
      <c r="G14" s="2">
        <v>0.5</v>
      </c>
      <c r="H14" s="3">
        <f t="shared" si="6"/>
        <v>4.0366972477064229E-2</v>
      </c>
      <c r="I14" s="3">
        <f t="shared" si="7"/>
        <v>0.95963302752293578</v>
      </c>
      <c r="J14" s="5">
        <f t="shared" si="14"/>
        <v>92373.329055334369</v>
      </c>
      <c r="K14" s="5">
        <f t="shared" si="8"/>
        <v>3728.8316315914799</v>
      </c>
      <c r="L14" s="5">
        <f t="shared" si="9"/>
        <v>452544.56619769312</v>
      </c>
      <c r="M14" s="5">
        <f t="shared" si="0"/>
        <v>2859635.1946777683</v>
      </c>
      <c r="N14" s="33">
        <f t="shared" si="10"/>
        <v>30.957368581625566</v>
      </c>
      <c r="O14" s="4"/>
      <c r="Q14" s="27" t="s">
        <v>54</v>
      </c>
      <c r="R14" s="29">
        <f t="shared" si="1"/>
        <v>92373.329055334369</v>
      </c>
      <c r="S14" s="29">
        <f t="shared" si="2"/>
        <v>452544.56619769312</v>
      </c>
      <c r="T14" s="35">
        <f t="shared" si="3"/>
        <v>30.957368581625566</v>
      </c>
      <c r="U14" s="42">
        <v>0.94210046609890041</v>
      </c>
      <c r="V14" s="43">
        <f t="shared" si="15"/>
        <v>5.7899533901099587E-2</v>
      </c>
      <c r="W14" s="29">
        <f t="shared" si="11"/>
        <v>426342.44674537139</v>
      </c>
      <c r="X14" s="29">
        <f t="shared" si="4"/>
        <v>2386369.9713310353</v>
      </c>
      <c r="Y14" s="35">
        <f t="shared" si="12"/>
        <v>25.833971729020707</v>
      </c>
      <c r="Z14" s="36">
        <f t="shared" si="13"/>
        <v>5.1233968526048592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1135</v>
      </c>
      <c r="E15">
        <v>7</v>
      </c>
      <c r="F15" s="3">
        <f t="shared" si="5"/>
        <v>6.1674008810572688E-3</v>
      </c>
      <c r="G15" s="2">
        <v>0.5</v>
      </c>
      <c r="H15" s="3">
        <f t="shared" si="6"/>
        <v>3.0368763557483729E-2</v>
      </c>
      <c r="I15" s="3">
        <f t="shared" si="7"/>
        <v>0.96963123644251625</v>
      </c>
      <c r="J15" s="5">
        <f t="shared" si="14"/>
        <v>88644.497423742883</v>
      </c>
      <c r="K15" s="5">
        <f t="shared" si="8"/>
        <v>2692.0237829336234</v>
      </c>
      <c r="L15" s="5">
        <f t="shared" si="9"/>
        <v>436492.42766138038</v>
      </c>
      <c r="M15" s="5">
        <f t="shared" si="0"/>
        <v>2407090.6284800749</v>
      </c>
      <c r="N15" s="33">
        <f t="shared" si="10"/>
        <v>27.154428063070618</v>
      </c>
      <c r="O15" s="4"/>
      <c r="Q15" s="27" t="s">
        <v>56</v>
      </c>
      <c r="R15" s="29">
        <f t="shared" si="1"/>
        <v>88644.497423742883</v>
      </c>
      <c r="S15" s="29">
        <f t="shared" si="2"/>
        <v>436492.42766138038</v>
      </c>
      <c r="T15" s="35">
        <f t="shared" si="3"/>
        <v>27.154428063070618</v>
      </c>
      <c r="U15" s="42">
        <v>0.91645683631107144</v>
      </c>
      <c r="V15" s="43">
        <f t="shared" si="15"/>
        <v>8.3543163688928557E-2</v>
      </c>
      <c r="W15" s="29">
        <f t="shared" si="11"/>
        <v>400026.46932828787</v>
      </c>
      <c r="X15" s="29">
        <f t="shared" si="4"/>
        <v>1960027.5245856638</v>
      </c>
      <c r="Y15" s="35">
        <f t="shared" si="12"/>
        <v>22.111102003503294</v>
      </c>
      <c r="Z15" s="36">
        <f t="shared" si="13"/>
        <v>5.0433260595673239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798</v>
      </c>
      <c r="E16">
        <v>4</v>
      </c>
      <c r="F16" s="3">
        <f t="shared" si="5"/>
        <v>5.0125313283208017E-3</v>
      </c>
      <c r="G16" s="2">
        <v>0.5</v>
      </c>
      <c r="H16" s="3">
        <f t="shared" si="6"/>
        <v>2.4752475247524754E-2</v>
      </c>
      <c r="I16" s="3">
        <f t="shared" si="7"/>
        <v>0.97524752475247523</v>
      </c>
      <c r="J16" s="5">
        <f t="shared" si="14"/>
        <v>85952.473640809258</v>
      </c>
      <c r="K16" s="5">
        <f t="shared" si="8"/>
        <v>2127.5364762576551</v>
      </c>
      <c r="L16" s="5">
        <f t="shared" si="9"/>
        <v>424443.5270134022</v>
      </c>
      <c r="M16" s="5">
        <f t="shared" si="0"/>
        <v>1970598.2008186944</v>
      </c>
      <c r="N16" s="33">
        <f t="shared" si="10"/>
        <v>22.926602543793187</v>
      </c>
      <c r="O16" s="4"/>
      <c r="Q16" s="27" t="s">
        <v>58</v>
      </c>
      <c r="R16" s="29">
        <f t="shared" si="1"/>
        <v>85952.473640809258</v>
      </c>
      <c r="S16" s="29">
        <f t="shared" si="2"/>
        <v>424443.5270134022</v>
      </c>
      <c r="T16" s="35">
        <f t="shared" si="3"/>
        <v>22.926602543793187</v>
      </c>
      <c r="U16" s="42">
        <v>0.8859396016463057</v>
      </c>
      <c r="V16" s="43">
        <f t="shared" si="15"/>
        <v>0.1140603983536943</v>
      </c>
      <c r="W16" s="29">
        <f t="shared" si="11"/>
        <v>376031.32924360654</v>
      </c>
      <c r="X16" s="29">
        <f t="shared" si="4"/>
        <v>1560001.0552573758</v>
      </c>
      <c r="Y16" s="35">
        <f t="shared" si="12"/>
        <v>18.149577192816299</v>
      </c>
      <c r="Z16" s="36">
        <f t="shared" si="13"/>
        <v>4.7770253509768885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645</v>
      </c>
      <c r="E17">
        <v>8</v>
      </c>
      <c r="F17" s="3">
        <f t="shared" si="5"/>
        <v>1.2403100775193798E-2</v>
      </c>
      <c r="G17" s="2">
        <v>0.5</v>
      </c>
      <c r="H17" s="3">
        <f t="shared" si="6"/>
        <v>6.0150375939849621E-2</v>
      </c>
      <c r="I17" s="3">
        <f t="shared" si="7"/>
        <v>0.93984962406015038</v>
      </c>
      <c r="J17" s="5">
        <f t="shared" si="14"/>
        <v>83824.937164551608</v>
      </c>
      <c r="K17" s="5">
        <f t="shared" si="8"/>
        <v>5042.1014835820515</v>
      </c>
      <c r="L17" s="5">
        <f t="shared" si="9"/>
        <v>406519.43211380288</v>
      </c>
      <c r="M17" s="5">
        <f t="shared" si="0"/>
        <v>1546154.6738052922</v>
      </c>
      <c r="N17" s="33">
        <f t="shared" si="10"/>
        <v>18.445044232721948</v>
      </c>
      <c r="O17" s="4"/>
      <c r="Q17" s="27" t="s">
        <v>60</v>
      </c>
      <c r="R17" s="29">
        <f t="shared" si="1"/>
        <v>83824.937164551608</v>
      </c>
      <c r="S17" s="29">
        <f t="shared" si="2"/>
        <v>406519.43211380288</v>
      </c>
      <c r="T17" s="35">
        <f t="shared" si="3"/>
        <v>18.445044232721948</v>
      </c>
      <c r="U17" s="42">
        <v>0.85631920960893304</v>
      </c>
      <c r="V17" s="43">
        <f t="shared" si="15"/>
        <v>0.14368079039106696</v>
      </c>
      <c r="W17" s="29">
        <f t="shared" si="11"/>
        <v>348110.39879836398</v>
      </c>
      <c r="X17" s="29">
        <f t="shared" si="4"/>
        <v>1183969.7260137694</v>
      </c>
      <c r="Y17" s="35">
        <f t="shared" si="12"/>
        <v>14.124313910186308</v>
      </c>
      <c r="Z17" s="36">
        <f t="shared" si="13"/>
        <v>4.3207303225356402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454</v>
      </c>
      <c r="E18">
        <v>12</v>
      </c>
      <c r="F18" s="3">
        <f t="shared" si="5"/>
        <v>2.643171806167401E-2</v>
      </c>
      <c r="G18" s="2">
        <v>0.5</v>
      </c>
      <c r="H18" s="3">
        <f t="shared" si="6"/>
        <v>0.12396694214876032</v>
      </c>
      <c r="I18" s="3">
        <f t="shared" si="7"/>
        <v>0.87603305785123964</v>
      </c>
      <c r="J18" s="5">
        <f t="shared" si="14"/>
        <v>78782.835680969554</v>
      </c>
      <c r="K18" s="5">
        <f t="shared" si="8"/>
        <v>9766.4672331780439</v>
      </c>
      <c r="L18" s="5">
        <f t="shared" si="9"/>
        <v>369498.01032190264</v>
      </c>
      <c r="M18" s="5">
        <f t="shared" si="0"/>
        <v>1139635.2416914892</v>
      </c>
      <c r="N18" s="33">
        <f t="shared" si="10"/>
        <v>14.46552706361615</v>
      </c>
      <c r="O18" s="4"/>
      <c r="Q18" s="27" t="s">
        <v>62</v>
      </c>
      <c r="R18" s="29">
        <f t="shared" si="1"/>
        <v>78782.835680969554</v>
      </c>
      <c r="S18" s="29">
        <f t="shared" si="2"/>
        <v>369498.01032190264</v>
      </c>
      <c r="T18" s="35">
        <f t="shared" si="3"/>
        <v>14.46552706361615</v>
      </c>
      <c r="U18" s="42">
        <v>0.77613843304153718</v>
      </c>
      <c r="V18" s="43">
        <f t="shared" si="15"/>
        <v>0.22386156695846282</v>
      </c>
      <c r="W18" s="29">
        <f t="shared" si="11"/>
        <v>286781.60674320726</v>
      </c>
      <c r="X18" s="29">
        <f t="shared" si="4"/>
        <v>835859.32721540541</v>
      </c>
      <c r="Y18" s="35">
        <f t="shared" si="12"/>
        <v>10.609662878856136</v>
      </c>
      <c r="Z18" s="36">
        <f t="shared" si="13"/>
        <v>3.8558641847600139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253</v>
      </c>
      <c r="E19">
        <v>13</v>
      </c>
      <c r="F19" s="3">
        <f t="shared" si="5"/>
        <v>5.1383399209486168E-2</v>
      </c>
      <c r="G19" s="2">
        <v>0.5</v>
      </c>
      <c r="H19" s="3">
        <f t="shared" si="6"/>
        <v>0.22767075306479861</v>
      </c>
      <c r="I19" s="3">
        <f t="shared" si="7"/>
        <v>0.77232924693520144</v>
      </c>
      <c r="J19" s="5">
        <f t="shared" si="14"/>
        <v>69016.368447791509</v>
      </c>
      <c r="K19" s="5">
        <f t="shared" si="8"/>
        <v>15713.008578306299</v>
      </c>
      <c r="L19" s="5">
        <f t="shared" si="9"/>
        <v>305799.32079319179</v>
      </c>
      <c r="M19" s="5">
        <f t="shared" si="0"/>
        <v>770137.23136958666</v>
      </c>
      <c r="N19" s="33">
        <f t="shared" si="10"/>
        <v>11.158762025448627</v>
      </c>
      <c r="O19" s="4"/>
      <c r="Q19" s="27" t="s">
        <v>64</v>
      </c>
      <c r="R19" s="29">
        <f t="shared" si="1"/>
        <v>69016.368447791509</v>
      </c>
      <c r="S19" s="29">
        <f t="shared" si="2"/>
        <v>305799.32079319179</v>
      </c>
      <c r="T19" s="35">
        <f t="shared" si="3"/>
        <v>11.158762025448627</v>
      </c>
      <c r="U19" s="42">
        <v>0.73716277889453141</v>
      </c>
      <c r="V19" s="43">
        <f t="shared" si="15"/>
        <v>0.26283722110546859</v>
      </c>
      <c r="W19" s="29">
        <f t="shared" si="11"/>
        <v>225423.87709996951</v>
      </c>
      <c r="X19" s="29">
        <f t="shared" si="4"/>
        <v>549077.7204721981</v>
      </c>
      <c r="Y19" s="35">
        <f t="shared" si="12"/>
        <v>7.9557608263256618</v>
      </c>
      <c r="Z19" s="36">
        <f t="shared" si="13"/>
        <v>3.2030011991229657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157</v>
      </c>
      <c r="E20">
        <v>11</v>
      </c>
      <c r="F20" s="3">
        <f t="shared" si="5"/>
        <v>7.0063694267515922E-2</v>
      </c>
      <c r="G20" s="2">
        <v>0.5</v>
      </c>
      <c r="H20" s="3">
        <f t="shared" si="6"/>
        <v>0.29810298102981025</v>
      </c>
      <c r="I20" s="3">
        <f t="shared" si="7"/>
        <v>0.70189701897018975</v>
      </c>
      <c r="J20" s="5">
        <f t="shared" si="14"/>
        <v>53303.359869485212</v>
      </c>
      <c r="K20" s="5">
        <f t="shared" si="8"/>
        <v>15889.8904759983</v>
      </c>
      <c r="L20" s="5">
        <f t="shared" si="9"/>
        <v>226792.07315743031</v>
      </c>
      <c r="M20" s="5">
        <f t="shared" si="0"/>
        <v>464337.91057639488</v>
      </c>
      <c r="N20" s="33">
        <f t="shared" si="10"/>
        <v>8.7112315567600138</v>
      </c>
      <c r="O20" s="4"/>
      <c r="Q20" s="27" t="s">
        <v>66</v>
      </c>
      <c r="R20" s="29">
        <f t="shared" si="1"/>
        <v>53303.359869485212</v>
      </c>
      <c r="S20" s="29">
        <f t="shared" si="2"/>
        <v>226792.07315743031</v>
      </c>
      <c r="T20" s="35">
        <f t="shared" si="3"/>
        <v>8.7112315567600138</v>
      </c>
      <c r="U20" s="42">
        <v>0.7271372759570951</v>
      </c>
      <c r="V20" s="43">
        <f t="shared" si="15"/>
        <v>0.2728627240429049</v>
      </c>
      <c r="W20" s="29">
        <f t="shared" si="11"/>
        <v>164908.9702843561</v>
      </c>
      <c r="X20" s="29">
        <f t="shared" si="4"/>
        <v>323653.84337222861</v>
      </c>
      <c r="Y20" s="35">
        <f t="shared" si="12"/>
        <v>6.0719219982512218</v>
      </c>
      <c r="Z20" s="36">
        <f t="shared" si="13"/>
        <v>2.639309558508792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76</v>
      </c>
      <c r="E21">
        <v>11</v>
      </c>
      <c r="F21" s="3">
        <f t="shared" si="5"/>
        <v>0.14473684210526316</v>
      </c>
      <c r="G21" s="2">
        <v>0.5</v>
      </c>
      <c r="H21" s="3">
        <f t="shared" si="6"/>
        <v>0.53140096618357491</v>
      </c>
      <c r="I21" s="3">
        <f t="shared" si="7"/>
        <v>0.46859903381642509</v>
      </c>
      <c r="J21" s="5">
        <f t="shared" si="14"/>
        <v>37413.469393486914</v>
      </c>
      <c r="K21" s="5">
        <f t="shared" si="8"/>
        <v>19881.553783978554</v>
      </c>
      <c r="L21" s="5">
        <f t="shared" si="9"/>
        <v>137363.46250748818</v>
      </c>
      <c r="M21" s="5">
        <f>L21+M22</f>
        <v>237545.83741896454</v>
      </c>
      <c r="N21" s="33">
        <f t="shared" si="10"/>
        <v>6.3492063492063497</v>
      </c>
      <c r="O21" s="4"/>
      <c r="Q21" s="27" t="s">
        <v>68</v>
      </c>
      <c r="R21" s="29">
        <f t="shared" si="1"/>
        <v>37413.469393486914</v>
      </c>
      <c r="S21" s="29">
        <f t="shared" si="2"/>
        <v>137363.46250748818</v>
      </c>
      <c r="T21" s="35">
        <f t="shared" si="3"/>
        <v>6.3492063492063497</v>
      </c>
      <c r="U21" s="42">
        <v>0.68635947845240242</v>
      </c>
      <c r="V21" s="43">
        <f t="shared" si="15"/>
        <v>0.31364052154759758</v>
      </c>
      <c r="W21" s="29">
        <f t="shared" si="11"/>
        <v>94280.714485055723</v>
      </c>
      <c r="X21" s="29">
        <f>X22+W21</f>
        <v>158744.87308787252</v>
      </c>
      <c r="Y21" s="35">
        <f t="shared" si="12"/>
        <v>4.2429872359152947</v>
      </c>
      <c r="Z21" s="36">
        <f t="shared" si="13"/>
        <v>2.106219113291055</v>
      </c>
    </row>
    <row r="22" spans="1:26" s="2" customFormat="1" x14ac:dyDescent="0.25">
      <c r="A22" s="12">
        <v>19</v>
      </c>
      <c r="B22" s="13" t="s">
        <v>69</v>
      </c>
      <c r="C22" s="12"/>
      <c r="D22">
        <v>40</v>
      </c>
      <c r="E22">
        <v>7</v>
      </c>
      <c r="F22" s="17">
        <f t="shared" si="5"/>
        <v>0.17499999999999999</v>
      </c>
      <c r="G22" s="12"/>
      <c r="H22" s="17">
        <v>1</v>
      </c>
      <c r="I22" s="17">
        <f t="shared" si="7"/>
        <v>0</v>
      </c>
      <c r="J22" s="21">
        <f t="shared" si="14"/>
        <v>17531.91560950836</v>
      </c>
      <c r="K22" s="21">
        <f t="shared" si="8"/>
        <v>17531.91560950836</v>
      </c>
      <c r="L22" s="21">
        <f>K22/F22</f>
        <v>100182.37491147635</v>
      </c>
      <c r="M22" s="21">
        <f>L22</f>
        <v>100182.37491147635</v>
      </c>
      <c r="N22" s="34">
        <f t="shared" si="10"/>
        <v>5.7142857142857144</v>
      </c>
      <c r="O22" s="4"/>
      <c r="Q22" s="30" t="s">
        <v>69</v>
      </c>
      <c r="R22" s="31">
        <f t="shared" si="1"/>
        <v>17531.91560950836</v>
      </c>
      <c r="S22" s="31">
        <f t="shared" si="2"/>
        <v>100182.37491147635</v>
      </c>
      <c r="T22" s="38">
        <f t="shared" si="3"/>
        <v>5.7142857142857144</v>
      </c>
      <c r="U22" s="44">
        <v>0.64346806172022719</v>
      </c>
      <c r="V22" s="45">
        <f t="shared" si="15"/>
        <v>0.35653193827977281</v>
      </c>
      <c r="W22" s="31">
        <f t="shared" si="11"/>
        <v>64464.158602816802</v>
      </c>
      <c r="X22" s="31">
        <f>W22</f>
        <v>64464.158602816802</v>
      </c>
      <c r="Y22" s="38">
        <f t="shared" si="12"/>
        <v>3.6769603526870127</v>
      </c>
      <c r="Z22" s="37">
        <f t="shared" si="13"/>
        <v>2.0373253615987017</v>
      </c>
    </row>
    <row r="23" spans="1:26" s="2" customFormat="1" ht="13.2" x14ac:dyDescent="0.25">
      <c r="B23" s="2" t="s">
        <v>70</v>
      </c>
      <c r="D23" s="25">
        <f>SUM(D4:D22)</f>
        <v>16027</v>
      </c>
      <c r="E23" s="25">
        <f>SUM(E4:E22)</f>
        <v>105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x14ac:dyDescent="0.25">
      <c r="A29" s="2">
        <v>1</v>
      </c>
      <c r="B29" s="1">
        <v>0</v>
      </c>
      <c r="C29" s="1">
        <v>1</v>
      </c>
      <c r="D29">
        <v>173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7905443.2011777293</v>
      </c>
      <c r="N29" s="32">
        <f>M29/J29</f>
        <v>79.054432011777294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79.054432011777294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7002842.5608091597</v>
      </c>
      <c r="Y29" s="40">
        <f>X29/R29</f>
        <v>70.028425608091595</v>
      </c>
      <c r="Z29" s="36">
        <f>T29-Y29</f>
        <v>9.0260064036856988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777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7805443.2011777293</v>
      </c>
      <c r="N30" s="33">
        <f t="shared" ref="N30:N47" si="26">M30/J30</f>
        <v>78.054432011777294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78.054432011777294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6906977.8868061956</v>
      </c>
      <c r="Y30" s="35">
        <f t="shared" ref="Y30:Y47" si="28">X30/R30</f>
        <v>69.06977886806196</v>
      </c>
      <c r="Z30" s="36">
        <f t="shared" ref="Z30:Z47" si="29">T30-Y30</f>
        <v>8.9846531437153345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1007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7405443.2011777293</v>
      </c>
      <c r="N31" s="33">
        <f t="shared" si="26"/>
        <v>74.054432011777294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74.054432011777294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6523519.1907943385</v>
      </c>
      <c r="Y31" s="35">
        <f t="shared" si="28"/>
        <v>65.235191907943388</v>
      </c>
      <c r="Z31" s="36">
        <f t="shared" si="29"/>
        <v>8.8192401038339057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1069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6905443.2011777293</v>
      </c>
      <c r="N32" s="33">
        <f t="shared" si="26"/>
        <v>69.054432011777294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69.054432011777294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6044195.8207795173</v>
      </c>
      <c r="Y32" s="35">
        <f t="shared" si="28"/>
        <v>60.441958207795174</v>
      </c>
      <c r="Z32" s="36">
        <f t="shared" si="29"/>
        <v>8.6124738039821196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1172</v>
      </c>
      <c r="E33">
        <v>1</v>
      </c>
      <c r="F33" s="3">
        <f t="shared" si="21"/>
        <v>8.5324232081911264E-4</v>
      </c>
      <c r="G33" s="2">
        <v>0.5</v>
      </c>
      <c r="H33" s="3">
        <f t="shared" si="22"/>
        <v>4.2571306939123031E-3</v>
      </c>
      <c r="I33" s="3">
        <f t="shared" si="23"/>
        <v>0.99574286930608769</v>
      </c>
      <c r="J33" s="5">
        <f t="shared" si="30"/>
        <v>100000</v>
      </c>
      <c r="K33" s="5">
        <f t="shared" si="24"/>
        <v>425.71306939123031</v>
      </c>
      <c r="L33" s="5">
        <f t="shared" si="25"/>
        <v>498935.71732652193</v>
      </c>
      <c r="M33" s="5">
        <f t="shared" si="16"/>
        <v>6405443.2011777293</v>
      </c>
      <c r="N33" s="33">
        <f t="shared" si="26"/>
        <v>64.054432011777294</v>
      </c>
      <c r="O33" s="4"/>
      <c r="Q33" s="27" t="s">
        <v>42</v>
      </c>
      <c r="R33" s="29">
        <f t="shared" si="17"/>
        <v>100000</v>
      </c>
      <c r="S33" s="29">
        <f t="shared" si="18"/>
        <v>498935.71732652193</v>
      </c>
      <c r="T33" s="35">
        <f t="shared" si="19"/>
        <v>64.054432011777294</v>
      </c>
      <c r="U33" s="42">
        <v>0.95864674002964168</v>
      </c>
      <c r="V33" s="43">
        <f>1-U33</f>
        <v>4.1353259970358325E-2</v>
      </c>
      <c r="W33" s="29">
        <f t="shared" si="27"/>
        <v>478303.09889942105</v>
      </c>
      <c r="X33" s="29">
        <f t="shared" si="20"/>
        <v>5564872.4507646961</v>
      </c>
      <c r="Y33" s="35">
        <f t="shared" si="28"/>
        <v>55.648724507646961</v>
      </c>
      <c r="Z33" s="36">
        <f t="shared" si="29"/>
        <v>8.4057075041303335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1187</v>
      </c>
      <c r="E34">
        <v>1</v>
      </c>
      <c r="F34" s="3">
        <f t="shared" si="21"/>
        <v>8.4245998315080029E-4</v>
      </c>
      <c r="G34" s="2">
        <v>0.5</v>
      </c>
      <c r="H34" s="3">
        <f t="shared" si="22"/>
        <v>4.2034468263976461E-3</v>
      </c>
      <c r="I34" s="3">
        <f t="shared" si="23"/>
        <v>0.99579655317360238</v>
      </c>
      <c r="J34" s="5">
        <f t="shared" si="30"/>
        <v>99574.286930608767</v>
      </c>
      <c r="K34" s="5">
        <f t="shared" si="24"/>
        <v>418.55522038927603</v>
      </c>
      <c r="L34" s="5">
        <f t="shared" si="25"/>
        <v>496825.04660207068</v>
      </c>
      <c r="M34" s="5">
        <f t="shared" si="16"/>
        <v>5906507.4838512074</v>
      </c>
      <c r="N34" s="33">
        <f t="shared" si="26"/>
        <v>59.31759760396104</v>
      </c>
      <c r="O34" s="4"/>
      <c r="Q34" s="27" t="s">
        <v>44</v>
      </c>
      <c r="R34" s="29">
        <f t="shared" si="17"/>
        <v>99574.286930608767</v>
      </c>
      <c r="S34" s="29">
        <f t="shared" si="18"/>
        <v>496825.04660207068</v>
      </c>
      <c r="T34" s="35">
        <f t="shared" si="19"/>
        <v>59.31759760396104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481513.0066079651</v>
      </c>
      <c r="X34" s="29">
        <f t="shared" si="20"/>
        <v>5086569.3518652748</v>
      </c>
      <c r="Y34" s="35">
        <f t="shared" si="28"/>
        <v>51.083161212191243</v>
      </c>
      <c r="Z34" s="36">
        <f t="shared" si="29"/>
        <v>8.2344363917697976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1182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99155.731710219494</v>
      </c>
      <c r="K35" s="5">
        <f t="shared" si="24"/>
        <v>0</v>
      </c>
      <c r="L35" s="5">
        <f t="shared" si="25"/>
        <v>495778.6585510975</v>
      </c>
      <c r="M35" s="5">
        <f t="shared" si="16"/>
        <v>5409682.4372491371</v>
      </c>
      <c r="N35" s="33">
        <f t="shared" si="26"/>
        <v>54.557435500136478</v>
      </c>
      <c r="O35" s="4"/>
      <c r="Q35" s="27" t="s">
        <v>46</v>
      </c>
      <c r="R35" s="29">
        <f t="shared" si="17"/>
        <v>99155.731710219494</v>
      </c>
      <c r="S35" s="29">
        <f t="shared" si="18"/>
        <v>495778.6585510975</v>
      </c>
      <c r="T35" s="35">
        <f t="shared" si="19"/>
        <v>54.557435500136478</v>
      </c>
      <c r="U35" s="42">
        <v>0.96192878092594225</v>
      </c>
      <c r="V35" s="43">
        <f t="shared" si="31"/>
        <v>3.8071219074057749E-2</v>
      </c>
      <c r="W35" s="29">
        <f t="shared" si="27"/>
        <v>476903.7606291562</v>
      </c>
      <c r="X35" s="29">
        <f t="shared" si="20"/>
        <v>4605056.3452573102</v>
      </c>
      <c r="Y35" s="35">
        <f t="shared" si="28"/>
        <v>46.44266413882648</v>
      </c>
      <c r="Z35" s="36">
        <f t="shared" si="29"/>
        <v>8.1147713613099981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1274</v>
      </c>
      <c r="E36"/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99155.731710219494</v>
      </c>
      <c r="K36" s="5">
        <f t="shared" si="24"/>
        <v>0</v>
      </c>
      <c r="L36" s="5">
        <f t="shared" si="25"/>
        <v>495778.6585510975</v>
      </c>
      <c r="M36" s="5">
        <f t="shared" si="16"/>
        <v>4913903.7786980392</v>
      </c>
      <c r="N36" s="33">
        <f t="shared" si="26"/>
        <v>49.557435500136471</v>
      </c>
      <c r="O36" s="4"/>
      <c r="Q36" s="27" t="s">
        <v>48</v>
      </c>
      <c r="R36" s="29">
        <f t="shared" si="17"/>
        <v>99155.731710219494</v>
      </c>
      <c r="S36" s="29">
        <f t="shared" si="18"/>
        <v>495778.6585510975</v>
      </c>
      <c r="T36" s="35">
        <f t="shared" si="19"/>
        <v>49.557435500136471</v>
      </c>
      <c r="U36" s="42">
        <v>0.95558309086652893</v>
      </c>
      <c r="V36" s="43">
        <f t="shared" si="31"/>
        <v>4.4416909133471072E-2</v>
      </c>
      <c r="W36" s="29">
        <f t="shared" si="27"/>
        <v>473757.70292391925</v>
      </c>
      <c r="X36" s="29">
        <f t="shared" si="20"/>
        <v>4128152.5846281541</v>
      </c>
      <c r="Y36" s="35">
        <f t="shared" si="28"/>
        <v>41.633020234196763</v>
      </c>
      <c r="Z36" s="36">
        <f t="shared" si="29"/>
        <v>7.9244152659397074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1512</v>
      </c>
      <c r="E37"/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99155.731710219494</v>
      </c>
      <c r="K37" s="5">
        <f t="shared" si="24"/>
        <v>0</v>
      </c>
      <c r="L37" s="5">
        <f t="shared" si="25"/>
        <v>495778.6585510975</v>
      </c>
      <c r="M37" s="5">
        <f t="shared" si="16"/>
        <v>4418125.1201469414</v>
      </c>
      <c r="N37" s="33">
        <f t="shared" si="26"/>
        <v>44.557435500136471</v>
      </c>
      <c r="O37" s="4"/>
      <c r="Q37" s="27" t="s">
        <v>50</v>
      </c>
      <c r="R37" s="29">
        <f t="shared" si="17"/>
        <v>99155.731710219494</v>
      </c>
      <c r="S37" s="29">
        <f t="shared" si="18"/>
        <v>495778.6585510975</v>
      </c>
      <c r="T37" s="35">
        <f t="shared" si="19"/>
        <v>44.557435500136471</v>
      </c>
      <c r="U37" s="42">
        <v>0.95343645724036619</v>
      </c>
      <c r="V37" s="43">
        <f t="shared" si="31"/>
        <v>4.6563542759633814E-2</v>
      </c>
      <c r="W37" s="29">
        <f t="shared" si="27"/>
        <v>472693.4477843396</v>
      </c>
      <c r="X37" s="29">
        <f t="shared" si="20"/>
        <v>3654394.881704235</v>
      </c>
      <c r="Y37" s="35">
        <f t="shared" si="28"/>
        <v>36.855104779864121</v>
      </c>
      <c r="Z37" s="36">
        <f t="shared" si="29"/>
        <v>7.7023307202723501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1410</v>
      </c>
      <c r="E38">
        <v>7</v>
      </c>
      <c r="F38" s="3">
        <f t="shared" si="21"/>
        <v>4.9645390070921988E-3</v>
      </c>
      <c r="G38" s="2">
        <v>0.5</v>
      </c>
      <c r="H38" s="3">
        <f t="shared" si="22"/>
        <v>2.4518388791593695E-2</v>
      </c>
      <c r="I38" s="3">
        <f t="shared" si="23"/>
        <v>0.97548161120840626</v>
      </c>
      <c r="J38" s="5">
        <f t="shared" si="30"/>
        <v>99155.731710219494</v>
      </c>
      <c r="K38" s="5">
        <f t="shared" si="24"/>
        <v>2431.1387809861171</v>
      </c>
      <c r="L38" s="5">
        <f t="shared" si="25"/>
        <v>489700.81159863214</v>
      </c>
      <c r="M38" s="5">
        <f t="shared" si="16"/>
        <v>3922346.461595844</v>
      </c>
      <c r="N38" s="33">
        <f t="shared" si="26"/>
        <v>39.557435500136471</v>
      </c>
      <c r="O38" s="4"/>
      <c r="Q38" s="27" t="s">
        <v>52</v>
      </c>
      <c r="R38" s="29">
        <f t="shared" si="17"/>
        <v>99155.731710219494</v>
      </c>
      <c r="S38" s="29">
        <f t="shared" si="18"/>
        <v>489700.81159863214</v>
      </c>
      <c r="T38" s="35">
        <f t="shared" si="19"/>
        <v>39.557435500136471</v>
      </c>
      <c r="U38" s="42">
        <v>0.93748024841036759</v>
      </c>
      <c r="V38" s="43">
        <f t="shared" si="31"/>
        <v>6.2519751589632411E-2</v>
      </c>
      <c r="W38" s="29">
        <f t="shared" si="27"/>
        <v>459084.83850424428</v>
      </c>
      <c r="X38" s="29">
        <f t="shared" si="20"/>
        <v>3181701.4339198954</v>
      </c>
      <c r="Y38" s="35">
        <f t="shared" si="28"/>
        <v>32.08792249366229</v>
      </c>
      <c r="Z38" s="36">
        <f t="shared" si="29"/>
        <v>7.4695130064741804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1320</v>
      </c>
      <c r="E39"/>
      <c r="F39" s="3">
        <f t="shared" si="21"/>
        <v>0</v>
      </c>
      <c r="G39" s="2">
        <v>0.5</v>
      </c>
      <c r="H39" s="3">
        <f t="shared" si="22"/>
        <v>0</v>
      </c>
      <c r="I39" s="3">
        <f t="shared" si="23"/>
        <v>1</v>
      </c>
      <c r="J39" s="5">
        <f t="shared" si="30"/>
        <v>96724.592929233375</v>
      </c>
      <c r="K39" s="5">
        <f t="shared" si="24"/>
        <v>0</v>
      </c>
      <c r="L39" s="5">
        <f t="shared" si="25"/>
        <v>483622.96464616689</v>
      </c>
      <c r="M39" s="5">
        <f t="shared" si="16"/>
        <v>3432645.649997212</v>
      </c>
      <c r="N39" s="33">
        <f t="shared" si="26"/>
        <v>35.488861168003453</v>
      </c>
      <c r="O39" s="4"/>
      <c r="Q39" s="27" t="s">
        <v>54</v>
      </c>
      <c r="R39" s="29">
        <f t="shared" si="17"/>
        <v>96724.592929233375</v>
      </c>
      <c r="S39" s="29">
        <f t="shared" si="18"/>
        <v>483622.96464616689</v>
      </c>
      <c r="T39" s="35">
        <f t="shared" si="19"/>
        <v>35.488861168003453</v>
      </c>
      <c r="U39" s="42">
        <v>0.91788799906018037</v>
      </c>
      <c r="V39" s="43">
        <f t="shared" si="31"/>
        <v>8.2112000939819629E-2</v>
      </c>
      <c r="W39" s="29">
        <f t="shared" si="27"/>
        <v>443911.71531862248</v>
      </c>
      <c r="X39" s="29">
        <f t="shared" si="20"/>
        <v>2722616.5954156513</v>
      </c>
      <c r="Y39" s="35">
        <f t="shared" si="28"/>
        <v>28.14813185523148</v>
      </c>
      <c r="Z39" s="36">
        <f t="shared" si="29"/>
        <v>7.3407293127719733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1041</v>
      </c>
      <c r="E40">
        <v>8</v>
      </c>
      <c r="F40" s="3">
        <f t="shared" si="21"/>
        <v>7.684918347742555E-3</v>
      </c>
      <c r="G40" s="2">
        <v>0.5</v>
      </c>
      <c r="H40" s="3">
        <f t="shared" si="22"/>
        <v>3.7700282752120638E-2</v>
      </c>
      <c r="I40" s="3">
        <f t="shared" si="23"/>
        <v>0.96229971724787933</v>
      </c>
      <c r="J40" s="5">
        <f t="shared" si="30"/>
        <v>96724.592929233375</v>
      </c>
      <c r="K40" s="5">
        <f t="shared" si="24"/>
        <v>3646.544502515867</v>
      </c>
      <c r="L40" s="5">
        <f t="shared" si="25"/>
        <v>474506.60338987719</v>
      </c>
      <c r="M40" s="5">
        <f t="shared" si="16"/>
        <v>2949022.6853510449</v>
      </c>
      <c r="N40" s="33">
        <f t="shared" si="26"/>
        <v>30.488861168003453</v>
      </c>
      <c r="O40" s="4"/>
      <c r="Q40" s="27" t="s">
        <v>56</v>
      </c>
      <c r="R40" s="29">
        <f t="shared" si="17"/>
        <v>96724.592929233375</v>
      </c>
      <c r="S40" s="29">
        <f t="shared" si="18"/>
        <v>474506.60338987719</v>
      </c>
      <c r="T40" s="35">
        <f t="shared" si="19"/>
        <v>30.488861168003453</v>
      </c>
      <c r="U40" s="42">
        <v>0.89571782863194893</v>
      </c>
      <c r="V40" s="43">
        <f t="shared" si="31"/>
        <v>0.10428217136805107</v>
      </c>
      <c r="W40" s="29">
        <f t="shared" si="27"/>
        <v>425024.0244599022</v>
      </c>
      <c r="X40" s="29">
        <f t="shared" si="20"/>
        <v>2278704.8800970288</v>
      </c>
      <c r="Y40" s="35">
        <f t="shared" si="28"/>
        <v>23.558691859930576</v>
      </c>
      <c r="Z40" s="36">
        <f t="shared" si="29"/>
        <v>6.9301693080728768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845</v>
      </c>
      <c r="E41">
        <v>6</v>
      </c>
      <c r="F41" s="3">
        <f t="shared" si="21"/>
        <v>7.100591715976331E-3</v>
      </c>
      <c r="G41" s="2">
        <v>0.5</v>
      </c>
      <c r="H41" s="3">
        <f t="shared" si="22"/>
        <v>3.4883720930232558E-2</v>
      </c>
      <c r="I41" s="3">
        <f t="shared" si="23"/>
        <v>0.96511627906976749</v>
      </c>
      <c r="J41" s="5">
        <f t="shared" si="30"/>
        <v>93078.048426717505</v>
      </c>
      <c r="K41" s="5">
        <f t="shared" si="24"/>
        <v>3246.9086660482849</v>
      </c>
      <c r="L41" s="5">
        <f t="shared" si="25"/>
        <v>457272.97046846681</v>
      </c>
      <c r="M41" s="5">
        <f t="shared" si="16"/>
        <v>2474516.0819611675</v>
      </c>
      <c r="N41" s="33">
        <f t="shared" si="26"/>
        <v>26.585388539913481</v>
      </c>
      <c r="O41" s="4"/>
      <c r="Q41" s="27" t="s">
        <v>58</v>
      </c>
      <c r="R41" s="29">
        <f t="shared" si="17"/>
        <v>93078.048426717505</v>
      </c>
      <c r="S41" s="29">
        <f t="shared" si="18"/>
        <v>457272.97046846681</v>
      </c>
      <c r="T41" s="35">
        <f t="shared" si="19"/>
        <v>26.585388539913481</v>
      </c>
      <c r="U41" s="42">
        <v>0.86473435856680392</v>
      </c>
      <c r="V41" s="43">
        <f t="shared" si="31"/>
        <v>0.13526564143319608</v>
      </c>
      <c r="W41" s="29">
        <f t="shared" si="27"/>
        <v>395419.6488079867</v>
      </c>
      <c r="X41" s="29">
        <f t="shared" si="20"/>
        <v>1853680.8556371264</v>
      </c>
      <c r="Y41" s="35">
        <f t="shared" si="28"/>
        <v>19.915338653630798</v>
      </c>
      <c r="Z41" s="36">
        <f t="shared" si="29"/>
        <v>6.6700498862826834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710</v>
      </c>
      <c r="E42">
        <v>10</v>
      </c>
      <c r="F42" s="3">
        <f t="shared" si="21"/>
        <v>1.4084507042253521E-2</v>
      </c>
      <c r="G42" s="2">
        <v>0.5</v>
      </c>
      <c r="H42" s="3">
        <f t="shared" si="22"/>
        <v>6.8027210884353748E-2</v>
      </c>
      <c r="I42" s="3">
        <f t="shared" si="23"/>
        <v>0.93197278911564629</v>
      </c>
      <c r="J42" s="5">
        <f t="shared" si="30"/>
        <v>89831.139760669219</v>
      </c>
      <c r="K42" s="5">
        <f t="shared" si="24"/>
        <v>6110.9618884808997</v>
      </c>
      <c r="L42" s="5">
        <f t="shared" si="25"/>
        <v>433878.29408214381</v>
      </c>
      <c r="M42" s="5">
        <f t="shared" si="16"/>
        <v>2017243.1114927009</v>
      </c>
      <c r="N42" s="33">
        <f t="shared" si="26"/>
        <v>22.45594475219951</v>
      </c>
      <c r="O42" s="4"/>
      <c r="Q42" s="27" t="s">
        <v>60</v>
      </c>
      <c r="R42" s="29">
        <f t="shared" si="17"/>
        <v>89831.139760669219</v>
      </c>
      <c r="S42" s="29">
        <f t="shared" si="18"/>
        <v>433878.29408214381</v>
      </c>
      <c r="T42" s="35">
        <f t="shared" si="19"/>
        <v>22.45594475219951</v>
      </c>
      <c r="U42" s="42">
        <v>0.81758889711164551</v>
      </c>
      <c r="V42" s="43">
        <f t="shared" si="31"/>
        <v>0.18241110288835449</v>
      </c>
      <c r="W42" s="29">
        <f t="shared" si="27"/>
        <v>354734.07593930216</v>
      </c>
      <c r="X42" s="29">
        <f t="shared" si="20"/>
        <v>1458261.2068291397</v>
      </c>
      <c r="Y42" s="35">
        <f t="shared" si="28"/>
        <v>16.233359731539448</v>
      </c>
      <c r="Z42" s="36">
        <f t="shared" si="29"/>
        <v>6.2225850206600626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523</v>
      </c>
      <c r="E43">
        <v>10</v>
      </c>
      <c r="F43" s="3">
        <f t="shared" si="21"/>
        <v>1.9120458891013385E-2</v>
      </c>
      <c r="G43" s="2">
        <v>0.5</v>
      </c>
      <c r="H43" s="3">
        <f t="shared" si="22"/>
        <v>9.1240875912408759E-2</v>
      </c>
      <c r="I43" s="3">
        <f t="shared" si="23"/>
        <v>0.90875912408759119</v>
      </c>
      <c r="J43" s="5">
        <f t="shared" si="30"/>
        <v>83720.177872188317</v>
      </c>
      <c r="K43" s="5">
        <f t="shared" si="24"/>
        <v>7638.7023606011235</v>
      </c>
      <c r="L43" s="5">
        <f t="shared" si="25"/>
        <v>399504.13345943874</v>
      </c>
      <c r="M43" s="5">
        <f t="shared" si="16"/>
        <v>1583364.8174105571</v>
      </c>
      <c r="N43" s="33">
        <f t="shared" si="26"/>
        <v>18.912583055279768</v>
      </c>
      <c r="O43" s="4"/>
      <c r="Q43" s="27" t="s">
        <v>62</v>
      </c>
      <c r="R43" s="29">
        <f t="shared" si="17"/>
        <v>83720.177872188317</v>
      </c>
      <c r="S43" s="29">
        <f t="shared" si="18"/>
        <v>399504.13345943874</v>
      </c>
      <c r="T43" s="35">
        <f t="shared" si="19"/>
        <v>18.912583055279768</v>
      </c>
      <c r="U43" s="42">
        <v>0.77888026534586052</v>
      </c>
      <c r="V43" s="43">
        <f t="shared" si="31"/>
        <v>0.22111973465413948</v>
      </c>
      <c r="W43" s="29">
        <f t="shared" si="27"/>
        <v>311165.88547565573</v>
      </c>
      <c r="X43" s="29">
        <f t="shared" si="20"/>
        <v>1103527.1308898376</v>
      </c>
      <c r="Y43" s="35">
        <f t="shared" si="28"/>
        <v>13.181136960489273</v>
      </c>
      <c r="Z43" s="36">
        <f t="shared" si="29"/>
        <v>5.7314460947904955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330</v>
      </c>
      <c r="E44">
        <v>11</v>
      </c>
      <c r="F44" s="3">
        <f t="shared" si="21"/>
        <v>3.3333333333333333E-2</v>
      </c>
      <c r="G44" s="2">
        <v>0.5</v>
      </c>
      <c r="H44" s="3">
        <f t="shared" si="22"/>
        <v>0.15384615384615385</v>
      </c>
      <c r="I44" s="3">
        <f t="shared" si="23"/>
        <v>0.84615384615384615</v>
      </c>
      <c r="J44" s="5">
        <f t="shared" si="30"/>
        <v>76081.475511587181</v>
      </c>
      <c r="K44" s="5">
        <f t="shared" si="24"/>
        <v>11704.842386398028</v>
      </c>
      <c r="L44" s="5">
        <f t="shared" si="25"/>
        <v>351145.27159194084</v>
      </c>
      <c r="M44" s="5">
        <f t="shared" si="16"/>
        <v>1183860.6839511183</v>
      </c>
      <c r="N44" s="33">
        <f t="shared" si="26"/>
        <v>15.56043275962513</v>
      </c>
      <c r="O44" s="4"/>
      <c r="Q44" s="27" t="s">
        <v>64</v>
      </c>
      <c r="R44" s="29">
        <f t="shared" si="17"/>
        <v>76081.475511587181</v>
      </c>
      <c r="S44" s="29">
        <f t="shared" si="18"/>
        <v>351145.27159194084</v>
      </c>
      <c r="T44" s="35">
        <f t="shared" si="19"/>
        <v>15.56043275962513</v>
      </c>
      <c r="U44" s="42">
        <v>0.71980976748499381</v>
      </c>
      <c r="V44" s="43">
        <f t="shared" si="31"/>
        <v>0.28019023251500619</v>
      </c>
      <c r="W44" s="29">
        <f t="shared" si="27"/>
        <v>252757.79629804994</v>
      </c>
      <c r="X44" s="29">
        <f t="shared" si="20"/>
        <v>792361.24541418185</v>
      </c>
      <c r="Y44" s="35">
        <f t="shared" si="28"/>
        <v>10.414640884475295</v>
      </c>
      <c r="Z44" s="36">
        <f t="shared" si="29"/>
        <v>5.1457918751498344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211</v>
      </c>
      <c r="E45">
        <v>11</v>
      </c>
      <c r="F45" s="3">
        <f t="shared" si="21"/>
        <v>5.2132701421800945E-2</v>
      </c>
      <c r="G45" s="2">
        <v>0.5</v>
      </c>
      <c r="H45" s="3">
        <f t="shared" si="22"/>
        <v>0.23060796645702306</v>
      </c>
      <c r="I45" s="3">
        <f t="shared" si="23"/>
        <v>0.76939203354297692</v>
      </c>
      <c r="J45" s="5">
        <f t="shared" si="30"/>
        <v>64376.633125189153</v>
      </c>
      <c r="K45" s="5">
        <f t="shared" si="24"/>
        <v>14845.7644523497</v>
      </c>
      <c r="L45" s="5">
        <f t="shared" si="25"/>
        <v>284768.75449507154</v>
      </c>
      <c r="M45" s="5">
        <f t="shared" si="16"/>
        <v>832715.41235917737</v>
      </c>
      <c r="N45" s="33">
        <f t="shared" si="26"/>
        <v>12.935056897738789</v>
      </c>
      <c r="O45" s="4"/>
      <c r="Q45" s="27" t="s">
        <v>66</v>
      </c>
      <c r="R45" s="29">
        <f t="shared" si="17"/>
        <v>64376.633125189153</v>
      </c>
      <c r="S45" s="29">
        <f t="shared" si="18"/>
        <v>284768.75449507154</v>
      </c>
      <c r="T45" s="35">
        <f t="shared" si="19"/>
        <v>12.935056897738789</v>
      </c>
      <c r="U45" s="42">
        <v>0.68480776711742686</v>
      </c>
      <c r="V45" s="43">
        <f t="shared" si="31"/>
        <v>0.31519223288257314</v>
      </c>
      <c r="W45" s="29">
        <f t="shared" si="27"/>
        <v>195011.85491058065</v>
      </c>
      <c r="X45" s="29">
        <f t="shared" si="20"/>
        <v>539603.44911613187</v>
      </c>
      <c r="Y45" s="35">
        <f t="shared" si="28"/>
        <v>8.3819768590072012</v>
      </c>
      <c r="Z45" s="36">
        <f t="shared" si="29"/>
        <v>4.5530800387315882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123</v>
      </c>
      <c r="E46">
        <v>5</v>
      </c>
      <c r="F46" s="3">
        <f t="shared" si="21"/>
        <v>4.065040650406504E-2</v>
      </c>
      <c r="G46" s="2">
        <v>0.5</v>
      </c>
      <c r="H46" s="3">
        <f t="shared" si="22"/>
        <v>0.18450184501845018</v>
      </c>
      <c r="I46" s="3">
        <f t="shared" si="23"/>
        <v>0.81549815498154987</v>
      </c>
      <c r="J46" s="5">
        <f t="shared" si="30"/>
        <v>49530.868672839453</v>
      </c>
      <c r="K46" s="5">
        <f t="shared" si="24"/>
        <v>9138.5366555054334</v>
      </c>
      <c r="L46" s="5">
        <f t="shared" si="25"/>
        <v>224808.00172543371</v>
      </c>
      <c r="M46" s="5">
        <f>L46+M47</f>
        <v>547946.65786410589</v>
      </c>
      <c r="N46" s="33">
        <f t="shared" si="26"/>
        <v>11.062730627306275</v>
      </c>
      <c r="O46" s="4"/>
      <c r="Q46" s="27" t="s">
        <v>68</v>
      </c>
      <c r="R46" s="29">
        <f t="shared" si="17"/>
        <v>49530.868672839453</v>
      </c>
      <c r="S46" s="29">
        <f t="shared" si="18"/>
        <v>224808.00172543371</v>
      </c>
      <c r="T46" s="35">
        <f t="shared" si="19"/>
        <v>11.062730627306275</v>
      </c>
      <c r="U46" s="42">
        <v>0.65629805890441617</v>
      </c>
      <c r="V46" s="43">
        <f t="shared" si="31"/>
        <v>0.34370194109558383</v>
      </c>
      <c r="W46" s="29">
        <f t="shared" si="27"/>
        <v>147541.05515858278</v>
      </c>
      <c r="X46" s="29">
        <f>X47+W46</f>
        <v>344591.5942055512</v>
      </c>
      <c r="Y46" s="35">
        <f t="shared" si="28"/>
        <v>6.9571078286884571</v>
      </c>
      <c r="Z46" s="36">
        <f t="shared" si="29"/>
        <v>4.1056227986178175</v>
      </c>
    </row>
    <row r="47" spans="1:26" s="2" customFormat="1" x14ac:dyDescent="0.25">
      <c r="A47" s="12">
        <v>19</v>
      </c>
      <c r="B47" s="13" t="s">
        <v>69</v>
      </c>
      <c r="C47" s="12"/>
      <c r="D47">
        <v>88</v>
      </c>
      <c r="E47">
        <v>11</v>
      </c>
      <c r="F47" s="17">
        <f t="shared" si="21"/>
        <v>0.125</v>
      </c>
      <c r="G47" s="12"/>
      <c r="H47" s="17">
        <v>1</v>
      </c>
      <c r="I47" s="17">
        <f t="shared" si="23"/>
        <v>0</v>
      </c>
      <c r="J47" s="21">
        <f t="shared" si="30"/>
        <v>40392.332017334025</v>
      </c>
      <c r="K47" s="21">
        <f t="shared" si="24"/>
        <v>40392.332017334025</v>
      </c>
      <c r="L47" s="21">
        <f>K47/F47</f>
        <v>323138.6561386722</v>
      </c>
      <c r="M47" s="21">
        <f>L47</f>
        <v>323138.6561386722</v>
      </c>
      <c r="N47" s="34">
        <f t="shared" si="26"/>
        <v>8</v>
      </c>
      <c r="O47" s="4"/>
      <c r="Q47" s="30" t="s">
        <v>69</v>
      </c>
      <c r="R47" s="31">
        <f t="shared" si="17"/>
        <v>40392.332017334025</v>
      </c>
      <c r="S47" s="31">
        <f t="shared" si="18"/>
        <v>323138.6561386722</v>
      </c>
      <c r="T47" s="38">
        <f t="shared" si="19"/>
        <v>8</v>
      </c>
      <c r="U47" s="44">
        <v>0.6098018151143324</v>
      </c>
      <c r="V47" s="45">
        <f t="shared" si="31"/>
        <v>0.3901981848856676</v>
      </c>
      <c r="W47" s="31">
        <f t="shared" si="27"/>
        <v>197050.53904696842</v>
      </c>
      <c r="X47" s="31">
        <f>W47</f>
        <v>197050.53904696842</v>
      </c>
      <c r="Y47" s="38">
        <f t="shared" si="28"/>
        <v>4.8784145209146592</v>
      </c>
      <c r="Z47" s="37">
        <f t="shared" si="29"/>
        <v>3.1215854790853408</v>
      </c>
    </row>
    <row r="48" spans="1:26" s="2" customFormat="1" ht="13.2" x14ac:dyDescent="0.25">
      <c r="B48" s="2" t="s">
        <v>70</v>
      </c>
      <c r="D48" s="25">
        <f>SUM(D29:D47)</f>
        <v>15954</v>
      </c>
      <c r="E48" s="25">
        <f>SUM(E29:E47)</f>
        <v>81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339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7571576.8433967791</v>
      </c>
      <c r="N54" s="32">
        <f>M54/J54</f>
        <v>75.715768433967796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75.715768433967796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6736217.5980756423</v>
      </c>
      <c r="Y54" s="40">
        <f>X54/R54</f>
        <v>67.362175980756419</v>
      </c>
      <c r="Z54" s="36">
        <f>T54-Y54</f>
        <v>8.3535924532113768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1549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7471576.8433967791</v>
      </c>
      <c r="N55" s="33">
        <f t="shared" ref="N55:N72" si="43">M55/J55</f>
        <v>74.715768433967796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74.715768433967796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6640046.7116033565</v>
      </c>
      <c r="Y55" s="35">
        <f t="shared" ref="Y55:Y72" si="45">X55/R55</f>
        <v>66.400467116033568</v>
      </c>
      <c r="Z55" s="36">
        <f t="shared" ref="Z55:Z72" si="46">T55-Y55</f>
        <v>8.3153013179342281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2070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7071576.8433967791</v>
      </c>
      <c r="N56" s="33">
        <f t="shared" si="43"/>
        <v>70.715768433967796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70.715768433967796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6255363.1657142155</v>
      </c>
      <c r="Y56" s="35">
        <f t="shared" si="45"/>
        <v>62.553631657142155</v>
      </c>
      <c r="Z56" s="36">
        <f t="shared" si="46"/>
        <v>8.1621367768256405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2231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100000</v>
      </c>
      <c r="K57" s="5">
        <f t="shared" si="41"/>
        <v>0</v>
      </c>
      <c r="L57" s="5">
        <f t="shared" si="42"/>
        <v>500000</v>
      </c>
      <c r="M57" s="5">
        <f t="shared" si="32"/>
        <v>6571576.8433967791</v>
      </c>
      <c r="N57" s="33">
        <f t="shared" si="43"/>
        <v>65.715768433967796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65.715768433967796</v>
      </c>
      <c r="U57" s="42">
        <v>0.96170886472285344</v>
      </c>
      <c r="V57" s="43">
        <f>1-U57</f>
        <v>3.829113527714656E-2</v>
      </c>
      <c r="W57" s="29">
        <f t="shared" si="44"/>
        <v>480854.43236142671</v>
      </c>
      <c r="X57" s="29">
        <f t="shared" si="36"/>
        <v>5774508.7333527887</v>
      </c>
      <c r="Y57" s="35">
        <f t="shared" si="45"/>
        <v>57.745087333527884</v>
      </c>
      <c r="Z57" s="36">
        <f t="shared" si="46"/>
        <v>7.9706811004399114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2419</v>
      </c>
      <c r="E58" s="49">
        <f t="shared" si="37"/>
        <v>4</v>
      </c>
      <c r="F58" s="3">
        <f t="shared" si="38"/>
        <v>1.6535758577924762E-3</v>
      </c>
      <c r="G58" s="2">
        <v>0.5</v>
      </c>
      <c r="H58" s="3">
        <f t="shared" si="39"/>
        <v>8.2338410868670227E-3</v>
      </c>
      <c r="I58" s="3">
        <f t="shared" si="40"/>
        <v>0.99176615891313302</v>
      </c>
      <c r="J58" s="5">
        <f t="shared" si="47"/>
        <v>100000</v>
      </c>
      <c r="K58" s="5">
        <f t="shared" si="41"/>
        <v>823.38410868670223</v>
      </c>
      <c r="L58" s="5">
        <f t="shared" si="42"/>
        <v>497941.53972828324</v>
      </c>
      <c r="M58" s="5">
        <f t="shared" si="32"/>
        <v>6071576.8433967791</v>
      </c>
      <c r="N58" s="33">
        <f t="shared" si="43"/>
        <v>60.715768433967789</v>
      </c>
      <c r="O58" s="4"/>
      <c r="Q58" s="27" t="s">
        <v>42</v>
      </c>
      <c r="R58" s="29">
        <f t="shared" si="33"/>
        <v>100000</v>
      </c>
      <c r="S58" s="29">
        <f t="shared" si="34"/>
        <v>497941.53972828324</v>
      </c>
      <c r="T58" s="35">
        <f t="shared" si="35"/>
        <v>60.715768433967789</v>
      </c>
      <c r="U58" s="42">
        <v>0.96170886472285344</v>
      </c>
      <c r="V58" s="43">
        <f>1-U58</f>
        <v>3.829113527714656E-2</v>
      </c>
      <c r="W58" s="29">
        <f t="shared" si="44"/>
        <v>478874.79287043691</v>
      </c>
      <c r="X58" s="29">
        <f t="shared" si="36"/>
        <v>5293654.300991362</v>
      </c>
      <c r="Y58" s="35">
        <f t="shared" si="45"/>
        <v>52.93654300991362</v>
      </c>
      <c r="Z58" s="36">
        <f t="shared" si="46"/>
        <v>7.7792254240541681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2401</v>
      </c>
      <c r="E59" s="49">
        <f t="shared" si="37"/>
        <v>5</v>
      </c>
      <c r="F59" s="3">
        <f t="shared" si="38"/>
        <v>2.0824656393169513E-3</v>
      </c>
      <c r="G59" s="2">
        <v>0.5</v>
      </c>
      <c r="H59" s="3">
        <f t="shared" si="39"/>
        <v>1.0358400662937644E-2</v>
      </c>
      <c r="I59" s="3">
        <f t="shared" si="40"/>
        <v>0.98964159933706231</v>
      </c>
      <c r="J59" s="5">
        <f t="shared" si="47"/>
        <v>99176.615891313297</v>
      </c>
      <c r="K59" s="5">
        <f t="shared" si="41"/>
        <v>1027.3111237964918</v>
      </c>
      <c r="L59" s="5">
        <f t="shared" si="42"/>
        <v>493314.80164707528</v>
      </c>
      <c r="M59" s="5">
        <f t="shared" si="32"/>
        <v>5573635.3036684962</v>
      </c>
      <c r="N59" s="33">
        <f t="shared" si="43"/>
        <v>56.199087391493471</v>
      </c>
      <c r="O59" s="4"/>
      <c r="Q59" s="27" t="s">
        <v>44</v>
      </c>
      <c r="R59" s="29">
        <f t="shared" si="33"/>
        <v>99176.615891313297</v>
      </c>
      <c r="S59" s="29">
        <f t="shared" si="34"/>
        <v>493314.80164707528</v>
      </c>
      <c r="T59" s="35">
        <f t="shared" si="35"/>
        <v>56.199087391493471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475107.38558137167</v>
      </c>
      <c r="X59" s="29">
        <f t="shared" si="36"/>
        <v>4814779.5081209252</v>
      </c>
      <c r="Y59" s="35">
        <f t="shared" si="45"/>
        <v>48.547527709529795</v>
      </c>
      <c r="Z59" s="36">
        <f t="shared" si="46"/>
        <v>7.6515596819636755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2379</v>
      </c>
      <c r="E60" s="49">
        <f t="shared" si="37"/>
        <v>3</v>
      </c>
      <c r="F60" s="3">
        <f t="shared" si="38"/>
        <v>1.2610340479192938E-3</v>
      </c>
      <c r="G60" s="2">
        <v>0.5</v>
      </c>
      <c r="H60" s="3">
        <f t="shared" si="39"/>
        <v>6.285355122564425E-3</v>
      </c>
      <c r="I60" s="3">
        <f t="shared" si="40"/>
        <v>0.99371464487743555</v>
      </c>
      <c r="J60" s="5">
        <f t="shared" si="47"/>
        <v>98149.304767516805</v>
      </c>
      <c r="K60" s="5">
        <f t="shared" si="41"/>
        <v>616.90323549664868</v>
      </c>
      <c r="L60" s="5">
        <f t="shared" si="42"/>
        <v>489204.26574884244</v>
      </c>
      <c r="M60" s="5">
        <f t="shared" si="32"/>
        <v>5080320.5020214207</v>
      </c>
      <c r="N60" s="33">
        <f t="shared" si="43"/>
        <v>51.761146083051912</v>
      </c>
      <c r="O60" s="4"/>
      <c r="Q60" s="27" t="s">
        <v>46</v>
      </c>
      <c r="R60" s="29">
        <f t="shared" si="33"/>
        <v>98149.304767516805</v>
      </c>
      <c r="S60" s="29">
        <f t="shared" si="34"/>
        <v>489204.26574884244</v>
      </c>
      <c r="T60" s="35">
        <f t="shared" si="35"/>
        <v>51.761146083051912</v>
      </c>
      <c r="U60" s="42">
        <v>0.95736753435116873</v>
      </c>
      <c r="V60" s="43">
        <f t="shared" si="48"/>
        <v>4.2632465648831275E-2</v>
      </c>
      <c r="W60" s="29">
        <f t="shared" si="44"/>
        <v>468348.28169404319</v>
      </c>
      <c r="X60" s="29">
        <f t="shared" si="36"/>
        <v>4339672.1225395538</v>
      </c>
      <c r="Y60" s="35">
        <f t="shared" si="45"/>
        <v>44.215006237882172</v>
      </c>
      <c r="Z60" s="36">
        <f t="shared" si="46"/>
        <v>7.5461398451697406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2620</v>
      </c>
      <c r="E61" s="49">
        <f t="shared" si="37"/>
        <v>2</v>
      </c>
      <c r="F61" s="3">
        <f t="shared" si="38"/>
        <v>7.6335877862595419E-4</v>
      </c>
      <c r="G61" s="2">
        <v>0.5</v>
      </c>
      <c r="H61" s="3">
        <f t="shared" si="39"/>
        <v>3.8095238095238091E-3</v>
      </c>
      <c r="I61" s="3">
        <f t="shared" si="40"/>
        <v>0.99619047619047618</v>
      </c>
      <c r="J61" s="5">
        <f t="shared" si="47"/>
        <v>97532.401532020158</v>
      </c>
      <c r="K61" s="5">
        <f t="shared" si="41"/>
        <v>371.5520058362672</v>
      </c>
      <c r="L61" s="5">
        <f t="shared" si="42"/>
        <v>486733.12764551013</v>
      </c>
      <c r="M61" s="5">
        <f t="shared" si="32"/>
        <v>4591116.2362725781</v>
      </c>
      <c r="N61" s="33">
        <f t="shared" si="43"/>
        <v>47.072728284715744</v>
      </c>
      <c r="O61" s="4"/>
      <c r="Q61" s="27" t="s">
        <v>48</v>
      </c>
      <c r="R61" s="29">
        <f t="shared" si="33"/>
        <v>97532.401532020158</v>
      </c>
      <c r="S61" s="29">
        <f t="shared" si="34"/>
        <v>486733.12764551013</v>
      </c>
      <c r="T61" s="35">
        <f t="shared" si="35"/>
        <v>47.072728284715744</v>
      </c>
      <c r="U61" s="42">
        <v>0.95681081085376496</v>
      </c>
      <c r="V61" s="43">
        <f t="shared" si="48"/>
        <v>4.3189189146235041E-2</v>
      </c>
      <c r="W61" s="29">
        <f t="shared" si="44"/>
        <v>465711.51853188965</v>
      </c>
      <c r="X61" s="29">
        <f t="shared" si="36"/>
        <v>3871323.8408455108</v>
      </c>
      <c r="Y61" s="35">
        <f t="shared" si="45"/>
        <v>39.692694735651969</v>
      </c>
      <c r="Z61" s="36">
        <f t="shared" si="46"/>
        <v>7.380033549063775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3028</v>
      </c>
      <c r="E62" s="49">
        <f t="shared" si="37"/>
        <v>1</v>
      </c>
      <c r="F62" s="3">
        <f t="shared" si="38"/>
        <v>3.3025099075297226E-4</v>
      </c>
      <c r="G62" s="2">
        <v>0.5</v>
      </c>
      <c r="H62" s="3">
        <f t="shared" si="39"/>
        <v>1.6498927569707968E-3</v>
      </c>
      <c r="I62" s="3">
        <f t="shared" si="40"/>
        <v>0.99835010724302919</v>
      </c>
      <c r="J62" s="5">
        <f t="shared" si="47"/>
        <v>97160.849526183883</v>
      </c>
      <c r="K62" s="5">
        <f t="shared" si="41"/>
        <v>160.30498189438026</v>
      </c>
      <c r="L62" s="5">
        <f t="shared" si="42"/>
        <v>485403.48517618346</v>
      </c>
      <c r="M62" s="5">
        <f t="shared" si="32"/>
        <v>4104383.1086270683</v>
      </c>
      <c r="N62" s="33">
        <f t="shared" si="43"/>
        <v>42.243178488481391</v>
      </c>
      <c r="O62" s="4"/>
      <c r="Q62" s="27" t="s">
        <v>50</v>
      </c>
      <c r="R62" s="29">
        <f t="shared" si="33"/>
        <v>97160.849526183883</v>
      </c>
      <c r="S62" s="29">
        <f t="shared" si="34"/>
        <v>485403.48517618346</v>
      </c>
      <c r="T62" s="35">
        <f t="shared" si="35"/>
        <v>42.243178488481391</v>
      </c>
      <c r="U62" s="42">
        <v>0.94800928093814252</v>
      </c>
      <c r="V62" s="43">
        <f t="shared" si="48"/>
        <v>5.1990719061857482E-2</v>
      </c>
      <c r="W62" s="29">
        <f t="shared" si="44"/>
        <v>460167.00894674199</v>
      </c>
      <c r="X62" s="29">
        <f t="shared" si="36"/>
        <v>3405612.3223136212</v>
      </c>
      <c r="Y62" s="35">
        <f t="shared" si="45"/>
        <v>35.051281858088764</v>
      </c>
      <c r="Z62" s="36">
        <f t="shared" si="46"/>
        <v>7.1918966303926268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2861</v>
      </c>
      <c r="E63" s="49">
        <f t="shared" si="37"/>
        <v>15</v>
      </c>
      <c r="F63" s="3">
        <f t="shared" si="38"/>
        <v>5.2429220552254454E-3</v>
      </c>
      <c r="G63" s="2">
        <v>0.5</v>
      </c>
      <c r="H63" s="3">
        <f t="shared" si="39"/>
        <v>2.5875452820424357E-2</v>
      </c>
      <c r="I63" s="3">
        <f t="shared" si="40"/>
        <v>0.97412454717957564</v>
      </c>
      <c r="J63" s="5">
        <f t="shared" si="47"/>
        <v>97000.5445442895</v>
      </c>
      <c r="K63" s="5">
        <f t="shared" si="41"/>
        <v>2509.9330139112344</v>
      </c>
      <c r="L63" s="5">
        <f t="shared" si="42"/>
        <v>478727.89018666948</v>
      </c>
      <c r="M63" s="5">
        <f t="shared" si="32"/>
        <v>3618979.6234508851</v>
      </c>
      <c r="N63" s="33">
        <f t="shared" si="43"/>
        <v>37.308858836338743</v>
      </c>
      <c r="O63" s="4"/>
      <c r="Q63" s="27" t="s">
        <v>52</v>
      </c>
      <c r="R63" s="29">
        <f t="shared" si="33"/>
        <v>97000.5445442895</v>
      </c>
      <c r="S63" s="29">
        <f t="shared" si="34"/>
        <v>478727.89018666948</v>
      </c>
      <c r="T63" s="35">
        <f t="shared" si="35"/>
        <v>37.308858836338743</v>
      </c>
      <c r="U63" s="42">
        <v>0.94216194080535964</v>
      </c>
      <c r="V63" s="43">
        <f t="shared" si="48"/>
        <v>5.7838059194640357E-2</v>
      </c>
      <c r="W63" s="29">
        <f t="shared" si="44"/>
        <v>451039.19813592761</v>
      </c>
      <c r="X63" s="29">
        <f t="shared" si="36"/>
        <v>2945445.3133668792</v>
      </c>
      <c r="Y63" s="35">
        <f t="shared" si="45"/>
        <v>30.365245135526202</v>
      </c>
      <c r="Z63" s="36">
        <f t="shared" si="46"/>
        <v>6.9436137008125414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2655</v>
      </c>
      <c r="E64" s="49">
        <f t="shared" si="37"/>
        <v>11</v>
      </c>
      <c r="F64" s="3">
        <f t="shared" si="38"/>
        <v>4.1431261770244823E-3</v>
      </c>
      <c r="G64" s="2">
        <v>0.5</v>
      </c>
      <c r="H64" s="3">
        <f t="shared" si="39"/>
        <v>2.0503261882572229E-2</v>
      </c>
      <c r="I64" s="3">
        <f t="shared" si="40"/>
        <v>0.97949673811742777</v>
      </c>
      <c r="J64" s="5">
        <f t="shared" si="47"/>
        <v>94490.611530378272</v>
      </c>
      <c r="K64" s="5">
        <f t="shared" si="41"/>
        <v>1937.3657536517449</v>
      </c>
      <c r="L64" s="5">
        <f t="shared" si="42"/>
        <v>467609.64326776203</v>
      </c>
      <c r="M64" s="5">
        <f t="shared" si="32"/>
        <v>3140251.7332642158</v>
      </c>
      <c r="N64" s="33">
        <f t="shared" si="43"/>
        <v>33.233478780636744</v>
      </c>
      <c r="O64" s="4"/>
      <c r="Q64" s="27" t="s">
        <v>54</v>
      </c>
      <c r="R64" s="29">
        <f t="shared" si="33"/>
        <v>94490.611530378272</v>
      </c>
      <c r="S64" s="29">
        <f t="shared" si="34"/>
        <v>467609.64326776203</v>
      </c>
      <c r="T64" s="35">
        <f t="shared" si="35"/>
        <v>33.233478780636744</v>
      </c>
      <c r="U64" s="42">
        <v>0.92489605986448908</v>
      </c>
      <c r="V64" s="43">
        <f t="shared" si="48"/>
        <v>7.5103940135510916E-2</v>
      </c>
      <c r="W64" s="29">
        <f t="shared" si="44"/>
        <v>432490.31661299244</v>
      </c>
      <c r="X64" s="29">
        <f t="shared" si="36"/>
        <v>2494406.1152309515</v>
      </c>
      <c r="Y64" s="35">
        <f t="shared" si="45"/>
        <v>26.398454564229507</v>
      </c>
      <c r="Z64" s="36">
        <f t="shared" si="46"/>
        <v>6.8350242164072377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2176</v>
      </c>
      <c r="E65" s="49">
        <f t="shared" si="37"/>
        <v>15</v>
      </c>
      <c r="F65" s="3">
        <f t="shared" si="38"/>
        <v>6.8933823529411763E-3</v>
      </c>
      <c r="G65" s="2">
        <v>0.5</v>
      </c>
      <c r="H65" s="3">
        <f t="shared" si="39"/>
        <v>3.3882990738649199E-2</v>
      </c>
      <c r="I65" s="3">
        <f t="shared" si="40"/>
        <v>0.9661170092613508</v>
      </c>
      <c r="J65" s="5">
        <f t="shared" si="47"/>
        <v>92553.24577672653</v>
      </c>
      <c r="K65" s="5">
        <f t="shared" si="41"/>
        <v>3135.9807694847482</v>
      </c>
      <c r="L65" s="5">
        <f t="shared" si="42"/>
        <v>454926.27695992071</v>
      </c>
      <c r="M65" s="5">
        <f t="shared" si="32"/>
        <v>2672642.0899964538</v>
      </c>
      <c r="N65" s="33">
        <f t="shared" si="43"/>
        <v>28.876805643789936</v>
      </c>
      <c r="O65" s="4"/>
      <c r="Q65" s="27" t="s">
        <v>56</v>
      </c>
      <c r="R65" s="29">
        <f t="shared" si="33"/>
        <v>92553.24577672653</v>
      </c>
      <c r="S65" s="29">
        <f t="shared" si="34"/>
        <v>454926.27695992071</v>
      </c>
      <c r="T65" s="35">
        <f t="shared" si="35"/>
        <v>28.876805643789936</v>
      </c>
      <c r="U65" s="42">
        <v>0.89970667843387275</v>
      </c>
      <c r="V65" s="43">
        <f t="shared" si="48"/>
        <v>0.10029332156612725</v>
      </c>
      <c r="W65" s="29">
        <f t="shared" si="44"/>
        <v>409300.20957589831</v>
      </c>
      <c r="X65" s="29">
        <f t="shared" si="36"/>
        <v>2061915.7986179588</v>
      </c>
      <c r="Y65" s="35">
        <f t="shared" si="45"/>
        <v>22.27815763038803</v>
      </c>
      <c r="Z65" s="36">
        <f t="shared" si="46"/>
        <v>6.5986480134019061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1643</v>
      </c>
      <c r="E66" s="49">
        <f t="shared" si="37"/>
        <v>10</v>
      </c>
      <c r="F66" s="3">
        <f t="shared" si="38"/>
        <v>6.0864272671941567E-3</v>
      </c>
      <c r="G66" s="2">
        <v>0.5</v>
      </c>
      <c r="H66" s="3">
        <f t="shared" si="39"/>
        <v>2.9976019184652279E-2</v>
      </c>
      <c r="I66" s="3">
        <f t="shared" si="40"/>
        <v>0.97002398081534769</v>
      </c>
      <c r="J66" s="5">
        <f t="shared" si="47"/>
        <v>89417.265007241775</v>
      </c>
      <c r="K66" s="5">
        <f t="shared" si="41"/>
        <v>2680.3736512962164</v>
      </c>
      <c r="L66" s="5">
        <f t="shared" si="42"/>
        <v>440385.39090796834</v>
      </c>
      <c r="M66" s="5">
        <f t="shared" si="32"/>
        <v>2217715.8130365331</v>
      </c>
      <c r="N66" s="33">
        <f t="shared" si="43"/>
        <v>24.801874815304668</v>
      </c>
      <c r="O66" s="4"/>
      <c r="Q66" s="27" t="s">
        <v>58</v>
      </c>
      <c r="R66" s="29">
        <f t="shared" si="33"/>
        <v>89417.265007241775</v>
      </c>
      <c r="S66" s="29">
        <f t="shared" si="34"/>
        <v>440385.39090796834</v>
      </c>
      <c r="T66" s="35">
        <f t="shared" si="35"/>
        <v>24.801874815304668</v>
      </c>
      <c r="U66" s="42">
        <v>0.86438699185239576</v>
      </c>
      <c r="V66" s="43">
        <f t="shared" si="48"/>
        <v>0.13561300814760424</v>
      </c>
      <c r="W66" s="29">
        <f t="shared" si="44"/>
        <v>380663.40330268012</v>
      </c>
      <c r="X66" s="29">
        <f t="shared" si="36"/>
        <v>1652615.5890420605</v>
      </c>
      <c r="Y66" s="35">
        <f t="shared" si="45"/>
        <v>18.4820637145211</v>
      </c>
      <c r="Z66" s="36">
        <f t="shared" si="46"/>
        <v>6.3198111007835678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1355</v>
      </c>
      <c r="E67" s="49">
        <f t="shared" si="37"/>
        <v>18</v>
      </c>
      <c r="F67" s="3">
        <f t="shared" si="38"/>
        <v>1.3284132841328414E-2</v>
      </c>
      <c r="G67" s="2">
        <v>0.5</v>
      </c>
      <c r="H67" s="3">
        <f t="shared" si="39"/>
        <v>6.4285714285714293E-2</v>
      </c>
      <c r="I67" s="3">
        <f t="shared" si="40"/>
        <v>0.93571428571428572</v>
      </c>
      <c r="J67" s="5">
        <f t="shared" si="47"/>
        <v>86736.891355945554</v>
      </c>
      <c r="K67" s="5">
        <f t="shared" si="41"/>
        <v>5575.9430157393581</v>
      </c>
      <c r="L67" s="5">
        <f t="shared" si="42"/>
        <v>419744.59924037941</v>
      </c>
      <c r="M67" s="5">
        <f t="shared" si="32"/>
        <v>1777330.4221285647</v>
      </c>
      <c r="N67" s="33">
        <f t="shared" si="43"/>
        <v>20.491055124801104</v>
      </c>
      <c r="O67" s="4"/>
      <c r="Q67" s="27" t="s">
        <v>60</v>
      </c>
      <c r="R67" s="29">
        <f t="shared" si="33"/>
        <v>86736.891355945554</v>
      </c>
      <c r="S67" s="29">
        <f t="shared" si="34"/>
        <v>419744.59924037941</v>
      </c>
      <c r="T67" s="35">
        <f t="shared" si="35"/>
        <v>20.491055124801104</v>
      </c>
      <c r="U67" s="42">
        <v>0.82345390469096191</v>
      </c>
      <c r="V67" s="43">
        <f t="shared" si="48"/>
        <v>0.17654609530903809</v>
      </c>
      <c r="W67" s="29">
        <f t="shared" si="44"/>
        <v>345640.32921743341</v>
      </c>
      <c r="X67" s="29">
        <f t="shared" si="36"/>
        <v>1271952.1857393805</v>
      </c>
      <c r="Y67" s="35">
        <f t="shared" si="45"/>
        <v>14.664488960292811</v>
      </c>
      <c r="Z67" s="36">
        <f t="shared" si="46"/>
        <v>5.8265661645082929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977</v>
      </c>
      <c r="E68" s="49">
        <f t="shared" si="37"/>
        <v>22</v>
      </c>
      <c r="F68" s="3">
        <f t="shared" si="38"/>
        <v>2.2517911975435005E-2</v>
      </c>
      <c r="G68" s="2">
        <v>0.5</v>
      </c>
      <c r="H68" s="3">
        <f t="shared" si="39"/>
        <v>0.10658914728682171</v>
      </c>
      <c r="I68" s="3">
        <f t="shared" si="40"/>
        <v>0.89341085271317833</v>
      </c>
      <c r="J68" s="5">
        <f t="shared" si="47"/>
        <v>81160.948340206203</v>
      </c>
      <c r="K68" s="5">
        <f t="shared" si="41"/>
        <v>8650.8762765723677</v>
      </c>
      <c r="L68" s="5">
        <f t="shared" si="42"/>
        <v>384177.55100960017</v>
      </c>
      <c r="M68" s="5">
        <f t="shared" si="32"/>
        <v>1357585.8228881853</v>
      </c>
      <c r="N68" s="33">
        <f t="shared" si="43"/>
        <v>16.727081812764535</v>
      </c>
      <c r="O68" s="4"/>
      <c r="Q68" s="27" t="s">
        <v>62</v>
      </c>
      <c r="R68" s="29">
        <f t="shared" si="33"/>
        <v>81160.948340206203</v>
      </c>
      <c r="S68" s="29">
        <f t="shared" si="34"/>
        <v>384177.55100960017</v>
      </c>
      <c r="T68" s="35">
        <f t="shared" si="35"/>
        <v>16.727081812764535</v>
      </c>
      <c r="U68" s="42">
        <v>0.7557222850963411</v>
      </c>
      <c r="V68" s="43">
        <f t="shared" si="48"/>
        <v>0.2442777149036589</v>
      </c>
      <c r="W68" s="29">
        <f t="shared" si="44"/>
        <v>290331.53673169116</v>
      </c>
      <c r="X68" s="29">
        <f t="shared" si="36"/>
        <v>926311.85652194708</v>
      </c>
      <c r="Y68" s="35">
        <f t="shared" si="45"/>
        <v>11.413270488647836</v>
      </c>
      <c r="Z68" s="36">
        <f t="shared" si="46"/>
        <v>5.3138113241166991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583</v>
      </c>
      <c r="E69" s="49">
        <f t="shared" si="37"/>
        <v>24</v>
      </c>
      <c r="F69" s="3">
        <f t="shared" si="38"/>
        <v>4.1166380789022301E-2</v>
      </c>
      <c r="G69" s="2">
        <v>0.5</v>
      </c>
      <c r="H69" s="3">
        <f t="shared" si="39"/>
        <v>0.18662519440124417</v>
      </c>
      <c r="I69" s="3">
        <f t="shared" si="40"/>
        <v>0.81337480559875586</v>
      </c>
      <c r="J69" s="5">
        <f t="shared" si="47"/>
        <v>72510.072063633837</v>
      </c>
      <c r="K69" s="5">
        <f t="shared" si="41"/>
        <v>13532.20629492389</v>
      </c>
      <c r="L69" s="5">
        <f t="shared" si="42"/>
        <v>328719.84458085953</v>
      </c>
      <c r="M69" s="5">
        <f t="shared" si="32"/>
        <v>973408.2718785851</v>
      </c>
      <c r="N69" s="33">
        <f t="shared" si="43"/>
        <v>13.424455998669197</v>
      </c>
      <c r="O69" s="4"/>
      <c r="Q69" s="27" t="s">
        <v>64</v>
      </c>
      <c r="R69" s="29">
        <f t="shared" si="33"/>
        <v>72510.072063633837</v>
      </c>
      <c r="S69" s="29">
        <f t="shared" si="34"/>
        <v>328719.84458085953</v>
      </c>
      <c r="T69" s="35">
        <f t="shared" si="35"/>
        <v>13.424455998669197</v>
      </c>
      <c r="U69" s="42">
        <v>0.69850988448397933</v>
      </c>
      <c r="V69" s="43">
        <f t="shared" si="48"/>
        <v>0.30149011551602067</v>
      </c>
      <c r="W69" s="29">
        <f t="shared" si="44"/>
        <v>229614.06066576781</v>
      </c>
      <c r="X69" s="29">
        <f t="shared" si="36"/>
        <v>635980.31979025598</v>
      </c>
      <c r="Y69" s="35">
        <f t="shared" si="45"/>
        <v>8.770923841202757</v>
      </c>
      <c r="Z69" s="36">
        <f t="shared" si="46"/>
        <v>4.6535321574664401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368</v>
      </c>
      <c r="E70" s="49">
        <f t="shared" si="37"/>
        <v>22</v>
      </c>
      <c r="F70" s="3">
        <f t="shared" si="38"/>
        <v>5.9782608695652176E-2</v>
      </c>
      <c r="G70" s="2">
        <v>0.5</v>
      </c>
      <c r="H70" s="3">
        <f t="shared" si="39"/>
        <v>0.26004728132387706</v>
      </c>
      <c r="I70" s="3">
        <f t="shared" si="40"/>
        <v>0.739952718676123</v>
      </c>
      <c r="J70" s="5">
        <f t="shared" si="47"/>
        <v>58977.865768709948</v>
      </c>
      <c r="K70" s="5">
        <f t="shared" si="41"/>
        <v>15337.033651437574</v>
      </c>
      <c r="L70" s="5">
        <f t="shared" si="42"/>
        <v>256546.7447149558</v>
      </c>
      <c r="M70" s="5">
        <f t="shared" si="32"/>
        <v>644688.42729772558</v>
      </c>
      <c r="N70" s="33">
        <f t="shared" si="43"/>
        <v>10.931023340620065</v>
      </c>
      <c r="O70" s="4"/>
      <c r="Q70" s="27" t="s">
        <v>66</v>
      </c>
      <c r="R70" s="29">
        <f t="shared" si="33"/>
        <v>58977.865768709948</v>
      </c>
      <c r="S70" s="29">
        <f t="shared" si="34"/>
        <v>256546.7447149558</v>
      </c>
      <c r="T70" s="35">
        <f t="shared" si="35"/>
        <v>10.931023340620065</v>
      </c>
      <c r="U70" s="42">
        <v>0.67065690345363116</v>
      </c>
      <c r="V70" s="43">
        <f t="shared" si="48"/>
        <v>0.32934309654636884</v>
      </c>
      <c r="W70" s="29">
        <f t="shared" si="44"/>
        <v>172054.84540164148</v>
      </c>
      <c r="X70" s="29">
        <f t="shared" si="36"/>
        <v>406366.25912448822</v>
      </c>
      <c r="Y70" s="35">
        <f t="shared" si="45"/>
        <v>6.8901485977487056</v>
      </c>
      <c r="Z70" s="36">
        <f t="shared" si="46"/>
        <v>4.0408747428713596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199</v>
      </c>
      <c r="E71" s="49">
        <f t="shared" si="49"/>
        <v>16</v>
      </c>
      <c r="F71" s="3">
        <f t="shared" si="38"/>
        <v>8.0402010050251257E-2</v>
      </c>
      <c r="G71" s="2">
        <v>0.5</v>
      </c>
      <c r="H71" s="3">
        <f t="shared" si="39"/>
        <v>0.33472803347280339</v>
      </c>
      <c r="I71" s="3">
        <f t="shared" si="40"/>
        <v>0.66527196652719667</v>
      </c>
      <c r="J71" s="5">
        <f t="shared" si="47"/>
        <v>43640.832117272374</v>
      </c>
      <c r="K71" s="5">
        <f t="shared" si="41"/>
        <v>14607.80991373134</v>
      </c>
      <c r="L71" s="5">
        <f t="shared" si="42"/>
        <v>181684.63580203353</v>
      </c>
      <c r="M71" s="5">
        <f>L71+M72</f>
        <v>388141.68258276978</v>
      </c>
      <c r="N71" s="33">
        <f t="shared" si="43"/>
        <v>8.8940027894002789</v>
      </c>
      <c r="O71" s="4"/>
      <c r="Q71" s="27" t="s">
        <v>68</v>
      </c>
      <c r="R71" s="29">
        <f t="shared" si="33"/>
        <v>43640.832117272374</v>
      </c>
      <c r="S71" s="29">
        <f t="shared" si="34"/>
        <v>181684.63580203353</v>
      </c>
      <c r="T71" s="35">
        <f t="shared" si="35"/>
        <v>8.8940027894002789</v>
      </c>
      <c r="U71" s="42">
        <v>0.63527807449444496</v>
      </c>
      <c r="V71" s="43">
        <f t="shared" si="48"/>
        <v>0.36472192550555504</v>
      </c>
      <c r="W71" s="29">
        <f t="shared" si="44"/>
        <v>115420.26559754036</v>
      </c>
      <c r="X71" s="29">
        <f>X72+W71</f>
        <v>234311.41372284672</v>
      </c>
      <c r="Y71" s="35">
        <f t="shared" si="45"/>
        <v>5.3690867555687563</v>
      </c>
      <c r="Z71" s="36">
        <f t="shared" si="46"/>
        <v>3.5249160338315226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128</v>
      </c>
      <c r="E72" s="50">
        <f t="shared" si="49"/>
        <v>18</v>
      </c>
      <c r="F72" s="17">
        <f t="shared" si="38"/>
        <v>0.140625</v>
      </c>
      <c r="G72" s="12"/>
      <c r="H72" s="17">
        <v>1</v>
      </c>
      <c r="I72" s="17">
        <f t="shared" si="40"/>
        <v>0</v>
      </c>
      <c r="J72" s="21">
        <f t="shared" si="47"/>
        <v>29033.022203541037</v>
      </c>
      <c r="K72" s="21">
        <f t="shared" si="41"/>
        <v>29033.022203541037</v>
      </c>
      <c r="L72" s="21">
        <f>K72/F72</f>
        <v>206457.04678073627</v>
      </c>
      <c r="M72" s="21">
        <f>L72</f>
        <v>206457.04678073627</v>
      </c>
      <c r="N72" s="34">
        <f t="shared" si="43"/>
        <v>7.1111111111111116</v>
      </c>
      <c r="O72" s="4"/>
      <c r="Q72" s="30" t="s">
        <v>69</v>
      </c>
      <c r="R72" s="31">
        <f t="shared" si="33"/>
        <v>29033.022203541037</v>
      </c>
      <c r="S72" s="31">
        <f t="shared" si="34"/>
        <v>206457.04678073627</v>
      </c>
      <c r="T72" s="38">
        <f t="shared" si="35"/>
        <v>7.1111111111111116</v>
      </c>
      <c r="U72" s="44">
        <v>0.57586384179742911</v>
      </c>
      <c r="V72" s="45">
        <f t="shared" si="48"/>
        <v>0.42413615820257089</v>
      </c>
      <c r="W72" s="31">
        <f t="shared" si="44"/>
        <v>118891.14812530634</v>
      </c>
      <c r="X72" s="31">
        <f>W72</f>
        <v>118891.14812530634</v>
      </c>
      <c r="Y72" s="38">
        <f t="shared" si="45"/>
        <v>4.0950317638928295</v>
      </c>
      <c r="Z72" s="37">
        <f t="shared" si="46"/>
        <v>3.0160793472182821</v>
      </c>
    </row>
    <row r="73" spans="1:26" s="2" customFormat="1" ht="13.2" x14ac:dyDescent="0.25">
      <c r="B73" s="2" t="s">
        <v>70</v>
      </c>
      <c r="D73" s="25">
        <f>SUM(D54:D72)</f>
        <v>31981</v>
      </c>
      <c r="E73" s="25">
        <f>SUM(E54:E72)</f>
        <v>186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72.515593197234821</v>
      </c>
      <c r="F78" s="54">
        <f>$Y$4</f>
        <v>66.040443291274954</v>
      </c>
      <c r="G78" s="54">
        <f>E78-F78</f>
        <v>6.4751499059598672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79.054432011777294</v>
      </c>
      <c r="F79" s="54">
        <f>$Y$29</f>
        <v>70.028425608091595</v>
      </c>
      <c r="G79" s="54">
        <f t="shared" ref="G79:G80" si="50">E79-F79</f>
        <v>9.0260064036856988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75.715768433967796</v>
      </c>
      <c r="F80" s="54">
        <f>$Y$54</f>
        <v>67.362175980756419</v>
      </c>
      <c r="G80" s="54">
        <f t="shared" si="50"/>
        <v>8.3535924532113768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9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168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7205648.1933657965</v>
      </c>
      <c r="N4" s="32">
        <f>M4/J4</f>
        <v>72.056481933657963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72.056481933657963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6545956.0411648545</v>
      </c>
      <c r="Y4" s="40">
        <f>X4/R4</f>
        <v>65.459560411648539</v>
      </c>
      <c r="Z4" s="36">
        <f>T4-Y4</f>
        <v>6.5969215220094242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772</v>
      </c>
      <c r="E5">
        <v>1</v>
      </c>
      <c r="F5" s="3">
        <f t="shared" ref="F5:F22" si="5">E5/D5</f>
        <v>1.2953367875647669E-3</v>
      </c>
      <c r="G5" s="2">
        <v>0.4</v>
      </c>
      <c r="H5" s="3">
        <f t="shared" ref="H5:H21" si="6">C5*F5/(1+(1-G5)*C5*F5)</f>
        <v>5.1652892561983481E-3</v>
      </c>
      <c r="I5" s="3">
        <f t="shared" ref="I5:I22" si="7">1-H5</f>
        <v>0.9948347107438017</v>
      </c>
      <c r="J5" s="5">
        <f>I4*J4</f>
        <v>100000</v>
      </c>
      <c r="K5" s="5">
        <f t="shared" ref="K5:K22" si="8">J5*H5</f>
        <v>516.52892561983481</v>
      </c>
      <c r="L5" s="5">
        <f t="shared" ref="L5:L21" si="9">C5*(J6+G5*K5)</f>
        <v>398760.3305785124</v>
      </c>
      <c r="M5" s="5">
        <f t="shared" si="0"/>
        <v>7105648.1933657965</v>
      </c>
      <c r="N5" s="33">
        <f t="shared" ref="N5:N22" si="10">M5/J5</f>
        <v>71.056481933657963</v>
      </c>
      <c r="O5" s="4"/>
      <c r="Q5" s="27" t="s">
        <v>36</v>
      </c>
      <c r="R5" s="29">
        <f t="shared" si="1"/>
        <v>100000</v>
      </c>
      <c r="S5" s="29">
        <f t="shared" si="2"/>
        <v>398760.3305785124</v>
      </c>
      <c r="T5" s="35">
        <f t="shared" si="3"/>
        <v>71.056481933657963</v>
      </c>
      <c r="U5" s="42">
        <v>0.96680194174873568</v>
      </c>
      <c r="V5" s="43">
        <f>1-U5</f>
        <v>3.3198058251264317E-2</v>
      </c>
      <c r="W5" s="29">
        <f t="shared" ref="W5:W22" si="11">S5*U5</f>
        <v>385522.26189567352</v>
      </c>
      <c r="X5" s="29">
        <f t="shared" si="4"/>
        <v>6449275.8469899809</v>
      </c>
      <c r="Y5" s="35">
        <f t="shared" ref="Y5:Y22" si="12">X5/R5</f>
        <v>64.492758469899812</v>
      </c>
      <c r="Z5" s="36">
        <f t="shared" ref="Z5:Z22" si="13">T5-Y5</f>
        <v>6.5637234637581514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1017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99483.47107438017</v>
      </c>
      <c r="K6" s="5">
        <f t="shared" si="8"/>
        <v>0</v>
      </c>
      <c r="L6" s="5">
        <f t="shared" si="9"/>
        <v>497417.35537190083</v>
      </c>
      <c r="M6" s="5">
        <f t="shared" si="0"/>
        <v>6706887.862787284</v>
      </c>
      <c r="N6" s="33">
        <f t="shared" si="10"/>
        <v>67.417107488869064</v>
      </c>
      <c r="O6" s="4"/>
      <c r="Q6" s="27" t="s">
        <v>38</v>
      </c>
      <c r="R6" s="29">
        <f t="shared" si="1"/>
        <v>99483.47107438017</v>
      </c>
      <c r="S6" s="29">
        <f t="shared" si="2"/>
        <v>497417.35537190083</v>
      </c>
      <c r="T6" s="35">
        <f t="shared" si="3"/>
        <v>67.417107488869064</v>
      </c>
      <c r="U6" s="42">
        <v>0.96680194174873568</v>
      </c>
      <c r="V6" s="43">
        <f>1-U6</f>
        <v>3.3198058251264317E-2</v>
      </c>
      <c r="W6" s="29">
        <f t="shared" si="11"/>
        <v>480904.06503307464</v>
      </c>
      <c r="X6" s="29">
        <f t="shared" si="4"/>
        <v>6063753.5850943075</v>
      </c>
      <c r="Y6" s="35">
        <f t="shared" si="12"/>
        <v>60.952372485683171</v>
      </c>
      <c r="Z6" s="36">
        <f t="shared" si="13"/>
        <v>6.4647350031858934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1157</v>
      </c>
      <c r="E7">
        <v>1</v>
      </c>
      <c r="F7" s="3">
        <f t="shared" si="5"/>
        <v>8.6430423509075197E-4</v>
      </c>
      <c r="G7" s="2">
        <v>0.5</v>
      </c>
      <c r="H7" s="3">
        <f t="shared" si="6"/>
        <v>4.3122035360068992E-3</v>
      </c>
      <c r="I7" s="3">
        <f t="shared" si="7"/>
        <v>0.99568779646399308</v>
      </c>
      <c r="J7" s="5">
        <f t="shared" si="14"/>
        <v>99483.47107438017</v>
      </c>
      <c r="K7" s="5">
        <f t="shared" si="8"/>
        <v>428.99297574118225</v>
      </c>
      <c r="L7" s="5">
        <f t="shared" si="9"/>
        <v>496344.87293254788</v>
      </c>
      <c r="M7" s="5">
        <f t="shared" si="0"/>
        <v>6209470.5074153831</v>
      </c>
      <c r="N7" s="33">
        <f t="shared" si="10"/>
        <v>62.417107488869064</v>
      </c>
      <c r="O7" s="4"/>
      <c r="Q7" s="27" t="s">
        <v>40</v>
      </c>
      <c r="R7" s="29">
        <f t="shared" si="1"/>
        <v>99483.47107438017</v>
      </c>
      <c r="S7" s="29">
        <f t="shared" si="2"/>
        <v>496344.87293254788</v>
      </c>
      <c r="T7" s="35">
        <f t="shared" si="3"/>
        <v>62.417107488869064</v>
      </c>
      <c r="U7" s="42">
        <v>0.96680194174873568</v>
      </c>
      <c r="V7" s="43">
        <f>1-U7</f>
        <v>3.3198058251264317E-2</v>
      </c>
      <c r="W7" s="29">
        <f t="shared" si="11"/>
        <v>479867.18692821678</v>
      </c>
      <c r="X7" s="29">
        <f t="shared" si="4"/>
        <v>5582849.5200612331</v>
      </c>
      <c r="Y7" s="35">
        <f t="shared" si="12"/>
        <v>56.118362776939492</v>
      </c>
      <c r="Z7" s="36">
        <f t="shared" si="13"/>
        <v>6.2987447119295723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1262</v>
      </c>
      <c r="E8"/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99054.478098638981</v>
      </c>
      <c r="K8" s="5">
        <f t="shared" si="8"/>
        <v>0</v>
      </c>
      <c r="L8" s="5">
        <f t="shared" si="9"/>
        <v>495272.39049319492</v>
      </c>
      <c r="M8" s="5">
        <f t="shared" si="0"/>
        <v>5713125.6344828354</v>
      </c>
      <c r="N8" s="33">
        <f t="shared" si="10"/>
        <v>57.676601241527656</v>
      </c>
      <c r="O8" s="4"/>
      <c r="Q8" s="27" t="s">
        <v>42</v>
      </c>
      <c r="R8" s="29">
        <f t="shared" si="1"/>
        <v>99054.478098638981</v>
      </c>
      <c r="S8" s="29">
        <f t="shared" si="2"/>
        <v>495272.39049319492</v>
      </c>
      <c r="T8" s="35">
        <f t="shared" si="3"/>
        <v>57.676601241527656</v>
      </c>
      <c r="U8" s="42">
        <v>0.96680194174873568</v>
      </c>
      <c r="V8" s="43">
        <f>1-U8</f>
        <v>3.3198058251264317E-2</v>
      </c>
      <c r="W8" s="29">
        <f t="shared" si="11"/>
        <v>478830.30882335891</v>
      </c>
      <c r="X8" s="29">
        <f t="shared" si="4"/>
        <v>5102982.3331330167</v>
      </c>
      <c r="Y8" s="35">
        <f t="shared" si="12"/>
        <v>51.516927160541286</v>
      </c>
      <c r="Z8" s="36">
        <f t="shared" si="13"/>
        <v>6.1596740809863704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1167</v>
      </c>
      <c r="E9">
        <v>3</v>
      </c>
      <c r="F9" s="3">
        <f t="shared" si="5"/>
        <v>2.5706940874035988E-3</v>
      </c>
      <c r="G9" s="2">
        <v>0.5</v>
      </c>
      <c r="H9" s="3">
        <f t="shared" si="6"/>
        <v>1.2771392081736908E-2</v>
      </c>
      <c r="I9" s="3">
        <f t="shared" si="7"/>
        <v>0.98722860791826306</v>
      </c>
      <c r="J9" s="5">
        <f t="shared" si="14"/>
        <v>99054.478098638981</v>
      </c>
      <c r="K9" s="5">
        <f t="shared" si="8"/>
        <v>1265.06357724954</v>
      </c>
      <c r="L9" s="5">
        <f t="shared" si="9"/>
        <v>492109.73155007104</v>
      </c>
      <c r="M9" s="5">
        <f t="shared" si="0"/>
        <v>5217853.2439896408</v>
      </c>
      <c r="N9" s="33">
        <f t="shared" si="10"/>
        <v>52.676601241527663</v>
      </c>
      <c r="O9" s="4"/>
      <c r="Q9" s="27" t="s">
        <v>44</v>
      </c>
      <c r="R9" s="29">
        <f t="shared" si="1"/>
        <v>99054.478098638981</v>
      </c>
      <c r="S9" s="29">
        <f t="shared" si="2"/>
        <v>492109.73155007104</v>
      </c>
      <c r="T9" s="35">
        <f t="shared" si="3"/>
        <v>52.676601241527663</v>
      </c>
      <c r="U9" s="42">
        <v>0.9555940589531835</v>
      </c>
      <c r="V9" s="43">
        <f t="shared" ref="V9:V22" si="15">1-U9</f>
        <v>4.4405941046816499E-2</v>
      </c>
      <c r="W9" s="29">
        <f t="shared" si="11"/>
        <v>470257.13582229387</v>
      </c>
      <c r="X9" s="29">
        <f t="shared" si="4"/>
        <v>4624152.0243096575</v>
      </c>
      <c r="Y9" s="35">
        <f t="shared" si="12"/>
        <v>46.682917451797607</v>
      </c>
      <c r="Z9" s="36">
        <f t="shared" si="13"/>
        <v>5.9936837897300563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1227</v>
      </c>
      <c r="E10">
        <v>1</v>
      </c>
      <c r="F10" s="3">
        <f t="shared" si="5"/>
        <v>8.1499592502037486E-4</v>
      </c>
      <c r="G10" s="2">
        <v>0.5</v>
      </c>
      <c r="H10" s="3">
        <f t="shared" si="6"/>
        <v>4.0666937779585193E-3</v>
      </c>
      <c r="I10" s="3">
        <f t="shared" si="7"/>
        <v>0.99593330622204146</v>
      </c>
      <c r="J10" s="5">
        <f t="shared" si="14"/>
        <v>97789.414521389437</v>
      </c>
      <c r="K10" s="5">
        <f t="shared" si="8"/>
        <v>397.6796035843409</v>
      </c>
      <c r="L10" s="5">
        <f t="shared" si="9"/>
        <v>487952.8735979863</v>
      </c>
      <c r="M10" s="5">
        <f t="shared" si="0"/>
        <v>4725743.5124395695</v>
      </c>
      <c r="N10" s="33">
        <f t="shared" si="10"/>
        <v>48.325716393423235</v>
      </c>
      <c r="O10" s="4"/>
      <c r="Q10" s="27" t="s">
        <v>46</v>
      </c>
      <c r="R10" s="29">
        <f t="shared" si="1"/>
        <v>97789.414521389437</v>
      </c>
      <c r="S10" s="29">
        <f t="shared" si="2"/>
        <v>487952.8735979863</v>
      </c>
      <c r="T10" s="35">
        <f t="shared" si="3"/>
        <v>48.325716393423235</v>
      </c>
      <c r="U10" s="42">
        <v>0.96363095511775332</v>
      </c>
      <c r="V10" s="43">
        <f t="shared" si="15"/>
        <v>3.6369044882246682E-2</v>
      </c>
      <c r="W10" s="29">
        <f t="shared" si="11"/>
        <v>470206.4936376799</v>
      </c>
      <c r="X10" s="29">
        <f t="shared" si="4"/>
        <v>4153894.8884873632</v>
      </c>
      <c r="Y10" s="35">
        <f t="shared" si="12"/>
        <v>42.477960511551927</v>
      </c>
      <c r="Z10" s="36">
        <f t="shared" si="13"/>
        <v>5.8477558818713078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1284</v>
      </c>
      <c r="E11">
        <v>7</v>
      </c>
      <c r="F11" s="3">
        <f t="shared" si="5"/>
        <v>5.451713395638629E-3</v>
      </c>
      <c r="G11" s="2">
        <v>0.5</v>
      </c>
      <c r="H11" s="3">
        <f t="shared" si="6"/>
        <v>2.6892047637341529E-2</v>
      </c>
      <c r="I11" s="3">
        <f t="shared" si="7"/>
        <v>0.97310795236265846</v>
      </c>
      <c r="J11" s="5">
        <f t="shared" si="14"/>
        <v>97391.734917805094</v>
      </c>
      <c r="K11" s="5">
        <f t="shared" si="8"/>
        <v>2619.0631748929532</v>
      </c>
      <c r="L11" s="5">
        <f t="shared" si="9"/>
        <v>480411.01665179303</v>
      </c>
      <c r="M11" s="5">
        <f t="shared" si="0"/>
        <v>4237790.6388415834</v>
      </c>
      <c r="N11" s="33">
        <f t="shared" si="10"/>
        <v>43.512836509362081</v>
      </c>
      <c r="O11" s="4"/>
      <c r="Q11" s="27" t="s">
        <v>48</v>
      </c>
      <c r="R11" s="29">
        <f t="shared" si="1"/>
        <v>97391.734917805094</v>
      </c>
      <c r="S11" s="29">
        <f t="shared" si="2"/>
        <v>480411.01665179303</v>
      </c>
      <c r="T11" s="35">
        <f t="shared" si="3"/>
        <v>43.512836509362081</v>
      </c>
      <c r="U11" s="42">
        <v>0.96005435016735896</v>
      </c>
      <c r="V11" s="43">
        <f t="shared" si="15"/>
        <v>3.9945649832641039E-2</v>
      </c>
      <c r="W11" s="29">
        <f t="shared" si="11"/>
        <v>461220.6864048774</v>
      </c>
      <c r="X11" s="29">
        <f t="shared" si="4"/>
        <v>3683688.3948496832</v>
      </c>
      <c r="Y11" s="35">
        <f t="shared" si="12"/>
        <v>37.823418978608146</v>
      </c>
      <c r="Z11" s="36">
        <f t="shared" si="13"/>
        <v>5.6894175307539356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1469</v>
      </c>
      <c r="E12">
        <v>9</v>
      </c>
      <c r="F12" s="3">
        <f t="shared" si="5"/>
        <v>6.1266167460857727E-3</v>
      </c>
      <c r="G12" s="2">
        <v>0.5</v>
      </c>
      <c r="H12" s="3">
        <f t="shared" si="6"/>
        <v>3.0170968823332218E-2</v>
      </c>
      <c r="I12" s="3">
        <f t="shared" si="7"/>
        <v>0.96982903117666774</v>
      </c>
      <c r="J12" s="5">
        <f t="shared" si="14"/>
        <v>94772.671742912135</v>
      </c>
      <c r="K12" s="5">
        <f t="shared" si="8"/>
        <v>2859.3833244593002</v>
      </c>
      <c r="L12" s="5">
        <f t="shared" si="9"/>
        <v>466714.90040341247</v>
      </c>
      <c r="M12" s="5">
        <f t="shared" si="0"/>
        <v>3757379.6221897905</v>
      </c>
      <c r="N12" s="33">
        <f t="shared" si="10"/>
        <v>39.646235070615674</v>
      </c>
      <c r="O12" s="4"/>
      <c r="Q12" s="27" t="s">
        <v>50</v>
      </c>
      <c r="R12" s="29">
        <f t="shared" si="1"/>
        <v>94772.671742912135</v>
      </c>
      <c r="S12" s="29">
        <f t="shared" si="2"/>
        <v>466714.90040341247</v>
      </c>
      <c r="T12" s="35">
        <f t="shared" si="3"/>
        <v>39.646235070615674</v>
      </c>
      <c r="U12" s="42">
        <v>0.94127750867207383</v>
      </c>
      <c r="V12" s="43">
        <f t="shared" si="15"/>
        <v>5.8722491327926174E-2</v>
      </c>
      <c r="W12" s="29">
        <f t="shared" si="11"/>
        <v>439308.23871185916</v>
      </c>
      <c r="X12" s="29">
        <f t="shared" si="4"/>
        <v>3222467.7084448058</v>
      </c>
      <c r="Y12" s="35">
        <f t="shared" si="12"/>
        <v>34.002077277997685</v>
      </c>
      <c r="Z12" s="36">
        <f t="shared" si="13"/>
        <v>5.6441577926179889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1439</v>
      </c>
      <c r="E13">
        <v>5</v>
      </c>
      <c r="F13" s="3">
        <f t="shared" si="5"/>
        <v>3.4746351633078527E-3</v>
      </c>
      <c r="G13" s="2">
        <v>0.5</v>
      </c>
      <c r="H13" s="3">
        <f t="shared" si="6"/>
        <v>1.722356183258698E-2</v>
      </c>
      <c r="I13" s="3">
        <f t="shared" si="7"/>
        <v>0.982776438167413</v>
      </c>
      <c r="J13" s="5">
        <f t="shared" si="14"/>
        <v>91913.288418452838</v>
      </c>
      <c r="K13" s="5">
        <f t="shared" si="8"/>
        <v>1583.0742063116231</v>
      </c>
      <c r="L13" s="5">
        <f t="shared" si="9"/>
        <v>455608.75657648518</v>
      </c>
      <c r="M13" s="5">
        <f t="shared" si="0"/>
        <v>3290664.721786378</v>
      </c>
      <c r="N13" s="33">
        <f t="shared" si="10"/>
        <v>35.801838650413607</v>
      </c>
      <c r="O13" s="4"/>
      <c r="Q13" s="27" t="s">
        <v>52</v>
      </c>
      <c r="R13" s="29">
        <f t="shared" si="1"/>
        <v>91913.288418452838</v>
      </c>
      <c r="S13" s="29">
        <f t="shared" si="2"/>
        <v>455608.75657648518</v>
      </c>
      <c r="T13" s="35">
        <f t="shared" si="3"/>
        <v>35.801838650413607</v>
      </c>
      <c r="U13" s="42">
        <v>0.95386474178345915</v>
      </c>
      <c r="V13" s="43">
        <f t="shared" si="15"/>
        <v>4.6135258216540853E-2</v>
      </c>
      <c r="W13" s="29">
        <f t="shared" si="11"/>
        <v>434589.12894611194</v>
      </c>
      <c r="X13" s="29">
        <f t="shared" si="4"/>
        <v>2783159.4697329467</v>
      </c>
      <c r="Y13" s="35">
        <f t="shared" si="12"/>
        <v>30.280273044546949</v>
      </c>
      <c r="Z13" s="36">
        <f t="shared" si="13"/>
        <v>5.5215656058666589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1368</v>
      </c>
      <c r="E14">
        <v>8</v>
      </c>
      <c r="F14" s="3">
        <f t="shared" si="5"/>
        <v>5.8479532163742687E-3</v>
      </c>
      <c r="G14" s="2">
        <v>0.5</v>
      </c>
      <c r="H14" s="3">
        <f t="shared" si="6"/>
        <v>2.8818443804034581E-2</v>
      </c>
      <c r="I14" s="3">
        <f t="shared" si="7"/>
        <v>0.97118155619596547</v>
      </c>
      <c r="J14" s="5">
        <f t="shared" si="14"/>
        <v>90330.214212141218</v>
      </c>
      <c r="K14" s="5">
        <f t="shared" si="8"/>
        <v>2603.1762020789974</v>
      </c>
      <c r="L14" s="5">
        <f t="shared" si="9"/>
        <v>445143.1305555086</v>
      </c>
      <c r="M14" s="5">
        <f t="shared" si="0"/>
        <v>2835055.965209893</v>
      </c>
      <c r="N14" s="33">
        <f t="shared" si="10"/>
        <v>31.385467088030389</v>
      </c>
      <c r="O14" s="4"/>
      <c r="Q14" s="27" t="s">
        <v>54</v>
      </c>
      <c r="R14" s="29">
        <f t="shared" si="1"/>
        <v>90330.214212141218</v>
      </c>
      <c r="S14" s="29">
        <f t="shared" si="2"/>
        <v>445143.1305555086</v>
      </c>
      <c r="T14" s="35">
        <f t="shared" si="3"/>
        <v>31.385467088030389</v>
      </c>
      <c r="U14" s="42">
        <v>0.94210046609890041</v>
      </c>
      <c r="V14" s="43">
        <f t="shared" si="15"/>
        <v>5.7899533901099587E-2</v>
      </c>
      <c r="W14" s="29">
        <f t="shared" si="11"/>
        <v>419369.5507770683</v>
      </c>
      <c r="X14" s="29">
        <f t="shared" si="4"/>
        <v>2348570.3407868347</v>
      </c>
      <c r="Y14" s="35">
        <f t="shared" si="12"/>
        <v>25.999831410464708</v>
      </c>
      <c r="Z14" s="36">
        <f t="shared" si="13"/>
        <v>5.3856356775656806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1198</v>
      </c>
      <c r="E15">
        <v>8</v>
      </c>
      <c r="F15" s="3">
        <f t="shared" si="5"/>
        <v>6.6777963272120202E-3</v>
      </c>
      <c r="G15" s="2">
        <v>0.5</v>
      </c>
      <c r="H15" s="3">
        <f t="shared" si="6"/>
        <v>3.2840722495894911E-2</v>
      </c>
      <c r="I15" s="3">
        <f t="shared" si="7"/>
        <v>0.96715927750410513</v>
      </c>
      <c r="J15" s="5">
        <f t="shared" si="14"/>
        <v>87727.038010062228</v>
      </c>
      <c r="K15" s="5">
        <f t="shared" si="8"/>
        <v>2881.0193106752786</v>
      </c>
      <c r="L15" s="5">
        <f t="shared" si="9"/>
        <v>431432.64177362295</v>
      </c>
      <c r="M15" s="5">
        <f t="shared" si="0"/>
        <v>2389912.8346543843</v>
      </c>
      <c r="N15" s="33">
        <f t="shared" si="10"/>
        <v>27.242602609930398</v>
      </c>
      <c r="O15" s="4"/>
      <c r="Q15" s="27" t="s">
        <v>56</v>
      </c>
      <c r="R15" s="29">
        <f t="shared" si="1"/>
        <v>87727.038010062228</v>
      </c>
      <c r="S15" s="29">
        <f t="shared" si="2"/>
        <v>431432.64177362295</v>
      </c>
      <c r="T15" s="35">
        <f t="shared" si="3"/>
        <v>27.242602609930398</v>
      </c>
      <c r="U15" s="42">
        <v>0.91645683631107144</v>
      </c>
      <c r="V15" s="43">
        <f t="shared" si="15"/>
        <v>8.3543163688928557E-2</v>
      </c>
      <c r="W15" s="29">
        <f t="shared" si="11"/>
        <v>395389.39396118227</v>
      </c>
      <c r="X15" s="29">
        <f t="shared" si="4"/>
        <v>1929200.7900097664</v>
      </c>
      <c r="Y15" s="35">
        <f t="shared" si="12"/>
        <v>21.990948671816419</v>
      </c>
      <c r="Z15" s="36">
        <f t="shared" si="13"/>
        <v>5.2516539381139786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836</v>
      </c>
      <c r="E16">
        <v>12</v>
      </c>
      <c r="F16" s="3">
        <f t="shared" si="5"/>
        <v>1.4354066985645933E-2</v>
      </c>
      <c r="G16" s="2">
        <v>0.5</v>
      </c>
      <c r="H16" s="3">
        <f t="shared" si="6"/>
        <v>6.9284064665127029E-2</v>
      </c>
      <c r="I16" s="3">
        <f t="shared" si="7"/>
        <v>0.93071593533487296</v>
      </c>
      <c r="J16" s="5">
        <f t="shared" si="14"/>
        <v>84846.018699386957</v>
      </c>
      <c r="K16" s="5">
        <f t="shared" si="8"/>
        <v>5878.4770461469034</v>
      </c>
      <c r="L16" s="5">
        <f t="shared" si="9"/>
        <v>409533.9008815675</v>
      </c>
      <c r="M16" s="5">
        <f t="shared" si="0"/>
        <v>1958480.1928807616</v>
      </c>
      <c r="N16" s="33">
        <f t="shared" si="10"/>
        <v>23.082758895496795</v>
      </c>
      <c r="O16" s="4"/>
      <c r="Q16" s="27" t="s">
        <v>58</v>
      </c>
      <c r="R16" s="29">
        <f t="shared" si="1"/>
        <v>84846.018699386957</v>
      </c>
      <c r="S16" s="29">
        <f t="shared" si="2"/>
        <v>409533.9008815675</v>
      </c>
      <c r="T16" s="35">
        <f t="shared" si="3"/>
        <v>23.082758895496795</v>
      </c>
      <c r="U16" s="42">
        <v>0.8859396016463057</v>
      </c>
      <c r="V16" s="43">
        <f t="shared" si="15"/>
        <v>0.1140603983536943</v>
      </c>
      <c r="W16" s="29">
        <f t="shared" si="11"/>
        <v>362822.30100767355</v>
      </c>
      <c r="X16" s="29">
        <f t="shared" si="4"/>
        <v>1533811.396048584</v>
      </c>
      <c r="Y16" s="35">
        <f t="shared" si="12"/>
        <v>18.077588313046753</v>
      </c>
      <c r="Z16" s="36">
        <f t="shared" si="13"/>
        <v>5.0051705824500416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648</v>
      </c>
      <c r="E17">
        <v>17</v>
      </c>
      <c r="F17" s="3">
        <f t="shared" si="5"/>
        <v>2.6234567901234566E-2</v>
      </c>
      <c r="G17" s="2">
        <v>0.5</v>
      </c>
      <c r="H17" s="3">
        <f t="shared" si="6"/>
        <v>0.12309920347574221</v>
      </c>
      <c r="I17" s="3">
        <f t="shared" si="7"/>
        <v>0.87690079652425779</v>
      </c>
      <c r="J17" s="5">
        <f t="shared" si="14"/>
        <v>78967.541653240056</v>
      </c>
      <c r="K17" s="5">
        <f t="shared" si="8"/>
        <v>9720.841477951346</v>
      </c>
      <c r="L17" s="5">
        <f t="shared" si="9"/>
        <v>370535.60457132198</v>
      </c>
      <c r="M17" s="5">
        <f t="shared" si="0"/>
        <v>1548946.2919991941</v>
      </c>
      <c r="N17" s="33">
        <f t="shared" si="10"/>
        <v>19.614974197891097</v>
      </c>
      <c r="O17" s="4"/>
      <c r="Q17" s="27" t="s">
        <v>60</v>
      </c>
      <c r="R17" s="29">
        <f t="shared" si="1"/>
        <v>78967.541653240056</v>
      </c>
      <c r="S17" s="29">
        <f t="shared" si="2"/>
        <v>370535.60457132198</v>
      </c>
      <c r="T17" s="35">
        <f t="shared" si="3"/>
        <v>19.614974197891097</v>
      </c>
      <c r="U17" s="42">
        <v>0.85631920960893304</v>
      </c>
      <c r="V17" s="43">
        <f t="shared" si="15"/>
        <v>0.14368079039106696</v>
      </c>
      <c r="W17" s="29">
        <f t="shared" si="11"/>
        <v>317296.75603848259</v>
      </c>
      <c r="X17" s="29">
        <f t="shared" si="4"/>
        <v>1170989.0950409104</v>
      </c>
      <c r="Y17" s="35">
        <f t="shared" si="12"/>
        <v>14.82873938488453</v>
      </c>
      <c r="Z17" s="36">
        <f t="shared" si="13"/>
        <v>4.7862348130065673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491</v>
      </c>
      <c r="E18">
        <v>11</v>
      </c>
      <c r="F18" s="3">
        <f t="shared" si="5"/>
        <v>2.2403258655804479E-2</v>
      </c>
      <c r="G18" s="2">
        <v>0.5</v>
      </c>
      <c r="H18" s="3">
        <f t="shared" si="6"/>
        <v>0.1060752169720347</v>
      </c>
      <c r="I18" s="3">
        <f t="shared" si="7"/>
        <v>0.8939247830279653</v>
      </c>
      <c r="J18" s="5">
        <f t="shared" si="14"/>
        <v>69246.700175288715</v>
      </c>
      <c r="K18" s="5">
        <f t="shared" si="8"/>
        <v>7345.3587456911837</v>
      </c>
      <c r="L18" s="5">
        <f t="shared" si="9"/>
        <v>327870.10401221563</v>
      </c>
      <c r="M18" s="5">
        <f t="shared" si="0"/>
        <v>1178410.6874278721</v>
      </c>
      <c r="N18" s="33">
        <f t="shared" si="10"/>
        <v>17.017571731864244</v>
      </c>
      <c r="O18" s="4"/>
      <c r="Q18" s="27" t="s">
        <v>62</v>
      </c>
      <c r="R18" s="29">
        <f t="shared" si="1"/>
        <v>69246.700175288715</v>
      </c>
      <c r="S18" s="29">
        <f t="shared" si="2"/>
        <v>327870.10401221563</v>
      </c>
      <c r="T18" s="35">
        <f t="shared" si="3"/>
        <v>17.017571731864244</v>
      </c>
      <c r="U18" s="42">
        <v>0.77613843304153718</v>
      </c>
      <c r="V18" s="43">
        <f t="shared" si="15"/>
        <v>0.22386156695846282</v>
      </c>
      <c r="W18" s="29">
        <f t="shared" si="11"/>
        <v>254472.58876920684</v>
      </c>
      <c r="X18" s="29">
        <f t="shared" si="4"/>
        <v>853692.33900242788</v>
      </c>
      <c r="Y18" s="35">
        <f t="shared" si="12"/>
        <v>12.328274659173946</v>
      </c>
      <c r="Z18" s="36">
        <f t="shared" si="13"/>
        <v>4.6892970726902981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289</v>
      </c>
      <c r="E19">
        <v>10</v>
      </c>
      <c r="F19" s="3">
        <f t="shared" si="5"/>
        <v>3.4602076124567477E-2</v>
      </c>
      <c r="G19" s="2">
        <v>0.5</v>
      </c>
      <c r="H19" s="3">
        <f t="shared" si="6"/>
        <v>0.15923566878980894</v>
      </c>
      <c r="I19" s="3">
        <f t="shared" si="7"/>
        <v>0.84076433121019112</v>
      </c>
      <c r="J19" s="5">
        <f t="shared" si="14"/>
        <v>61901.341429597531</v>
      </c>
      <c r="K19" s="5">
        <f t="shared" si="8"/>
        <v>9856.9015015282712</v>
      </c>
      <c r="L19" s="5">
        <f t="shared" si="9"/>
        <v>284864.45339416701</v>
      </c>
      <c r="M19" s="5">
        <f t="shared" si="0"/>
        <v>850540.58341565647</v>
      </c>
      <c r="N19" s="33">
        <f t="shared" si="10"/>
        <v>13.740260934135083</v>
      </c>
      <c r="O19" s="4"/>
      <c r="Q19" s="27" t="s">
        <v>64</v>
      </c>
      <c r="R19" s="29">
        <f t="shared" si="1"/>
        <v>61901.341429597531</v>
      </c>
      <c r="S19" s="29">
        <f t="shared" si="2"/>
        <v>284864.45339416701</v>
      </c>
      <c r="T19" s="35">
        <f t="shared" si="3"/>
        <v>13.740260934135083</v>
      </c>
      <c r="U19" s="42">
        <v>0.73716277889453141</v>
      </c>
      <c r="V19" s="43">
        <f t="shared" si="15"/>
        <v>0.26283722110546859</v>
      </c>
      <c r="W19" s="29">
        <f t="shared" si="11"/>
        <v>209991.4720723159</v>
      </c>
      <c r="X19" s="29">
        <f t="shared" si="4"/>
        <v>599219.75023322098</v>
      </c>
      <c r="Y19" s="35">
        <f t="shared" si="12"/>
        <v>9.6802385278634659</v>
      </c>
      <c r="Z19" s="36">
        <f t="shared" si="13"/>
        <v>4.0600224062716173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162</v>
      </c>
      <c r="E20">
        <v>9</v>
      </c>
      <c r="F20" s="3">
        <f t="shared" si="5"/>
        <v>5.5555555555555552E-2</v>
      </c>
      <c r="G20" s="2">
        <v>0.5</v>
      </c>
      <c r="H20" s="3">
        <f t="shared" si="6"/>
        <v>0.24390243902439027</v>
      </c>
      <c r="I20" s="3">
        <f t="shared" si="7"/>
        <v>0.75609756097560976</v>
      </c>
      <c r="J20" s="5">
        <f t="shared" si="14"/>
        <v>52044.439928069267</v>
      </c>
      <c r="K20" s="5">
        <f t="shared" si="8"/>
        <v>12693.765836114457</v>
      </c>
      <c r="L20" s="5">
        <f t="shared" si="9"/>
        <v>228487.78505006019</v>
      </c>
      <c r="M20" s="5">
        <f t="shared" si="0"/>
        <v>565676.13002148946</v>
      </c>
      <c r="N20" s="33">
        <f t="shared" si="10"/>
        <v>10.869098232266726</v>
      </c>
      <c r="O20" s="4"/>
      <c r="Q20" s="27" t="s">
        <v>66</v>
      </c>
      <c r="R20" s="29">
        <f t="shared" si="1"/>
        <v>52044.439928069267</v>
      </c>
      <c r="S20" s="29">
        <f t="shared" si="2"/>
        <v>228487.78505006019</v>
      </c>
      <c r="T20" s="35">
        <f t="shared" si="3"/>
        <v>10.869098232266726</v>
      </c>
      <c r="U20" s="42">
        <v>0.7271372759570951</v>
      </c>
      <c r="V20" s="43">
        <f t="shared" si="15"/>
        <v>0.2728627240429049</v>
      </c>
      <c r="W20" s="29">
        <f t="shared" si="11"/>
        <v>166141.98561077105</v>
      </c>
      <c r="X20" s="29">
        <f t="shared" si="4"/>
        <v>389228.27816090512</v>
      </c>
      <c r="Y20" s="35">
        <f t="shared" si="12"/>
        <v>7.4787677357823119</v>
      </c>
      <c r="Z20" s="36">
        <f t="shared" si="13"/>
        <v>3.3903304964844141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79</v>
      </c>
      <c r="E21">
        <v>12</v>
      </c>
      <c r="F21" s="3">
        <f t="shared" si="5"/>
        <v>0.15189873417721519</v>
      </c>
      <c r="G21" s="2">
        <v>0.5</v>
      </c>
      <c r="H21" s="3">
        <f t="shared" si="6"/>
        <v>0.55045871559633031</v>
      </c>
      <c r="I21" s="3">
        <f t="shared" si="7"/>
        <v>0.44954128440366969</v>
      </c>
      <c r="J21" s="5">
        <f t="shared" si="14"/>
        <v>39350.67409195481</v>
      </c>
      <c r="K21" s="5">
        <f t="shared" si="8"/>
        <v>21660.921518507235</v>
      </c>
      <c r="L21" s="5">
        <f t="shared" si="9"/>
        <v>142601.06666350595</v>
      </c>
      <c r="M21" s="5">
        <f>L21+M22</f>
        <v>337188.34497142927</v>
      </c>
      <c r="N21" s="33">
        <f t="shared" si="10"/>
        <v>8.5688073394495401</v>
      </c>
      <c r="O21" s="4"/>
      <c r="Q21" s="27" t="s">
        <v>68</v>
      </c>
      <c r="R21" s="29">
        <f t="shared" si="1"/>
        <v>39350.67409195481</v>
      </c>
      <c r="S21" s="29">
        <f t="shared" si="2"/>
        <v>142601.06666350595</v>
      </c>
      <c r="T21" s="35">
        <f t="shared" si="3"/>
        <v>8.5688073394495401</v>
      </c>
      <c r="U21" s="42">
        <v>0.68635947845240242</v>
      </c>
      <c r="V21" s="43">
        <f t="shared" si="15"/>
        <v>0.31364052154759758</v>
      </c>
      <c r="W21" s="29">
        <f t="shared" si="11"/>
        <v>97875.593741920209</v>
      </c>
      <c r="X21" s="29">
        <f>X22+W21</f>
        <v>223086.29255013404</v>
      </c>
      <c r="Y21" s="35">
        <f t="shared" si="12"/>
        <v>5.6691860482192782</v>
      </c>
      <c r="Z21" s="36">
        <f t="shared" si="13"/>
        <v>2.8996212912302619</v>
      </c>
    </row>
    <row r="22" spans="1:26" s="2" customFormat="1" x14ac:dyDescent="0.25">
      <c r="A22" s="12">
        <v>19</v>
      </c>
      <c r="B22" s="13" t="s">
        <v>69</v>
      </c>
      <c r="C22" s="12"/>
      <c r="D22">
        <v>44</v>
      </c>
      <c r="E22">
        <v>4</v>
      </c>
      <c r="F22" s="17">
        <f t="shared" si="5"/>
        <v>9.0909090909090912E-2</v>
      </c>
      <c r="G22" s="12"/>
      <c r="H22" s="17">
        <v>1</v>
      </c>
      <c r="I22" s="17">
        <f t="shared" si="7"/>
        <v>0</v>
      </c>
      <c r="J22" s="21">
        <f t="shared" si="14"/>
        <v>17689.752573447575</v>
      </c>
      <c r="K22" s="21">
        <f t="shared" si="8"/>
        <v>17689.752573447575</v>
      </c>
      <c r="L22" s="21">
        <f>K22/F22</f>
        <v>194587.27830792332</v>
      </c>
      <c r="M22" s="21">
        <f>L22</f>
        <v>194587.27830792332</v>
      </c>
      <c r="N22" s="34">
        <f t="shared" si="10"/>
        <v>11</v>
      </c>
      <c r="O22" s="4"/>
      <c r="Q22" s="30" t="s">
        <v>69</v>
      </c>
      <c r="R22" s="31">
        <f t="shared" si="1"/>
        <v>17689.752573447575</v>
      </c>
      <c r="S22" s="31">
        <f t="shared" si="2"/>
        <v>194587.27830792332</v>
      </c>
      <c r="T22" s="38">
        <f t="shared" si="3"/>
        <v>11</v>
      </c>
      <c r="U22" s="44">
        <v>0.64346806172022719</v>
      </c>
      <c r="V22" s="45">
        <f t="shared" si="15"/>
        <v>0.35653193827977281</v>
      </c>
      <c r="W22" s="31">
        <f t="shared" si="11"/>
        <v>125210.69880821383</v>
      </c>
      <c r="X22" s="31">
        <f>W22</f>
        <v>125210.69880821383</v>
      </c>
      <c r="Y22" s="38">
        <f t="shared" si="12"/>
        <v>7.0781486789224992</v>
      </c>
      <c r="Z22" s="37">
        <f t="shared" si="13"/>
        <v>3.9218513210775008</v>
      </c>
    </row>
    <row r="23" spans="1:26" s="2" customFormat="1" ht="13.2" x14ac:dyDescent="0.25">
      <c r="B23" s="2" t="s">
        <v>70</v>
      </c>
      <c r="D23" s="25">
        <f>SUM(D4:D22)</f>
        <v>16077</v>
      </c>
      <c r="E23" s="25">
        <f>SUM(E4:E22)</f>
        <v>118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x14ac:dyDescent="0.25">
      <c r="A29" s="2">
        <v>1</v>
      </c>
      <c r="B29" s="1">
        <v>0</v>
      </c>
      <c r="C29" s="1">
        <v>1</v>
      </c>
      <c r="D29">
        <v>132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7789973.6617012685</v>
      </c>
      <c r="N29" s="32">
        <f>M29/J29</f>
        <v>77.899736617012678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77.899736617012678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6935765.2454544231</v>
      </c>
      <c r="Y29" s="40">
        <f>X29/R29</f>
        <v>69.357652454544237</v>
      </c>
      <c r="Z29" s="36">
        <f>T29-Y29</f>
        <v>8.5420841624684414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764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7689973.6617012685</v>
      </c>
      <c r="N30" s="33">
        <f t="shared" ref="N30:N47" si="26">M30/J30</f>
        <v>76.899736617012678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76.899736617012678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6839900.5714514591</v>
      </c>
      <c r="Y30" s="35">
        <f t="shared" ref="Y30:Y47" si="28">X30/R30</f>
        <v>68.399005714514587</v>
      </c>
      <c r="Z30" s="36">
        <f t="shared" ref="Z30:Z47" si="29">T30-Y30</f>
        <v>8.5007309024980913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1006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7289973.6617012685</v>
      </c>
      <c r="N31" s="33">
        <f t="shared" si="26"/>
        <v>72.899736617012678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72.899736617012678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6456441.8754396029</v>
      </c>
      <c r="Y31" s="35">
        <f t="shared" si="28"/>
        <v>64.56441875439603</v>
      </c>
      <c r="Z31" s="36">
        <f t="shared" si="29"/>
        <v>8.3353178626166482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1068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6789973.6617012685</v>
      </c>
      <c r="N32" s="33">
        <f t="shared" si="26"/>
        <v>67.899736617012678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67.899736617012678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5977118.5054247817</v>
      </c>
      <c r="Y32" s="35">
        <f t="shared" si="28"/>
        <v>59.771185054247816</v>
      </c>
      <c r="Z32" s="36">
        <f t="shared" si="29"/>
        <v>8.1285515627648621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1164</v>
      </c>
      <c r="E33">
        <v>2</v>
      </c>
      <c r="F33" s="3">
        <f t="shared" si="21"/>
        <v>1.718213058419244E-3</v>
      </c>
      <c r="G33" s="2">
        <v>0.5</v>
      </c>
      <c r="H33" s="3">
        <f t="shared" si="22"/>
        <v>8.5543199315654406E-3</v>
      </c>
      <c r="I33" s="3">
        <f t="shared" si="23"/>
        <v>0.99144568006843459</v>
      </c>
      <c r="J33" s="5">
        <f t="shared" si="30"/>
        <v>100000</v>
      </c>
      <c r="K33" s="5">
        <f t="shared" si="24"/>
        <v>855.43199315654408</v>
      </c>
      <c r="L33" s="5">
        <f t="shared" si="25"/>
        <v>497861.42001710867</v>
      </c>
      <c r="M33" s="5">
        <f t="shared" si="16"/>
        <v>6289973.6617012685</v>
      </c>
      <c r="N33" s="33">
        <f t="shared" si="26"/>
        <v>62.899736617012685</v>
      </c>
      <c r="O33" s="4"/>
      <c r="Q33" s="27" t="s">
        <v>42</v>
      </c>
      <c r="R33" s="29">
        <f t="shared" si="17"/>
        <v>100000</v>
      </c>
      <c r="S33" s="29">
        <f t="shared" si="18"/>
        <v>497861.42001710867</v>
      </c>
      <c r="T33" s="35">
        <f t="shared" si="19"/>
        <v>62.899736617012685</v>
      </c>
      <c r="U33" s="42">
        <v>0.95864674002964168</v>
      </c>
      <c r="V33" s="43">
        <f>1-U33</f>
        <v>4.1353259970358325E-2</v>
      </c>
      <c r="W33" s="29">
        <f t="shared" si="27"/>
        <v>477273.22728592943</v>
      </c>
      <c r="X33" s="29">
        <f t="shared" si="20"/>
        <v>5497795.1354099605</v>
      </c>
      <c r="Y33" s="35">
        <f t="shared" si="28"/>
        <v>54.977951354099602</v>
      </c>
      <c r="Z33" s="36">
        <f t="shared" si="29"/>
        <v>7.9217852629130832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1130</v>
      </c>
      <c r="E34">
        <v>1</v>
      </c>
      <c r="F34" s="3">
        <f t="shared" si="21"/>
        <v>8.8495575221238937E-4</v>
      </c>
      <c r="G34" s="2">
        <v>0.5</v>
      </c>
      <c r="H34" s="3">
        <f t="shared" si="22"/>
        <v>4.4150110375275938E-3</v>
      </c>
      <c r="I34" s="3">
        <f t="shared" si="23"/>
        <v>0.99558498896247238</v>
      </c>
      <c r="J34" s="5">
        <f t="shared" si="30"/>
        <v>99144.568006843459</v>
      </c>
      <c r="K34" s="5">
        <f t="shared" si="24"/>
        <v>437.72436206111905</v>
      </c>
      <c r="L34" s="5">
        <f t="shared" si="25"/>
        <v>494628.52912906447</v>
      </c>
      <c r="M34" s="5">
        <f t="shared" si="16"/>
        <v>5792112.2416841602</v>
      </c>
      <c r="N34" s="33">
        <f t="shared" si="26"/>
        <v>58.420873257366551</v>
      </c>
      <c r="O34" s="4"/>
      <c r="Q34" s="27" t="s">
        <v>44</v>
      </c>
      <c r="R34" s="29">
        <f t="shared" si="17"/>
        <v>99144.568006843459</v>
      </c>
      <c r="S34" s="29">
        <f t="shared" si="18"/>
        <v>494628.52912906447</v>
      </c>
      <c r="T34" s="35">
        <f t="shared" si="19"/>
        <v>58.420873257366551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479384.18532625289</v>
      </c>
      <c r="X34" s="29">
        <f t="shared" si="20"/>
        <v>5020521.9081240315</v>
      </c>
      <c r="Y34" s="35">
        <f t="shared" si="28"/>
        <v>50.638396122493468</v>
      </c>
      <c r="Z34" s="36">
        <f t="shared" si="29"/>
        <v>7.7824771348730835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1169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98706.843644782333</v>
      </c>
      <c r="K35" s="5">
        <f t="shared" si="24"/>
        <v>0</v>
      </c>
      <c r="L35" s="5">
        <f t="shared" si="25"/>
        <v>493534.21822391165</v>
      </c>
      <c r="M35" s="5">
        <f t="shared" si="16"/>
        <v>5297483.7125550956</v>
      </c>
      <c r="N35" s="33">
        <f t="shared" si="26"/>
        <v>53.66885939154556</v>
      </c>
      <c r="O35" s="4"/>
      <c r="Q35" s="27" t="s">
        <v>46</v>
      </c>
      <c r="R35" s="29">
        <f t="shared" si="17"/>
        <v>98706.843644782333</v>
      </c>
      <c r="S35" s="29">
        <f t="shared" si="18"/>
        <v>493534.21822391165</v>
      </c>
      <c r="T35" s="35">
        <f t="shared" si="19"/>
        <v>53.66885939154556</v>
      </c>
      <c r="U35" s="42">
        <v>0.96192878092594225</v>
      </c>
      <c r="V35" s="43">
        <f t="shared" si="31"/>
        <v>3.8071219074057749E-2</v>
      </c>
      <c r="W35" s="29">
        <f t="shared" si="27"/>
        <v>474744.76888136531</v>
      </c>
      <c r="X35" s="29">
        <f t="shared" si="20"/>
        <v>4541137.7227977784</v>
      </c>
      <c r="Y35" s="35">
        <f t="shared" si="28"/>
        <v>46.006310759363686</v>
      </c>
      <c r="Z35" s="36">
        <f t="shared" si="29"/>
        <v>7.6625486321818741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1248</v>
      </c>
      <c r="E36">
        <v>1</v>
      </c>
      <c r="F36" s="3">
        <f t="shared" si="21"/>
        <v>8.0128205128205125E-4</v>
      </c>
      <c r="G36" s="2">
        <v>0.5</v>
      </c>
      <c r="H36" s="3">
        <f t="shared" si="22"/>
        <v>3.9984006397441024E-3</v>
      </c>
      <c r="I36" s="3">
        <f t="shared" si="23"/>
        <v>0.9960015993602559</v>
      </c>
      <c r="J36" s="5">
        <f t="shared" si="30"/>
        <v>98706.843644782333</v>
      </c>
      <c r="K36" s="5">
        <f t="shared" si="24"/>
        <v>394.66950677641876</v>
      </c>
      <c r="L36" s="5">
        <f t="shared" si="25"/>
        <v>492547.54445697059</v>
      </c>
      <c r="M36" s="5">
        <f t="shared" si="16"/>
        <v>4803949.4943311838</v>
      </c>
      <c r="N36" s="33">
        <f t="shared" si="26"/>
        <v>48.66885939154556</v>
      </c>
      <c r="O36" s="4"/>
      <c r="Q36" s="27" t="s">
        <v>48</v>
      </c>
      <c r="R36" s="29">
        <f t="shared" si="17"/>
        <v>98706.843644782333</v>
      </c>
      <c r="S36" s="29">
        <f t="shared" si="18"/>
        <v>492547.54445697059</v>
      </c>
      <c r="T36" s="35">
        <f t="shared" si="19"/>
        <v>48.66885939154556</v>
      </c>
      <c r="U36" s="42">
        <v>0.95558309086652893</v>
      </c>
      <c r="V36" s="43">
        <f t="shared" si="31"/>
        <v>4.4416909133471072E-2</v>
      </c>
      <c r="W36" s="29">
        <f t="shared" si="27"/>
        <v>470670.10493091104</v>
      </c>
      <c r="X36" s="29">
        <f t="shared" si="20"/>
        <v>4066392.9539164128</v>
      </c>
      <c r="Y36" s="35">
        <f t="shared" si="28"/>
        <v>41.196666854733969</v>
      </c>
      <c r="Z36" s="36">
        <f t="shared" si="29"/>
        <v>7.4721925368115905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1498</v>
      </c>
      <c r="E37">
        <v>1</v>
      </c>
      <c r="F37" s="3">
        <f t="shared" si="21"/>
        <v>6.6755674232309744E-4</v>
      </c>
      <c r="G37" s="2">
        <v>0.5</v>
      </c>
      <c r="H37" s="3">
        <f t="shared" si="22"/>
        <v>3.3322225924691772E-3</v>
      </c>
      <c r="I37" s="3">
        <f t="shared" si="23"/>
        <v>0.99666777740753087</v>
      </c>
      <c r="J37" s="5">
        <f t="shared" si="30"/>
        <v>98312.17413800591</v>
      </c>
      <c r="K37" s="5">
        <f t="shared" si="24"/>
        <v>327.59804777742727</v>
      </c>
      <c r="L37" s="5">
        <f t="shared" si="25"/>
        <v>490741.87557058595</v>
      </c>
      <c r="M37" s="5">
        <f t="shared" si="16"/>
        <v>4311401.949874213</v>
      </c>
      <c r="N37" s="33">
        <f t="shared" si="26"/>
        <v>43.854202062728</v>
      </c>
      <c r="O37" s="4"/>
      <c r="Q37" s="27" t="s">
        <v>50</v>
      </c>
      <c r="R37" s="29">
        <f t="shared" si="17"/>
        <v>98312.17413800591</v>
      </c>
      <c r="S37" s="29">
        <f t="shared" si="18"/>
        <v>490741.87557058595</v>
      </c>
      <c r="T37" s="35">
        <f t="shared" si="19"/>
        <v>43.854202062728</v>
      </c>
      <c r="U37" s="42">
        <v>0.95343645724036619</v>
      </c>
      <c r="V37" s="43">
        <f t="shared" si="31"/>
        <v>4.6563542759633814E-2</v>
      </c>
      <c r="W37" s="29">
        <f t="shared" si="27"/>
        <v>467891.19526351208</v>
      </c>
      <c r="X37" s="29">
        <f t="shared" si="20"/>
        <v>3595722.8489855016</v>
      </c>
      <c r="Y37" s="35">
        <f t="shared" si="28"/>
        <v>36.57454308698329</v>
      </c>
      <c r="Z37" s="36">
        <f t="shared" si="29"/>
        <v>7.2796589757447094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1407</v>
      </c>
      <c r="E38">
        <v>4</v>
      </c>
      <c r="F38" s="3">
        <f t="shared" si="21"/>
        <v>2.8429282160625444E-3</v>
      </c>
      <c r="G38" s="2">
        <v>0.5</v>
      </c>
      <c r="H38" s="3">
        <f t="shared" si="22"/>
        <v>1.4114326040931545E-2</v>
      </c>
      <c r="I38" s="3">
        <f t="shared" si="23"/>
        <v>0.98588567395906845</v>
      </c>
      <c r="J38" s="5">
        <f t="shared" si="30"/>
        <v>97984.576090228482</v>
      </c>
      <c r="K38" s="5">
        <f t="shared" si="24"/>
        <v>1382.9862539199503</v>
      </c>
      <c r="L38" s="5">
        <f t="shared" si="25"/>
        <v>486465.41481634253</v>
      </c>
      <c r="M38" s="5">
        <f t="shared" si="16"/>
        <v>3820660.074303627</v>
      </c>
      <c r="N38" s="33">
        <f t="shared" si="26"/>
        <v>38.992464189316856</v>
      </c>
      <c r="O38" s="4"/>
      <c r="Q38" s="27" t="s">
        <v>52</v>
      </c>
      <c r="R38" s="29">
        <f t="shared" si="17"/>
        <v>97984.576090228482</v>
      </c>
      <c r="S38" s="29">
        <f t="shared" si="18"/>
        <v>486465.41481634253</v>
      </c>
      <c r="T38" s="35">
        <f t="shared" si="19"/>
        <v>38.992464189316856</v>
      </c>
      <c r="U38" s="42">
        <v>0.93748024841036759</v>
      </c>
      <c r="V38" s="43">
        <f t="shared" si="31"/>
        <v>6.2519751589632411E-2</v>
      </c>
      <c r="W38" s="29">
        <f t="shared" si="27"/>
        <v>456051.7179250773</v>
      </c>
      <c r="X38" s="29">
        <f t="shared" si="20"/>
        <v>3127831.6537219896</v>
      </c>
      <c r="Y38" s="35">
        <f t="shared" si="28"/>
        <v>31.921673578928846</v>
      </c>
      <c r="Z38" s="36">
        <f t="shared" si="29"/>
        <v>7.0707906103880092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1341</v>
      </c>
      <c r="E39">
        <v>5</v>
      </c>
      <c r="F39" s="3">
        <f t="shared" si="21"/>
        <v>3.7285607755406414E-3</v>
      </c>
      <c r="G39" s="2">
        <v>0.5</v>
      </c>
      <c r="H39" s="3">
        <f t="shared" si="22"/>
        <v>1.8470631695603989E-2</v>
      </c>
      <c r="I39" s="3">
        <f t="shared" si="23"/>
        <v>0.98152936830439597</v>
      </c>
      <c r="J39" s="5">
        <f t="shared" si="30"/>
        <v>96601.589836308529</v>
      </c>
      <c r="K39" s="5">
        <f t="shared" si="24"/>
        <v>1784.2923870762565</v>
      </c>
      <c r="L39" s="5">
        <f t="shared" si="25"/>
        <v>478547.21821385197</v>
      </c>
      <c r="M39" s="5">
        <f t="shared" si="16"/>
        <v>3334194.6594872843</v>
      </c>
      <c r="N39" s="33">
        <f t="shared" si="26"/>
        <v>34.514904621518959</v>
      </c>
      <c r="O39" s="4"/>
      <c r="Q39" s="27" t="s">
        <v>54</v>
      </c>
      <c r="R39" s="29">
        <f t="shared" si="17"/>
        <v>96601.589836308529</v>
      </c>
      <c r="S39" s="29">
        <f t="shared" si="18"/>
        <v>478547.21821385197</v>
      </c>
      <c r="T39" s="35">
        <f t="shared" si="19"/>
        <v>34.514904621518959</v>
      </c>
      <c r="U39" s="42">
        <v>0.91788799906018037</v>
      </c>
      <c r="V39" s="43">
        <f t="shared" si="31"/>
        <v>8.2112000939819629E-2</v>
      </c>
      <c r="W39" s="29">
        <f t="shared" si="27"/>
        <v>439252.74858212809</v>
      </c>
      <c r="X39" s="29">
        <f t="shared" si="20"/>
        <v>2671779.9357969123</v>
      </c>
      <c r="Y39" s="35">
        <f t="shared" si="28"/>
        <v>27.657722200268605</v>
      </c>
      <c r="Z39" s="36">
        <f t="shared" si="29"/>
        <v>6.8571824212503536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1118</v>
      </c>
      <c r="E40">
        <v>6</v>
      </c>
      <c r="F40" s="3">
        <f t="shared" si="21"/>
        <v>5.3667262969588547E-3</v>
      </c>
      <c r="G40" s="2">
        <v>0.5</v>
      </c>
      <c r="H40" s="3">
        <f t="shared" si="22"/>
        <v>2.6478375992939101E-2</v>
      </c>
      <c r="I40" s="3">
        <f t="shared" si="23"/>
        <v>0.97352162400706088</v>
      </c>
      <c r="J40" s="5">
        <f t="shared" si="30"/>
        <v>94817.297449232268</v>
      </c>
      <c r="K40" s="5">
        <f t="shared" si="24"/>
        <v>2510.6080524951176</v>
      </c>
      <c r="L40" s="5">
        <f t="shared" si="25"/>
        <v>467809.96711492352</v>
      </c>
      <c r="M40" s="5">
        <f t="shared" si="16"/>
        <v>2855647.4412734322</v>
      </c>
      <c r="N40" s="33">
        <f t="shared" si="26"/>
        <v>30.117368012966438</v>
      </c>
      <c r="O40" s="4"/>
      <c r="Q40" s="27" t="s">
        <v>56</v>
      </c>
      <c r="R40" s="29">
        <f t="shared" si="17"/>
        <v>94817.297449232268</v>
      </c>
      <c r="S40" s="29">
        <f t="shared" si="18"/>
        <v>467809.96711492352</v>
      </c>
      <c r="T40" s="35">
        <f t="shared" si="19"/>
        <v>30.117368012966438</v>
      </c>
      <c r="U40" s="42">
        <v>0.89571782863194893</v>
      </c>
      <c r="V40" s="43">
        <f t="shared" si="31"/>
        <v>0.10428217136805107</v>
      </c>
      <c r="W40" s="29">
        <f t="shared" si="27"/>
        <v>419025.72795656271</v>
      </c>
      <c r="X40" s="29">
        <f t="shared" si="20"/>
        <v>2232527.1872147843</v>
      </c>
      <c r="Y40" s="35">
        <f t="shared" si="28"/>
        <v>23.545568659665072</v>
      </c>
      <c r="Z40" s="36">
        <f t="shared" si="29"/>
        <v>6.5717993533013654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908</v>
      </c>
      <c r="E41">
        <v>3</v>
      </c>
      <c r="F41" s="3">
        <f t="shared" si="21"/>
        <v>3.3039647577092512E-3</v>
      </c>
      <c r="G41" s="2">
        <v>0.5</v>
      </c>
      <c r="H41" s="3">
        <f t="shared" si="22"/>
        <v>1.638448935008192E-2</v>
      </c>
      <c r="I41" s="3">
        <f t="shared" si="23"/>
        <v>0.98361551064991803</v>
      </c>
      <c r="J41" s="5">
        <f t="shared" si="30"/>
        <v>92306.689396737143</v>
      </c>
      <c r="K41" s="5">
        <f t="shared" si="24"/>
        <v>1512.3979693621595</v>
      </c>
      <c r="L41" s="5">
        <f t="shared" si="25"/>
        <v>457752.45206028025</v>
      </c>
      <c r="M41" s="5">
        <f t="shared" si="16"/>
        <v>2387837.4741585087</v>
      </c>
      <c r="N41" s="33">
        <f t="shared" si="26"/>
        <v>25.868520361460543</v>
      </c>
      <c r="O41" s="4"/>
      <c r="Q41" s="27" t="s">
        <v>58</v>
      </c>
      <c r="R41" s="29">
        <f t="shared" si="17"/>
        <v>92306.689396737143</v>
      </c>
      <c r="S41" s="29">
        <f t="shared" si="18"/>
        <v>457752.45206028025</v>
      </c>
      <c r="T41" s="35">
        <f t="shared" si="19"/>
        <v>25.868520361460543</v>
      </c>
      <c r="U41" s="42">
        <v>0.86473435856680392</v>
      </c>
      <c r="V41" s="43">
        <f t="shared" si="31"/>
        <v>0.13526564143319608</v>
      </c>
      <c r="W41" s="29">
        <f t="shared" si="27"/>
        <v>395834.2730147281</v>
      </c>
      <c r="X41" s="29">
        <f t="shared" si="20"/>
        <v>1813501.4592582216</v>
      </c>
      <c r="Y41" s="35">
        <f t="shared" si="28"/>
        <v>19.64647926504799</v>
      </c>
      <c r="Z41" s="36">
        <f t="shared" si="29"/>
        <v>6.2220410964125534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723</v>
      </c>
      <c r="E42">
        <v>3</v>
      </c>
      <c r="F42" s="3">
        <f t="shared" si="21"/>
        <v>4.1493775933609959E-3</v>
      </c>
      <c r="G42" s="2">
        <v>0.5</v>
      </c>
      <c r="H42" s="3">
        <f t="shared" si="22"/>
        <v>2.0533880903490759E-2</v>
      </c>
      <c r="I42" s="3">
        <f t="shared" si="23"/>
        <v>0.97946611909650927</v>
      </c>
      <c r="J42" s="5">
        <f t="shared" si="30"/>
        <v>90794.291427374978</v>
      </c>
      <c r="K42" s="5">
        <f t="shared" si="24"/>
        <v>1864.3591668865497</v>
      </c>
      <c r="L42" s="5">
        <f t="shared" si="25"/>
        <v>449310.55921965855</v>
      </c>
      <c r="M42" s="5">
        <f t="shared" si="16"/>
        <v>1930085.0220982286</v>
      </c>
      <c r="N42" s="33">
        <f t="shared" si="26"/>
        <v>21.25777944577138</v>
      </c>
      <c r="O42" s="4"/>
      <c r="Q42" s="27" t="s">
        <v>60</v>
      </c>
      <c r="R42" s="29">
        <f t="shared" si="17"/>
        <v>90794.291427374978</v>
      </c>
      <c r="S42" s="29">
        <f t="shared" si="18"/>
        <v>449310.55921965855</v>
      </c>
      <c r="T42" s="35">
        <f t="shared" si="19"/>
        <v>21.25777944577138</v>
      </c>
      <c r="U42" s="42">
        <v>0.81758889711164551</v>
      </c>
      <c r="V42" s="43">
        <f t="shared" si="31"/>
        <v>0.18241110288835449</v>
      </c>
      <c r="W42" s="29">
        <f t="shared" si="27"/>
        <v>367351.32457301731</v>
      </c>
      <c r="X42" s="29">
        <f t="shared" si="20"/>
        <v>1417667.1862434936</v>
      </c>
      <c r="Y42" s="35">
        <f t="shared" si="28"/>
        <v>15.614056390070127</v>
      </c>
      <c r="Z42" s="36">
        <f t="shared" si="29"/>
        <v>5.643723055701253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538</v>
      </c>
      <c r="E43">
        <v>9</v>
      </c>
      <c r="F43" s="3">
        <f t="shared" si="21"/>
        <v>1.6728624535315983E-2</v>
      </c>
      <c r="G43" s="2">
        <v>0.5</v>
      </c>
      <c r="H43" s="3">
        <f t="shared" si="22"/>
        <v>8.0285459411239962E-2</v>
      </c>
      <c r="I43" s="3">
        <f t="shared" si="23"/>
        <v>0.91971454058876001</v>
      </c>
      <c r="J43" s="5">
        <f t="shared" si="30"/>
        <v>88929.932260488436</v>
      </c>
      <c r="K43" s="5">
        <f t="shared" si="24"/>
        <v>7139.7804669437637</v>
      </c>
      <c r="L43" s="5">
        <f t="shared" si="25"/>
        <v>426800.21013508283</v>
      </c>
      <c r="M43" s="5">
        <f t="shared" si="16"/>
        <v>1480774.46287857</v>
      </c>
      <c r="N43" s="33">
        <f t="shared" si="26"/>
        <v>16.651024297883986</v>
      </c>
      <c r="O43" s="4"/>
      <c r="Q43" s="27" t="s">
        <v>62</v>
      </c>
      <c r="R43" s="29">
        <f t="shared" si="17"/>
        <v>88929.932260488436</v>
      </c>
      <c r="S43" s="29">
        <f t="shared" si="18"/>
        <v>426800.21013508283</v>
      </c>
      <c r="T43" s="35">
        <f t="shared" si="19"/>
        <v>16.651024297883986</v>
      </c>
      <c r="U43" s="42">
        <v>0.77888026534586052</v>
      </c>
      <c r="V43" s="43">
        <f t="shared" si="31"/>
        <v>0.22111973465413948</v>
      </c>
      <c r="W43" s="29">
        <f t="shared" si="27"/>
        <v>332426.26091968233</v>
      </c>
      <c r="X43" s="29">
        <f t="shared" si="20"/>
        <v>1050315.8616704764</v>
      </c>
      <c r="Y43" s="35">
        <f t="shared" si="28"/>
        <v>11.810600041771668</v>
      </c>
      <c r="Z43" s="36">
        <f t="shared" si="29"/>
        <v>4.8404242561123176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358</v>
      </c>
      <c r="E44">
        <v>14</v>
      </c>
      <c r="F44" s="3">
        <f t="shared" si="21"/>
        <v>3.9106145251396648E-2</v>
      </c>
      <c r="G44" s="2">
        <v>0.5</v>
      </c>
      <c r="H44" s="3">
        <f t="shared" si="22"/>
        <v>0.17811704834605599</v>
      </c>
      <c r="I44" s="3">
        <f t="shared" si="23"/>
        <v>0.82188295165394398</v>
      </c>
      <c r="J44" s="5">
        <f t="shared" si="30"/>
        <v>81790.151793544675</v>
      </c>
      <c r="K44" s="5">
        <f t="shared" si="24"/>
        <v>14568.220421242055</v>
      </c>
      <c r="L44" s="5">
        <f t="shared" si="25"/>
        <v>372530.20791461819</v>
      </c>
      <c r="M44" s="5">
        <f t="shared" si="16"/>
        <v>1053974.2527434872</v>
      </c>
      <c r="N44" s="33">
        <f t="shared" si="26"/>
        <v>12.886322248232734</v>
      </c>
      <c r="O44" s="4"/>
      <c r="Q44" s="27" t="s">
        <v>64</v>
      </c>
      <c r="R44" s="29">
        <f t="shared" si="17"/>
        <v>81790.151793544675</v>
      </c>
      <c r="S44" s="29">
        <f t="shared" si="18"/>
        <v>372530.20791461819</v>
      </c>
      <c r="T44" s="35">
        <f t="shared" si="19"/>
        <v>12.886322248232734</v>
      </c>
      <c r="U44" s="42">
        <v>0.71980976748499381</v>
      </c>
      <c r="V44" s="43">
        <f t="shared" si="31"/>
        <v>0.28019023251500619</v>
      </c>
      <c r="W44" s="29">
        <f t="shared" si="27"/>
        <v>268150.8823401577</v>
      </c>
      <c r="X44" s="29">
        <f t="shared" si="20"/>
        <v>717889.60075079417</v>
      </c>
      <c r="Y44" s="35">
        <f t="shared" si="28"/>
        <v>8.7772132097626692</v>
      </c>
      <c r="Z44" s="36">
        <f t="shared" si="29"/>
        <v>4.1091090384700646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224</v>
      </c>
      <c r="E45">
        <v>7</v>
      </c>
      <c r="F45" s="3">
        <f t="shared" si="21"/>
        <v>3.125E-2</v>
      </c>
      <c r="G45" s="2">
        <v>0.5</v>
      </c>
      <c r="H45" s="3">
        <f t="shared" si="22"/>
        <v>0.14492753623188406</v>
      </c>
      <c r="I45" s="3">
        <f t="shared" si="23"/>
        <v>0.85507246376811596</v>
      </c>
      <c r="J45" s="5">
        <f t="shared" si="30"/>
        <v>67221.931372302613</v>
      </c>
      <c r="K45" s="5">
        <f t="shared" si="24"/>
        <v>9742.3088945366108</v>
      </c>
      <c r="L45" s="5">
        <f t="shared" si="25"/>
        <v>311753.88462517154</v>
      </c>
      <c r="M45" s="5">
        <f t="shared" si="16"/>
        <v>681444.04482886917</v>
      </c>
      <c r="N45" s="33">
        <f t="shared" si="26"/>
        <v>10.137227998623734</v>
      </c>
      <c r="O45" s="4"/>
      <c r="Q45" s="27" t="s">
        <v>66</v>
      </c>
      <c r="R45" s="29">
        <f t="shared" si="17"/>
        <v>67221.931372302613</v>
      </c>
      <c r="S45" s="29">
        <f t="shared" si="18"/>
        <v>311753.88462517154</v>
      </c>
      <c r="T45" s="35">
        <f t="shared" si="19"/>
        <v>10.137227998623734</v>
      </c>
      <c r="U45" s="42">
        <v>0.68480776711742686</v>
      </c>
      <c r="V45" s="43">
        <f t="shared" si="31"/>
        <v>0.31519223288257314</v>
      </c>
      <c r="W45" s="29">
        <f t="shared" si="27"/>
        <v>213491.48162034762</v>
      </c>
      <c r="X45" s="29">
        <f t="shared" si="20"/>
        <v>449738.71841063641</v>
      </c>
      <c r="Y45" s="35">
        <f t="shared" si="28"/>
        <v>6.6903569895931589</v>
      </c>
      <c r="Z45" s="36">
        <f t="shared" si="29"/>
        <v>3.4468710090305752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127</v>
      </c>
      <c r="E46">
        <v>12</v>
      </c>
      <c r="F46" s="3">
        <f t="shared" si="21"/>
        <v>9.4488188976377951E-2</v>
      </c>
      <c r="G46" s="2">
        <v>0.5</v>
      </c>
      <c r="H46" s="3">
        <f t="shared" si="22"/>
        <v>0.38216560509554137</v>
      </c>
      <c r="I46" s="3">
        <f t="shared" si="23"/>
        <v>0.61783439490445868</v>
      </c>
      <c r="J46" s="5">
        <f t="shared" si="30"/>
        <v>57479.622477766003</v>
      </c>
      <c r="K46" s="5">
        <f t="shared" si="24"/>
        <v>21966.734704878727</v>
      </c>
      <c r="L46" s="5">
        <f t="shared" si="25"/>
        <v>232481.2756266332</v>
      </c>
      <c r="M46" s="5">
        <f>L46+M47</f>
        <v>369690.16020369768</v>
      </c>
      <c r="N46" s="33">
        <f t="shared" si="26"/>
        <v>6.4316734221192826</v>
      </c>
      <c r="O46" s="4"/>
      <c r="Q46" s="27" t="s">
        <v>68</v>
      </c>
      <c r="R46" s="29">
        <f t="shared" si="17"/>
        <v>57479.622477766003</v>
      </c>
      <c r="S46" s="29">
        <f t="shared" si="18"/>
        <v>232481.2756266332</v>
      </c>
      <c r="T46" s="35">
        <f t="shared" si="19"/>
        <v>6.4316734221192826</v>
      </c>
      <c r="U46" s="42">
        <v>0.65629805890441617</v>
      </c>
      <c r="V46" s="43">
        <f t="shared" si="31"/>
        <v>0.34370194109558383</v>
      </c>
      <c r="W46" s="29">
        <f t="shared" si="27"/>
        <v>152577.00992538192</v>
      </c>
      <c r="X46" s="29">
        <f>X47+W46</f>
        <v>236247.23679028876</v>
      </c>
      <c r="Y46" s="35">
        <f t="shared" si="28"/>
        <v>4.1101041831245988</v>
      </c>
      <c r="Z46" s="36">
        <f t="shared" si="29"/>
        <v>2.3215692389946838</v>
      </c>
    </row>
    <row r="47" spans="1:26" s="2" customFormat="1" x14ac:dyDescent="0.25">
      <c r="A47" s="12">
        <v>19</v>
      </c>
      <c r="B47" s="13" t="s">
        <v>69</v>
      </c>
      <c r="C47" s="12"/>
      <c r="D47">
        <v>85</v>
      </c>
      <c r="E47">
        <v>22</v>
      </c>
      <c r="F47" s="17">
        <f t="shared" si="21"/>
        <v>0.25882352941176473</v>
      </c>
      <c r="G47" s="12"/>
      <c r="H47" s="17">
        <v>1</v>
      </c>
      <c r="I47" s="17">
        <f t="shared" si="23"/>
        <v>0</v>
      </c>
      <c r="J47" s="21">
        <f t="shared" si="30"/>
        <v>35512.887772887283</v>
      </c>
      <c r="K47" s="21">
        <f t="shared" si="24"/>
        <v>35512.887772887283</v>
      </c>
      <c r="L47" s="21">
        <f>K47/F47</f>
        <v>137208.88457706448</v>
      </c>
      <c r="M47" s="21">
        <f>L47</f>
        <v>137208.88457706448</v>
      </c>
      <c r="N47" s="34">
        <f t="shared" si="26"/>
        <v>3.8636363636363633</v>
      </c>
      <c r="O47" s="4"/>
      <c r="Q47" s="30" t="s">
        <v>69</v>
      </c>
      <c r="R47" s="31">
        <f t="shared" si="17"/>
        <v>35512.887772887283</v>
      </c>
      <c r="S47" s="31">
        <f t="shared" si="18"/>
        <v>137208.88457706448</v>
      </c>
      <c r="T47" s="38">
        <f t="shared" si="19"/>
        <v>3.8636363636363633</v>
      </c>
      <c r="U47" s="44">
        <v>0.6098018151143324</v>
      </c>
      <c r="V47" s="45">
        <f t="shared" si="31"/>
        <v>0.3901981848856676</v>
      </c>
      <c r="W47" s="31">
        <f t="shared" si="27"/>
        <v>83670.226864906857</v>
      </c>
      <c r="X47" s="31">
        <f>W47</f>
        <v>83670.226864906857</v>
      </c>
      <c r="Y47" s="38">
        <f t="shared" si="28"/>
        <v>2.3560524674871934</v>
      </c>
      <c r="Z47" s="37">
        <f t="shared" si="29"/>
        <v>1.5075838961491699</v>
      </c>
    </row>
    <row r="48" spans="1:26" s="2" customFormat="1" ht="13.2" x14ac:dyDescent="0.25">
      <c r="B48" s="2" t="s">
        <v>70</v>
      </c>
      <c r="D48" s="25">
        <f>SUM(D29:D47)</f>
        <v>16008</v>
      </c>
      <c r="E48" s="25">
        <f>SUM(E29:E47)</f>
        <v>90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300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7454643.6667586165</v>
      </c>
      <c r="N54" s="32">
        <f>M54/J54</f>
        <v>74.546436667586164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74.546436667586164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6652782.7677057358</v>
      </c>
      <c r="Y54" s="40">
        <f>X54/R54</f>
        <v>66.52782767705736</v>
      </c>
      <c r="Z54" s="36">
        <f>T54-Y54</f>
        <v>8.0186089905288043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1536</v>
      </c>
      <c r="E55" s="49">
        <f t="shared" si="37"/>
        <v>1</v>
      </c>
      <c r="F55" s="3">
        <f t="shared" ref="F55:F72" si="38">E55/D55</f>
        <v>6.5104166666666663E-4</v>
      </c>
      <c r="G55" s="2">
        <v>0.4</v>
      </c>
      <c r="H55" s="3">
        <f t="shared" ref="H55:H71" si="39">C55*F55/(1+(1-G55)*C55*F55)</f>
        <v>2.6001040041601664E-3</v>
      </c>
      <c r="I55" s="3">
        <f t="shared" ref="I55:I72" si="40">1-H55</f>
        <v>0.99739989599583978</v>
      </c>
      <c r="J55" s="5">
        <f>I54*J54</f>
        <v>100000</v>
      </c>
      <c r="K55" s="5">
        <f t="shared" ref="K55:K72" si="41">J55*H55</f>
        <v>260.01040041601664</v>
      </c>
      <c r="L55" s="5">
        <f t="shared" ref="L55:L71" si="42">C55*(J56+G55*K55)</f>
        <v>399375.97503900155</v>
      </c>
      <c r="M55" s="5">
        <f t="shared" si="32"/>
        <v>7354643.6667586165</v>
      </c>
      <c r="N55" s="33">
        <f t="shared" ref="N55:N72" si="43">M55/J55</f>
        <v>73.546436667586164</v>
      </c>
      <c r="O55" s="4"/>
      <c r="Q55" s="27" t="s">
        <v>36</v>
      </c>
      <c r="R55" s="29">
        <f t="shared" si="33"/>
        <v>100000</v>
      </c>
      <c r="S55" s="29">
        <f t="shared" si="34"/>
        <v>399375.97503900155</v>
      </c>
      <c r="T55" s="35">
        <f t="shared" si="35"/>
        <v>73.546436667586164</v>
      </c>
      <c r="U55" s="42">
        <v>0.96170886472285344</v>
      </c>
      <c r="V55" s="43">
        <f>1-U55</f>
        <v>3.829113527714656E-2</v>
      </c>
      <c r="W55" s="29">
        <f t="shared" ref="W55:W72" si="44">S55*U55</f>
        <v>384083.41555234086</v>
      </c>
      <c r="X55" s="29">
        <f t="shared" si="36"/>
        <v>6556611.88123345</v>
      </c>
      <c r="Y55" s="35">
        <f t="shared" ref="Y55:Y72" si="45">X55/R55</f>
        <v>65.566118812334494</v>
      </c>
      <c r="Z55" s="36">
        <f t="shared" ref="Z55:Z72" si="46">T55-Y55</f>
        <v>7.9803178552516698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2023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99739.989599583976</v>
      </c>
      <c r="K56" s="5">
        <f t="shared" si="41"/>
        <v>0</v>
      </c>
      <c r="L56" s="5">
        <f t="shared" si="42"/>
        <v>498699.94799791987</v>
      </c>
      <c r="M56" s="5">
        <f t="shared" si="32"/>
        <v>6955267.6917196149</v>
      </c>
      <c r="N56" s="33">
        <f t="shared" si="43"/>
        <v>69.733992550452655</v>
      </c>
      <c r="O56" s="4"/>
      <c r="Q56" s="27" t="s">
        <v>38</v>
      </c>
      <c r="R56" s="29">
        <f t="shared" si="33"/>
        <v>99739.989599583976</v>
      </c>
      <c r="S56" s="29">
        <f t="shared" si="34"/>
        <v>498699.94799791987</v>
      </c>
      <c r="T56" s="35">
        <f t="shared" si="35"/>
        <v>69.733992550452655</v>
      </c>
      <c r="U56" s="42">
        <v>0.96170886472285344</v>
      </c>
      <c r="V56" s="43">
        <f>1-U56</f>
        <v>3.829113527714656E-2</v>
      </c>
      <c r="W56" s="29">
        <f t="shared" si="44"/>
        <v>479604.16082642553</v>
      </c>
      <c r="X56" s="29">
        <f t="shared" si="36"/>
        <v>6172528.4656811096</v>
      </c>
      <c r="Y56" s="35">
        <f t="shared" si="45"/>
        <v>61.88619520075482</v>
      </c>
      <c r="Z56" s="36">
        <f t="shared" si="46"/>
        <v>7.847797349697835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2225</v>
      </c>
      <c r="E57" s="49">
        <f t="shared" si="37"/>
        <v>1</v>
      </c>
      <c r="F57" s="3">
        <f t="shared" si="38"/>
        <v>4.4943820224719103E-4</v>
      </c>
      <c r="G57" s="2">
        <v>0.5</v>
      </c>
      <c r="H57" s="3">
        <f t="shared" si="39"/>
        <v>2.2446689113355782E-3</v>
      </c>
      <c r="I57" s="3">
        <f t="shared" si="40"/>
        <v>0.99775533108866443</v>
      </c>
      <c r="J57" s="5">
        <f t="shared" si="47"/>
        <v>99739.989599583976</v>
      </c>
      <c r="K57" s="5">
        <f t="shared" si="41"/>
        <v>223.88325387112005</v>
      </c>
      <c r="L57" s="5">
        <f t="shared" si="42"/>
        <v>498140.23986324208</v>
      </c>
      <c r="M57" s="5">
        <f t="shared" si="32"/>
        <v>6456567.7437216947</v>
      </c>
      <c r="N57" s="33">
        <f t="shared" si="43"/>
        <v>64.733992550452655</v>
      </c>
      <c r="O57" s="4"/>
      <c r="Q57" s="27" t="s">
        <v>40</v>
      </c>
      <c r="R57" s="29">
        <f t="shared" si="33"/>
        <v>99739.989599583976</v>
      </c>
      <c r="S57" s="29">
        <f t="shared" si="34"/>
        <v>498140.23986324208</v>
      </c>
      <c r="T57" s="35">
        <f t="shared" si="35"/>
        <v>64.733992550452655</v>
      </c>
      <c r="U57" s="42">
        <v>0.96170886472285344</v>
      </c>
      <c r="V57" s="43">
        <f>1-U57</f>
        <v>3.829113527714656E-2</v>
      </c>
      <c r="W57" s="29">
        <f t="shared" si="44"/>
        <v>479065.88455164846</v>
      </c>
      <c r="X57" s="29">
        <f t="shared" si="36"/>
        <v>5692924.3048546845</v>
      </c>
      <c r="Y57" s="35">
        <f t="shared" si="45"/>
        <v>57.077650877140556</v>
      </c>
      <c r="Z57" s="36">
        <f t="shared" si="46"/>
        <v>7.6563416733120988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2426</v>
      </c>
      <c r="E58" s="49">
        <f t="shared" si="37"/>
        <v>2</v>
      </c>
      <c r="F58" s="3">
        <f t="shared" si="38"/>
        <v>8.2440230832646333E-4</v>
      </c>
      <c r="G58" s="2">
        <v>0.5</v>
      </c>
      <c r="H58" s="3">
        <f t="shared" si="39"/>
        <v>4.1135335252982311E-3</v>
      </c>
      <c r="I58" s="3">
        <f t="shared" si="40"/>
        <v>0.9958864664747018</v>
      </c>
      <c r="J58" s="5">
        <f t="shared" si="47"/>
        <v>99516.106345712862</v>
      </c>
      <c r="K58" s="5">
        <f t="shared" si="41"/>
        <v>409.3628397602339</v>
      </c>
      <c r="L58" s="5">
        <f t="shared" si="42"/>
        <v>496557.12462916377</v>
      </c>
      <c r="M58" s="5">
        <f t="shared" si="32"/>
        <v>5958427.5038584527</v>
      </c>
      <c r="N58" s="33">
        <f t="shared" si="43"/>
        <v>59.874001532568407</v>
      </c>
      <c r="O58" s="4"/>
      <c r="Q58" s="27" t="s">
        <v>42</v>
      </c>
      <c r="R58" s="29">
        <f t="shared" si="33"/>
        <v>99516.106345712862</v>
      </c>
      <c r="S58" s="29">
        <f t="shared" si="34"/>
        <v>496557.12462916377</v>
      </c>
      <c r="T58" s="35">
        <f t="shared" si="35"/>
        <v>59.874001532568407</v>
      </c>
      <c r="U58" s="42">
        <v>0.96170886472285344</v>
      </c>
      <c r="V58" s="43">
        <f>1-U58</f>
        <v>3.829113527714656E-2</v>
      </c>
      <c r="W58" s="29">
        <f t="shared" si="44"/>
        <v>477543.38859715755</v>
      </c>
      <c r="X58" s="29">
        <f t="shared" si="36"/>
        <v>5213858.4203030365</v>
      </c>
      <c r="Y58" s="35">
        <f t="shared" si="45"/>
        <v>52.3921062806699</v>
      </c>
      <c r="Z58" s="36">
        <f t="shared" si="46"/>
        <v>7.4818952518985071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2297</v>
      </c>
      <c r="E59" s="49">
        <f t="shared" si="37"/>
        <v>4</v>
      </c>
      <c r="F59" s="3">
        <f t="shared" si="38"/>
        <v>1.7414018284719198E-3</v>
      </c>
      <c r="G59" s="2">
        <v>0.5</v>
      </c>
      <c r="H59" s="3">
        <f t="shared" si="39"/>
        <v>8.6692674469007365E-3</v>
      </c>
      <c r="I59" s="3">
        <f t="shared" si="40"/>
        <v>0.99133073255309923</v>
      </c>
      <c r="J59" s="5">
        <f t="shared" si="47"/>
        <v>99106.743505952632</v>
      </c>
      <c r="K59" s="5">
        <f t="shared" si="41"/>
        <v>859.18286524449616</v>
      </c>
      <c r="L59" s="5">
        <f t="shared" si="42"/>
        <v>493385.76036665187</v>
      </c>
      <c r="M59" s="5">
        <f t="shared" si="32"/>
        <v>5461870.3792292885</v>
      </c>
      <c r="N59" s="33">
        <f t="shared" si="43"/>
        <v>55.110986255957783</v>
      </c>
      <c r="O59" s="4"/>
      <c r="Q59" s="27" t="s">
        <v>44</v>
      </c>
      <c r="R59" s="29">
        <f t="shared" si="33"/>
        <v>99106.743505952632</v>
      </c>
      <c r="S59" s="29">
        <f t="shared" si="34"/>
        <v>493385.76036665187</v>
      </c>
      <c r="T59" s="35">
        <f t="shared" si="35"/>
        <v>55.110986255957783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475175.72533446574</v>
      </c>
      <c r="X59" s="29">
        <f t="shared" si="36"/>
        <v>4736315.0317058787</v>
      </c>
      <c r="Y59" s="35">
        <f t="shared" si="45"/>
        <v>47.790037934415658</v>
      </c>
      <c r="Z59" s="36">
        <f t="shared" si="46"/>
        <v>7.3209483215421258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2396</v>
      </c>
      <c r="E60" s="49">
        <f t="shared" si="37"/>
        <v>1</v>
      </c>
      <c r="F60" s="3">
        <f t="shared" si="38"/>
        <v>4.1736227045075126E-4</v>
      </c>
      <c r="G60" s="2">
        <v>0.5</v>
      </c>
      <c r="H60" s="3">
        <f t="shared" si="39"/>
        <v>2.0846362309776944E-3</v>
      </c>
      <c r="I60" s="3">
        <f t="shared" si="40"/>
        <v>0.99791536376902235</v>
      </c>
      <c r="J60" s="5">
        <f t="shared" si="47"/>
        <v>98247.560640708136</v>
      </c>
      <c r="K60" s="5">
        <f t="shared" si="41"/>
        <v>204.81042451679829</v>
      </c>
      <c r="L60" s="5">
        <f t="shared" si="42"/>
        <v>490725.7771422487</v>
      </c>
      <c r="M60" s="5">
        <f t="shared" si="32"/>
        <v>4968484.6188626364</v>
      </c>
      <c r="N60" s="33">
        <f t="shared" si="43"/>
        <v>50.571073586573938</v>
      </c>
      <c r="O60" s="4"/>
      <c r="Q60" s="27" t="s">
        <v>46</v>
      </c>
      <c r="R60" s="29">
        <f t="shared" si="33"/>
        <v>98247.560640708136</v>
      </c>
      <c r="S60" s="29">
        <f t="shared" si="34"/>
        <v>490725.7771422487</v>
      </c>
      <c r="T60" s="35">
        <f t="shared" si="35"/>
        <v>50.571073586573938</v>
      </c>
      <c r="U60" s="42">
        <v>0.95736753435116873</v>
      </c>
      <c r="V60" s="43">
        <f t="shared" si="48"/>
        <v>4.2632465648831275E-2</v>
      </c>
      <c r="W60" s="29">
        <f t="shared" si="44"/>
        <v>469804.92730523576</v>
      </c>
      <c r="X60" s="29">
        <f t="shared" si="36"/>
        <v>4261139.3063714132</v>
      </c>
      <c r="Y60" s="35">
        <f t="shared" si="45"/>
        <v>43.371451449613318</v>
      </c>
      <c r="Z60" s="36">
        <f t="shared" si="46"/>
        <v>7.1996221369606204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2532</v>
      </c>
      <c r="E61" s="49">
        <f t="shared" si="37"/>
        <v>8</v>
      </c>
      <c r="F61" s="3">
        <f t="shared" si="38"/>
        <v>3.1595576619273301E-3</v>
      </c>
      <c r="G61" s="2">
        <v>0.5</v>
      </c>
      <c r="H61" s="3">
        <f t="shared" si="39"/>
        <v>1.5673981191222569E-2</v>
      </c>
      <c r="I61" s="3">
        <f t="shared" si="40"/>
        <v>0.98432601880877746</v>
      </c>
      <c r="J61" s="5">
        <f t="shared" si="47"/>
        <v>98042.750216191343</v>
      </c>
      <c r="K61" s="5">
        <f t="shared" si="41"/>
        <v>1536.7202228243157</v>
      </c>
      <c r="L61" s="5">
        <f t="shared" si="42"/>
        <v>486371.95052389591</v>
      </c>
      <c r="M61" s="5">
        <f t="shared" si="32"/>
        <v>4477758.8417203873</v>
      </c>
      <c r="N61" s="33">
        <f t="shared" si="43"/>
        <v>45.671493627490108</v>
      </c>
      <c r="O61" s="4"/>
      <c r="Q61" s="27" t="s">
        <v>48</v>
      </c>
      <c r="R61" s="29">
        <f t="shared" si="33"/>
        <v>98042.750216191343</v>
      </c>
      <c r="S61" s="29">
        <f t="shared" si="34"/>
        <v>486371.95052389591</v>
      </c>
      <c r="T61" s="35">
        <f t="shared" si="35"/>
        <v>45.671493627490108</v>
      </c>
      <c r="U61" s="42">
        <v>0.95681081085376496</v>
      </c>
      <c r="V61" s="43">
        <f t="shared" si="48"/>
        <v>4.3189189146235041E-2</v>
      </c>
      <c r="W61" s="29">
        <f t="shared" si="44"/>
        <v>465365.94035729609</v>
      </c>
      <c r="X61" s="29">
        <f t="shared" si="36"/>
        <v>3791334.3790661772</v>
      </c>
      <c r="Y61" s="35">
        <f t="shared" si="45"/>
        <v>38.670216519895774</v>
      </c>
      <c r="Z61" s="36">
        <f t="shared" si="46"/>
        <v>7.0012771075943334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2967</v>
      </c>
      <c r="E62" s="49">
        <f t="shared" si="37"/>
        <v>10</v>
      </c>
      <c r="F62" s="3">
        <f t="shared" si="38"/>
        <v>3.370407819346141E-3</v>
      </c>
      <c r="G62" s="2">
        <v>0.5</v>
      </c>
      <c r="H62" s="3">
        <f t="shared" si="39"/>
        <v>1.6711229946524065E-2</v>
      </c>
      <c r="I62" s="3">
        <f t="shared" si="40"/>
        <v>0.98328877005347592</v>
      </c>
      <c r="J62" s="5">
        <f t="shared" si="47"/>
        <v>96506.029993367032</v>
      </c>
      <c r="K62" s="5">
        <f t="shared" si="41"/>
        <v>1612.7344584453047</v>
      </c>
      <c r="L62" s="5">
        <f t="shared" si="42"/>
        <v>478498.31382072187</v>
      </c>
      <c r="M62" s="5">
        <f t="shared" si="32"/>
        <v>3991386.8911964917</v>
      </c>
      <c r="N62" s="33">
        <f t="shared" si="43"/>
        <v>41.358937793532945</v>
      </c>
      <c r="O62" s="4"/>
      <c r="Q62" s="27" t="s">
        <v>50</v>
      </c>
      <c r="R62" s="29">
        <f t="shared" si="33"/>
        <v>96506.029993367032</v>
      </c>
      <c r="S62" s="29">
        <f t="shared" si="34"/>
        <v>478498.31382072187</v>
      </c>
      <c r="T62" s="35">
        <f t="shared" si="35"/>
        <v>41.358937793532945</v>
      </c>
      <c r="U62" s="42">
        <v>0.94800928093814252</v>
      </c>
      <c r="V62" s="43">
        <f t="shared" si="48"/>
        <v>5.1990719061857482E-2</v>
      </c>
      <c r="W62" s="29">
        <f t="shared" si="44"/>
        <v>453620.84241529618</v>
      </c>
      <c r="X62" s="29">
        <f t="shared" si="36"/>
        <v>3325968.4387088809</v>
      </c>
      <c r="Y62" s="35">
        <f t="shared" si="45"/>
        <v>34.463840642263271</v>
      </c>
      <c r="Z62" s="36">
        <f t="shared" si="46"/>
        <v>6.8950971512696739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2846</v>
      </c>
      <c r="E63" s="49">
        <f t="shared" si="37"/>
        <v>9</v>
      </c>
      <c r="F63" s="3">
        <f t="shared" si="38"/>
        <v>3.1623330990864372E-3</v>
      </c>
      <c r="G63" s="2">
        <v>0.5</v>
      </c>
      <c r="H63" s="3">
        <f t="shared" si="39"/>
        <v>1.5687641624542444E-2</v>
      </c>
      <c r="I63" s="3">
        <f t="shared" si="40"/>
        <v>0.98431235837545761</v>
      </c>
      <c r="J63" s="5">
        <f t="shared" si="47"/>
        <v>94893.295534921723</v>
      </c>
      <c r="K63" s="5">
        <f t="shared" si="41"/>
        <v>1488.6520129236458</v>
      </c>
      <c r="L63" s="5">
        <f t="shared" si="42"/>
        <v>470744.84764229949</v>
      </c>
      <c r="M63" s="5">
        <f t="shared" si="32"/>
        <v>3512888.5773757696</v>
      </c>
      <c r="N63" s="33">
        <f t="shared" si="43"/>
        <v>37.019354819255803</v>
      </c>
      <c r="O63" s="4"/>
      <c r="Q63" s="27" t="s">
        <v>52</v>
      </c>
      <c r="R63" s="29">
        <f t="shared" si="33"/>
        <v>94893.295534921723</v>
      </c>
      <c r="S63" s="29">
        <f t="shared" si="34"/>
        <v>470744.84764229949</v>
      </c>
      <c r="T63" s="35">
        <f t="shared" si="35"/>
        <v>37.019354819255803</v>
      </c>
      <c r="U63" s="42">
        <v>0.94216194080535964</v>
      </c>
      <c r="V63" s="43">
        <f t="shared" si="48"/>
        <v>5.7838059194640357E-2</v>
      </c>
      <c r="W63" s="29">
        <f t="shared" si="44"/>
        <v>443517.87927879218</v>
      </c>
      <c r="X63" s="29">
        <f t="shared" si="36"/>
        <v>2872347.5962935849</v>
      </c>
      <c r="Y63" s="35">
        <f t="shared" si="45"/>
        <v>30.269236410242819</v>
      </c>
      <c r="Z63" s="36">
        <f t="shared" si="46"/>
        <v>6.750118409012984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2709</v>
      </c>
      <c r="E64" s="49">
        <f t="shared" si="37"/>
        <v>13</v>
      </c>
      <c r="F64" s="3">
        <f t="shared" si="38"/>
        <v>4.7988187523071244E-3</v>
      </c>
      <c r="G64" s="2">
        <v>0.5</v>
      </c>
      <c r="H64" s="3">
        <f t="shared" si="39"/>
        <v>2.370964800291811E-2</v>
      </c>
      <c r="I64" s="3">
        <f t="shared" si="40"/>
        <v>0.97629035199708192</v>
      </c>
      <c r="J64" s="5">
        <f t="shared" si="47"/>
        <v>93404.643521998078</v>
      </c>
      <c r="K64" s="5">
        <f t="shared" si="41"/>
        <v>2214.5912197446196</v>
      </c>
      <c r="L64" s="5">
        <f t="shared" si="42"/>
        <v>461486.73956062883</v>
      </c>
      <c r="M64" s="5">
        <f t="shared" si="32"/>
        <v>3042143.7297334704</v>
      </c>
      <c r="N64" s="33">
        <f t="shared" si="43"/>
        <v>32.569512767499653</v>
      </c>
      <c r="O64" s="4"/>
      <c r="Q64" s="27" t="s">
        <v>54</v>
      </c>
      <c r="R64" s="29">
        <f t="shared" si="33"/>
        <v>93404.643521998078</v>
      </c>
      <c r="S64" s="29">
        <f t="shared" si="34"/>
        <v>461486.73956062883</v>
      </c>
      <c r="T64" s="35">
        <f t="shared" si="35"/>
        <v>32.569512767499653</v>
      </c>
      <c r="U64" s="42">
        <v>0.92489605986448908</v>
      </c>
      <c r="V64" s="43">
        <f t="shared" si="48"/>
        <v>7.5103940135510916E-2</v>
      </c>
      <c r="W64" s="29">
        <f t="shared" si="44"/>
        <v>426827.26709933527</v>
      </c>
      <c r="X64" s="29">
        <f t="shared" si="36"/>
        <v>2428829.7170147928</v>
      </c>
      <c r="Y64" s="35">
        <f t="shared" si="45"/>
        <v>26.00330803085577</v>
      </c>
      <c r="Z64" s="36">
        <f t="shared" si="46"/>
        <v>6.5662047366438827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2316</v>
      </c>
      <c r="E65" s="49">
        <f t="shared" si="37"/>
        <v>14</v>
      </c>
      <c r="F65" s="3">
        <f t="shared" si="38"/>
        <v>6.044905008635579E-3</v>
      </c>
      <c r="G65" s="2">
        <v>0.5</v>
      </c>
      <c r="H65" s="3">
        <f t="shared" si="39"/>
        <v>2.9774564015312633E-2</v>
      </c>
      <c r="I65" s="3">
        <f t="shared" si="40"/>
        <v>0.97022543598468736</v>
      </c>
      <c r="J65" s="5">
        <f t="shared" si="47"/>
        <v>91190.052302253462</v>
      </c>
      <c r="K65" s="5">
        <f t="shared" si="41"/>
        <v>2715.1440498331526</v>
      </c>
      <c r="L65" s="5">
        <f t="shared" si="42"/>
        <v>449162.40138668445</v>
      </c>
      <c r="M65" s="5">
        <f t="shared" si="32"/>
        <v>2580656.9901728416</v>
      </c>
      <c r="N65" s="33">
        <f t="shared" si="43"/>
        <v>28.299764338539251</v>
      </c>
      <c r="O65" s="4"/>
      <c r="Q65" s="27" t="s">
        <v>56</v>
      </c>
      <c r="R65" s="29">
        <f t="shared" si="33"/>
        <v>91190.052302253462</v>
      </c>
      <c r="S65" s="29">
        <f t="shared" si="34"/>
        <v>449162.40138668445</v>
      </c>
      <c r="T65" s="35">
        <f t="shared" si="35"/>
        <v>28.299764338539251</v>
      </c>
      <c r="U65" s="42">
        <v>0.89970667843387275</v>
      </c>
      <c r="V65" s="43">
        <f t="shared" si="48"/>
        <v>0.10029332156612725</v>
      </c>
      <c r="W65" s="29">
        <f t="shared" si="44"/>
        <v>404114.41222899576</v>
      </c>
      <c r="X65" s="29">
        <f t="shared" si="36"/>
        <v>2002002.4499154575</v>
      </c>
      <c r="Y65" s="35">
        <f t="shared" si="45"/>
        <v>21.954175914711968</v>
      </c>
      <c r="Z65" s="36">
        <f t="shared" si="46"/>
        <v>6.3455884238272837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1744</v>
      </c>
      <c r="E66" s="49">
        <f t="shared" si="37"/>
        <v>15</v>
      </c>
      <c r="F66" s="3">
        <f t="shared" si="38"/>
        <v>8.600917431192661E-3</v>
      </c>
      <c r="G66" s="2">
        <v>0.5</v>
      </c>
      <c r="H66" s="3">
        <f t="shared" si="39"/>
        <v>4.2099354476564703E-2</v>
      </c>
      <c r="I66" s="3">
        <f t="shared" si="40"/>
        <v>0.95790064552343535</v>
      </c>
      <c r="J66" s="5">
        <f t="shared" si="47"/>
        <v>88474.908252420311</v>
      </c>
      <c r="K66" s="5">
        <f t="shared" si="41"/>
        <v>3724.7365248001825</v>
      </c>
      <c r="L66" s="5">
        <f t="shared" si="42"/>
        <v>433062.69995010115</v>
      </c>
      <c r="M66" s="5">
        <f t="shared" si="32"/>
        <v>2131494.5887861573</v>
      </c>
      <c r="N66" s="33">
        <f t="shared" si="43"/>
        <v>24.091515107367727</v>
      </c>
      <c r="O66" s="4"/>
      <c r="Q66" s="27" t="s">
        <v>58</v>
      </c>
      <c r="R66" s="29">
        <f t="shared" si="33"/>
        <v>88474.908252420311</v>
      </c>
      <c r="S66" s="29">
        <f t="shared" si="34"/>
        <v>433062.69995010115</v>
      </c>
      <c r="T66" s="35">
        <f t="shared" si="35"/>
        <v>24.091515107367727</v>
      </c>
      <c r="U66" s="42">
        <v>0.86438699185239576</v>
      </c>
      <c r="V66" s="43">
        <f t="shared" si="48"/>
        <v>0.13561300814760424</v>
      </c>
      <c r="W66" s="29">
        <f t="shared" si="44"/>
        <v>374333.76449334458</v>
      </c>
      <c r="X66" s="29">
        <f t="shared" si="36"/>
        <v>1597888.0376864618</v>
      </c>
      <c r="Y66" s="35">
        <f t="shared" si="45"/>
        <v>18.060352581860407</v>
      </c>
      <c r="Z66" s="36">
        <f t="shared" si="46"/>
        <v>6.0311625255073196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1371</v>
      </c>
      <c r="E67" s="49">
        <f t="shared" si="37"/>
        <v>20</v>
      </c>
      <c r="F67" s="3">
        <f t="shared" si="38"/>
        <v>1.4587892049598834E-2</v>
      </c>
      <c r="G67" s="2">
        <v>0.5</v>
      </c>
      <c r="H67" s="3">
        <f t="shared" si="39"/>
        <v>7.0372976776917659E-2</v>
      </c>
      <c r="I67" s="3">
        <f t="shared" si="40"/>
        <v>0.92962702322308233</v>
      </c>
      <c r="J67" s="5">
        <f t="shared" si="47"/>
        <v>84750.171727620138</v>
      </c>
      <c r="K67" s="5">
        <f t="shared" si="41"/>
        <v>5964.1218668275951</v>
      </c>
      <c r="L67" s="5">
        <f t="shared" si="42"/>
        <v>408840.55397103168</v>
      </c>
      <c r="M67" s="5">
        <f t="shared" si="32"/>
        <v>1698431.888836056</v>
      </c>
      <c r="N67" s="33">
        <f t="shared" si="43"/>
        <v>20.040453655889596</v>
      </c>
      <c r="O67" s="4"/>
      <c r="Q67" s="27" t="s">
        <v>60</v>
      </c>
      <c r="R67" s="29">
        <f t="shared" si="33"/>
        <v>84750.171727620138</v>
      </c>
      <c r="S67" s="29">
        <f t="shared" si="34"/>
        <v>408840.55397103168</v>
      </c>
      <c r="T67" s="35">
        <f t="shared" si="35"/>
        <v>20.040453655889596</v>
      </c>
      <c r="U67" s="42">
        <v>0.82345390469096191</v>
      </c>
      <c r="V67" s="43">
        <f t="shared" si="48"/>
        <v>0.17654609530903809</v>
      </c>
      <c r="W67" s="29">
        <f t="shared" si="44"/>
        <v>336661.35056346201</v>
      </c>
      <c r="X67" s="29">
        <f t="shared" si="36"/>
        <v>1223554.2731931172</v>
      </c>
      <c r="Y67" s="35">
        <f t="shared" si="45"/>
        <v>14.437189308896233</v>
      </c>
      <c r="Z67" s="36">
        <f t="shared" si="46"/>
        <v>5.6032643469933632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1029</v>
      </c>
      <c r="E68" s="49">
        <f t="shared" si="37"/>
        <v>20</v>
      </c>
      <c r="F68" s="3">
        <f t="shared" si="38"/>
        <v>1.9436345966958212E-2</v>
      </c>
      <c r="G68" s="2">
        <v>0.5</v>
      </c>
      <c r="H68" s="3">
        <f t="shared" si="39"/>
        <v>9.2678405931417976E-2</v>
      </c>
      <c r="I68" s="3">
        <f t="shared" si="40"/>
        <v>0.90732159406858204</v>
      </c>
      <c r="J68" s="5">
        <f t="shared" si="47"/>
        <v>78786.04986079254</v>
      </c>
      <c r="K68" s="5">
        <f t="shared" si="41"/>
        <v>7301.7655107314677</v>
      </c>
      <c r="L68" s="5">
        <f t="shared" si="42"/>
        <v>375675.83552713401</v>
      </c>
      <c r="M68" s="5">
        <f t="shared" si="32"/>
        <v>1289591.3348650243</v>
      </c>
      <c r="N68" s="33">
        <f t="shared" si="43"/>
        <v>16.368269981089412</v>
      </c>
      <c r="O68" s="4"/>
      <c r="Q68" s="27" t="s">
        <v>62</v>
      </c>
      <c r="R68" s="29">
        <f t="shared" si="33"/>
        <v>78786.04986079254</v>
      </c>
      <c r="S68" s="29">
        <f t="shared" si="34"/>
        <v>375675.83552713401</v>
      </c>
      <c r="T68" s="35">
        <f t="shared" si="35"/>
        <v>16.368269981089412</v>
      </c>
      <c r="U68" s="42">
        <v>0.7557222850963411</v>
      </c>
      <c r="V68" s="43">
        <f t="shared" si="48"/>
        <v>0.2442777149036589</v>
      </c>
      <c r="W68" s="29">
        <f t="shared" si="44"/>
        <v>283906.60088004294</v>
      </c>
      <c r="X68" s="29">
        <f t="shared" si="36"/>
        <v>886892.92262965511</v>
      </c>
      <c r="Y68" s="35">
        <f t="shared" si="45"/>
        <v>11.256979175840273</v>
      </c>
      <c r="Z68" s="36">
        <f t="shared" si="46"/>
        <v>5.1112908052491388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647</v>
      </c>
      <c r="E69" s="49">
        <f t="shared" si="37"/>
        <v>24</v>
      </c>
      <c r="F69" s="3">
        <f t="shared" si="38"/>
        <v>3.7094281298299843E-2</v>
      </c>
      <c r="G69" s="2">
        <v>0.5</v>
      </c>
      <c r="H69" s="3">
        <f t="shared" si="39"/>
        <v>0.16973125884016971</v>
      </c>
      <c r="I69" s="3">
        <f t="shared" si="40"/>
        <v>0.83026874115983029</v>
      </c>
      <c r="J69" s="5">
        <f t="shared" si="47"/>
        <v>71484.284350061076</v>
      </c>
      <c r="K69" s="5">
        <f t="shared" si="41"/>
        <v>12133.117570024509</v>
      </c>
      <c r="L69" s="5">
        <f t="shared" si="42"/>
        <v>327088.6278252441</v>
      </c>
      <c r="M69" s="5">
        <f t="shared" si="32"/>
        <v>913915.49933789019</v>
      </c>
      <c r="N69" s="33">
        <f t="shared" si="43"/>
        <v>12.784845055766572</v>
      </c>
      <c r="O69" s="4"/>
      <c r="Q69" s="27" t="s">
        <v>64</v>
      </c>
      <c r="R69" s="29">
        <f t="shared" si="33"/>
        <v>71484.284350061076</v>
      </c>
      <c r="S69" s="29">
        <f t="shared" si="34"/>
        <v>327088.6278252441</v>
      </c>
      <c r="T69" s="35">
        <f t="shared" si="35"/>
        <v>12.784845055766572</v>
      </c>
      <c r="U69" s="42">
        <v>0.69850988448397933</v>
      </c>
      <c r="V69" s="43">
        <f t="shared" si="48"/>
        <v>0.30149011551602067</v>
      </c>
      <c r="W69" s="29">
        <f t="shared" si="44"/>
        <v>228474.63963823457</v>
      </c>
      <c r="X69" s="29">
        <f t="shared" si="36"/>
        <v>602986.32174961222</v>
      </c>
      <c r="Y69" s="35">
        <f t="shared" si="45"/>
        <v>8.4352291868345048</v>
      </c>
      <c r="Z69" s="36">
        <f t="shared" si="46"/>
        <v>4.3496158689320676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386</v>
      </c>
      <c r="E70" s="49">
        <f t="shared" si="37"/>
        <v>16</v>
      </c>
      <c r="F70" s="3">
        <f t="shared" si="38"/>
        <v>4.145077720207254E-2</v>
      </c>
      <c r="G70" s="2">
        <v>0.5</v>
      </c>
      <c r="H70" s="3">
        <f t="shared" si="39"/>
        <v>0.18779342723004697</v>
      </c>
      <c r="I70" s="3">
        <f t="shared" si="40"/>
        <v>0.81220657276995301</v>
      </c>
      <c r="J70" s="5">
        <f t="shared" si="47"/>
        <v>59351.166780036569</v>
      </c>
      <c r="K70" s="5">
        <f t="shared" si="41"/>
        <v>11145.759019725177</v>
      </c>
      <c r="L70" s="5">
        <f t="shared" si="42"/>
        <v>268891.43635086995</v>
      </c>
      <c r="M70" s="5">
        <f t="shared" si="32"/>
        <v>586826.87151264609</v>
      </c>
      <c r="N70" s="33">
        <f t="shared" si="43"/>
        <v>9.8873687468943228</v>
      </c>
      <c r="O70" s="4"/>
      <c r="Q70" s="27" t="s">
        <v>66</v>
      </c>
      <c r="R70" s="29">
        <f t="shared" si="33"/>
        <v>59351.166780036569</v>
      </c>
      <c r="S70" s="29">
        <f t="shared" si="34"/>
        <v>268891.43635086995</v>
      </c>
      <c r="T70" s="35">
        <f t="shared" si="35"/>
        <v>9.8873687468943228</v>
      </c>
      <c r="U70" s="42">
        <v>0.67065690345363116</v>
      </c>
      <c r="V70" s="43">
        <f t="shared" si="48"/>
        <v>0.32934309654636884</v>
      </c>
      <c r="W70" s="29">
        <f t="shared" si="44"/>
        <v>180333.89806827359</v>
      </c>
      <c r="X70" s="29">
        <f t="shared" si="36"/>
        <v>374511.68211137759</v>
      </c>
      <c r="Y70" s="35">
        <f t="shared" si="45"/>
        <v>6.3100980558540396</v>
      </c>
      <c r="Z70" s="36">
        <f t="shared" si="46"/>
        <v>3.5772706910402832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206</v>
      </c>
      <c r="E71" s="49">
        <f t="shared" si="49"/>
        <v>24</v>
      </c>
      <c r="F71" s="3">
        <f t="shared" si="38"/>
        <v>0.11650485436893204</v>
      </c>
      <c r="G71" s="2">
        <v>0.5</v>
      </c>
      <c r="H71" s="3">
        <f t="shared" si="39"/>
        <v>0.45112781954887221</v>
      </c>
      <c r="I71" s="3">
        <f t="shared" si="40"/>
        <v>0.54887218045112784</v>
      </c>
      <c r="J71" s="5">
        <f t="shared" si="47"/>
        <v>48205.407760311391</v>
      </c>
      <c r="K71" s="5">
        <f t="shared" si="41"/>
        <v>21746.800493373561</v>
      </c>
      <c r="L71" s="5">
        <f t="shared" si="42"/>
        <v>186660.03756812308</v>
      </c>
      <c r="M71" s="5">
        <f>L71+M72</f>
        <v>317935.43516177614</v>
      </c>
      <c r="N71" s="33">
        <f t="shared" si="43"/>
        <v>6.5954308849045695</v>
      </c>
      <c r="O71" s="4"/>
      <c r="Q71" s="27" t="s">
        <v>68</v>
      </c>
      <c r="R71" s="29">
        <f t="shared" si="33"/>
        <v>48205.407760311391</v>
      </c>
      <c r="S71" s="29">
        <f t="shared" si="34"/>
        <v>186660.03756812308</v>
      </c>
      <c r="T71" s="35">
        <f t="shared" si="35"/>
        <v>6.5954308849045695</v>
      </c>
      <c r="U71" s="42">
        <v>0.63527807449444496</v>
      </c>
      <c r="V71" s="43">
        <f t="shared" si="48"/>
        <v>0.36472192550555504</v>
      </c>
      <c r="W71" s="29">
        <f t="shared" si="44"/>
        <v>118581.02925133798</v>
      </c>
      <c r="X71" s="29">
        <f>X72+W71</f>
        <v>194177.78404310404</v>
      </c>
      <c r="Y71" s="35">
        <f t="shared" si="45"/>
        <v>4.0281327980587074</v>
      </c>
      <c r="Z71" s="36">
        <f t="shared" si="46"/>
        <v>2.5672980868458621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129</v>
      </c>
      <c r="E72" s="50">
        <f t="shared" si="49"/>
        <v>26</v>
      </c>
      <c r="F72" s="17">
        <f t="shared" si="38"/>
        <v>0.20155038759689922</v>
      </c>
      <c r="G72" s="12"/>
      <c r="H72" s="17">
        <v>1</v>
      </c>
      <c r="I72" s="17">
        <f t="shared" si="40"/>
        <v>0</v>
      </c>
      <c r="J72" s="21">
        <f t="shared" si="47"/>
        <v>26458.607266937834</v>
      </c>
      <c r="K72" s="21">
        <f t="shared" si="41"/>
        <v>26458.607266937834</v>
      </c>
      <c r="L72" s="21">
        <f>K72/F72</f>
        <v>131275.39759365309</v>
      </c>
      <c r="M72" s="21">
        <f>L72</f>
        <v>131275.39759365309</v>
      </c>
      <c r="N72" s="34">
        <f t="shared" si="43"/>
        <v>4.9615384615384617</v>
      </c>
      <c r="O72" s="4"/>
      <c r="Q72" s="30" t="s">
        <v>69</v>
      </c>
      <c r="R72" s="31">
        <f t="shared" si="33"/>
        <v>26458.607266937834</v>
      </c>
      <c r="S72" s="31">
        <f t="shared" si="34"/>
        <v>131275.39759365309</v>
      </c>
      <c r="T72" s="38">
        <f t="shared" si="35"/>
        <v>4.9615384615384617</v>
      </c>
      <c r="U72" s="44">
        <v>0.57586384179742911</v>
      </c>
      <c r="V72" s="45">
        <f t="shared" si="48"/>
        <v>0.42413615820257089</v>
      </c>
      <c r="W72" s="31">
        <f t="shared" si="44"/>
        <v>75596.754791766056</v>
      </c>
      <c r="X72" s="31">
        <f>W72</f>
        <v>75596.754791766056</v>
      </c>
      <c r="Y72" s="38">
        <f t="shared" si="45"/>
        <v>2.8571705996872447</v>
      </c>
      <c r="Z72" s="37">
        <f t="shared" si="46"/>
        <v>2.1043678618512169</v>
      </c>
    </row>
    <row r="73" spans="1:26" s="2" customFormat="1" ht="13.2" x14ac:dyDescent="0.25">
      <c r="B73" s="2" t="s">
        <v>70</v>
      </c>
      <c r="D73" s="25">
        <f>SUM(D54:D72)</f>
        <v>32085</v>
      </c>
      <c r="E73" s="25">
        <f>SUM(E54:E72)</f>
        <v>208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72.056481933657963</v>
      </c>
      <c r="F78" s="54">
        <f>$Y$4</f>
        <v>65.459560411648539</v>
      </c>
      <c r="G78" s="54">
        <f>E78-F78</f>
        <v>6.5969215220094242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77.899736617012678</v>
      </c>
      <c r="F79" s="54">
        <f>$Y$29</f>
        <v>69.357652454544237</v>
      </c>
      <c r="G79" s="54">
        <f t="shared" ref="G79:G80" si="50">E79-F79</f>
        <v>8.5420841624684414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74.546436667586164</v>
      </c>
      <c r="F80" s="54">
        <f>$Y$54</f>
        <v>66.52782767705736</v>
      </c>
      <c r="G80" s="54">
        <f t="shared" si="50"/>
        <v>8.0186089905288043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7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165</v>
      </c>
      <c r="E4">
        <v>1</v>
      </c>
      <c r="F4" s="3">
        <f>E4/D4</f>
        <v>6.0606060606060606E-3</v>
      </c>
      <c r="G4" s="2">
        <v>0.3</v>
      </c>
      <c r="H4" s="18">
        <f>C4*F4/(1+(1-G4)*C4*F4)</f>
        <v>6.0350030175015095E-3</v>
      </c>
      <c r="I4" s="18">
        <f>1-H4</f>
        <v>0.99396499698249852</v>
      </c>
      <c r="J4" s="41">
        <v>100000</v>
      </c>
      <c r="K4" s="20">
        <f>J4*H4</f>
        <v>603.50030175015092</v>
      </c>
      <c r="L4" s="20">
        <f>C4*(J5+G4*K4)</f>
        <v>99577.549788774908</v>
      </c>
      <c r="M4" s="5">
        <f t="shared" ref="M4:M20" si="0">L4+M5</f>
        <v>6982726.386716092</v>
      </c>
      <c r="N4" s="32">
        <f>M4/J4</f>
        <v>69.827263867160923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99577.549788774908</v>
      </c>
      <c r="T4" s="35">
        <f t="shared" ref="T4:T22" si="3">N4</f>
        <v>69.827263867160923</v>
      </c>
      <c r="U4" s="42">
        <v>0.96680194174873568</v>
      </c>
      <c r="V4" s="43">
        <f>1-U4</f>
        <v>3.3198058251264317E-2</v>
      </c>
      <c r="W4" s="29">
        <f>S4*U4</f>
        <v>96271.768490368981</v>
      </c>
      <c r="X4" s="29">
        <f t="shared" ref="X4:X20" si="4">X5+W4</f>
        <v>6350878.9676210973</v>
      </c>
      <c r="Y4" s="40">
        <f>X4/R4</f>
        <v>63.508789676210974</v>
      </c>
      <c r="Z4" s="36">
        <f>T4-Y4</f>
        <v>6.3184741909499493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730</v>
      </c>
      <c r="E5">
        <v>1</v>
      </c>
      <c r="F5" s="3">
        <f t="shared" ref="F5:F22" si="5">E5/D5</f>
        <v>1.3698630136986301E-3</v>
      </c>
      <c r="G5" s="2">
        <v>0.4</v>
      </c>
      <c r="H5" s="3">
        <f t="shared" ref="H5:H21" si="6">C5*F5/(1+(1-G5)*C5*F5)</f>
        <v>5.4614964500273077E-3</v>
      </c>
      <c r="I5" s="3">
        <f t="shared" ref="I5:I22" si="7">1-H5</f>
        <v>0.99453850354997264</v>
      </c>
      <c r="J5" s="5">
        <f>I4*J4</f>
        <v>99396.499698249856</v>
      </c>
      <c r="K5" s="5">
        <f t="shared" ref="K5:K22" si="8">J5*H5</f>
        <v>542.85363024713195</v>
      </c>
      <c r="L5" s="5">
        <f t="shared" ref="L5:L21" si="9">C5*(J6+G5*K5)</f>
        <v>396283.15008040628</v>
      </c>
      <c r="M5" s="5">
        <f t="shared" si="0"/>
        <v>6883148.8369273171</v>
      </c>
      <c r="N5" s="33">
        <f t="shared" ref="N5:N22" si="10">M5/J5</f>
        <v>69.249408760100565</v>
      </c>
      <c r="O5" s="4"/>
      <c r="Q5" s="27" t="s">
        <v>36</v>
      </c>
      <c r="R5" s="29">
        <f t="shared" si="1"/>
        <v>99396.499698249856</v>
      </c>
      <c r="S5" s="29">
        <f t="shared" si="2"/>
        <v>396283.15008040628</v>
      </c>
      <c r="T5" s="35">
        <f t="shared" si="3"/>
        <v>69.249408760100565</v>
      </c>
      <c r="U5" s="42">
        <v>0.96680194174873568</v>
      </c>
      <c r="V5" s="43">
        <f>1-U5</f>
        <v>3.3198058251264317E-2</v>
      </c>
      <c r="W5" s="29">
        <f t="shared" ref="W5:W22" si="11">S5*U5</f>
        <v>383127.31898004242</v>
      </c>
      <c r="X5" s="29">
        <f t="shared" si="4"/>
        <v>6254607.1991307279</v>
      </c>
      <c r="Y5" s="35">
        <f t="shared" ref="Y5:Y22" si="12">X5/R5</f>
        <v>62.925829562596327</v>
      </c>
      <c r="Z5" s="36">
        <f t="shared" ref="Z5:Z22" si="13">T5-Y5</f>
        <v>6.3235791975042375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1008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98853.646068002723</v>
      </c>
      <c r="K6" s="5">
        <f t="shared" si="8"/>
        <v>0</v>
      </c>
      <c r="L6" s="5">
        <f t="shared" si="9"/>
        <v>494268.23034001363</v>
      </c>
      <c r="M6" s="5">
        <f t="shared" si="0"/>
        <v>6486865.686846911</v>
      </c>
      <c r="N6" s="33">
        <f t="shared" si="10"/>
        <v>65.620904689590418</v>
      </c>
      <c r="O6" s="4"/>
      <c r="Q6" s="27" t="s">
        <v>38</v>
      </c>
      <c r="R6" s="29">
        <f t="shared" si="1"/>
        <v>98853.646068002723</v>
      </c>
      <c r="S6" s="29">
        <f t="shared" si="2"/>
        <v>494268.23034001363</v>
      </c>
      <c r="T6" s="35">
        <f t="shared" si="3"/>
        <v>65.620904689590418</v>
      </c>
      <c r="U6" s="42">
        <v>0.96680194174873568</v>
      </c>
      <c r="V6" s="43">
        <f>1-U6</f>
        <v>3.3198058251264317E-2</v>
      </c>
      <c r="W6" s="29">
        <f t="shared" si="11"/>
        <v>477859.48483743652</v>
      </c>
      <c r="X6" s="29">
        <f t="shared" si="4"/>
        <v>5871479.8801506851</v>
      </c>
      <c r="Y6" s="35">
        <f t="shared" si="12"/>
        <v>59.395683555380614</v>
      </c>
      <c r="Z6" s="36">
        <f t="shared" si="13"/>
        <v>6.2252211342098036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1148</v>
      </c>
      <c r="E7">
        <v>2</v>
      </c>
      <c r="F7" s="3">
        <f t="shared" si="5"/>
        <v>1.7421602787456446E-3</v>
      </c>
      <c r="G7" s="2">
        <v>0.5</v>
      </c>
      <c r="H7" s="3">
        <f t="shared" si="6"/>
        <v>8.6730268863833473E-3</v>
      </c>
      <c r="I7" s="3">
        <f t="shared" si="7"/>
        <v>0.99132697311361662</v>
      </c>
      <c r="J7" s="5">
        <f t="shared" si="14"/>
        <v>98853.646068002723</v>
      </c>
      <c r="K7" s="5">
        <f t="shared" si="8"/>
        <v>857.3603301648111</v>
      </c>
      <c r="L7" s="5">
        <f t="shared" si="9"/>
        <v>492124.82951460162</v>
      </c>
      <c r="M7" s="5">
        <f t="shared" si="0"/>
        <v>5992597.4565068977</v>
      </c>
      <c r="N7" s="33">
        <f t="shared" si="10"/>
        <v>60.620904689590418</v>
      </c>
      <c r="O7" s="4"/>
      <c r="Q7" s="27" t="s">
        <v>40</v>
      </c>
      <c r="R7" s="29">
        <f t="shared" si="1"/>
        <v>98853.646068002723</v>
      </c>
      <c r="S7" s="29">
        <f t="shared" si="2"/>
        <v>492124.82951460162</v>
      </c>
      <c r="T7" s="35">
        <f t="shared" si="3"/>
        <v>60.620904689590418</v>
      </c>
      <c r="U7" s="42">
        <v>0.96680194174873568</v>
      </c>
      <c r="V7" s="43">
        <f>1-U7</f>
        <v>3.3198058251264317E-2</v>
      </c>
      <c r="W7" s="29">
        <f t="shared" si="11"/>
        <v>475787.24075748236</v>
      </c>
      <c r="X7" s="29">
        <f t="shared" si="4"/>
        <v>5393620.395313249</v>
      </c>
      <c r="Y7" s="35">
        <f t="shared" si="12"/>
        <v>54.561673846636943</v>
      </c>
      <c r="Z7" s="36">
        <f t="shared" si="13"/>
        <v>6.0592308429534754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1206</v>
      </c>
      <c r="E8">
        <v>5</v>
      </c>
      <c r="F8" s="3">
        <f t="shared" si="5"/>
        <v>4.1459369817578775E-3</v>
      </c>
      <c r="G8" s="2">
        <v>0.5</v>
      </c>
      <c r="H8" s="3">
        <f t="shared" si="6"/>
        <v>2.0517029134181373E-2</v>
      </c>
      <c r="I8" s="3">
        <f t="shared" si="7"/>
        <v>0.97948297086581859</v>
      </c>
      <c r="J8" s="5">
        <f t="shared" si="14"/>
        <v>97996.285737837912</v>
      </c>
      <c r="K8" s="5">
        <f t="shared" si="8"/>
        <v>2010.5926495247832</v>
      </c>
      <c r="L8" s="5">
        <f t="shared" si="9"/>
        <v>484954.94706537755</v>
      </c>
      <c r="M8" s="5">
        <f t="shared" si="0"/>
        <v>5500472.6269922964</v>
      </c>
      <c r="N8" s="33">
        <f t="shared" si="10"/>
        <v>56.129399043830055</v>
      </c>
      <c r="O8" s="4"/>
      <c r="Q8" s="27" t="s">
        <v>42</v>
      </c>
      <c r="R8" s="29">
        <f t="shared" si="1"/>
        <v>97996.285737837912</v>
      </c>
      <c r="S8" s="29">
        <f t="shared" si="2"/>
        <v>484954.94706537755</v>
      </c>
      <c r="T8" s="35">
        <f t="shared" si="3"/>
        <v>56.129399043830055</v>
      </c>
      <c r="U8" s="42">
        <v>0.96680194174873568</v>
      </c>
      <c r="V8" s="43">
        <f>1-U8</f>
        <v>3.3198058251264317E-2</v>
      </c>
      <c r="W8" s="29">
        <f t="shared" si="11"/>
        <v>468855.38448346232</v>
      </c>
      <c r="X8" s="29">
        <f t="shared" si="4"/>
        <v>4917833.1545557668</v>
      </c>
      <c r="Y8" s="35">
        <f t="shared" si="12"/>
        <v>50.18387296547214</v>
      </c>
      <c r="Z8" s="36">
        <f t="shared" si="13"/>
        <v>5.9455260783579149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1153</v>
      </c>
      <c r="E9">
        <v>3</v>
      </c>
      <c r="F9" s="3">
        <f t="shared" si="5"/>
        <v>2.6019080659150044E-3</v>
      </c>
      <c r="G9" s="2">
        <v>0.5</v>
      </c>
      <c r="H9" s="3">
        <f t="shared" si="6"/>
        <v>1.2925463162429986E-2</v>
      </c>
      <c r="I9" s="3">
        <f t="shared" si="7"/>
        <v>0.98707453683756996</v>
      </c>
      <c r="J9" s="5">
        <f t="shared" si="14"/>
        <v>95985.693088313128</v>
      </c>
      <c r="K9" s="5">
        <f t="shared" si="8"/>
        <v>1240.6595401333018</v>
      </c>
      <c r="L9" s="5">
        <f t="shared" si="9"/>
        <v>476826.81659123232</v>
      </c>
      <c r="M9" s="5">
        <f t="shared" si="0"/>
        <v>5015517.6799269188</v>
      </c>
      <c r="N9" s="33">
        <f t="shared" si="10"/>
        <v>52.252763079100902</v>
      </c>
      <c r="O9" s="4"/>
      <c r="Q9" s="27" t="s">
        <v>44</v>
      </c>
      <c r="R9" s="29">
        <f t="shared" si="1"/>
        <v>95985.693088313128</v>
      </c>
      <c r="S9" s="29">
        <f t="shared" si="2"/>
        <v>476826.81659123232</v>
      </c>
      <c r="T9" s="35">
        <f t="shared" si="3"/>
        <v>52.252763079100902</v>
      </c>
      <c r="U9" s="42">
        <v>0.9555940589531835</v>
      </c>
      <c r="V9" s="43">
        <f t="shared" ref="V9:V22" si="15">1-U9</f>
        <v>4.4405941046816499E-2</v>
      </c>
      <c r="W9" s="29">
        <f t="shared" si="11"/>
        <v>455652.87308414088</v>
      </c>
      <c r="X9" s="29">
        <f t="shared" si="4"/>
        <v>4448977.7700723046</v>
      </c>
      <c r="Y9" s="35">
        <f t="shared" si="12"/>
        <v>46.350426057547487</v>
      </c>
      <c r="Z9" s="36">
        <f t="shared" si="13"/>
        <v>5.9023370215534143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1277</v>
      </c>
      <c r="E10">
        <v>1</v>
      </c>
      <c r="F10" s="3">
        <f t="shared" si="5"/>
        <v>7.8308535630383712E-4</v>
      </c>
      <c r="G10" s="2">
        <v>0.5</v>
      </c>
      <c r="H10" s="3">
        <f t="shared" si="6"/>
        <v>3.90777647518562E-3</v>
      </c>
      <c r="I10" s="3">
        <f t="shared" si="7"/>
        <v>0.99609222352481441</v>
      </c>
      <c r="J10" s="5">
        <f t="shared" si="14"/>
        <v>94745.033548179825</v>
      </c>
      <c r="K10" s="5">
        <f t="shared" si="8"/>
        <v>370.24241324024945</v>
      </c>
      <c r="L10" s="5">
        <f t="shared" si="9"/>
        <v>472799.56170779851</v>
      </c>
      <c r="M10" s="5">
        <f t="shared" si="0"/>
        <v>4538690.8633356867</v>
      </c>
      <c r="N10" s="33">
        <f t="shared" si="10"/>
        <v>47.904261504405589</v>
      </c>
      <c r="O10" s="4"/>
      <c r="Q10" s="27" t="s">
        <v>46</v>
      </c>
      <c r="R10" s="29">
        <f t="shared" si="1"/>
        <v>94745.033548179825</v>
      </c>
      <c r="S10" s="29">
        <f t="shared" si="2"/>
        <v>472799.56170779851</v>
      </c>
      <c r="T10" s="35">
        <f t="shared" si="3"/>
        <v>47.904261504405589</v>
      </c>
      <c r="U10" s="42">
        <v>0.96363095511775332</v>
      </c>
      <c r="V10" s="43">
        <f t="shared" si="15"/>
        <v>3.6369044882246682E-2</v>
      </c>
      <c r="W10" s="29">
        <f t="shared" si="11"/>
        <v>455604.29322774103</v>
      </c>
      <c r="X10" s="29">
        <f t="shared" si="4"/>
        <v>3993324.8969881642</v>
      </c>
      <c r="Y10" s="35">
        <f t="shared" si="12"/>
        <v>42.1481184547523</v>
      </c>
      <c r="Z10" s="36">
        <f t="shared" si="13"/>
        <v>5.7561430496532893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1221</v>
      </c>
      <c r="E11">
        <v>7</v>
      </c>
      <c r="F11" s="3">
        <f t="shared" si="5"/>
        <v>5.7330057330057327E-3</v>
      </c>
      <c r="G11" s="2">
        <v>0.5</v>
      </c>
      <c r="H11" s="3">
        <f t="shared" si="6"/>
        <v>2.8259991925716588E-2</v>
      </c>
      <c r="I11" s="3">
        <f t="shared" si="7"/>
        <v>0.9717400080742834</v>
      </c>
      <c r="J11" s="5">
        <f t="shared" si="14"/>
        <v>94374.791134939573</v>
      </c>
      <c r="K11" s="5">
        <f t="shared" si="8"/>
        <v>2667.0308354645817</v>
      </c>
      <c r="L11" s="5">
        <f t="shared" si="9"/>
        <v>465206.37858603639</v>
      </c>
      <c r="M11" s="5">
        <f t="shared" si="0"/>
        <v>4065891.3016278883</v>
      </c>
      <c r="N11" s="33">
        <f t="shared" si="10"/>
        <v>43.082387285121186</v>
      </c>
      <c r="O11" s="4"/>
      <c r="Q11" s="27" t="s">
        <v>48</v>
      </c>
      <c r="R11" s="29">
        <f t="shared" si="1"/>
        <v>94374.791134939573</v>
      </c>
      <c r="S11" s="29">
        <f t="shared" si="2"/>
        <v>465206.37858603639</v>
      </c>
      <c r="T11" s="35">
        <f t="shared" si="3"/>
        <v>43.082387285121186</v>
      </c>
      <c r="U11" s="42">
        <v>0.96005435016735896</v>
      </c>
      <c r="V11" s="43">
        <f t="shared" si="15"/>
        <v>3.9945649832641039E-2</v>
      </c>
      <c r="W11" s="29">
        <f t="shared" si="11"/>
        <v>446623.40748712752</v>
      </c>
      <c r="X11" s="29">
        <f t="shared" si="4"/>
        <v>3537720.6037604231</v>
      </c>
      <c r="Y11" s="35">
        <f t="shared" si="12"/>
        <v>37.485864193353251</v>
      </c>
      <c r="Z11" s="36">
        <f t="shared" si="13"/>
        <v>5.5965230917679349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1442</v>
      </c>
      <c r="E12">
        <v>8</v>
      </c>
      <c r="F12" s="3">
        <f t="shared" si="5"/>
        <v>5.5478502080443829E-3</v>
      </c>
      <c r="G12" s="2">
        <v>0.5</v>
      </c>
      <c r="H12" s="3">
        <f t="shared" si="6"/>
        <v>2.7359781121751029E-2</v>
      </c>
      <c r="I12" s="3">
        <f t="shared" si="7"/>
        <v>0.97264021887824892</v>
      </c>
      <c r="J12" s="5">
        <f t="shared" si="14"/>
        <v>91707.76029947499</v>
      </c>
      <c r="K12" s="5">
        <f t="shared" si="8"/>
        <v>2509.1042489596443</v>
      </c>
      <c r="L12" s="5">
        <f t="shared" si="9"/>
        <v>452266.04087497585</v>
      </c>
      <c r="M12" s="5">
        <f t="shared" si="0"/>
        <v>3600684.9230418517</v>
      </c>
      <c r="N12" s="33">
        <f t="shared" si="10"/>
        <v>39.262597966450009</v>
      </c>
      <c r="O12" s="4"/>
      <c r="Q12" s="27" t="s">
        <v>50</v>
      </c>
      <c r="R12" s="29">
        <f t="shared" si="1"/>
        <v>91707.76029947499</v>
      </c>
      <c r="S12" s="29">
        <f t="shared" si="2"/>
        <v>452266.04087497585</v>
      </c>
      <c r="T12" s="35">
        <f t="shared" si="3"/>
        <v>39.262597966450009</v>
      </c>
      <c r="U12" s="42">
        <v>0.94127750867207383</v>
      </c>
      <c r="V12" s="43">
        <f t="shared" si="15"/>
        <v>5.8722491327926174E-2</v>
      </c>
      <c r="W12" s="29">
        <f t="shared" si="11"/>
        <v>425707.85221177957</v>
      </c>
      <c r="X12" s="29">
        <f t="shared" si="4"/>
        <v>3091097.1962732957</v>
      </c>
      <c r="Y12" s="35">
        <f t="shared" si="12"/>
        <v>33.705950141833213</v>
      </c>
      <c r="Z12" s="36">
        <f t="shared" si="13"/>
        <v>5.5566478246167961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1462</v>
      </c>
      <c r="E13">
        <v>9</v>
      </c>
      <c r="F13" s="3">
        <f t="shared" si="5"/>
        <v>6.1559507523939808E-3</v>
      </c>
      <c r="G13" s="2">
        <v>0.5</v>
      </c>
      <c r="H13" s="3">
        <f t="shared" si="6"/>
        <v>3.0313236780060624E-2</v>
      </c>
      <c r="I13" s="3">
        <f t="shared" si="7"/>
        <v>0.96968676321993941</v>
      </c>
      <c r="J13" s="5">
        <f t="shared" si="14"/>
        <v>89198.656050515347</v>
      </c>
      <c r="K13" s="5">
        <f t="shared" si="8"/>
        <v>2703.8999813224591</v>
      </c>
      <c r="L13" s="5">
        <f t="shared" si="9"/>
        <v>439233.53029927064</v>
      </c>
      <c r="M13" s="5">
        <f t="shared" si="0"/>
        <v>3148418.882166876</v>
      </c>
      <c r="N13" s="33">
        <f t="shared" si="10"/>
        <v>35.296707613888827</v>
      </c>
      <c r="O13" s="4"/>
      <c r="Q13" s="27" t="s">
        <v>52</v>
      </c>
      <c r="R13" s="29">
        <f t="shared" si="1"/>
        <v>89198.656050515347</v>
      </c>
      <c r="S13" s="29">
        <f t="shared" si="2"/>
        <v>439233.53029927064</v>
      </c>
      <c r="T13" s="35">
        <f t="shared" si="3"/>
        <v>35.296707613888827</v>
      </c>
      <c r="U13" s="42">
        <v>0.95386474178345915</v>
      </c>
      <c r="V13" s="43">
        <f t="shared" si="15"/>
        <v>4.6135258216540853E-2</v>
      </c>
      <c r="W13" s="29">
        <f t="shared" si="11"/>
        <v>418969.37796155096</v>
      </c>
      <c r="X13" s="29">
        <f t="shared" si="4"/>
        <v>2665389.3440615162</v>
      </c>
      <c r="Y13" s="35">
        <f t="shared" si="12"/>
        <v>29.881496673582639</v>
      </c>
      <c r="Z13" s="36">
        <f t="shared" si="13"/>
        <v>5.4152109403061885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1374</v>
      </c>
      <c r="E14">
        <v>12</v>
      </c>
      <c r="F14" s="3">
        <f t="shared" si="5"/>
        <v>8.7336244541484712E-3</v>
      </c>
      <c r="G14" s="2">
        <v>0.5</v>
      </c>
      <c r="H14" s="3">
        <f t="shared" si="6"/>
        <v>4.2735042735042736E-2</v>
      </c>
      <c r="I14" s="3">
        <f t="shared" si="7"/>
        <v>0.95726495726495731</v>
      </c>
      <c r="J14" s="5">
        <f t="shared" si="14"/>
        <v>86494.756069192896</v>
      </c>
      <c r="K14" s="5">
        <f t="shared" si="8"/>
        <v>3696.3570969740554</v>
      </c>
      <c r="L14" s="5">
        <f t="shared" si="9"/>
        <v>423232.88760352938</v>
      </c>
      <c r="M14" s="5">
        <f t="shared" si="0"/>
        <v>2709185.3518676055</v>
      </c>
      <c r="N14" s="33">
        <f t="shared" si="10"/>
        <v>31.321960717483826</v>
      </c>
      <c r="O14" s="4"/>
      <c r="Q14" s="27" t="s">
        <v>54</v>
      </c>
      <c r="R14" s="29">
        <f t="shared" si="1"/>
        <v>86494.756069192896</v>
      </c>
      <c r="S14" s="29">
        <f t="shared" si="2"/>
        <v>423232.88760352938</v>
      </c>
      <c r="T14" s="35">
        <f t="shared" si="3"/>
        <v>31.321960717483826</v>
      </c>
      <c r="U14" s="42">
        <v>0.94210046609890041</v>
      </c>
      <c r="V14" s="43">
        <f t="shared" si="15"/>
        <v>5.7899533901099587E-2</v>
      </c>
      <c r="W14" s="29">
        <f t="shared" si="11"/>
        <v>398727.90067966859</v>
      </c>
      <c r="X14" s="29">
        <f t="shared" si="4"/>
        <v>2246419.9660999654</v>
      </c>
      <c r="Y14" s="35">
        <f t="shared" si="12"/>
        <v>25.971747516148898</v>
      </c>
      <c r="Z14" s="36">
        <f t="shared" si="13"/>
        <v>5.3502132013349275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1228</v>
      </c>
      <c r="E15">
        <v>17</v>
      </c>
      <c r="F15" s="3">
        <f t="shared" si="5"/>
        <v>1.3843648208469055E-2</v>
      </c>
      <c r="G15" s="2">
        <v>0.5</v>
      </c>
      <c r="H15" s="3">
        <f t="shared" si="6"/>
        <v>6.6902794175521446E-2</v>
      </c>
      <c r="I15" s="3">
        <f t="shared" si="7"/>
        <v>0.93309720582447853</v>
      </c>
      <c r="J15" s="5">
        <f t="shared" si="14"/>
        <v>82798.398972218842</v>
      </c>
      <c r="K15" s="5">
        <f t="shared" si="8"/>
        <v>5539.4442445010636</v>
      </c>
      <c r="L15" s="5">
        <f t="shared" si="9"/>
        <v>400143.38424984156</v>
      </c>
      <c r="M15" s="5">
        <f t="shared" si="0"/>
        <v>2285952.4642640762</v>
      </c>
      <c r="N15" s="33">
        <f t="shared" si="10"/>
        <v>27.608655392371496</v>
      </c>
      <c r="O15" s="4"/>
      <c r="Q15" s="27" t="s">
        <v>56</v>
      </c>
      <c r="R15" s="29">
        <f t="shared" si="1"/>
        <v>82798.398972218842</v>
      </c>
      <c r="S15" s="29">
        <f t="shared" si="2"/>
        <v>400143.38424984156</v>
      </c>
      <c r="T15" s="35">
        <f t="shared" si="3"/>
        <v>27.608655392371496</v>
      </c>
      <c r="U15" s="42">
        <v>0.91645683631107144</v>
      </c>
      <c r="V15" s="43">
        <f t="shared" si="15"/>
        <v>8.3543163688928557E-2</v>
      </c>
      <c r="W15" s="29">
        <f t="shared" si="11"/>
        <v>366714.14000041521</v>
      </c>
      <c r="X15" s="29">
        <f t="shared" si="4"/>
        <v>1847692.0654202967</v>
      </c>
      <c r="Y15" s="35">
        <f t="shared" si="12"/>
        <v>22.315553058462502</v>
      </c>
      <c r="Z15" s="36">
        <f t="shared" si="13"/>
        <v>5.293102333908994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893</v>
      </c>
      <c r="E16">
        <v>10</v>
      </c>
      <c r="F16" s="3">
        <f t="shared" si="5"/>
        <v>1.1198208286674132E-2</v>
      </c>
      <c r="G16" s="2">
        <v>0.5</v>
      </c>
      <c r="H16" s="3">
        <f t="shared" si="6"/>
        <v>5.4466230936819168E-2</v>
      </c>
      <c r="I16" s="3">
        <f t="shared" si="7"/>
        <v>0.94553376906318087</v>
      </c>
      <c r="J16" s="5">
        <f t="shared" si="14"/>
        <v>77258.954727717777</v>
      </c>
      <c r="K16" s="5">
        <f t="shared" si="8"/>
        <v>4208.0040701371336</v>
      </c>
      <c r="L16" s="5">
        <f t="shared" si="9"/>
        <v>375774.76346324605</v>
      </c>
      <c r="M16" s="5">
        <f t="shared" si="0"/>
        <v>1885809.0800142344</v>
      </c>
      <c r="N16" s="33">
        <f t="shared" si="10"/>
        <v>24.408938571073794</v>
      </c>
      <c r="O16" s="4"/>
      <c r="Q16" s="27" t="s">
        <v>58</v>
      </c>
      <c r="R16" s="29">
        <f t="shared" si="1"/>
        <v>77258.954727717777</v>
      </c>
      <c r="S16" s="29">
        <f t="shared" si="2"/>
        <v>375774.76346324605</v>
      </c>
      <c r="T16" s="35">
        <f t="shared" si="3"/>
        <v>24.408938571073794</v>
      </c>
      <c r="U16" s="42">
        <v>0.8859396016463057</v>
      </c>
      <c r="V16" s="43">
        <f t="shared" si="15"/>
        <v>0.1140603983536943</v>
      </c>
      <c r="W16" s="29">
        <f t="shared" si="11"/>
        <v>332913.74425136298</v>
      </c>
      <c r="X16" s="29">
        <f t="shared" si="4"/>
        <v>1480977.9254198815</v>
      </c>
      <c r="Y16" s="35">
        <f t="shared" si="12"/>
        <v>19.169013231401628</v>
      </c>
      <c r="Z16" s="36">
        <f t="shared" si="13"/>
        <v>5.2399253396721654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666</v>
      </c>
      <c r="E17">
        <v>8</v>
      </c>
      <c r="F17" s="3">
        <f t="shared" si="5"/>
        <v>1.2012012012012012E-2</v>
      </c>
      <c r="G17" s="2">
        <v>0.5</v>
      </c>
      <c r="H17" s="3">
        <f t="shared" si="6"/>
        <v>5.8309037900874633E-2</v>
      </c>
      <c r="I17" s="3">
        <f t="shared" si="7"/>
        <v>0.94169096209912539</v>
      </c>
      <c r="J17" s="5">
        <f t="shared" si="14"/>
        <v>73050.950657580644</v>
      </c>
      <c r="K17" s="5">
        <f t="shared" si="8"/>
        <v>4259.5306505877925</v>
      </c>
      <c r="L17" s="5">
        <f t="shared" si="9"/>
        <v>354605.92666143371</v>
      </c>
      <c r="M17" s="5">
        <f t="shared" si="0"/>
        <v>1510034.3165509885</v>
      </c>
      <c r="N17" s="33">
        <f t="shared" si="10"/>
        <v>20.67097420304809</v>
      </c>
      <c r="O17" s="4"/>
      <c r="Q17" s="27" t="s">
        <v>60</v>
      </c>
      <c r="R17" s="29">
        <f t="shared" si="1"/>
        <v>73050.950657580644</v>
      </c>
      <c r="S17" s="29">
        <f t="shared" si="2"/>
        <v>354605.92666143371</v>
      </c>
      <c r="T17" s="35">
        <f t="shared" si="3"/>
        <v>20.67097420304809</v>
      </c>
      <c r="U17" s="42">
        <v>0.85631920960893304</v>
      </c>
      <c r="V17" s="43">
        <f t="shared" si="15"/>
        <v>0.14368079039106696</v>
      </c>
      <c r="W17" s="29">
        <f t="shared" si="11"/>
        <v>303655.86684136221</v>
      </c>
      <c r="X17" s="29">
        <f t="shared" si="4"/>
        <v>1148064.1811685185</v>
      </c>
      <c r="Y17" s="35">
        <f t="shared" si="12"/>
        <v>15.715937586493018</v>
      </c>
      <c r="Z17" s="36">
        <f t="shared" si="13"/>
        <v>4.9550366165550717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521</v>
      </c>
      <c r="E18">
        <v>7</v>
      </c>
      <c r="F18" s="3">
        <f t="shared" si="5"/>
        <v>1.3435700575815739E-2</v>
      </c>
      <c r="G18" s="2">
        <v>0.5</v>
      </c>
      <c r="H18" s="3">
        <f t="shared" si="6"/>
        <v>6.4995357474466123E-2</v>
      </c>
      <c r="I18" s="3">
        <f t="shared" si="7"/>
        <v>0.93500464252553384</v>
      </c>
      <c r="J18" s="5">
        <f t="shared" si="14"/>
        <v>68791.420006992848</v>
      </c>
      <c r="K18" s="5">
        <f t="shared" si="8"/>
        <v>4471.122934530641</v>
      </c>
      <c r="L18" s="5">
        <f t="shared" si="9"/>
        <v>332779.29269863764</v>
      </c>
      <c r="M18" s="5">
        <f t="shared" si="0"/>
        <v>1155428.3898895548</v>
      </c>
      <c r="N18" s="33">
        <f t="shared" si="10"/>
        <v>16.796111924599057</v>
      </c>
      <c r="O18" s="4"/>
      <c r="Q18" s="27" t="s">
        <v>62</v>
      </c>
      <c r="R18" s="29">
        <f t="shared" si="1"/>
        <v>68791.420006992848</v>
      </c>
      <c r="S18" s="29">
        <f t="shared" si="2"/>
        <v>332779.29269863764</v>
      </c>
      <c r="T18" s="35">
        <f t="shared" si="3"/>
        <v>16.796111924599057</v>
      </c>
      <c r="U18" s="42">
        <v>0.77613843304153718</v>
      </c>
      <c r="V18" s="43">
        <f t="shared" si="15"/>
        <v>0.22386156695846282</v>
      </c>
      <c r="W18" s="29">
        <f t="shared" si="11"/>
        <v>258282.79878379166</v>
      </c>
      <c r="X18" s="29">
        <f t="shared" si="4"/>
        <v>844408.3143271564</v>
      </c>
      <c r="Y18" s="35">
        <f t="shared" si="12"/>
        <v>12.274907455629203</v>
      </c>
      <c r="Z18" s="36">
        <f t="shared" si="13"/>
        <v>4.5212044689698541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303</v>
      </c>
      <c r="E19">
        <v>9</v>
      </c>
      <c r="F19" s="3">
        <f t="shared" si="5"/>
        <v>2.9702970297029702E-2</v>
      </c>
      <c r="G19" s="2">
        <v>0.5</v>
      </c>
      <c r="H19" s="3">
        <f t="shared" si="6"/>
        <v>0.13824884792626727</v>
      </c>
      <c r="I19" s="3">
        <f t="shared" si="7"/>
        <v>0.86175115207373276</v>
      </c>
      <c r="J19" s="5">
        <f t="shared" si="14"/>
        <v>64320.297072462206</v>
      </c>
      <c r="K19" s="5">
        <f t="shared" si="8"/>
        <v>8892.2069685431616</v>
      </c>
      <c r="L19" s="5">
        <f t="shared" si="9"/>
        <v>299370.96794095315</v>
      </c>
      <c r="M19" s="5">
        <f t="shared" si="0"/>
        <v>822649.09719091724</v>
      </c>
      <c r="N19" s="33">
        <f t="shared" si="10"/>
        <v>12.789883359278239</v>
      </c>
      <c r="O19" s="4"/>
      <c r="Q19" s="27" t="s">
        <v>64</v>
      </c>
      <c r="R19" s="29">
        <f t="shared" si="1"/>
        <v>64320.297072462206</v>
      </c>
      <c r="S19" s="29">
        <f t="shared" si="2"/>
        <v>299370.96794095315</v>
      </c>
      <c r="T19" s="35">
        <f t="shared" si="3"/>
        <v>12.789883359278239</v>
      </c>
      <c r="U19" s="42">
        <v>0.73716277889453141</v>
      </c>
      <c r="V19" s="43">
        <f t="shared" si="15"/>
        <v>0.26283722110546859</v>
      </c>
      <c r="W19" s="29">
        <f t="shared" si="11"/>
        <v>220685.13464769869</v>
      </c>
      <c r="X19" s="29">
        <f t="shared" si="4"/>
        <v>586125.5155433648</v>
      </c>
      <c r="Y19" s="35">
        <f t="shared" si="12"/>
        <v>9.1126058525980582</v>
      </c>
      <c r="Z19" s="36">
        <f t="shared" si="13"/>
        <v>3.6772775066801806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181</v>
      </c>
      <c r="E20">
        <v>8</v>
      </c>
      <c r="F20" s="3">
        <f t="shared" si="5"/>
        <v>4.4198895027624308E-2</v>
      </c>
      <c r="G20" s="2">
        <v>0.5</v>
      </c>
      <c r="H20" s="3">
        <f t="shared" si="6"/>
        <v>0.19900497512437812</v>
      </c>
      <c r="I20" s="3">
        <f t="shared" si="7"/>
        <v>0.80099502487562191</v>
      </c>
      <c r="J20" s="5">
        <f t="shared" si="14"/>
        <v>55428.09010391905</v>
      </c>
      <c r="K20" s="5">
        <f t="shared" si="8"/>
        <v>11030.465692322199</v>
      </c>
      <c r="L20" s="5">
        <f t="shared" si="9"/>
        <v>249564.28628878974</v>
      </c>
      <c r="M20" s="5">
        <f t="shared" si="0"/>
        <v>523278.12924996414</v>
      </c>
      <c r="N20" s="33">
        <f t="shared" si="10"/>
        <v>9.440666785900417</v>
      </c>
      <c r="O20" s="4"/>
      <c r="Q20" s="27" t="s">
        <v>66</v>
      </c>
      <c r="R20" s="29">
        <f t="shared" si="1"/>
        <v>55428.09010391905</v>
      </c>
      <c r="S20" s="29">
        <f t="shared" si="2"/>
        <v>249564.28628878974</v>
      </c>
      <c r="T20" s="35">
        <f t="shared" si="3"/>
        <v>9.440666785900417</v>
      </c>
      <c r="U20" s="42">
        <v>0.7271372759570951</v>
      </c>
      <c r="V20" s="43">
        <f t="shared" si="15"/>
        <v>0.2728627240429049</v>
      </c>
      <c r="W20" s="29">
        <f t="shared" si="11"/>
        <v>181467.49530820717</v>
      </c>
      <c r="X20" s="29">
        <f t="shared" si="4"/>
        <v>365440.38089566614</v>
      </c>
      <c r="Y20" s="35">
        <f t="shared" si="12"/>
        <v>6.5930538146005437</v>
      </c>
      <c r="Z20" s="36">
        <f t="shared" si="13"/>
        <v>2.8476129712998732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82</v>
      </c>
      <c r="E21">
        <v>7</v>
      </c>
      <c r="F21" s="3">
        <f t="shared" si="5"/>
        <v>8.5365853658536592E-2</v>
      </c>
      <c r="G21" s="2">
        <v>0.5</v>
      </c>
      <c r="H21" s="3">
        <f t="shared" si="6"/>
        <v>0.35175879396984927</v>
      </c>
      <c r="I21" s="3">
        <f t="shared" si="7"/>
        <v>0.64824120603015079</v>
      </c>
      <c r="J21" s="5">
        <f t="shared" si="14"/>
        <v>44397.624411596851</v>
      </c>
      <c r="K21" s="5">
        <f t="shared" si="8"/>
        <v>15617.254818149648</v>
      </c>
      <c r="L21" s="5">
        <f t="shared" si="9"/>
        <v>182944.98501261015</v>
      </c>
      <c r="M21" s="5">
        <f>L21+M22</f>
        <v>273713.84296117444</v>
      </c>
      <c r="N21" s="33">
        <f t="shared" si="10"/>
        <v>6.165056049478161</v>
      </c>
      <c r="O21" s="4"/>
      <c r="Q21" s="27" t="s">
        <v>68</v>
      </c>
      <c r="R21" s="29">
        <f t="shared" si="1"/>
        <v>44397.624411596851</v>
      </c>
      <c r="S21" s="29">
        <f t="shared" si="2"/>
        <v>182944.98501261015</v>
      </c>
      <c r="T21" s="35">
        <f t="shared" si="3"/>
        <v>6.165056049478161</v>
      </c>
      <c r="U21" s="42">
        <v>0.68635947845240242</v>
      </c>
      <c r="V21" s="43">
        <f t="shared" si="15"/>
        <v>0.31364052154759758</v>
      </c>
      <c r="W21" s="29">
        <f t="shared" si="11"/>
        <v>125566.02449873768</v>
      </c>
      <c r="X21" s="29">
        <f>X22+W21</f>
        <v>183972.88558745896</v>
      </c>
      <c r="Y21" s="35">
        <f t="shared" si="12"/>
        <v>4.1437551676617286</v>
      </c>
      <c r="Z21" s="36">
        <f t="shared" si="13"/>
        <v>2.0213008818164324</v>
      </c>
    </row>
    <row r="22" spans="1:26" s="2" customFormat="1" x14ac:dyDescent="0.25">
      <c r="A22" s="12">
        <v>19</v>
      </c>
      <c r="B22" s="13" t="s">
        <v>69</v>
      </c>
      <c r="C22" s="12"/>
      <c r="D22">
        <v>41</v>
      </c>
      <c r="E22">
        <v>13</v>
      </c>
      <c r="F22" s="17">
        <f t="shared" si="5"/>
        <v>0.31707317073170732</v>
      </c>
      <c r="G22" s="12"/>
      <c r="H22" s="17">
        <v>1</v>
      </c>
      <c r="I22" s="17">
        <f t="shared" si="7"/>
        <v>0</v>
      </c>
      <c r="J22" s="21">
        <f t="shared" si="14"/>
        <v>28780.369593447205</v>
      </c>
      <c r="K22" s="21">
        <f t="shared" si="8"/>
        <v>28780.369593447205</v>
      </c>
      <c r="L22" s="21">
        <f>K22/F22</f>
        <v>90768.857948564255</v>
      </c>
      <c r="M22" s="21">
        <f>L22</f>
        <v>90768.857948564255</v>
      </c>
      <c r="N22" s="34">
        <f t="shared" si="10"/>
        <v>3.1538461538461537</v>
      </c>
      <c r="O22" s="4"/>
      <c r="Q22" s="30" t="s">
        <v>69</v>
      </c>
      <c r="R22" s="31">
        <f t="shared" si="1"/>
        <v>28780.369593447205</v>
      </c>
      <c r="S22" s="31">
        <f t="shared" si="2"/>
        <v>90768.857948564255</v>
      </c>
      <c r="T22" s="38">
        <f t="shared" si="3"/>
        <v>3.1538461538461537</v>
      </c>
      <c r="U22" s="44">
        <v>0.64346806172022719</v>
      </c>
      <c r="V22" s="45">
        <f t="shared" si="15"/>
        <v>0.35653193827977281</v>
      </c>
      <c r="W22" s="31">
        <f t="shared" si="11"/>
        <v>58406.861088721278</v>
      </c>
      <c r="X22" s="31">
        <f>W22</f>
        <v>58406.861088721278</v>
      </c>
      <c r="Y22" s="38">
        <f t="shared" si="12"/>
        <v>2.029399271579178</v>
      </c>
      <c r="Z22" s="37">
        <f t="shared" si="13"/>
        <v>1.1244468822669758</v>
      </c>
    </row>
    <row r="23" spans="1:26" s="2" customFormat="1" ht="13.2" x14ac:dyDescent="0.25">
      <c r="B23" s="2" t="s">
        <v>70</v>
      </c>
      <c r="D23" s="25">
        <f>SUM(D4:D22)</f>
        <v>16101</v>
      </c>
      <c r="E23" s="25">
        <f>SUM(E4:E22)</f>
        <v>128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x14ac:dyDescent="0.25">
      <c r="A29" s="2">
        <v>1</v>
      </c>
      <c r="B29" s="1">
        <v>0</v>
      </c>
      <c r="C29" s="1">
        <v>1</v>
      </c>
      <c r="D29">
        <v>131</v>
      </c>
      <c r="E29">
        <v>1</v>
      </c>
      <c r="F29" s="3">
        <f>E29/D29</f>
        <v>7.6335877862595417E-3</v>
      </c>
      <c r="G29" s="2">
        <v>0.3</v>
      </c>
      <c r="H29" s="18">
        <f>C29*F29/(1+(1-G29)*C29*F29)</f>
        <v>7.5930144267274107E-3</v>
      </c>
      <c r="I29" s="18">
        <f>1-H29</f>
        <v>0.99240698557327256</v>
      </c>
      <c r="J29" s="19">
        <v>100000</v>
      </c>
      <c r="K29" s="20">
        <f>J29*H29</f>
        <v>759.30144267274102</v>
      </c>
      <c r="L29" s="20">
        <f>C29*(J30+G29*K29)</f>
        <v>99468.488990129073</v>
      </c>
      <c r="M29" s="5">
        <f t="shared" ref="M29:M45" si="16">L29+M30</f>
        <v>7710637.7372256266</v>
      </c>
      <c r="N29" s="32">
        <f>M29/J29</f>
        <v>77.106377372256262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99468.488990129073</v>
      </c>
      <c r="T29" s="35">
        <f t="shared" ref="T29:T47" si="19">N29</f>
        <v>77.106377372256262</v>
      </c>
      <c r="U29" s="42">
        <v>0.95864674002964168</v>
      </c>
      <c r="V29" s="43">
        <f>1-U29</f>
        <v>4.1353259970358325E-2</v>
      </c>
      <c r="W29" s="29">
        <f>S29*U29</f>
        <v>95355.142706061539</v>
      </c>
      <c r="X29" s="29">
        <f t="shared" ref="X29:X45" si="20">X30+W29</f>
        <v>6861263.7994040437</v>
      </c>
      <c r="Y29" s="40">
        <f>X29/R29</f>
        <v>68.612637994040441</v>
      </c>
      <c r="Z29" s="36">
        <f>T29-Y29</f>
        <v>8.493739378215821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731</v>
      </c>
      <c r="E30">
        <v>1</v>
      </c>
      <c r="F30" s="3">
        <f t="shared" ref="F30:F47" si="21">E30/D30</f>
        <v>1.3679890560875513E-3</v>
      </c>
      <c r="G30" s="2">
        <v>0.4</v>
      </c>
      <c r="H30" s="3">
        <f t="shared" ref="H30:H46" si="22">C30*F30/(1+(1-G30)*C30*F30)</f>
        <v>5.4540496318516499E-3</v>
      </c>
      <c r="I30" s="3">
        <f t="shared" ref="I30:I47" si="23">1-H30</f>
        <v>0.9945459503681483</v>
      </c>
      <c r="J30" s="5">
        <f>I29*J29</f>
        <v>99240.698557327254</v>
      </c>
      <c r="K30" s="5">
        <f t="shared" ref="K30:K47" si="24">J30*H30</f>
        <v>541.26369543129124</v>
      </c>
      <c r="L30" s="5">
        <f t="shared" ref="L30:L46" si="25">C30*(J31+G30*K30)</f>
        <v>395663.76136027393</v>
      </c>
      <c r="M30" s="5">
        <f t="shared" si="16"/>
        <v>7611169.2482354976</v>
      </c>
      <c r="N30" s="33">
        <f t="shared" ref="N30:N47" si="26">M30/J30</f>
        <v>76.694031368983559</v>
      </c>
      <c r="O30" s="4"/>
      <c r="Q30" s="27" t="s">
        <v>36</v>
      </c>
      <c r="R30" s="29">
        <f t="shared" si="17"/>
        <v>99240.698557327254</v>
      </c>
      <c r="S30" s="29">
        <f t="shared" si="18"/>
        <v>395663.76136027393</v>
      </c>
      <c r="T30" s="35">
        <f t="shared" si="19"/>
        <v>76.694031368983559</v>
      </c>
      <c r="U30" s="42">
        <v>0.95864674002964168</v>
      </c>
      <c r="V30" s="43">
        <f>1-U30</f>
        <v>4.1353259970358325E-2</v>
      </c>
      <c r="W30" s="29">
        <f t="shared" ref="W30:W47" si="27">S30*U30</f>
        <v>379301.77497589268</v>
      </c>
      <c r="X30" s="29">
        <f t="shared" si="20"/>
        <v>6765908.656697982</v>
      </c>
      <c r="Y30" s="35">
        <f t="shared" ref="Y30:Y47" si="28">X30/R30</f>
        <v>68.176753640942948</v>
      </c>
      <c r="Z30" s="36">
        <f t="shared" ref="Z30:Z47" si="29">T30-Y30</f>
        <v>8.5172777280406109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1012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98699.434861895963</v>
      </c>
      <c r="K31" s="5">
        <f t="shared" si="24"/>
        <v>0</v>
      </c>
      <c r="L31" s="5">
        <f t="shared" si="25"/>
        <v>493497.17430947983</v>
      </c>
      <c r="M31" s="5">
        <f t="shared" si="16"/>
        <v>7215505.4868752239</v>
      </c>
      <c r="N31" s="33">
        <f t="shared" si="26"/>
        <v>73.105843989597673</v>
      </c>
      <c r="O31" s="4"/>
      <c r="Q31" s="27" t="s">
        <v>38</v>
      </c>
      <c r="R31" s="29">
        <f t="shared" si="17"/>
        <v>98699.434861895963</v>
      </c>
      <c r="S31" s="29">
        <f t="shared" si="18"/>
        <v>493497.17430947983</v>
      </c>
      <c r="T31" s="35">
        <f t="shared" si="19"/>
        <v>73.105843989597673</v>
      </c>
      <c r="U31" s="42">
        <v>0.95864674002964168</v>
      </c>
      <c r="V31" s="43">
        <f>1-U31</f>
        <v>4.1353259970358325E-2</v>
      </c>
      <c r="W31" s="29">
        <f t="shared" si="27"/>
        <v>473089.45736562269</v>
      </c>
      <c r="X31" s="29">
        <f t="shared" si="20"/>
        <v>6386606.8817220889</v>
      </c>
      <c r="Y31" s="35">
        <f t="shared" si="28"/>
        <v>64.707633743379319</v>
      </c>
      <c r="Z31" s="36">
        <f t="shared" si="29"/>
        <v>8.3982102462183548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1041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98699.434861895963</v>
      </c>
      <c r="K32" s="5">
        <f t="shared" si="24"/>
        <v>0</v>
      </c>
      <c r="L32" s="5">
        <f t="shared" si="25"/>
        <v>493497.17430947983</v>
      </c>
      <c r="M32" s="5">
        <f t="shared" si="16"/>
        <v>6722008.3125657439</v>
      </c>
      <c r="N32" s="33">
        <f t="shared" si="26"/>
        <v>68.105843989597673</v>
      </c>
      <c r="O32" s="4"/>
      <c r="Q32" s="27" t="s">
        <v>40</v>
      </c>
      <c r="R32" s="29">
        <f t="shared" si="17"/>
        <v>98699.434861895963</v>
      </c>
      <c r="S32" s="29">
        <f t="shared" si="18"/>
        <v>493497.17430947983</v>
      </c>
      <c r="T32" s="35">
        <f t="shared" si="19"/>
        <v>68.105843989597673</v>
      </c>
      <c r="U32" s="42">
        <v>0.95864674002964168</v>
      </c>
      <c r="V32" s="43">
        <f>1-U32</f>
        <v>4.1353259970358325E-2</v>
      </c>
      <c r="W32" s="29">
        <f t="shared" si="27"/>
        <v>473089.45736562269</v>
      </c>
      <c r="X32" s="29">
        <f t="shared" si="20"/>
        <v>5913517.4243564662</v>
      </c>
      <c r="Y32" s="35">
        <f t="shared" si="28"/>
        <v>59.914400043231119</v>
      </c>
      <c r="Z32" s="36">
        <f t="shared" si="29"/>
        <v>8.1914439463665545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1130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98699.434861895963</v>
      </c>
      <c r="K33" s="5">
        <f t="shared" si="24"/>
        <v>0</v>
      </c>
      <c r="L33" s="5">
        <f t="shared" si="25"/>
        <v>493497.17430947983</v>
      </c>
      <c r="M33" s="5">
        <f t="shared" si="16"/>
        <v>6228511.1382562639</v>
      </c>
      <c r="N33" s="33">
        <f t="shared" si="26"/>
        <v>63.105843989597666</v>
      </c>
      <c r="O33" s="4"/>
      <c r="Q33" s="27" t="s">
        <v>42</v>
      </c>
      <c r="R33" s="29">
        <f t="shared" si="17"/>
        <v>98699.434861895963</v>
      </c>
      <c r="S33" s="29">
        <f t="shared" si="18"/>
        <v>493497.17430947983</v>
      </c>
      <c r="T33" s="35">
        <f t="shared" si="19"/>
        <v>63.105843989597666</v>
      </c>
      <c r="U33" s="42">
        <v>0.95864674002964168</v>
      </c>
      <c r="V33" s="43">
        <f>1-U33</f>
        <v>4.1353259970358325E-2</v>
      </c>
      <c r="W33" s="29">
        <f t="shared" si="27"/>
        <v>473089.45736562269</v>
      </c>
      <c r="X33" s="29">
        <f t="shared" si="20"/>
        <v>5440427.9669908434</v>
      </c>
      <c r="Y33" s="35">
        <f t="shared" si="28"/>
        <v>55.121166343082905</v>
      </c>
      <c r="Z33" s="36">
        <f t="shared" si="29"/>
        <v>7.9846776465147613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1134</v>
      </c>
      <c r="E34">
        <v>1</v>
      </c>
      <c r="F34" s="3">
        <f t="shared" si="21"/>
        <v>8.8183421516754845E-4</v>
      </c>
      <c r="G34" s="2">
        <v>0.5</v>
      </c>
      <c r="H34" s="3">
        <f t="shared" si="22"/>
        <v>4.3994720633523969E-3</v>
      </c>
      <c r="I34" s="3">
        <f t="shared" si="23"/>
        <v>0.99560052793664755</v>
      </c>
      <c r="J34" s="5">
        <f t="shared" si="30"/>
        <v>98699.434861895963</v>
      </c>
      <c r="K34" s="5">
        <f t="shared" si="24"/>
        <v>434.22540634358091</v>
      </c>
      <c r="L34" s="5">
        <f t="shared" si="25"/>
        <v>492411.61079362087</v>
      </c>
      <c r="M34" s="5">
        <f t="shared" si="16"/>
        <v>5735013.9639467839</v>
      </c>
      <c r="N34" s="33">
        <f t="shared" si="26"/>
        <v>58.105843989597666</v>
      </c>
      <c r="O34" s="4"/>
      <c r="Q34" s="27" t="s">
        <v>44</v>
      </c>
      <c r="R34" s="29">
        <f t="shared" si="17"/>
        <v>98699.434861895963</v>
      </c>
      <c r="S34" s="29">
        <f t="shared" si="18"/>
        <v>492411.61079362087</v>
      </c>
      <c r="T34" s="35">
        <f t="shared" si="19"/>
        <v>58.105843989597666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477235.59193225123</v>
      </c>
      <c r="X34" s="29">
        <f t="shared" si="20"/>
        <v>4967338.5096252207</v>
      </c>
      <c r="Y34" s="35">
        <f t="shared" si="28"/>
        <v>50.327932642934698</v>
      </c>
      <c r="Z34" s="36">
        <f t="shared" si="29"/>
        <v>7.7779113466629681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1149</v>
      </c>
      <c r="E35">
        <v>1</v>
      </c>
      <c r="F35" s="3">
        <f t="shared" si="21"/>
        <v>8.703220191470844E-4</v>
      </c>
      <c r="G35" s="2">
        <v>0.5</v>
      </c>
      <c r="H35" s="3">
        <f t="shared" si="22"/>
        <v>4.3421623968736426E-3</v>
      </c>
      <c r="I35" s="3">
        <f t="shared" si="23"/>
        <v>0.99565783760312632</v>
      </c>
      <c r="J35" s="5">
        <f t="shared" si="30"/>
        <v>98265.20945555238</v>
      </c>
      <c r="K35" s="5">
        <f t="shared" si="24"/>
        <v>426.68349741881184</v>
      </c>
      <c r="L35" s="5">
        <f t="shared" si="25"/>
        <v>490259.33853421488</v>
      </c>
      <c r="M35" s="5">
        <f t="shared" si="16"/>
        <v>5242602.3531531626</v>
      </c>
      <c r="N35" s="33">
        <f t="shared" si="26"/>
        <v>53.351561373555228</v>
      </c>
      <c r="O35" s="4"/>
      <c r="Q35" s="27" t="s">
        <v>46</v>
      </c>
      <c r="R35" s="29">
        <f t="shared" si="17"/>
        <v>98265.20945555238</v>
      </c>
      <c r="S35" s="29">
        <f t="shared" si="18"/>
        <v>490259.33853421488</v>
      </c>
      <c r="T35" s="35">
        <f t="shared" si="19"/>
        <v>53.351561373555228</v>
      </c>
      <c r="U35" s="42">
        <v>0.96192878092594225</v>
      </c>
      <c r="V35" s="43">
        <f t="shared" si="31"/>
        <v>3.8071219074057749E-2</v>
      </c>
      <c r="W35" s="29">
        <f t="shared" si="27"/>
        <v>471594.56785377616</v>
      </c>
      <c r="X35" s="29">
        <f t="shared" si="20"/>
        <v>4490102.9176929696</v>
      </c>
      <c r="Y35" s="35">
        <f t="shared" si="28"/>
        <v>45.693719502261345</v>
      </c>
      <c r="Z35" s="36">
        <f t="shared" si="29"/>
        <v>7.6578418712938827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1216</v>
      </c>
      <c r="E36">
        <v>1</v>
      </c>
      <c r="F36" s="3">
        <f t="shared" si="21"/>
        <v>8.2236842105263153E-4</v>
      </c>
      <c r="G36" s="2">
        <v>0.5</v>
      </c>
      <c r="H36" s="3">
        <f t="shared" si="22"/>
        <v>4.103405826836274E-3</v>
      </c>
      <c r="I36" s="3">
        <f t="shared" si="23"/>
        <v>0.99589659417316367</v>
      </c>
      <c r="J36" s="5">
        <f t="shared" si="30"/>
        <v>97838.52595813357</v>
      </c>
      <c r="K36" s="5">
        <f t="shared" si="24"/>
        <v>401.47117750567736</v>
      </c>
      <c r="L36" s="5">
        <f t="shared" si="25"/>
        <v>488188.95184690366</v>
      </c>
      <c r="M36" s="5">
        <f t="shared" si="16"/>
        <v>4752343.0146189481</v>
      </c>
      <c r="N36" s="33">
        <f t="shared" si="26"/>
        <v>48.573330066854645</v>
      </c>
      <c r="O36" s="4"/>
      <c r="Q36" s="27" t="s">
        <v>48</v>
      </c>
      <c r="R36" s="29">
        <f t="shared" si="17"/>
        <v>97838.52595813357</v>
      </c>
      <c r="S36" s="29">
        <f t="shared" si="18"/>
        <v>488188.95184690366</v>
      </c>
      <c r="T36" s="35">
        <f t="shared" si="19"/>
        <v>48.573330066854645</v>
      </c>
      <c r="U36" s="42">
        <v>0.95558309086652893</v>
      </c>
      <c r="V36" s="43">
        <f t="shared" si="31"/>
        <v>4.4416909133471072E-2</v>
      </c>
      <c r="W36" s="29">
        <f t="shared" si="27"/>
        <v>466505.10753275524</v>
      </c>
      <c r="X36" s="29">
        <f t="shared" si="20"/>
        <v>4018508.3498391937</v>
      </c>
      <c r="Y36" s="35">
        <f t="shared" si="28"/>
        <v>41.072862765315655</v>
      </c>
      <c r="Z36" s="36">
        <f t="shared" si="29"/>
        <v>7.5004673015389898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1439</v>
      </c>
      <c r="E37">
        <v>1</v>
      </c>
      <c r="F37" s="3">
        <f t="shared" si="21"/>
        <v>6.9492703266157052E-4</v>
      </c>
      <c r="G37" s="2">
        <v>0.5</v>
      </c>
      <c r="H37" s="3">
        <f t="shared" si="22"/>
        <v>3.4686090877558097E-3</v>
      </c>
      <c r="I37" s="3">
        <f t="shared" si="23"/>
        <v>0.99653139091224419</v>
      </c>
      <c r="J37" s="5">
        <f t="shared" si="30"/>
        <v>97437.054780627892</v>
      </c>
      <c r="K37" s="5">
        <f t="shared" si="24"/>
        <v>337.97105369624654</v>
      </c>
      <c r="L37" s="5">
        <f t="shared" si="25"/>
        <v>486340.34626889881</v>
      </c>
      <c r="M37" s="5">
        <f t="shared" si="16"/>
        <v>4264154.0627720449</v>
      </c>
      <c r="N37" s="33">
        <f t="shared" si="26"/>
        <v>43.7631666143077</v>
      </c>
      <c r="O37" s="4"/>
      <c r="Q37" s="27" t="s">
        <v>50</v>
      </c>
      <c r="R37" s="29">
        <f t="shared" si="17"/>
        <v>97437.054780627892</v>
      </c>
      <c r="S37" s="29">
        <f t="shared" si="18"/>
        <v>486340.34626889881</v>
      </c>
      <c r="T37" s="35">
        <f t="shared" si="19"/>
        <v>43.7631666143077</v>
      </c>
      <c r="U37" s="42">
        <v>0.95343645724036619</v>
      </c>
      <c r="V37" s="43">
        <f t="shared" si="31"/>
        <v>4.6563542759633814E-2</v>
      </c>
      <c r="W37" s="29">
        <f t="shared" si="27"/>
        <v>463694.61675967183</v>
      </c>
      <c r="X37" s="29">
        <f t="shared" si="20"/>
        <v>3552003.2423064387</v>
      </c>
      <c r="Y37" s="35">
        <f t="shared" si="28"/>
        <v>36.45433711336517</v>
      </c>
      <c r="Z37" s="36">
        <f t="shared" si="29"/>
        <v>7.3088295009425295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1450</v>
      </c>
      <c r="E38">
        <v>2</v>
      </c>
      <c r="F38" s="3">
        <f t="shared" si="21"/>
        <v>1.3793103448275861E-3</v>
      </c>
      <c r="G38" s="2">
        <v>0.5</v>
      </c>
      <c r="H38" s="3">
        <f t="shared" si="22"/>
        <v>6.8728522336769767E-3</v>
      </c>
      <c r="I38" s="3">
        <f t="shared" si="23"/>
        <v>0.99312714776632305</v>
      </c>
      <c r="J38" s="5">
        <f t="shared" si="30"/>
        <v>97099.08372693164</v>
      </c>
      <c r="K38" s="5">
        <f t="shared" si="24"/>
        <v>667.3476544806299</v>
      </c>
      <c r="L38" s="5">
        <f t="shared" si="25"/>
        <v>483827.04949845665</v>
      </c>
      <c r="M38" s="5">
        <f t="shared" si="16"/>
        <v>3777813.7165031461</v>
      </c>
      <c r="N38" s="33">
        <f t="shared" si="26"/>
        <v>38.906790584423632</v>
      </c>
      <c r="O38" s="4"/>
      <c r="Q38" s="27" t="s">
        <v>52</v>
      </c>
      <c r="R38" s="29">
        <f t="shared" si="17"/>
        <v>97099.08372693164</v>
      </c>
      <c r="S38" s="29">
        <f t="shared" si="18"/>
        <v>483827.04949845665</v>
      </c>
      <c r="T38" s="35">
        <f t="shared" si="19"/>
        <v>38.906790584423632</v>
      </c>
      <c r="U38" s="42">
        <v>0.93748024841036759</v>
      </c>
      <c r="V38" s="43">
        <f t="shared" si="31"/>
        <v>6.2519751589632411E-2</v>
      </c>
      <c r="W38" s="29">
        <f t="shared" si="27"/>
        <v>453578.30255146837</v>
      </c>
      <c r="X38" s="29">
        <f t="shared" si="20"/>
        <v>3088308.6255467669</v>
      </c>
      <c r="Y38" s="35">
        <f t="shared" si="28"/>
        <v>31.805744266670008</v>
      </c>
      <c r="Z38" s="36">
        <f t="shared" si="29"/>
        <v>7.1010463177536245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1379</v>
      </c>
      <c r="E39">
        <v>4</v>
      </c>
      <c r="F39" s="3">
        <f t="shared" si="21"/>
        <v>2.9006526468455403E-3</v>
      </c>
      <c r="G39" s="2">
        <v>0.5</v>
      </c>
      <c r="H39" s="3">
        <f t="shared" si="22"/>
        <v>1.4398848092152628E-2</v>
      </c>
      <c r="I39" s="3">
        <f t="shared" si="23"/>
        <v>0.98560115190784736</v>
      </c>
      <c r="J39" s="5">
        <f t="shared" si="30"/>
        <v>96431.736072451007</v>
      </c>
      <c r="K39" s="5">
        <f t="shared" si="24"/>
        <v>1388.505918969777</v>
      </c>
      <c r="L39" s="5">
        <f t="shared" si="25"/>
        <v>478687.41556483059</v>
      </c>
      <c r="M39" s="5">
        <f t="shared" si="16"/>
        <v>3293986.6670046896</v>
      </c>
      <c r="N39" s="33">
        <f t="shared" si="26"/>
        <v>34.158740692274321</v>
      </c>
      <c r="O39" s="4"/>
      <c r="Q39" s="27" t="s">
        <v>54</v>
      </c>
      <c r="R39" s="29">
        <f t="shared" si="17"/>
        <v>96431.736072451007</v>
      </c>
      <c r="S39" s="29">
        <f t="shared" si="18"/>
        <v>478687.41556483059</v>
      </c>
      <c r="T39" s="35">
        <f t="shared" si="19"/>
        <v>34.158740692274321</v>
      </c>
      <c r="U39" s="42">
        <v>0.91788799906018037</v>
      </c>
      <c r="V39" s="43">
        <f t="shared" si="31"/>
        <v>8.2112000939819629E-2</v>
      </c>
      <c r="W39" s="29">
        <f t="shared" si="27"/>
        <v>439381.43404809141</v>
      </c>
      <c r="X39" s="29">
        <f t="shared" si="20"/>
        <v>2634730.3229952985</v>
      </c>
      <c r="Y39" s="35">
        <f t="shared" si="28"/>
        <v>27.322232600020548</v>
      </c>
      <c r="Z39" s="36">
        <f t="shared" si="29"/>
        <v>6.8365080922537729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1154</v>
      </c>
      <c r="E40">
        <v>6</v>
      </c>
      <c r="F40" s="3">
        <f t="shared" si="21"/>
        <v>5.1993067590987872E-3</v>
      </c>
      <c r="G40" s="2">
        <v>0.5</v>
      </c>
      <c r="H40" s="3">
        <f t="shared" si="22"/>
        <v>2.5662959794696322E-2</v>
      </c>
      <c r="I40" s="3">
        <f t="shared" si="23"/>
        <v>0.97433704020530365</v>
      </c>
      <c r="J40" s="5">
        <f t="shared" si="30"/>
        <v>95043.230153481229</v>
      </c>
      <c r="K40" s="5">
        <f t="shared" si="24"/>
        <v>2439.0905941868577</v>
      </c>
      <c r="L40" s="5">
        <f t="shared" si="25"/>
        <v>469118.42428193899</v>
      </c>
      <c r="M40" s="5">
        <f t="shared" si="16"/>
        <v>2815299.2514398592</v>
      </c>
      <c r="N40" s="33">
        <f t="shared" si="26"/>
        <v>29.621249687048234</v>
      </c>
      <c r="O40" s="4"/>
      <c r="Q40" s="27" t="s">
        <v>56</v>
      </c>
      <c r="R40" s="29">
        <f t="shared" si="17"/>
        <v>95043.230153481229</v>
      </c>
      <c r="S40" s="29">
        <f t="shared" si="18"/>
        <v>469118.42428193899</v>
      </c>
      <c r="T40" s="35">
        <f t="shared" si="19"/>
        <v>29.621249687048234</v>
      </c>
      <c r="U40" s="42">
        <v>0.89571782863194893</v>
      </c>
      <c r="V40" s="43">
        <f t="shared" si="31"/>
        <v>0.10428217136805107</v>
      </c>
      <c r="W40" s="29">
        <f t="shared" si="27"/>
        <v>420197.73636905971</v>
      </c>
      <c r="X40" s="29">
        <f t="shared" si="20"/>
        <v>2195348.888947207</v>
      </c>
      <c r="Y40" s="35">
        <f t="shared" si="28"/>
        <v>23.098424636894521</v>
      </c>
      <c r="Z40" s="36">
        <f t="shared" si="29"/>
        <v>6.5228250501537133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921</v>
      </c>
      <c r="E41">
        <v>4</v>
      </c>
      <c r="F41" s="3">
        <f t="shared" si="21"/>
        <v>4.3431053203040176E-3</v>
      </c>
      <c r="G41" s="2">
        <v>0.5</v>
      </c>
      <c r="H41" s="3">
        <f t="shared" si="22"/>
        <v>2.1482277121374869E-2</v>
      </c>
      <c r="I41" s="3">
        <f t="shared" si="23"/>
        <v>0.97851772287862515</v>
      </c>
      <c r="J41" s="5">
        <f t="shared" si="30"/>
        <v>92604.139559294374</v>
      </c>
      <c r="K41" s="5">
        <f t="shared" si="24"/>
        <v>1989.3477885992349</v>
      </c>
      <c r="L41" s="5">
        <f t="shared" si="25"/>
        <v>458047.32832497382</v>
      </c>
      <c r="M41" s="5">
        <f t="shared" si="16"/>
        <v>2346180.8271579202</v>
      </c>
      <c r="N41" s="33">
        <f t="shared" si="26"/>
        <v>25.335593401369085</v>
      </c>
      <c r="O41" s="4"/>
      <c r="Q41" s="27" t="s">
        <v>58</v>
      </c>
      <c r="R41" s="29">
        <f t="shared" si="17"/>
        <v>92604.139559294374</v>
      </c>
      <c r="S41" s="29">
        <f t="shared" si="18"/>
        <v>458047.32832497382</v>
      </c>
      <c r="T41" s="35">
        <f t="shared" si="19"/>
        <v>25.335593401369085</v>
      </c>
      <c r="U41" s="42">
        <v>0.86473435856680392</v>
      </c>
      <c r="V41" s="43">
        <f t="shared" si="31"/>
        <v>0.13526564143319608</v>
      </c>
      <c r="W41" s="29">
        <f t="shared" si="27"/>
        <v>396089.26265233447</v>
      </c>
      <c r="X41" s="29">
        <f t="shared" si="20"/>
        <v>1775151.1525781474</v>
      </c>
      <c r="Y41" s="35">
        <f t="shared" si="28"/>
        <v>19.16924190458591</v>
      </c>
      <c r="Z41" s="36">
        <f t="shared" si="29"/>
        <v>6.1663514967831752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763</v>
      </c>
      <c r="E42">
        <v>10</v>
      </c>
      <c r="F42" s="3">
        <f t="shared" si="21"/>
        <v>1.310615989515072E-2</v>
      </c>
      <c r="G42" s="2">
        <v>0.5</v>
      </c>
      <c r="H42" s="3">
        <f t="shared" si="22"/>
        <v>6.3451776649746203E-2</v>
      </c>
      <c r="I42" s="3">
        <f t="shared" si="23"/>
        <v>0.93654822335025378</v>
      </c>
      <c r="J42" s="5">
        <f t="shared" si="30"/>
        <v>90614.791770695141</v>
      </c>
      <c r="K42" s="5">
        <f t="shared" si="24"/>
        <v>5749.6695285974083</v>
      </c>
      <c r="L42" s="5">
        <f t="shared" si="25"/>
        <v>438699.78503198217</v>
      </c>
      <c r="M42" s="5">
        <f t="shared" si="16"/>
        <v>1888133.4988329462</v>
      </c>
      <c r="N42" s="33">
        <f t="shared" si="26"/>
        <v>20.836923662650509</v>
      </c>
      <c r="O42" s="4"/>
      <c r="Q42" s="27" t="s">
        <v>60</v>
      </c>
      <c r="R42" s="29">
        <f t="shared" si="17"/>
        <v>90614.791770695141</v>
      </c>
      <c r="S42" s="29">
        <f t="shared" si="18"/>
        <v>438699.78503198217</v>
      </c>
      <c r="T42" s="35">
        <f t="shared" si="19"/>
        <v>20.836923662650509</v>
      </c>
      <c r="U42" s="42">
        <v>0.81758889711164551</v>
      </c>
      <c r="V42" s="43">
        <f t="shared" si="31"/>
        <v>0.18241110288835449</v>
      </c>
      <c r="W42" s="29">
        <f t="shared" si="27"/>
        <v>358676.07340741425</v>
      </c>
      <c r="X42" s="29">
        <f t="shared" si="20"/>
        <v>1379061.8899258128</v>
      </c>
      <c r="Y42" s="35">
        <f t="shared" si="28"/>
        <v>15.218948948374695</v>
      </c>
      <c r="Z42" s="36">
        <f t="shared" si="29"/>
        <v>5.6179747142758139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547</v>
      </c>
      <c r="E43">
        <v>10</v>
      </c>
      <c r="F43" s="3">
        <f t="shared" si="21"/>
        <v>1.8281535648994516E-2</v>
      </c>
      <c r="G43" s="2">
        <v>0.5</v>
      </c>
      <c r="H43" s="3">
        <f t="shared" si="22"/>
        <v>8.7412587412587422E-2</v>
      </c>
      <c r="I43" s="3">
        <f t="shared" si="23"/>
        <v>0.91258741258741261</v>
      </c>
      <c r="J43" s="5">
        <f t="shared" si="30"/>
        <v>84865.122242097728</v>
      </c>
      <c r="K43" s="5">
        <f t="shared" si="24"/>
        <v>7418.2799162672845</v>
      </c>
      <c r="L43" s="5">
        <f t="shared" si="25"/>
        <v>405779.91141982039</v>
      </c>
      <c r="M43" s="5">
        <f t="shared" si="16"/>
        <v>1449433.7138009639</v>
      </c>
      <c r="N43" s="33">
        <f t="shared" si="26"/>
        <v>17.079262664185098</v>
      </c>
      <c r="O43" s="4"/>
      <c r="Q43" s="27" t="s">
        <v>62</v>
      </c>
      <c r="R43" s="29">
        <f t="shared" si="17"/>
        <v>84865.122242097728</v>
      </c>
      <c r="S43" s="29">
        <f t="shared" si="18"/>
        <v>405779.91141982039</v>
      </c>
      <c r="T43" s="35">
        <f t="shared" si="19"/>
        <v>17.079262664185098</v>
      </c>
      <c r="U43" s="42">
        <v>0.77888026534586052</v>
      </c>
      <c r="V43" s="43">
        <f t="shared" si="31"/>
        <v>0.22111973465413948</v>
      </c>
      <c r="W43" s="29">
        <f t="shared" si="27"/>
        <v>316053.96507868951</v>
      </c>
      <c r="X43" s="29">
        <f t="shared" si="20"/>
        <v>1020385.8165183986</v>
      </c>
      <c r="Y43" s="35">
        <f t="shared" si="28"/>
        <v>12.023618060756549</v>
      </c>
      <c r="Z43" s="36">
        <f t="shared" si="29"/>
        <v>5.0556446034285489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370</v>
      </c>
      <c r="E44">
        <v>15</v>
      </c>
      <c r="F44" s="3">
        <f t="shared" si="21"/>
        <v>4.0540540540540543E-2</v>
      </c>
      <c r="G44" s="2">
        <v>0.5</v>
      </c>
      <c r="H44" s="3">
        <f t="shared" si="22"/>
        <v>0.18404907975460125</v>
      </c>
      <c r="I44" s="3">
        <f t="shared" si="23"/>
        <v>0.81595092024539873</v>
      </c>
      <c r="J44" s="5">
        <f t="shared" si="30"/>
        <v>77446.842325830439</v>
      </c>
      <c r="K44" s="5">
        <f t="shared" si="24"/>
        <v>14254.020059968794</v>
      </c>
      <c r="L44" s="5">
        <f t="shared" si="25"/>
        <v>351599.16147923016</v>
      </c>
      <c r="M44" s="5">
        <f t="shared" si="16"/>
        <v>1043653.8023811436</v>
      </c>
      <c r="N44" s="33">
        <f t="shared" si="26"/>
        <v>13.475743762287118</v>
      </c>
      <c r="O44" s="4"/>
      <c r="Q44" s="27" t="s">
        <v>64</v>
      </c>
      <c r="R44" s="29">
        <f t="shared" si="17"/>
        <v>77446.842325830439</v>
      </c>
      <c r="S44" s="29">
        <f t="shared" si="18"/>
        <v>351599.16147923016</v>
      </c>
      <c r="T44" s="35">
        <f t="shared" si="19"/>
        <v>13.475743762287118</v>
      </c>
      <c r="U44" s="42">
        <v>0.71980976748499381</v>
      </c>
      <c r="V44" s="43">
        <f t="shared" si="31"/>
        <v>0.28019023251500619</v>
      </c>
      <c r="W44" s="29">
        <f t="shared" si="27"/>
        <v>253084.51067228345</v>
      </c>
      <c r="X44" s="29">
        <f t="shared" si="20"/>
        <v>704331.85143970908</v>
      </c>
      <c r="Y44" s="35">
        <f t="shared" si="28"/>
        <v>9.0943908142371992</v>
      </c>
      <c r="Z44" s="36">
        <f t="shared" si="29"/>
        <v>4.3813529480499191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233</v>
      </c>
      <c r="E45">
        <v>17</v>
      </c>
      <c r="F45" s="3">
        <f t="shared" si="21"/>
        <v>7.2961373390557943E-2</v>
      </c>
      <c r="G45" s="2">
        <v>0.5</v>
      </c>
      <c r="H45" s="3">
        <f t="shared" si="22"/>
        <v>0.30852994555353908</v>
      </c>
      <c r="I45" s="3">
        <f t="shared" si="23"/>
        <v>0.69147005444646092</v>
      </c>
      <c r="J45" s="5">
        <f t="shared" si="30"/>
        <v>63192.822265861643</v>
      </c>
      <c r="K45" s="5">
        <f t="shared" si="24"/>
        <v>19496.878013060763</v>
      </c>
      <c r="L45" s="5">
        <f t="shared" si="25"/>
        <v>267221.9162966563</v>
      </c>
      <c r="M45" s="5">
        <f t="shared" si="16"/>
        <v>692054.6409019134</v>
      </c>
      <c r="N45" s="33">
        <f t="shared" si="26"/>
        <v>10.951475437990982</v>
      </c>
      <c r="O45" s="4"/>
      <c r="Q45" s="27" t="s">
        <v>66</v>
      </c>
      <c r="R45" s="29">
        <f t="shared" si="17"/>
        <v>63192.822265861643</v>
      </c>
      <c r="S45" s="29">
        <f t="shared" si="18"/>
        <v>267221.9162966563</v>
      </c>
      <c r="T45" s="35">
        <f t="shared" si="19"/>
        <v>10.951475437990982</v>
      </c>
      <c r="U45" s="42">
        <v>0.68480776711742686</v>
      </c>
      <c r="V45" s="43">
        <f t="shared" si="31"/>
        <v>0.31519223288257314</v>
      </c>
      <c r="W45" s="29">
        <f t="shared" si="27"/>
        <v>182995.64382395314</v>
      </c>
      <c r="X45" s="29">
        <f t="shared" si="20"/>
        <v>451247.3407674256</v>
      </c>
      <c r="Y45" s="35">
        <f t="shared" si="28"/>
        <v>7.1408005622689332</v>
      </c>
      <c r="Z45" s="36">
        <f t="shared" si="29"/>
        <v>3.8106748757220492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142</v>
      </c>
      <c r="E46">
        <v>6</v>
      </c>
      <c r="F46" s="3">
        <f t="shared" si="21"/>
        <v>4.2253521126760563E-2</v>
      </c>
      <c r="G46" s="2">
        <v>0.5</v>
      </c>
      <c r="H46" s="3">
        <f t="shared" si="22"/>
        <v>0.19108280254777069</v>
      </c>
      <c r="I46" s="3">
        <f t="shared" si="23"/>
        <v>0.80891719745222934</v>
      </c>
      <c r="J46" s="5">
        <f t="shared" si="30"/>
        <v>43695.94425280088</v>
      </c>
      <c r="K46" s="5">
        <f t="shared" si="24"/>
        <v>8349.5434877963453</v>
      </c>
      <c r="L46" s="5">
        <f t="shared" si="25"/>
        <v>197605.86254451354</v>
      </c>
      <c r="M46" s="5">
        <f>L46+M47</f>
        <v>424832.72460525704</v>
      </c>
      <c r="N46" s="33">
        <f t="shared" si="26"/>
        <v>9.7224749772520482</v>
      </c>
      <c r="O46" s="4"/>
      <c r="Q46" s="27" t="s">
        <v>68</v>
      </c>
      <c r="R46" s="29">
        <f t="shared" si="17"/>
        <v>43695.94425280088</v>
      </c>
      <c r="S46" s="29">
        <f t="shared" si="18"/>
        <v>197605.86254451354</v>
      </c>
      <c r="T46" s="35">
        <f t="shared" si="19"/>
        <v>9.7224749772520482</v>
      </c>
      <c r="U46" s="42">
        <v>0.65629805890441617</v>
      </c>
      <c r="V46" s="43">
        <f t="shared" si="31"/>
        <v>0.34370194109558383</v>
      </c>
      <c r="W46" s="29">
        <f t="shared" si="27"/>
        <v>129688.34401609711</v>
      </c>
      <c r="X46" s="29">
        <f>X47+W46</f>
        <v>268251.69694347249</v>
      </c>
      <c r="Y46" s="35">
        <f t="shared" si="28"/>
        <v>6.1390525260540114</v>
      </c>
      <c r="Z46" s="36">
        <f t="shared" si="29"/>
        <v>3.5834224511980368</v>
      </c>
    </row>
    <row r="47" spans="1:26" s="2" customFormat="1" x14ac:dyDescent="0.25">
      <c r="A47" s="12">
        <v>19</v>
      </c>
      <c r="B47" s="13" t="s">
        <v>69</v>
      </c>
      <c r="C47" s="12"/>
      <c r="D47">
        <v>90</v>
      </c>
      <c r="E47">
        <v>14</v>
      </c>
      <c r="F47" s="17">
        <f t="shared" si="21"/>
        <v>0.15555555555555556</v>
      </c>
      <c r="G47" s="12"/>
      <c r="H47" s="17">
        <v>1</v>
      </c>
      <c r="I47" s="17">
        <f t="shared" si="23"/>
        <v>0</v>
      </c>
      <c r="J47" s="21">
        <f t="shared" si="30"/>
        <v>35346.400765004539</v>
      </c>
      <c r="K47" s="21">
        <f t="shared" si="24"/>
        <v>35346.400765004539</v>
      </c>
      <c r="L47" s="21">
        <f>K47/F47</f>
        <v>227226.86206074347</v>
      </c>
      <c r="M47" s="21">
        <f>L47</f>
        <v>227226.86206074347</v>
      </c>
      <c r="N47" s="34">
        <f t="shared" si="26"/>
        <v>6.4285714285714288</v>
      </c>
      <c r="O47" s="4"/>
      <c r="Q47" s="30" t="s">
        <v>69</v>
      </c>
      <c r="R47" s="31">
        <f t="shared" si="17"/>
        <v>35346.400765004539</v>
      </c>
      <c r="S47" s="31">
        <f t="shared" si="18"/>
        <v>227226.86206074347</v>
      </c>
      <c r="T47" s="38">
        <f t="shared" si="19"/>
        <v>6.4285714285714288</v>
      </c>
      <c r="U47" s="44">
        <v>0.6098018151143324</v>
      </c>
      <c r="V47" s="45">
        <f t="shared" si="31"/>
        <v>0.3901981848856676</v>
      </c>
      <c r="W47" s="31">
        <f t="shared" si="27"/>
        <v>138563.35292737541</v>
      </c>
      <c r="X47" s="31">
        <f>W47</f>
        <v>138563.35292737541</v>
      </c>
      <c r="Y47" s="38">
        <f t="shared" si="28"/>
        <v>3.9201545257349943</v>
      </c>
      <c r="Z47" s="37">
        <f t="shared" si="29"/>
        <v>2.5084169028364345</v>
      </c>
    </row>
    <row r="48" spans="1:26" s="2" customFormat="1" ht="13.2" x14ac:dyDescent="0.25">
      <c r="B48" s="2" t="s">
        <v>70</v>
      </c>
      <c r="D48" s="25">
        <f>SUM(D29:D47)</f>
        <v>16032</v>
      </c>
      <c r="E48" s="25">
        <f>SUM(E29:E47)</f>
        <v>94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296</v>
      </c>
      <c r="E54" s="49">
        <f>E4+E29</f>
        <v>2</v>
      </c>
      <c r="F54" s="3">
        <f>E54/D54</f>
        <v>6.7567567567567571E-3</v>
      </c>
      <c r="G54" s="2">
        <v>0.3</v>
      </c>
      <c r="H54" s="18">
        <f>C54*F54/(1+(1-G54)*C54*F54)</f>
        <v>6.7249495628782787E-3</v>
      </c>
      <c r="I54" s="18">
        <f>1-H54</f>
        <v>0.99327505043712172</v>
      </c>
      <c r="J54" s="19">
        <v>100000</v>
      </c>
      <c r="K54" s="20">
        <f>J54*H54</f>
        <v>672.4949562878279</v>
      </c>
      <c r="L54" s="20">
        <f>C54*(J55+G54*K54)</f>
        <v>99529.253530598522</v>
      </c>
      <c r="M54" s="5">
        <f t="shared" ref="M54:M70" si="32">L54+M55</f>
        <v>7327729.5763941118</v>
      </c>
      <c r="N54" s="32">
        <f>M54/J54</f>
        <v>73.277295763941112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99529.253530598522</v>
      </c>
      <c r="T54" s="35">
        <f t="shared" ref="T54:T72" si="35">N54</f>
        <v>73.277295763941112</v>
      </c>
      <c r="U54" s="42">
        <v>0.96170886472285344</v>
      </c>
      <c r="V54" s="43">
        <f>1-U54</f>
        <v>3.829113527714656E-2</v>
      </c>
      <c r="W54" s="29">
        <f>S54*U54</f>
        <v>95718.165419624958</v>
      </c>
      <c r="X54" s="29">
        <f t="shared" ref="X54:X70" si="36">X55+W54</f>
        <v>6531738.3219909426</v>
      </c>
      <c r="Y54" s="40">
        <f>X54/R54</f>
        <v>65.317383219909431</v>
      </c>
      <c r="Z54" s="36">
        <f>T54-Y54</f>
        <v>7.9599125440316811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1461</v>
      </c>
      <c r="E55" s="49">
        <f t="shared" si="37"/>
        <v>2</v>
      </c>
      <c r="F55" s="3">
        <f t="shared" ref="F55:F72" si="38">E55/D55</f>
        <v>1.3689253935660506E-3</v>
      </c>
      <c r="G55" s="2">
        <v>0.4</v>
      </c>
      <c r="H55" s="3">
        <f t="shared" ref="H55:H71" si="39">C55*F55/(1+(1-G55)*C55*F55)</f>
        <v>5.4577705007504435E-3</v>
      </c>
      <c r="I55" s="3">
        <f t="shared" ref="I55:I72" si="40">1-H55</f>
        <v>0.99454222949924953</v>
      </c>
      <c r="J55" s="5">
        <f>I54*J54</f>
        <v>99327.505043712168</v>
      </c>
      <c r="K55" s="5">
        <f t="shared" ref="K55:K72" si="41">J55*H55</f>
        <v>542.1067269407132</v>
      </c>
      <c r="L55" s="5">
        <f t="shared" ref="L55:L71" si="42">C55*(J56+G55*K55)</f>
        <v>396008.96403019095</v>
      </c>
      <c r="M55" s="5">
        <f t="shared" si="32"/>
        <v>7228200.3228635136</v>
      </c>
      <c r="N55" s="33">
        <f t="shared" ref="N55:N72" si="43">M55/J55</f>
        <v>72.771387136750477</v>
      </c>
      <c r="O55" s="4"/>
      <c r="Q55" s="27" t="s">
        <v>36</v>
      </c>
      <c r="R55" s="29">
        <f t="shared" si="33"/>
        <v>99327.505043712168</v>
      </c>
      <c r="S55" s="29">
        <f t="shared" si="34"/>
        <v>396008.96403019095</v>
      </c>
      <c r="T55" s="35">
        <f t="shared" si="35"/>
        <v>72.771387136750477</v>
      </c>
      <c r="U55" s="42">
        <v>0.96170886472285344</v>
      </c>
      <c r="V55" s="43">
        <f>1-U55</f>
        <v>3.829113527714656E-2</v>
      </c>
      <c r="W55" s="29">
        <f t="shared" ref="W55:W72" si="44">S55*U55</f>
        <v>380845.33121754823</v>
      </c>
      <c r="X55" s="29">
        <f t="shared" si="36"/>
        <v>6436020.1565713175</v>
      </c>
      <c r="Y55" s="35">
        <f t="shared" ref="Y55:Y72" si="45">X55/R55</f>
        <v>64.795951068527756</v>
      </c>
      <c r="Z55" s="36">
        <f t="shared" ref="Z55:Z72" si="46">T55-Y55</f>
        <v>7.9754360682227201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2020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98785.398316771447</v>
      </c>
      <c r="K56" s="5">
        <f t="shared" si="41"/>
        <v>0</v>
      </c>
      <c r="L56" s="5">
        <f t="shared" si="42"/>
        <v>493926.99158385722</v>
      </c>
      <c r="M56" s="5">
        <f t="shared" si="32"/>
        <v>6832191.3588333223</v>
      </c>
      <c r="N56" s="33">
        <f t="shared" si="43"/>
        <v>69.161955868465398</v>
      </c>
      <c r="O56" s="4"/>
      <c r="Q56" s="27" t="s">
        <v>38</v>
      </c>
      <c r="R56" s="29">
        <f t="shared" si="33"/>
        <v>98785.398316771447</v>
      </c>
      <c r="S56" s="29">
        <f t="shared" si="34"/>
        <v>493926.99158385722</v>
      </c>
      <c r="T56" s="35">
        <f t="shared" si="35"/>
        <v>69.161955868465398</v>
      </c>
      <c r="U56" s="42">
        <v>0.96170886472285344</v>
      </c>
      <c r="V56" s="43">
        <f>1-U56</f>
        <v>3.829113527714656E-2</v>
      </c>
      <c r="W56" s="29">
        <f t="shared" si="44"/>
        <v>475013.96633208572</v>
      </c>
      <c r="X56" s="29">
        <f t="shared" si="36"/>
        <v>6055174.8253537696</v>
      </c>
      <c r="Y56" s="35">
        <f t="shared" si="45"/>
        <v>61.296253581292113</v>
      </c>
      <c r="Z56" s="36">
        <f t="shared" si="46"/>
        <v>7.8657022871732849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2189</v>
      </c>
      <c r="E57" s="49">
        <f t="shared" si="37"/>
        <v>2</v>
      </c>
      <c r="F57" s="3">
        <f t="shared" si="38"/>
        <v>9.1365920511649154E-4</v>
      </c>
      <c r="G57" s="2">
        <v>0.5</v>
      </c>
      <c r="H57" s="3">
        <f t="shared" si="39"/>
        <v>4.5578851412944391E-3</v>
      </c>
      <c r="I57" s="3">
        <f t="shared" si="40"/>
        <v>0.9954421148587056</v>
      </c>
      <c r="J57" s="5">
        <f t="shared" si="47"/>
        <v>98785.398316771447</v>
      </c>
      <c r="K57" s="5">
        <f t="shared" si="41"/>
        <v>450.25249916486524</v>
      </c>
      <c r="L57" s="5">
        <f t="shared" si="42"/>
        <v>492801.36033594504</v>
      </c>
      <c r="M57" s="5">
        <f t="shared" si="32"/>
        <v>6338264.3672494646</v>
      </c>
      <c r="N57" s="33">
        <f t="shared" si="43"/>
        <v>64.161955868465384</v>
      </c>
      <c r="O57" s="4"/>
      <c r="Q57" s="27" t="s">
        <v>40</v>
      </c>
      <c r="R57" s="29">
        <f t="shared" si="33"/>
        <v>98785.398316771447</v>
      </c>
      <c r="S57" s="29">
        <f t="shared" si="34"/>
        <v>492801.36033594504</v>
      </c>
      <c r="T57" s="35">
        <f t="shared" si="35"/>
        <v>64.161955868465384</v>
      </c>
      <c r="U57" s="42">
        <v>0.96170886472285344</v>
      </c>
      <c r="V57" s="43">
        <f>1-U57</f>
        <v>3.829113527714656E-2</v>
      </c>
      <c r="W57" s="29">
        <f t="shared" si="44"/>
        <v>473931.4367825595</v>
      </c>
      <c r="X57" s="29">
        <f t="shared" si="36"/>
        <v>5580160.8590216842</v>
      </c>
      <c r="Y57" s="35">
        <f t="shared" si="45"/>
        <v>56.487709257677849</v>
      </c>
      <c r="Z57" s="36">
        <f t="shared" si="46"/>
        <v>7.6742466107875345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2336</v>
      </c>
      <c r="E58" s="49">
        <f t="shared" si="37"/>
        <v>5</v>
      </c>
      <c r="F58" s="3">
        <f t="shared" si="38"/>
        <v>2.1404109589041095E-3</v>
      </c>
      <c r="G58" s="2">
        <v>0.5</v>
      </c>
      <c r="H58" s="3">
        <f t="shared" si="39"/>
        <v>1.0645092612305725E-2</v>
      </c>
      <c r="I58" s="3">
        <f t="shared" si="40"/>
        <v>0.98935490738769427</v>
      </c>
      <c r="J58" s="5">
        <f t="shared" si="47"/>
        <v>98335.145817606579</v>
      </c>
      <c r="K58" s="5">
        <f t="shared" si="41"/>
        <v>1046.7867342730101</v>
      </c>
      <c r="L58" s="5">
        <f t="shared" si="42"/>
        <v>489058.76225235034</v>
      </c>
      <c r="M58" s="5">
        <f t="shared" si="32"/>
        <v>5845463.0069135195</v>
      </c>
      <c r="N58" s="33">
        <f t="shared" si="43"/>
        <v>59.44429083123309</v>
      </c>
      <c r="O58" s="4"/>
      <c r="Q58" s="27" t="s">
        <v>42</v>
      </c>
      <c r="R58" s="29">
        <f t="shared" si="33"/>
        <v>98335.145817606579</v>
      </c>
      <c r="S58" s="29">
        <f t="shared" si="34"/>
        <v>489058.76225235034</v>
      </c>
      <c r="T58" s="35">
        <f t="shared" si="35"/>
        <v>59.44429083123309</v>
      </c>
      <c r="U58" s="42">
        <v>0.96170886472285344</v>
      </c>
      <c r="V58" s="43">
        <f>1-U58</f>
        <v>3.829113527714656E-2</v>
      </c>
      <c r="W58" s="29">
        <f t="shared" si="44"/>
        <v>470332.14702847175</v>
      </c>
      <c r="X58" s="29">
        <f t="shared" si="36"/>
        <v>5106229.4222391248</v>
      </c>
      <c r="Y58" s="35">
        <f t="shared" si="45"/>
        <v>51.926799719301087</v>
      </c>
      <c r="Z58" s="36">
        <f t="shared" si="46"/>
        <v>7.5174911119320029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2287</v>
      </c>
      <c r="E59" s="49">
        <f t="shared" si="37"/>
        <v>4</v>
      </c>
      <c r="F59" s="3">
        <f t="shared" si="38"/>
        <v>1.7490161783996502E-3</v>
      </c>
      <c r="G59" s="2">
        <v>0.5</v>
      </c>
      <c r="H59" s="3">
        <f t="shared" si="39"/>
        <v>8.7070091423595997E-3</v>
      </c>
      <c r="I59" s="3">
        <f t="shared" si="40"/>
        <v>0.99129299085764044</v>
      </c>
      <c r="J59" s="5">
        <f t="shared" si="47"/>
        <v>97288.359083333562</v>
      </c>
      <c r="K59" s="5">
        <f t="shared" si="41"/>
        <v>847.09063198374895</v>
      </c>
      <c r="L59" s="5">
        <f t="shared" si="42"/>
        <v>484324.06883670844</v>
      </c>
      <c r="M59" s="5">
        <f t="shared" si="32"/>
        <v>5356404.2446611691</v>
      </c>
      <c r="N59" s="33">
        <f t="shared" si="43"/>
        <v>55.056990323714615</v>
      </c>
      <c r="O59" s="4"/>
      <c r="Q59" s="27" t="s">
        <v>44</v>
      </c>
      <c r="R59" s="29">
        <f t="shared" si="33"/>
        <v>97288.359083333562</v>
      </c>
      <c r="S59" s="29">
        <f t="shared" si="34"/>
        <v>484324.06883670844</v>
      </c>
      <c r="T59" s="35">
        <f t="shared" si="35"/>
        <v>55.056990323714615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466448.48553269648</v>
      </c>
      <c r="X59" s="29">
        <f t="shared" si="36"/>
        <v>4635897.2752106534</v>
      </c>
      <c r="Y59" s="35">
        <f t="shared" si="45"/>
        <v>47.651099462369565</v>
      </c>
      <c r="Z59" s="36">
        <f t="shared" si="46"/>
        <v>7.4058908613450498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2426</v>
      </c>
      <c r="E60" s="49">
        <f t="shared" si="37"/>
        <v>2</v>
      </c>
      <c r="F60" s="3">
        <f t="shared" si="38"/>
        <v>8.2440230832646333E-4</v>
      </c>
      <c r="G60" s="2">
        <v>0.5</v>
      </c>
      <c r="H60" s="3">
        <f t="shared" si="39"/>
        <v>4.1135335252982311E-3</v>
      </c>
      <c r="I60" s="3">
        <f t="shared" si="40"/>
        <v>0.9958864664747018</v>
      </c>
      <c r="J60" s="5">
        <f t="shared" si="47"/>
        <v>96441.268451349824</v>
      </c>
      <c r="K60" s="5">
        <f t="shared" si="41"/>
        <v>396.71439099691412</v>
      </c>
      <c r="L60" s="5">
        <f t="shared" si="42"/>
        <v>481214.55627925682</v>
      </c>
      <c r="M60" s="5">
        <f t="shared" si="32"/>
        <v>4872080.1758244606</v>
      </c>
      <c r="N60" s="33">
        <f t="shared" si="43"/>
        <v>50.518623967313331</v>
      </c>
      <c r="O60" s="4"/>
      <c r="Q60" s="27" t="s">
        <v>46</v>
      </c>
      <c r="R60" s="29">
        <f t="shared" si="33"/>
        <v>96441.268451349824</v>
      </c>
      <c r="S60" s="29">
        <f t="shared" si="34"/>
        <v>481214.55627925682</v>
      </c>
      <c r="T60" s="35">
        <f t="shared" si="35"/>
        <v>50.518623967313331</v>
      </c>
      <c r="U60" s="42">
        <v>0.95736753435116873</v>
      </c>
      <c r="V60" s="43">
        <f t="shared" si="48"/>
        <v>4.2632465648831275E-2</v>
      </c>
      <c r="W60" s="29">
        <f t="shared" si="44"/>
        <v>460699.19323896384</v>
      </c>
      <c r="X60" s="29">
        <f t="shared" si="36"/>
        <v>4169448.7896779571</v>
      </c>
      <c r="Y60" s="35">
        <f t="shared" si="45"/>
        <v>43.233035573160798</v>
      </c>
      <c r="Z60" s="36">
        <f t="shared" si="46"/>
        <v>7.2855883941525335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2437</v>
      </c>
      <c r="E61" s="49">
        <f t="shared" si="37"/>
        <v>8</v>
      </c>
      <c r="F61" s="3">
        <f t="shared" si="38"/>
        <v>3.2827246614690192E-3</v>
      </c>
      <c r="G61" s="2">
        <v>0.5</v>
      </c>
      <c r="H61" s="3">
        <f t="shared" si="39"/>
        <v>1.6280016280016279E-2</v>
      </c>
      <c r="I61" s="3">
        <f t="shared" si="40"/>
        <v>0.9837199837199837</v>
      </c>
      <c r="J61" s="5">
        <f t="shared" si="47"/>
        <v>96044.554060352908</v>
      </c>
      <c r="K61" s="5">
        <f t="shared" si="41"/>
        <v>1563.6069037094489</v>
      </c>
      <c r="L61" s="5">
        <f t="shared" si="42"/>
        <v>476313.75304249086</v>
      </c>
      <c r="M61" s="5">
        <f t="shared" si="32"/>
        <v>4390865.6195452036</v>
      </c>
      <c r="N61" s="33">
        <f t="shared" si="43"/>
        <v>45.716966073745859</v>
      </c>
      <c r="O61" s="4"/>
      <c r="Q61" s="27" t="s">
        <v>48</v>
      </c>
      <c r="R61" s="29">
        <f t="shared" si="33"/>
        <v>96044.554060352908</v>
      </c>
      <c r="S61" s="29">
        <f t="shared" si="34"/>
        <v>476313.75304249086</v>
      </c>
      <c r="T61" s="35">
        <f t="shared" si="35"/>
        <v>45.716966073745859</v>
      </c>
      <c r="U61" s="42">
        <v>0.95681081085376496</v>
      </c>
      <c r="V61" s="43">
        <f t="shared" si="48"/>
        <v>4.3189189146235041E-2</v>
      </c>
      <c r="W61" s="29">
        <f t="shared" si="44"/>
        <v>455742.14826938562</v>
      </c>
      <c r="X61" s="29">
        <f t="shared" si="36"/>
        <v>3708749.5964389932</v>
      </c>
      <c r="Y61" s="35">
        <f t="shared" si="45"/>
        <v>38.61488694203809</v>
      </c>
      <c r="Z61" s="36">
        <f t="shared" si="46"/>
        <v>7.1020791317077681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2881</v>
      </c>
      <c r="E62" s="49">
        <f t="shared" si="37"/>
        <v>9</v>
      </c>
      <c r="F62" s="3">
        <f t="shared" si="38"/>
        <v>3.1239153071850054E-3</v>
      </c>
      <c r="G62" s="2">
        <v>0.5</v>
      </c>
      <c r="H62" s="3">
        <f t="shared" si="39"/>
        <v>1.5498536249354228E-2</v>
      </c>
      <c r="I62" s="3">
        <f t="shared" si="40"/>
        <v>0.98450146375064573</v>
      </c>
      <c r="J62" s="5">
        <f t="shared" si="47"/>
        <v>94480.947156643451</v>
      </c>
      <c r="K62" s="5">
        <f t="shared" si="41"/>
        <v>1464.3163843805598</v>
      </c>
      <c r="L62" s="5">
        <f t="shared" si="42"/>
        <v>468743.94482226582</v>
      </c>
      <c r="M62" s="5">
        <f t="shared" si="32"/>
        <v>3914551.8665027125</v>
      </c>
      <c r="N62" s="33">
        <f t="shared" si="43"/>
        <v>41.432182723704415</v>
      </c>
      <c r="O62" s="4"/>
      <c r="Q62" s="27" t="s">
        <v>50</v>
      </c>
      <c r="R62" s="29">
        <f t="shared" si="33"/>
        <v>94480.947156643451</v>
      </c>
      <c r="S62" s="29">
        <f t="shared" si="34"/>
        <v>468743.94482226582</v>
      </c>
      <c r="T62" s="35">
        <f t="shared" si="35"/>
        <v>41.432182723704415</v>
      </c>
      <c r="U62" s="42">
        <v>0.94800928093814252</v>
      </c>
      <c r="V62" s="43">
        <f t="shared" si="48"/>
        <v>5.1990719061857482E-2</v>
      </c>
      <c r="W62" s="29">
        <f t="shared" si="44"/>
        <v>444373.61007506459</v>
      </c>
      <c r="X62" s="29">
        <f t="shared" si="36"/>
        <v>3253007.4481696077</v>
      </c>
      <c r="Y62" s="35">
        <f t="shared" si="45"/>
        <v>34.43030098731257</v>
      </c>
      <c r="Z62" s="36">
        <f t="shared" si="46"/>
        <v>7.0018817363918444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2912</v>
      </c>
      <c r="E63" s="49">
        <f t="shared" si="37"/>
        <v>11</v>
      </c>
      <c r="F63" s="3">
        <f t="shared" si="38"/>
        <v>3.7774725274725275E-3</v>
      </c>
      <c r="G63" s="2">
        <v>0.5</v>
      </c>
      <c r="H63" s="3">
        <f t="shared" si="39"/>
        <v>1.8710665079095083E-2</v>
      </c>
      <c r="I63" s="3">
        <f t="shared" si="40"/>
        <v>0.98128933492090487</v>
      </c>
      <c r="J63" s="5">
        <f t="shared" si="47"/>
        <v>93016.630772262884</v>
      </c>
      <c r="K63" s="5">
        <f t="shared" si="41"/>
        <v>1740.4030251656602</v>
      </c>
      <c r="L63" s="5">
        <f t="shared" si="42"/>
        <v>460732.14629840024</v>
      </c>
      <c r="M63" s="5">
        <f t="shared" si="32"/>
        <v>3445807.9216804467</v>
      </c>
      <c r="N63" s="33">
        <f t="shared" si="43"/>
        <v>37.045073478494238</v>
      </c>
      <c r="O63" s="4"/>
      <c r="Q63" s="27" t="s">
        <v>52</v>
      </c>
      <c r="R63" s="29">
        <f t="shared" si="33"/>
        <v>93016.630772262884</v>
      </c>
      <c r="S63" s="29">
        <f t="shared" si="34"/>
        <v>460732.14629840024</v>
      </c>
      <c r="T63" s="35">
        <f t="shared" si="35"/>
        <v>37.045073478494238</v>
      </c>
      <c r="U63" s="42">
        <v>0.94216194080535964</v>
      </c>
      <c r="V63" s="43">
        <f t="shared" si="48"/>
        <v>5.7838059194640357E-2</v>
      </c>
      <c r="W63" s="29">
        <f t="shared" si="44"/>
        <v>434084.29314791964</v>
      </c>
      <c r="X63" s="29">
        <f t="shared" si="36"/>
        <v>2808633.8380945432</v>
      </c>
      <c r="Y63" s="35">
        <f t="shared" si="45"/>
        <v>30.194964220657027</v>
      </c>
      <c r="Z63" s="36">
        <f t="shared" si="46"/>
        <v>6.8501092578372109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2753</v>
      </c>
      <c r="E64" s="49">
        <f t="shared" si="37"/>
        <v>16</v>
      </c>
      <c r="F64" s="3">
        <f t="shared" si="38"/>
        <v>5.8118416273156559E-3</v>
      </c>
      <c r="G64" s="2">
        <v>0.5</v>
      </c>
      <c r="H64" s="3">
        <f t="shared" si="39"/>
        <v>2.8643036161833155E-2</v>
      </c>
      <c r="I64" s="3">
        <f t="shared" si="40"/>
        <v>0.97135696383816683</v>
      </c>
      <c r="J64" s="5">
        <f t="shared" si="47"/>
        <v>91276.227747097219</v>
      </c>
      <c r="K64" s="5">
        <f t="shared" si="41"/>
        <v>2614.4282920758246</v>
      </c>
      <c r="L64" s="5">
        <f t="shared" si="42"/>
        <v>449845.06800529652</v>
      </c>
      <c r="M64" s="5">
        <f t="shared" si="32"/>
        <v>2985075.7753820466</v>
      </c>
      <c r="N64" s="33">
        <f t="shared" si="43"/>
        <v>32.703759226914137</v>
      </c>
      <c r="O64" s="4"/>
      <c r="Q64" s="27" t="s">
        <v>54</v>
      </c>
      <c r="R64" s="29">
        <f t="shared" si="33"/>
        <v>91276.227747097219</v>
      </c>
      <c r="S64" s="29">
        <f t="shared" si="34"/>
        <v>449845.06800529652</v>
      </c>
      <c r="T64" s="35">
        <f t="shared" si="35"/>
        <v>32.703759226914137</v>
      </c>
      <c r="U64" s="42">
        <v>0.92489605986448908</v>
      </c>
      <c r="V64" s="43">
        <f t="shared" si="48"/>
        <v>7.5103940135510916E-2</v>
      </c>
      <c r="W64" s="29">
        <f t="shared" si="44"/>
        <v>416059.93094757188</v>
      </c>
      <c r="X64" s="29">
        <f t="shared" si="36"/>
        <v>2374549.5449466235</v>
      </c>
      <c r="Y64" s="35">
        <f t="shared" si="45"/>
        <v>26.014983348412308</v>
      </c>
      <c r="Z64" s="36">
        <f t="shared" si="46"/>
        <v>6.6887758785018292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2382</v>
      </c>
      <c r="E65" s="49">
        <f t="shared" si="37"/>
        <v>23</v>
      </c>
      <c r="F65" s="3">
        <f t="shared" si="38"/>
        <v>9.6557514693534838E-3</v>
      </c>
      <c r="G65" s="2">
        <v>0.5</v>
      </c>
      <c r="H65" s="3">
        <f t="shared" si="39"/>
        <v>4.7140807542529202E-2</v>
      </c>
      <c r="I65" s="3">
        <f t="shared" si="40"/>
        <v>0.95285919245747075</v>
      </c>
      <c r="J65" s="5">
        <f t="shared" si="47"/>
        <v>88661.799455021392</v>
      </c>
      <c r="K65" s="5">
        <f t="shared" si="41"/>
        <v>4179.5888244834841</v>
      </c>
      <c r="L65" s="5">
        <f t="shared" si="42"/>
        <v>432860.02521389816</v>
      </c>
      <c r="M65" s="5">
        <f t="shared" si="32"/>
        <v>2535230.7073767502</v>
      </c>
      <c r="N65" s="33">
        <f t="shared" si="43"/>
        <v>28.594397169469659</v>
      </c>
      <c r="O65" s="4"/>
      <c r="Q65" s="27" t="s">
        <v>56</v>
      </c>
      <c r="R65" s="29">
        <f t="shared" si="33"/>
        <v>88661.799455021392</v>
      </c>
      <c r="S65" s="29">
        <f t="shared" si="34"/>
        <v>432860.02521389816</v>
      </c>
      <c r="T65" s="35">
        <f t="shared" si="35"/>
        <v>28.594397169469659</v>
      </c>
      <c r="U65" s="42">
        <v>0.89970667843387275</v>
      </c>
      <c r="V65" s="43">
        <f t="shared" si="48"/>
        <v>0.10029332156612725</v>
      </c>
      <c r="W65" s="29">
        <f t="shared" si="44"/>
        <v>389447.05551199871</v>
      </c>
      <c r="X65" s="29">
        <f t="shared" si="36"/>
        <v>1958489.6139990515</v>
      </c>
      <c r="Y65" s="35">
        <f t="shared" si="45"/>
        <v>22.089441293063356</v>
      </c>
      <c r="Z65" s="36">
        <f t="shared" si="46"/>
        <v>6.5049558764063029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1814</v>
      </c>
      <c r="E66" s="49">
        <f t="shared" si="37"/>
        <v>14</v>
      </c>
      <c r="F66" s="3">
        <f t="shared" si="38"/>
        <v>7.717750826901874E-3</v>
      </c>
      <c r="G66" s="2">
        <v>0.5</v>
      </c>
      <c r="H66" s="3">
        <f t="shared" si="39"/>
        <v>3.7858301784748513E-2</v>
      </c>
      <c r="I66" s="3">
        <f t="shared" si="40"/>
        <v>0.96214169821525153</v>
      </c>
      <c r="J66" s="5">
        <f t="shared" si="47"/>
        <v>84482.210630537898</v>
      </c>
      <c r="K66" s="5">
        <f t="shared" si="41"/>
        <v>3198.3530254935927</v>
      </c>
      <c r="L66" s="5">
        <f t="shared" si="42"/>
        <v>414415.17058895552</v>
      </c>
      <c r="M66" s="5">
        <f t="shared" si="32"/>
        <v>2102370.682162852</v>
      </c>
      <c r="N66" s="33">
        <f t="shared" si="43"/>
        <v>24.885365409731659</v>
      </c>
      <c r="O66" s="4"/>
      <c r="Q66" s="27" t="s">
        <v>58</v>
      </c>
      <c r="R66" s="29">
        <f t="shared" si="33"/>
        <v>84482.210630537898</v>
      </c>
      <c r="S66" s="29">
        <f t="shared" si="34"/>
        <v>414415.17058895552</v>
      </c>
      <c r="T66" s="35">
        <f t="shared" si="35"/>
        <v>24.885365409731659</v>
      </c>
      <c r="U66" s="42">
        <v>0.86438699185239576</v>
      </c>
      <c r="V66" s="43">
        <f t="shared" si="48"/>
        <v>0.13561300814760424</v>
      </c>
      <c r="W66" s="29">
        <f t="shared" si="44"/>
        <v>358215.08268338471</v>
      </c>
      <c r="X66" s="29">
        <f t="shared" si="36"/>
        <v>1569042.5584870528</v>
      </c>
      <c r="Y66" s="35">
        <f t="shared" si="45"/>
        <v>18.572460956885624</v>
      </c>
      <c r="Z66" s="36">
        <f t="shared" si="46"/>
        <v>6.3129044528460341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1429</v>
      </c>
      <c r="E67" s="49">
        <f t="shared" si="37"/>
        <v>18</v>
      </c>
      <c r="F67" s="3">
        <f t="shared" si="38"/>
        <v>1.2596221133659902E-2</v>
      </c>
      <c r="G67" s="2">
        <v>0.5</v>
      </c>
      <c r="H67" s="3">
        <f t="shared" si="39"/>
        <v>6.1058344640434185E-2</v>
      </c>
      <c r="I67" s="3">
        <f t="shared" si="40"/>
        <v>0.93894165535956586</v>
      </c>
      <c r="J67" s="5">
        <f t="shared" si="47"/>
        <v>81283.857605044308</v>
      </c>
      <c r="K67" s="5">
        <f t="shared" si="41"/>
        <v>4963.0577913527723</v>
      </c>
      <c r="L67" s="5">
        <f t="shared" si="42"/>
        <v>394011.64354683959</v>
      </c>
      <c r="M67" s="5">
        <f t="shared" si="32"/>
        <v>1687955.5115738963</v>
      </c>
      <c r="N67" s="33">
        <f t="shared" si="43"/>
        <v>20.766183610226999</v>
      </c>
      <c r="O67" s="4"/>
      <c r="Q67" s="27" t="s">
        <v>60</v>
      </c>
      <c r="R67" s="29">
        <f t="shared" si="33"/>
        <v>81283.857605044308</v>
      </c>
      <c r="S67" s="29">
        <f t="shared" si="34"/>
        <v>394011.64354683959</v>
      </c>
      <c r="T67" s="35">
        <f t="shared" si="35"/>
        <v>20.766183610226999</v>
      </c>
      <c r="U67" s="42">
        <v>0.82345390469096191</v>
      </c>
      <c r="V67" s="43">
        <f t="shared" si="48"/>
        <v>0.17654609530903809</v>
      </c>
      <c r="W67" s="29">
        <f t="shared" si="44"/>
        <v>324450.42637234851</v>
      </c>
      <c r="X67" s="29">
        <f t="shared" si="36"/>
        <v>1210827.4758036681</v>
      </c>
      <c r="Y67" s="35">
        <f t="shared" si="45"/>
        <v>14.896284594255363</v>
      </c>
      <c r="Z67" s="36">
        <f t="shared" si="46"/>
        <v>5.8698990159716367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1068</v>
      </c>
      <c r="E68" s="49">
        <f t="shared" si="37"/>
        <v>17</v>
      </c>
      <c r="F68" s="3">
        <f t="shared" si="38"/>
        <v>1.5917602996254682E-2</v>
      </c>
      <c r="G68" s="2">
        <v>0.5</v>
      </c>
      <c r="H68" s="3">
        <f t="shared" si="39"/>
        <v>7.6542098153984689E-2</v>
      </c>
      <c r="I68" s="3">
        <f t="shared" si="40"/>
        <v>0.92345790184601528</v>
      </c>
      <c r="J68" s="5">
        <f t="shared" si="47"/>
        <v>76320.799813691541</v>
      </c>
      <c r="K68" s="5">
        <f t="shared" si="41"/>
        <v>5841.7541505301942</v>
      </c>
      <c r="L68" s="5">
        <f t="shared" si="42"/>
        <v>366999.61369213229</v>
      </c>
      <c r="M68" s="5">
        <f t="shared" si="32"/>
        <v>1293943.8680270566</v>
      </c>
      <c r="N68" s="33">
        <f t="shared" si="43"/>
        <v>16.954013469273548</v>
      </c>
      <c r="O68" s="4"/>
      <c r="Q68" s="27" t="s">
        <v>62</v>
      </c>
      <c r="R68" s="29">
        <f t="shared" si="33"/>
        <v>76320.799813691541</v>
      </c>
      <c r="S68" s="29">
        <f t="shared" si="34"/>
        <v>366999.61369213229</v>
      </c>
      <c r="T68" s="35">
        <f t="shared" si="35"/>
        <v>16.954013469273548</v>
      </c>
      <c r="U68" s="42">
        <v>0.7557222850963411</v>
      </c>
      <c r="V68" s="43">
        <f t="shared" si="48"/>
        <v>0.2442777149036589</v>
      </c>
      <c r="W68" s="29">
        <f t="shared" si="44"/>
        <v>277349.78668889264</v>
      </c>
      <c r="X68" s="29">
        <f t="shared" si="36"/>
        <v>886377.0494313197</v>
      </c>
      <c r="Y68" s="35">
        <f t="shared" si="45"/>
        <v>11.613833340256852</v>
      </c>
      <c r="Z68" s="36">
        <f t="shared" si="46"/>
        <v>5.3401801290166961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673</v>
      </c>
      <c r="E69" s="49">
        <f t="shared" si="37"/>
        <v>24</v>
      </c>
      <c r="F69" s="3">
        <f t="shared" si="38"/>
        <v>3.5661218424962851E-2</v>
      </c>
      <c r="G69" s="2">
        <v>0.5</v>
      </c>
      <c r="H69" s="3">
        <f t="shared" si="39"/>
        <v>0.16371077762619371</v>
      </c>
      <c r="I69" s="3">
        <f t="shared" si="40"/>
        <v>0.83628922237380632</v>
      </c>
      <c r="J69" s="5">
        <f t="shared" si="47"/>
        <v>70479.045663161349</v>
      </c>
      <c r="K69" s="5">
        <f t="shared" si="41"/>
        <v>11538.17937186816</v>
      </c>
      <c r="L69" s="5">
        <f t="shared" si="42"/>
        <v>323549.77988613636</v>
      </c>
      <c r="M69" s="5">
        <f t="shared" si="32"/>
        <v>926944.25433492428</v>
      </c>
      <c r="N69" s="33">
        <f t="shared" si="43"/>
        <v>13.152054566190419</v>
      </c>
      <c r="O69" s="4"/>
      <c r="Q69" s="27" t="s">
        <v>64</v>
      </c>
      <c r="R69" s="29">
        <f t="shared" si="33"/>
        <v>70479.045663161349</v>
      </c>
      <c r="S69" s="29">
        <f t="shared" si="34"/>
        <v>323549.77988613636</v>
      </c>
      <c r="T69" s="35">
        <f t="shared" si="35"/>
        <v>13.152054566190419</v>
      </c>
      <c r="U69" s="42">
        <v>0.69850988448397933</v>
      </c>
      <c r="V69" s="43">
        <f t="shared" si="48"/>
        <v>0.30149011551602067</v>
      </c>
      <c r="W69" s="29">
        <f t="shared" si="44"/>
        <v>226002.71937308204</v>
      </c>
      <c r="X69" s="29">
        <f t="shared" si="36"/>
        <v>609027.26274242706</v>
      </c>
      <c r="Y69" s="35">
        <f t="shared" si="45"/>
        <v>8.6412529711757884</v>
      </c>
      <c r="Z69" s="36">
        <f t="shared" si="46"/>
        <v>4.5108015950146303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414</v>
      </c>
      <c r="E70" s="49">
        <f t="shared" si="37"/>
        <v>25</v>
      </c>
      <c r="F70" s="3">
        <f t="shared" si="38"/>
        <v>6.0386473429951688E-2</v>
      </c>
      <c r="G70" s="2">
        <v>0.5</v>
      </c>
      <c r="H70" s="3">
        <f t="shared" si="39"/>
        <v>0.26232948583420779</v>
      </c>
      <c r="I70" s="3">
        <f t="shared" si="40"/>
        <v>0.73767051416579221</v>
      </c>
      <c r="J70" s="5">
        <f t="shared" si="47"/>
        <v>58940.86629129319</v>
      </c>
      <c r="K70" s="5">
        <f t="shared" si="41"/>
        <v>15461.927148817733</v>
      </c>
      <c r="L70" s="5">
        <f t="shared" si="42"/>
        <v>256049.51358442163</v>
      </c>
      <c r="M70" s="5">
        <f t="shared" si="32"/>
        <v>603394.47444878786</v>
      </c>
      <c r="N70" s="33">
        <f t="shared" si="43"/>
        <v>10.237285476374513</v>
      </c>
      <c r="O70" s="4"/>
      <c r="Q70" s="27" t="s">
        <v>66</v>
      </c>
      <c r="R70" s="29">
        <f t="shared" si="33"/>
        <v>58940.86629129319</v>
      </c>
      <c r="S70" s="29">
        <f t="shared" si="34"/>
        <v>256049.51358442163</v>
      </c>
      <c r="T70" s="35">
        <f t="shared" si="35"/>
        <v>10.237285476374513</v>
      </c>
      <c r="U70" s="42">
        <v>0.67065690345363116</v>
      </c>
      <c r="V70" s="43">
        <f t="shared" si="48"/>
        <v>0.32934309654636884</v>
      </c>
      <c r="W70" s="29">
        <f t="shared" si="44"/>
        <v>171721.37391133668</v>
      </c>
      <c r="X70" s="29">
        <f t="shared" si="36"/>
        <v>383024.54336934502</v>
      </c>
      <c r="Y70" s="35">
        <f t="shared" si="45"/>
        <v>6.4984545947524666</v>
      </c>
      <c r="Z70" s="36">
        <f t="shared" si="46"/>
        <v>3.7388308816220466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224</v>
      </c>
      <c r="E71" s="49">
        <f t="shared" si="49"/>
        <v>13</v>
      </c>
      <c r="F71" s="3">
        <f t="shared" si="38"/>
        <v>5.8035714285714288E-2</v>
      </c>
      <c r="G71" s="2">
        <v>0.5</v>
      </c>
      <c r="H71" s="3">
        <f t="shared" si="39"/>
        <v>0.25341130604288498</v>
      </c>
      <c r="I71" s="3">
        <f t="shared" si="40"/>
        <v>0.74658869395711502</v>
      </c>
      <c r="J71" s="5">
        <f t="shared" si="47"/>
        <v>43478.939142475458</v>
      </c>
      <c r="K71" s="5">
        <f t="shared" si="41"/>
        <v>11018.054753453818</v>
      </c>
      <c r="L71" s="5">
        <f t="shared" si="42"/>
        <v>189849.55882874274</v>
      </c>
      <c r="M71" s="5">
        <f>L71+M72</f>
        <v>347344.96086436627</v>
      </c>
      <c r="N71" s="33">
        <f t="shared" si="43"/>
        <v>7.9888094722402716</v>
      </c>
      <c r="O71" s="4"/>
      <c r="Q71" s="27" t="s">
        <v>68</v>
      </c>
      <c r="R71" s="29">
        <f t="shared" si="33"/>
        <v>43478.939142475458</v>
      </c>
      <c r="S71" s="29">
        <f t="shared" si="34"/>
        <v>189849.55882874274</v>
      </c>
      <c r="T71" s="35">
        <f t="shared" si="35"/>
        <v>7.9888094722402716</v>
      </c>
      <c r="U71" s="42">
        <v>0.63527807449444496</v>
      </c>
      <c r="V71" s="43">
        <f t="shared" si="48"/>
        <v>0.36472192550555504</v>
      </c>
      <c r="W71" s="29">
        <f t="shared" si="44"/>
        <v>120607.26217634355</v>
      </c>
      <c r="X71" s="29">
        <f>X72+W71</f>
        <v>211303.16945800831</v>
      </c>
      <c r="Y71" s="35">
        <f t="shared" si="45"/>
        <v>4.8598970817938367</v>
      </c>
      <c r="Z71" s="36">
        <f t="shared" si="46"/>
        <v>3.1289123904464349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131</v>
      </c>
      <c r="E72" s="50">
        <f t="shared" si="49"/>
        <v>27</v>
      </c>
      <c r="F72" s="17">
        <f t="shared" si="38"/>
        <v>0.20610687022900764</v>
      </c>
      <c r="G72" s="12"/>
      <c r="H72" s="17">
        <v>1</v>
      </c>
      <c r="I72" s="17">
        <f t="shared" si="40"/>
        <v>0</v>
      </c>
      <c r="J72" s="21">
        <f t="shared" si="47"/>
        <v>32460.884389021638</v>
      </c>
      <c r="K72" s="21">
        <f t="shared" si="41"/>
        <v>32460.884389021638</v>
      </c>
      <c r="L72" s="21">
        <f>K72/F72</f>
        <v>157495.4020356235</v>
      </c>
      <c r="M72" s="21">
        <f>L72</f>
        <v>157495.4020356235</v>
      </c>
      <c r="N72" s="34">
        <f t="shared" si="43"/>
        <v>4.8518518518518521</v>
      </c>
      <c r="O72" s="4"/>
      <c r="Q72" s="30" t="s">
        <v>69</v>
      </c>
      <c r="R72" s="31">
        <f t="shared" si="33"/>
        <v>32460.884389021638</v>
      </c>
      <c r="S72" s="31">
        <f t="shared" si="34"/>
        <v>157495.4020356235</v>
      </c>
      <c r="T72" s="38">
        <f t="shared" si="35"/>
        <v>4.8518518518518521</v>
      </c>
      <c r="U72" s="44">
        <v>0.57586384179742911</v>
      </c>
      <c r="V72" s="45">
        <f t="shared" si="48"/>
        <v>0.42413615820257089</v>
      </c>
      <c r="W72" s="31">
        <f t="shared" si="44"/>
        <v>90695.907281664782</v>
      </c>
      <c r="X72" s="31">
        <f>W72</f>
        <v>90695.907281664782</v>
      </c>
      <c r="Y72" s="38">
        <f t="shared" si="45"/>
        <v>2.7940060472393782</v>
      </c>
      <c r="Z72" s="37">
        <f t="shared" si="46"/>
        <v>2.0578458046124739</v>
      </c>
    </row>
    <row r="73" spans="1:26" s="2" customFormat="1" ht="13.2" x14ac:dyDescent="0.25">
      <c r="B73" s="2" t="s">
        <v>70</v>
      </c>
      <c r="D73" s="25">
        <f>SUM(D54:D72)</f>
        <v>32133</v>
      </c>
      <c r="E73" s="25">
        <f>SUM(E54:E72)</f>
        <v>222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69.827263867160923</v>
      </c>
      <c r="F78" s="54">
        <f>$Y$4</f>
        <v>63.508789676210974</v>
      </c>
      <c r="G78" s="54">
        <f>E78-F78</f>
        <v>6.3184741909499493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77.106377372256262</v>
      </c>
      <c r="F79" s="54">
        <f>$Y$29</f>
        <v>68.612637994040441</v>
      </c>
      <c r="G79" s="54">
        <f t="shared" ref="G79:G80" si="50">E79-F79</f>
        <v>8.493739378215821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73.277295763941112</v>
      </c>
      <c r="F80" s="54">
        <f>$Y$54</f>
        <v>65.317383219909431</v>
      </c>
      <c r="G80" s="54">
        <f t="shared" si="50"/>
        <v>7.9599125440316811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9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119</v>
      </c>
      <c r="E4">
        <v>2</v>
      </c>
      <c r="F4" s="3">
        <f>E4/D4</f>
        <v>1.680672268907563E-2</v>
      </c>
      <c r="G4" s="2">
        <v>0.3</v>
      </c>
      <c r="H4" s="18">
        <f>C4*F4/(1+(1-G4)*C4*F4)</f>
        <v>1.6611295681063124E-2</v>
      </c>
      <c r="I4" s="18">
        <f>1-H4</f>
        <v>0.98338870431893688</v>
      </c>
      <c r="J4" s="41">
        <v>100000</v>
      </c>
      <c r="K4" s="20">
        <f>J4*H4</f>
        <v>1661.1295681063125</v>
      </c>
      <c r="L4" s="20">
        <f>C4*(J5+G4*K4)</f>
        <v>98837.209302325587</v>
      </c>
      <c r="M4" s="5">
        <f t="shared" ref="M4:M20" si="0">L4+M5</f>
        <v>7312469.2984912004</v>
      </c>
      <c r="N4" s="32">
        <f>M4/J4</f>
        <v>73.124692984912002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98837.209302325587</v>
      </c>
      <c r="T4" s="35">
        <f t="shared" ref="T4:T22" si="3">N4</f>
        <v>73.124692984912002</v>
      </c>
      <c r="U4" s="42">
        <v>0.96680194174873568</v>
      </c>
      <c r="V4" s="43">
        <f>1-U4</f>
        <v>3.3198058251264317E-2</v>
      </c>
      <c r="W4" s="29">
        <f>S4*U4</f>
        <v>95556.005870514578</v>
      </c>
      <c r="X4" s="29">
        <f t="shared" ref="X4:X20" si="4">X5+W4</f>
        <v>6608880.1892342055</v>
      </c>
      <c r="Y4" s="40">
        <f>X4/R4</f>
        <v>66.088801892342062</v>
      </c>
      <c r="Z4" s="36">
        <f>T4-Y4</f>
        <v>7.0358910925699405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718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98338.870431893694</v>
      </c>
      <c r="K5" s="5">
        <f t="shared" ref="K5:K22" si="8">J5*H5</f>
        <v>0</v>
      </c>
      <c r="L5" s="5">
        <f t="shared" ref="L5:L21" si="9">C5*(J6+G5*K5)</f>
        <v>393355.48172757478</v>
      </c>
      <c r="M5" s="5">
        <f t="shared" si="0"/>
        <v>7213632.0891888747</v>
      </c>
      <c r="N5" s="33">
        <f t="shared" ref="N5:N22" si="10">M5/J5</f>
        <v>73.354839825873356</v>
      </c>
      <c r="O5" s="4"/>
      <c r="Q5" s="27" t="s">
        <v>36</v>
      </c>
      <c r="R5" s="29">
        <f t="shared" si="1"/>
        <v>98338.870431893694</v>
      </c>
      <c r="S5" s="29">
        <f t="shared" si="2"/>
        <v>393355.48172757478</v>
      </c>
      <c r="T5" s="35">
        <f t="shared" si="3"/>
        <v>73.354839825873356</v>
      </c>
      <c r="U5" s="42">
        <v>0.96680194174873568</v>
      </c>
      <c r="V5" s="43">
        <f>1-U5</f>
        <v>3.3198058251264317E-2</v>
      </c>
      <c r="W5" s="29">
        <f t="shared" ref="W5:W22" si="11">S5*U5</f>
        <v>380296.84353172861</v>
      </c>
      <c r="X5" s="29">
        <f t="shared" si="4"/>
        <v>6513324.183363691</v>
      </c>
      <c r="Y5" s="35">
        <f t="shared" ref="Y5:Y22" si="12">X5/R5</f>
        <v>66.233465513259148</v>
      </c>
      <c r="Z5" s="36">
        <f t="shared" ref="Z5:Z22" si="13">T5-Y5</f>
        <v>7.1213743126142077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986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98338.870431893694</v>
      </c>
      <c r="K6" s="5">
        <f t="shared" si="8"/>
        <v>0</v>
      </c>
      <c r="L6" s="5">
        <f t="shared" si="9"/>
        <v>491694.35215946846</v>
      </c>
      <c r="M6" s="5">
        <f t="shared" si="0"/>
        <v>6820276.6074612997</v>
      </c>
      <c r="N6" s="33">
        <f t="shared" si="10"/>
        <v>69.354839825873341</v>
      </c>
      <c r="O6" s="4"/>
      <c r="Q6" s="27" t="s">
        <v>38</v>
      </c>
      <c r="R6" s="29">
        <f t="shared" si="1"/>
        <v>98338.870431893694</v>
      </c>
      <c r="S6" s="29">
        <f t="shared" si="2"/>
        <v>491694.35215946846</v>
      </c>
      <c r="T6" s="35">
        <f t="shared" si="3"/>
        <v>69.354839825873341</v>
      </c>
      <c r="U6" s="42">
        <v>0.96680194174873568</v>
      </c>
      <c r="V6" s="43">
        <f>1-U6</f>
        <v>3.3198058251264317E-2</v>
      </c>
      <c r="W6" s="29">
        <f t="shared" si="11"/>
        <v>475371.05441466073</v>
      </c>
      <c r="X6" s="29">
        <f t="shared" si="4"/>
        <v>6133027.3398319623</v>
      </c>
      <c r="Y6" s="35">
        <f t="shared" si="12"/>
        <v>62.366257746264203</v>
      </c>
      <c r="Z6" s="36">
        <f t="shared" si="13"/>
        <v>6.988582079609138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1114</v>
      </c>
      <c r="E7">
        <v>1</v>
      </c>
      <c r="F7" s="3">
        <f t="shared" si="5"/>
        <v>8.9766606822262122E-4</v>
      </c>
      <c r="G7" s="2">
        <v>0.5</v>
      </c>
      <c r="H7" s="3">
        <f t="shared" si="6"/>
        <v>4.4782803403493063E-3</v>
      </c>
      <c r="I7" s="3">
        <f t="shared" si="7"/>
        <v>0.99552171965965064</v>
      </c>
      <c r="J7" s="5">
        <f t="shared" si="14"/>
        <v>98338.870431893694</v>
      </c>
      <c r="K7" s="5">
        <f t="shared" si="8"/>
        <v>440.38903014730721</v>
      </c>
      <c r="L7" s="5">
        <f t="shared" si="9"/>
        <v>490593.37958410021</v>
      </c>
      <c r="M7" s="5">
        <f t="shared" si="0"/>
        <v>6328582.2553018313</v>
      </c>
      <c r="N7" s="33">
        <f t="shared" si="10"/>
        <v>64.354839825873341</v>
      </c>
      <c r="O7" s="4"/>
      <c r="Q7" s="27" t="s">
        <v>40</v>
      </c>
      <c r="R7" s="29">
        <f t="shared" si="1"/>
        <v>98338.870431893694</v>
      </c>
      <c r="S7" s="29">
        <f t="shared" si="2"/>
        <v>490593.37958410021</v>
      </c>
      <c r="T7" s="35">
        <f t="shared" si="3"/>
        <v>64.354839825873341</v>
      </c>
      <c r="U7" s="42">
        <v>0.96680194174873568</v>
      </c>
      <c r="V7" s="43">
        <f>1-U7</f>
        <v>3.3198058251264317E-2</v>
      </c>
      <c r="W7" s="29">
        <f t="shared" si="11"/>
        <v>474306.63199098263</v>
      </c>
      <c r="X7" s="29">
        <f t="shared" si="4"/>
        <v>5657656.2854173016</v>
      </c>
      <c r="Y7" s="35">
        <f t="shared" si="12"/>
        <v>57.532248037520532</v>
      </c>
      <c r="Z7" s="36">
        <f t="shared" si="13"/>
        <v>6.8225917883528098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1171</v>
      </c>
      <c r="E8">
        <v>3</v>
      </c>
      <c r="F8" s="3">
        <f t="shared" si="5"/>
        <v>2.5619128949615714E-3</v>
      </c>
      <c r="G8" s="2">
        <v>0.5</v>
      </c>
      <c r="H8" s="3">
        <f t="shared" si="6"/>
        <v>1.2728044123886294E-2</v>
      </c>
      <c r="I8" s="3">
        <f t="shared" si="7"/>
        <v>0.98727195587611372</v>
      </c>
      <c r="J8" s="5">
        <f t="shared" si="14"/>
        <v>97898.48140174638</v>
      </c>
      <c r="K8" s="5">
        <f t="shared" si="8"/>
        <v>1246.0561909428898</v>
      </c>
      <c r="L8" s="5">
        <f t="shared" si="9"/>
        <v>486377.26653137465</v>
      </c>
      <c r="M8" s="5">
        <f t="shared" si="0"/>
        <v>5837988.8757177312</v>
      </c>
      <c r="N8" s="33">
        <f t="shared" si="10"/>
        <v>59.633089217802606</v>
      </c>
      <c r="O8" s="4"/>
      <c r="Q8" s="27" t="s">
        <v>42</v>
      </c>
      <c r="R8" s="29">
        <f t="shared" si="1"/>
        <v>97898.48140174638</v>
      </c>
      <c r="S8" s="29">
        <f t="shared" si="2"/>
        <v>486377.26653137465</v>
      </c>
      <c r="T8" s="35">
        <f t="shared" si="3"/>
        <v>59.633089217802606</v>
      </c>
      <c r="U8" s="42">
        <v>0.96680194174873568</v>
      </c>
      <c r="V8" s="43">
        <f>1-U8</f>
        <v>3.3198058251264317E-2</v>
      </c>
      <c r="W8" s="29">
        <f t="shared" si="11"/>
        <v>470230.48570497538</v>
      </c>
      <c r="X8" s="29">
        <f t="shared" si="4"/>
        <v>5183349.6534263194</v>
      </c>
      <c r="Y8" s="35">
        <f t="shared" si="12"/>
        <v>52.946170146964661</v>
      </c>
      <c r="Z8" s="36">
        <f t="shared" si="13"/>
        <v>6.6869190708379449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1155</v>
      </c>
      <c r="E9"/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96652.425210803485</v>
      </c>
      <c r="K9" s="5">
        <f t="shared" si="8"/>
        <v>0</v>
      </c>
      <c r="L9" s="5">
        <f t="shared" si="9"/>
        <v>483262.12605401746</v>
      </c>
      <c r="M9" s="5">
        <f t="shared" si="0"/>
        <v>5351611.6091863569</v>
      </c>
      <c r="N9" s="33">
        <f t="shared" si="10"/>
        <v>55.369656762509997</v>
      </c>
      <c r="O9" s="4"/>
      <c r="Q9" s="27" t="s">
        <v>44</v>
      </c>
      <c r="R9" s="29">
        <f t="shared" si="1"/>
        <v>96652.425210803485</v>
      </c>
      <c r="S9" s="29">
        <f t="shared" si="2"/>
        <v>483262.12605401746</v>
      </c>
      <c r="T9" s="35">
        <f t="shared" si="3"/>
        <v>55.369656762509997</v>
      </c>
      <c r="U9" s="42">
        <v>0.9555940589531835</v>
      </c>
      <c r="V9" s="43">
        <f t="shared" ref="V9:V22" si="15">1-U9</f>
        <v>4.4405941046816499E-2</v>
      </c>
      <c r="W9" s="29">
        <f t="shared" si="11"/>
        <v>461802.41657430353</v>
      </c>
      <c r="X9" s="29">
        <f t="shared" si="4"/>
        <v>4713119.1677213442</v>
      </c>
      <c r="Y9" s="35">
        <f t="shared" si="12"/>
        <v>48.76358929889043</v>
      </c>
      <c r="Z9" s="36">
        <f t="shared" si="13"/>
        <v>6.6060674636195671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1254</v>
      </c>
      <c r="E10">
        <v>2</v>
      </c>
      <c r="F10" s="3">
        <f t="shared" si="5"/>
        <v>1.594896331738437E-3</v>
      </c>
      <c r="G10" s="2">
        <v>0.5</v>
      </c>
      <c r="H10" s="3">
        <f t="shared" si="6"/>
        <v>7.9428117553613977E-3</v>
      </c>
      <c r="I10" s="3">
        <f t="shared" si="7"/>
        <v>0.99205718824463862</v>
      </c>
      <c r="J10" s="5">
        <f t="shared" si="14"/>
        <v>96652.425210803485</v>
      </c>
      <c r="K10" s="5">
        <f t="shared" si="8"/>
        <v>767.69201914855819</v>
      </c>
      <c r="L10" s="5">
        <f t="shared" si="9"/>
        <v>481342.89600614604</v>
      </c>
      <c r="M10" s="5">
        <f t="shared" si="0"/>
        <v>4868349.4831323391</v>
      </c>
      <c r="N10" s="33">
        <f t="shared" si="10"/>
        <v>50.36965676250999</v>
      </c>
      <c r="O10" s="4"/>
      <c r="Q10" s="27" t="s">
        <v>46</v>
      </c>
      <c r="R10" s="29">
        <f t="shared" si="1"/>
        <v>96652.425210803485</v>
      </c>
      <c r="S10" s="29">
        <f t="shared" si="2"/>
        <v>481342.89600614604</v>
      </c>
      <c r="T10" s="35">
        <f t="shared" si="3"/>
        <v>50.36965676250999</v>
      </c>
      <c r="U10" s="42">
        <v>0.96363095511775332</v>
      </c>
      <c r="V10" s="43">
        <f t="shared" si="15"/>
        <v>3.6369044882246682E-2</v>
      </c>
      <c r="W10" s="29">
        <f t="shared" si="11"/>
        <v>463836.91461754794</v>
      </c>
      <c r="X10" s="29">
        <f t="shared" si="4"/>
        <v>4251316.7511470402</v>
      </c>
      <c r="Y10" s="35">
        <f t="shared" si="12"/>
        <v>43.985619004124501</v>
      </c>
      <c r="Z10" s="36">
        <f t="shared" si="13"/>
        <v>6.3840377583854888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1170</v>
      </c>
      <c r="E11">
        <v>3</v>
      </c>
      <c r="F11" s="3">
        <f t="shared" si="5"/>
        <v>2.5641025641025641E-3</v>
      </c>
      <c r="G11" s="2">
        <v>0.5</v>
      </c>
      <c r="H11" s="3">
        <f t="shared" si="6"/>
        <v>1.2738853503184714E-2</v>
      </c>
      <c r="I11" s="3">
        <f t="shared" si="7"/>
        <v>0.98726114649681529</v>
      </c>
      <c r="J11" s="5">
        <f t="shared" si="14"/>
        <v>95884.73319165493</v>
      </c>
      <c r="K11" s="5">
        <f t="shared" si="8"/>
        <v>1221.4615693204451</v>
      </c>
      <c r="L11" s="5">
        <f t="shared" si="9"/>
        <v>476370.01203497354</v>
      </c>
      <c r="M11" s="5">
        <f t="shared" si="0"/>
        <v>4387006.5871261926</v>
      </c>
      <c r="N11" s="33">
        <f t="shared" si="10"/>
        <v>45.752920627702224</v>
      </c>
      <c r="O11" s="4"/>
      <c r="Q11" s="27" t="s">
        <v>48</v>
      </c>
      <c r="R11" s="29">
        <f t="shared" si="1"/>
        <v>95884.73319165493</v>
      </c>
      <c r="S11" s="29">
        <f t="shared" si="2"/>
        <v>476370.01203497354</v>
      </c>
      <c r="T11" s="35">
        <f t="shared" si="3"/>
        <v>45.752920627702224</v>
      </c>
      <c r="U11" s="42">
        <v>0.96005435016735896</v>
      </c>
      <c r="V11" s="43">
        <f t="shared" si="15"/>
        <v>3.9945649832641039E-2</v>
      </c>
      <c r="W11" s="29">
        <f t="shared" si="11"/>
        <v>457341.1023434535</v>
      </c>
      <c r="X11" s="29">
        <f t="shared" si="4"/>
        <v>3787479.8365294919</v>
      </c>
      <c r="Y11" s="35">
        <f t="shared" si="12"/>
        <v>39.500342864375042</v>
      </c>
      <c r="Z11" s="36">
        <f t="shared" si="13"/>
        <v>6.2525777633271815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1438</v>
      </c>
      <c r="E12">
        <v>3</v>
      </c>
      <c r="F12" s="3">
        <f t="shared" si="5"/>
        <v>2.086230876216968E-3</v>
      </c>
      <c r="G12" s="2">
        <v>0.5</v>
      </c>
      <c r="H12" s="3">
        <f t="shared" si="6"/>
        <v>1.0377032168799724E-2</v>
      </c>
      <c r="I12" s="3">
        <f t="shared" si="7"/>
        <v>0.9896229678312003</v>
      </c>
      <c r="J12" s="5">
        <f t="shared" si="14"/>
        <v>94663.271622334491</v>
      </c>
      <c r="K12" s="5">
        <f t="shared" si="8"/>
        <v>982.323814828791</v>
      </c>
      <c r="L12" s="5">
        <f t="shared" si="9"/>
        <v>470860.54857460049</v>
      </c>
      <c r="M12" s="5">
        <f t="shared" si="0"/>
        <v>3910636.575091219</v>
      </c>
      <c r="N12" s="33">
        <f t="shared" si="10"/>
        <v>41.311022829349987</v>
      </c>
      <c r="O12" s="4"/>
      <c r="Q12" s="27" t="s">
        <v>50</v>
      </c>
      <c r="R12" s="29">
        <f t="shared" si="1"/>
        <v>94663.271622334491</v>
      </c>
      <c r="S12" s="29">
        <f t="shared" si="2"/>
        <v>470860.54857460049</v>
      </c>
      <c r="T12" s="35">
        <f t="shared" si="3"/>
        <v>41.311022829349987</v>
      </c>
      <c r="U12" s="42">
        <v>0.94127750867207383</v>
      </c>
      <c r="V12" s="43">
        <f t="shared" si="15"/>
        <v>5.8722491327926174E-2</v>
      </c>
      <c r="W12" s="29">
        <f t="shared" si="11"/>
        <v>443210.44409426593</v>
      </c>
      <c r="X12" s="29">
        <f t="shared" si="4"/>
        <v>3330138.7341860384</v>
      </c>
      <c r="Y12" s="35">
        <f t="shared" si="12"/>
        <v>35.178783461782849</v>
      </c>
      <c r="Z12" s="36">
        <f t="shared" si="13"/>
        <v>6.1322393675671378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1474</v>
      </c>
      <c r="E13">
        <v>9</v>
      </c>
      <c r="F13" s="3">
        <f t="shared" si="5"/>
        <v>6.1058344640434192E-3</v>
      </c>
      <c r="G13" s="2">
        <v>0.5</v>
      </c>
      <c r="H13" s="3">
        <f t="shared" si="6"/>
        <v>3.0070163715335781E-2</v>
      </c>
      <c r="I13" s="3">
        <f t="shared" si="7"/>
        <v>0.96992983628466423</v>
      </c>
      <c r="J13" s="5">
        <f t="shared" si="14"/>
        <v>93680.947807505698</v>
      </c>
      <c r="K13" s="5">
        <f t="shared" si="8"/>
        <v>2817.0014375795231</v>
      </c>
      <c r="L13" s="5">
        <f t="shared" si="9"/>
        <v>461362.23544357962</v>
      </c>
      <c r="M13" s="5">
        <f t="shared" si="0"/>
        <v>3439776.0265166187</v>
      </c>
      <c r="N13" s="33">
        <f t="shared" si="10"/>
        <v>36.717989164505703</v>
      </c>
      <c r="O13" s="4"/>
      <c r="Q13" s="27" t="s">
        <v>52</v>
      </c>
      <c r="R13" s="29">
        <f t="shared" si="1"/>
        <v>93680.947807505698</v>
      </c>
      <c r="S13" s="29">
        <f t="shared" si="2"/>
        <v>461362.23544357962</v>
      </c>
      <c r="T13" s="35">
        <f t="shared" si="3"/>
        <v>36.717989164505703</v>
      </c>
      <c r="U13" s="42">
        <v>0.95386474178345915</v>
      </c>
      <c r="V13" s="43">
        <f t="shared" si="15"/>
        <v>4.6135258216540853E-2</v>
      </c>
      <c r="W13" s="29">
        <f t="shared" si="11"/>
        <v>440077.16958002956</v>
      </c>
      <c r="X13" s="29">
        <f t="shared" si="4"/>
        <v>2886928.2900917726</v>
      </c>
      <c r="Y13" s="35">
        <f t="shared" si="12"/>
        <v>30.816599934746524</v>
      </c>
      <c r="Z13" s="36">
        <f t="shared" si="13"/>
        <v>5.9013892297591788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1352</v>
      </c>
      <c r="E14">
        <v>13</v>
      </c>
      <c r="F14" s="3">
        <f t="shared" si="5"/>
        <v>9.6153846153846159E-3</v>
      </c>
      <c r="G14" s="2">
        <v>0.5</v>
      </c>
      <c r="H14" s="3">
        <f t="shared" si="6"/>
        <v>4.6948356807511742E-2</v>
      </c>
      <c r="I14" s="3">
        <f t="shared" si="7"/>
        <v>0.95305164319248825</v>
      </c>
      <c r="J14" s="5">
        <f t="shared" si="14"/>
        <v>90863.946369926169</v>
      </c>
      <c r="K14" s="5">
        <f t="shared" si="8"/>
        <v>4265.9129751139053</v>
      </c>
      <c r="L14" s="5">
        <f t="shared" si="9"/>
        <v>443654.949411846</v>
      </c>
      <c r="M14" s="5">
        <f t="shared" si="0"/>
        <v>2978413.7910730392</v>
      </c>
      <c r="N14" s="33">
        <f t="shared" si="10"/>
        <v>32.77882933839669</v>
      </c>
      <c r="O14" s="4"/>
      <c r="Q14" s="27" t="s">
        <v>54</v>
      </c>
      <c r="R14" s="29">
        <f t="shared" si="1"/>
        <v>90863.946369926169</v>
      </c>
      <c r="S14" s="29">
        <f t="shared" si="2"/>
        <v>443654.949411846</v>
      </c>
      <c r="T14" s="35">
        <f t="shared" si="3"/>
        <v>32.77882933839669</v>
      </c>
      <c r="U14" s="42">
        <v>0.94210046609890041</v>
      </c>
      <c r="V14" s="43">
        <f t="shared" si="15"/>
        <v>5.7899533901099587E-2</v>
      </c>
      <c r="W14" s="29">
        <f t="shared" si="11"/>
        <v>417967.53462798422</v>
      </c>
      <c r="X14" s="29">
        <f t="shared" si="4"/>
        <v>2446851.1205117432</v>
      </c>
      <c r="Y14" s="35">
        <f t="shared" si="12"/>
        <v>26.928734864212252</v>
      </c>
      <c r="Z14" s="36">
        <f t="shared" si="13"/>
        <v>5.8500944741844378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1250</v>
      </c>
      <c r="E15">
        <v>11</v>
      </c>
      <c r="F15" s="3">
        <f t="shared" si="5"/>
        <v>8.8000000000000005E-3</v>
      </c>
      <c r="G15" s="2">
        <v>0.5</v>
      </c>
      <c r="H15" s="3">
        <f t="shared" si="6"/>
        <v>4.3052837573385523E-2</v>
      </c>
      <c r="I15" s="3">
        <f t="shared" si="7"/>
        <v>0.95694716242661448</v>
      </c>
      <c r="J15" s="5">
        <f t="shared" si="14"/>
        <v>86598.033394812257</v>
      </c>
      <c r="K15" s="5">
        <f t="shared" si="8"/>
        <v>3728.2910659214676</v>
      </c>
      <c r="L15" s="5">
        <f t="shared" si="9"/>
        <v>423669.43930925755</v>
      </c>
      <c r="M15" s="5">
        <f t="shared" si="0"/>
        <v>2534758.8416611929</v>
      </c>
      <c r="N15" s="33">
        <f t="shared" si="10"/>
        <v>29.270397286100959</v>
      </c>
      <c r="O15" s="4"/>
      <c r="Q15" s="27" t="s">
        <v>56</v>
      </c>
      <c r="R15" s="29">
        <f t="shared" si="1"/>
        <v>86598.033394812257</v>
      </c>
      <c r="S15" s="29">
        <f t="shared" si="2"/>
        <v>423669.43930925755</v>
      </c>
      <c r="T15" s="35">
        <f t="shared" si="3"/>
        <v>29.270397286100959</v>
      </c>
      <c r="U15" s="42">
        <v>0.91645683631107144</v>
      </c>
      <c r="V15" s="43">
        <f t="shared" si="15"/>
        <v>8.3543163688928557E-2</v>
      </c>
      <c r="W15" s="29">
        <f t="shared" si="11"/>
        <v>388274.75399104768</v>
      </c>
      <c r="X15" s="29">
        <f t="shared" si="4"/>
        <v>2028883.585883759</v>
      </c>
      <c r="Y15" s="35">
        <f t="shared" si="12"/>
        <v>23.428748972090414</v>
      </c>
      <c r="Z15" s="36">
        <f t="shared" si="13"/>
        <v>5.8416483140105449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953</v>
      </c>
      <c r="E16">
        <v>10</v>
      </c>
      <c r="F16" s="3">
        <f t="shared" si="5"/>
        <v>1.049317943336831E-2</v>
      </c>
      <c r="G16" s="2">
        <v>0.5</v>
      </c>
      <c r="H16" s="3">
        <f t="shared" si="6"/>
        <v>5.112474437627812E-2</v>
      </c>
      <c r="I16" s="3">
        <f t="shared" si="7"/>
        <v>0.94887525562372188</v>
      </c>
      <c r="J16" s="5">
        <f t="shared" si="14"/>
        <v>82869.742328890788</v>
      </c>
      <c r="K16" s="5">
        <f t="shared" si="8"/>
        <v>4236.6943930925763</v>
      </c>
      <c r="L16" s="5">
        <f t="shared" si="9"/>
        <v>403756.97566172248</v>
      </c>
      <c r="M16" s="5">
        <f t="shared" si="0"/>
        <v>2111089.4023519354</v>
      </c>
      <c r="N16" s="33">
        <f t="shared" si="10"/>
        <v>25.474791438031883</v>
      </c>
      <c r="O16" s="4"/>
      <c r="Q16" s="27" t="s">
        <v>58</v>
      </c>
      <c r="R16" s="29">
        <f t="shared" si="1"/>
        <v>82869.742328890788</v>
      </c>
      <c r="S16" s="29">
        <f t="shared" si="2"/>
        <v>403756.97566172248</v>
      </c>
      <c r="T16" s="35">
        <f t="shared" si="3"/>
        <v>25.474791438031883</v>
      </c>
      <c r="U16" s="42">
        <v>0.8859396016463057</v>
      </c>
      <c r="V16" s="43">
        <f t="shared" si="15"/>
        <v>0.1140603983536943</v>
      </c>
      <c r="W16" s="29">
        <f t="shared" si="11"/>
        <v>357704.29417966353</v>
      </c>
      <c r="X16" s="29">
        <f t="shared" si="4"/>
        <v>1640608.8318927113</v>
      </c>
      <c r="Y16" s="35">
        <f t="shared" si="12"/>
        <v>19.797440969244423</v>
      </c>
      <c r="Z16" s="36">
        <f t="shared" si="13"/>
        <v>5.6773504687874592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701</v>
      </c>
      <c r="E17">
        <v>8</v>
      </c>
      <c r="F17" s="3">
        <f t="shared" si="5"/>
        <v>1.1412268188302425E-2</v>
      </c>
      <c r="G17" s="2">
        <v>0.5</v>
      </c>
      <c r="H17" s="3">
        <f t="shared" si="6"/>
        <v>5.5478502080443838E-2</v>
      </c>
      <c r="I17" s="3">
        <f t="shared" si="7"/>
        <v>0.9445214979195562</v>
      </c>
      <c r="J17" s="5">
        <f t="shared" si="14"/>
        <v>78633.047935798211</v>
      </c>
      <c r="K17" s="5">
        <f t="shared" si="8"/>
        <v>4362.4437134978207</v>
      </c>
      <c r="L17" s="5">
        <f t="shared" si="9"/>
        <v>382259.13039524644</v>
      </c>
      <c r="M17" s="5">
        <f t="shared" si="0"/>
        <v>1707332.4266902127</v>
      </c>
      <c r="N17" s="33">
        <f t="shared" si="10"/>
        <v>21.71265735602929</v>
      </c>
      <c r="O17" s="4"/>
      <c r="Q17" s="27" t="s">
        <v>60</v>
      </c>
      <c r="R17" s="29">
        <f t="shared" si="1"/>
        <v>78633.047935798211</v>
      </c>
      <c r="S17" s="29">
        <f t="shared" si="2"/>
        <v>382259.13039524644</v>
      </c>
      <c r="T17" s="35">
        <f t="shared" si="3"/>
        <v>21.71265735602929</v>
      </c>
      <c r="U17" s="42">
        <v>0.85631920960893304</v>
      </c>
      <c r="V17" s="43">
        <f t="shared" si="15"/>
        <v>0.14368079039106696</v>
      </c>
      <c r="W17" s="29">
        <f t="shared" si="11"/>
        <v>327335.83640585549</v>
      </c>
      <c r="X17" s="29">
        <f t="shared" si="4"/>
        <v>1282904.5377130478</v>
      </c>
      <c r="Y17" s="35">
        <f t="shared" si="12"/>
        <v>16.315080890168534</v>
      </c>
      <c r="Z17" s="36">
        <f t="shared" si="13"/>
        <v>5.3975764658607552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522</v>
      </c>
      <c r="E18">
        <v>9</v>
      </c>
      <c r="F18" s="3">
        <f t="shared" si="5"/>
        <v>1.7241379310344827E-2</v>
      </c>
      <c r="G18" s="2">
        <v>0.5</v>
      </c>
      <c r="H18" s="3">
        <f t="shared" si="6"/>
        <v>8.2644628099173556E-2</v>
      </c>
      <c r="I18" s="3">
        <f t="shared" si="7"/>
        <v>0.9173553719008265</v>
      </c>
      <c r="J18" s="5">
        <f t="shared" si="14"/>
        <v>74270.60422230039</v>
      </c>
      <c r="K18" s="5">
        <f t="shared" si="8"/>
        <v>6138.0664646529249</v>
      </c>
      <c r="L18" s="5">
        <f t="shared" si="9"/>
        <v>356007.85494986968</v>
      </c>
      <c r="M18" s="5">
        <f t="shared" si="0"/>
        <v>1325073.2962949662</v>
      </c>
      <c r="N18" s="33">
        <f t="shared" si="10"/>
        <v>17.841154117029543</v>
      </c>
      <c r="O18" s="4"/>
      <c r="Q18" s="27" t="s">
        <v>62</v>
      </c>
      <c r="R18" s="29">
        <f t="shared" si="1"/>
        <v>74270.60422230039</v>
      </c>
      <c r="S18" s="29">
        <f t="shared" si="2"/>
        <v>356007.85494986968</v>
      </c>
      <c r="T18" s="35">
        <f t="shared" si="3"/>
        <v>17.841154117029543</v>
      </c>
      <c r="U18" s="42">
        <v>0.77613843304153718</v>
      </c>
      <c r="V18" s="43">
        <f t="shared" si="15"/>
        <v>0.22386156695846282</v>
      </c>
      <c r="W18" s="29">
        <f t="shared" si="11"/>
        <v>276311.37869127071</v>
      </c>
      <c r="X18" s="29">
        <f t="shared" si="4"/>
        <v>955568.70130719233</v>
      </c>
      <c r="Y18" s="35">
        <f t="shared" si="12"/>
        <v>12.866041838666968</v>
      </c>
      <c r="Z18" s="36">
        <f t="shared" si="13"/>
        <v>4.975112278362575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345</v>
      </c>
      <c r="E19">
        <v>13</v>
      </c>
      <c r="F19" s="3">
        <f t="shared" si="5"/>
        <v>3.7681159420289857E-2</v>
      </c>
      <c r="G19" s="2">
        <v>0.5</v>
      </c>
      <c r="H19" s="3">
        <f t="shared" si="6"/>
        <v>0.17218543046357618</v>
      </c>
      <c r="I19" s="3">
        <f t="shared" si="7"/>
        <v>0.82781456953642385</v>
      </c>
      <c r="J19" s="5">
        <f t="shared" si="14"/>
        <v>68132.537757647471</v>
      </c>
      <c r="K19" s="5">
        <f t="shared" si="8"/>
        <v>11731.430342376387</v>
      </c>
      <c r="L19" s="5">
        <f t="shared" si="9"/>
        <v>311334.11293229641</v>
      </c>
      <c r="M19" s="5">
        <f t="shared" si="0"/>
        <v>969065.44134509657</v>
      </c>
      <c r="N19" s="33">
        <f t="shared" si="10"/>
        <v>14.223240073518687</v>
      </c>
      <c r="O19" s="4"/>
      <c r="Q19" s="27" t="s">
        <v>64</v>
      </c>
      <c r="R19" s="29">
        <f t="shared" si="1"/>
        <v>68132.537757647471</v>
      </c>
      <c r="S19" s="29">
        <f t="shared" si="2"/>
        <v>311334.11293229641</v>
      </c>
      <c r="T19" s="35">
        <f t="shared" si="3"/>
        <v>14.223240073518687</v>
      </c>
      <c r="U19" s="42">
        <v>0.73716277889453141</v>
      </c>
      <c r="V19" s="43">
        <f t="shared" si="15"/>
        <v>0.26283722110546859</v>
      </c>
      <c r="W19" s="29">
        <f t="shared" si="11"/>
        <v>229503.91985383548</v>
      </c>
      <c r="X19" s="29">
        <f t="shared" si="4"/>
        <v>679257.32261592161</v>
      </c>
      <c r="Y19" s="35">
        <f t="shared" si="12"/>
        <v>9.9696465884199217</v>
      </c>
      <c r="Z19" s="36">
        <f t="shared" si="13"/>
        <v>4.2535934850987651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187</v>
      </c>
      <c r="E20">
        <v>16</v>
      </c>
      <c r="F20" s="3">
        <f t="shared" si="5"/>
        <v>8.5561497326203204E-2</v>
      </c>
      <c r="G20" s="2">
        <v>0.5</v>
      </c>
      <c r="H20" s="3">
        <f t="shared" si="6"/>
        <v>0.3524229074889868</v>
      </c>
      <c r="I20" s="3">
        <f t="shared" si="7"/>
        <v>0.64757709251101314</v>
      </c>
      <c r="J20" s="5">
        <f t="shared" si="14"/>
        <v>56401.107415271086</v>
      </c>
      <c r="K20" s="5">
        <f t="shared" si="8"/>
        <v>19877.042260888491</v>
      </c>
      <c r="L20" s="5">
        <f t="shared" si="9"/>
        <v>232312.93142413424</v>
      </c>
      <c r="M20" s="5">
        <f t="shared" si="0"/>
        <v>657731.3284128001</v>
      </c>
      <c r="N20" s="33">
        <f t="shared" si="10"/>
        <v>11.661674008810573</v>
      </c>
      <c r="O20" s="4"/>
      <c r="Q20" s="27" t="s">
        <v>66</v>
      </c>
      <c r="R20" s="29">
        <f t="shared" si="1"/>
        <v>56401.107415271086</v>
      </c>
      <c r="S20" s="29">
        <f t="shared" si="2"/>
        <v>232312.93142413424</v>
      </c>
      <c r="T20" s="35">
        <f t="shared" si="3"/>
        <v>11.661674008810573</v>
      </c>
      <c r="U20" s="42">
        <v>0.7271372759570951</v>
      </c>
      <c r="V20" s="43">
        <f t="shared" si="15"/>
        <v>0.2728627240429049</v>
      </c>
      <c r="W20" s="29">
        <f t="shared" si="11"/>
        <v>168923.3921253524</v>
      </c>
      <c r="X20" s="29">
        <f t="shared" si="4"/>
        <v>449753.40276208613</v>
      </c>
      <c r="Y20" s="35">
        <f t="shared" si="12"/>
        <v>7.9741945393134515</v>
      </c>
      <c r="Z20" s="36">
        <f t="shared" si="13"/>
        <v>3.6874794694971218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95</v>
      </c>
      <c r="E21">
        <v>4</v>
      </c>
      <c r="F21" s="3">
        <f t="shared" si="5"/>
        <v>4.2105263157894736E-2</v>
      </c>
      <c r="G21" s="2">
        <v>0.5</v>
      </c>
      <c r="H21" s="3">
        <f t="shared" si="6"/>
        <v>0.19047619047619049</v>
      </c>
      <c r="I21" s="3">
        <f t="shared" si="7"/>
        <v>0.80952380952380953</v>
      </c>
      <c r="J21" s="5">
        <f t="shared" si="14"/>
        <v>36524.065154382595</v>
      </c>
      <c r="K21" s="5">
        <f t="shared" si="8"/>
        <v>6956.9647913109711</v>
      </c>
      <c r="L21" s="5">
        <f t="shared" si="9"/>
        <v>165227.91379363555</v>
      </c>
      <c r="M21" s="5">
        <f>L21+M22</f>
        <v>425418.39698866586</v>
      </c>
      <c r="N21" s="33">
        <f t="shared" si="10"/>
        <v>11.647619047619047</v>
      </c>
      <c r="O21" s="4"/>
      <c r="Q21" s="27" t="s">
        <v>68</v>
      </c>
      <c r="R21" s="29">
        <f t="shared" si="1"/>
        <v>36524.065154382595</v>
      </c>
      <c r="S21" s="29">
        <f t="shared" si="2"/>
        <v>165227.91379363555</v>
      </c>
      <c r="T21" s="35">
        <f t="shared" si="3"/>
        <v>11.647619047619047</v>
      </c>
      <c r="U21" s="42">
        <v>0.68635947845240242</v>
      </c>
      <c r="V21" s="43">
        <f t="shared" si="15"/>
        <v>0.31364052154759758</v>
      </c>
      <c r="W21" s="29">
        <f t="shared" si="11"/>
        <v>113405.7447371782</v>
      </c>
      <c r="X21" s="29">
        <f>X22+W21</f>
        <v>280830.01063673373</v>
      </c>
      <c r="Y21" s="35">
        <f t="shared" si="12"/>
        <v>7.6889034517297254</v>
      </c>
      <c r="Z21" s="36">
        <f t="shared" si="13"/>
        <v>3.9587155958893216</v>
      </c>
    </row>
    <row r="22" spans="1:26" s="2" customFormat="1" x14ac:dyDescent="0.25">
      <c r="A22" s="12">
        <v>19</v>
      </c>
      <c r="B22" s="13" t="s">
        <v>69</v>
      </c>
      <c r="C22" s="12"/>
      <c r="D22">
        <v>44</v>
      </c>
      <c r="E22">
        <v>5</v>
      </c>
      <c r="F22" s="17">
        <f t="shared" si="5"/>
        <v>0.11363636363636363</v>
      </c>
      <c r="G22" s="12"/>
      <c r="H22" s="17">
        <v>1</v>
      </c>
      <c r="I22" s="17">
        <f t="shared" si="7"/>
        <v>0</v>
      </c>
      <c r="J22" s="21">
        <f t="shared" si="14"/>
        <v>29567.100363071626</v>
      </c>
      <c r="K22" s="21">
        <f t="shared" si="8"/>
        <v>29567.100363071626</v>
      </c>
      <c r="L22" s="21">
        <f>K22/F22</f>
        <v>260190.48319503031</v>
      </c>
      <c r="M22" s="21">
        <f>L22</f>
        <v>260190.48319503031</v>
      </c>
      <c r="N22" s="34">
        <f t="shared" si="10"/>
        <v>8.8000000000000007</v>
      </c>
      <c r="O22" s="4"/>
      <c r="Q22" s="30" t="s">
        <v>69</v>
      </c>
      <c r="R22" s="31">
        <f t="shared" si="1"/>
        <v>29567.100363071626</v>
      </c>
      <c r="S22" s="31">
        <f t="shared" si="2"/>
        <v>260190.48319503031</v>
      </c>
      <c r="T22" s="38">
        <f t="shared" si="3"/>
        <v>8.8000000000000007</v>
      </c>
      <c r="U22" s="44">
        <v>0.64346806172022719</v>
      </c>
      <c r="V22" s="45">
        <f t="shared" si="15"/>
        <v>0.35653193827977281</v>
      </c>
      <c r="W22" s="31">
        <f t="shared" si="11"/>
        <v>167424.2658995555</v>
      </c>
      <c r="X22" s="31">
        <f>W22</f>
        <v>167424.2658995555</v>
      </c>
      <c r="Y22" s="38">
        <f t="shared" si="12"/>
        <v>5.6625189431379992</v>
      </c>
      <c r="Z22" s="37">
        <f t="shared" si="13"/>
        <v>3.1374810568620015</v>
      </c>
    </row>
    <row r="23" spans="1:26" s="2" customFormat="1" ht="13.2" x14ac:dyDescent="0.25">
      <c r="B23" s="2" t="s">
        <v>70</v>
      </c>
      <c r="D23" s="25">
        <f>SUM(D4:D22)</f>
        <v>16048</v>
      </c>
      <c r="E23" s="25">
        <f>SUM(E4:E22)</f>
        <v>112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x14ac:dyDescent="0.25">
      <c r="A29" s="2">
        <v>1</v>
      </c>
      <c r="B29" s="1">
        <v>0</v>
      </c>
      <c r="C29" s="1">
        <v>1</v>
      </c>
      <c r="D29">
        <v>131</v>
      </c>
      <c r="E29">
        <v>1</v>
      </c>
      <c r="F29" s="3">
        <f>E29/D29</f>
        <v>7.6335877862595417E-3</v>
      </c>
      <c r="G29" s="2">
        <v>0.3</v>
      </c>
      <c r="H29" s="18">
        <f>C29*F29/(1+(1-G29)*C29*F29)</f>
        <v>7.5930144267274107E-3</v>
      </c>
      <c r="I29" s="18">
        <f>1-H29</f>
        <v>0.99240698557327256</v>
      </c>
      <c r="J29" s="19">
        <v>100000</v>
      </c>
      <c r="K29" s="20">
        <f>J29*H29</f>
        <v>759.30144267274102</v>
      </c>
      <c r="L29" s="20">
        <f>C29*(J30+G29*K29)</f>
        <v>99468.488990129073</v>
      </c>
      <c r="M29" s="5">
        <f t="shared" ref="M29:M45" si="16">L29+M30</f>
        <v>7785371.0002332004</v>
      </c>
      <c r="N29" s="32">
        <f>M29/J29</f>
        <v>77.853710002332008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99468.488990129073</v>
      </c>
      <c r="T29" s="35">
        <f t="shared" ref="T29:T47" si="19">N29</f>
        <v>77.853710002332008</v>
      </c>
      <c r="U29" s="42">
        <v>0.95864674002964168</v>
      </c>
      <c r="V29" s="43">
        <f>1-U29</f>
        <v>4.1353259970358325E-2</v>
      </c>
      <c r="W29" s="29">
        <f>S29*U29</f>
        <v>95355.142706061539</v>
      </c>
      <c r="X29" s="29">
        <f t="shared" ref="X29:X45" si="20">X30+W29</f>
        <v>6903881.3680889346</v>
      </c>
      <c r="Y29" s="40">
        <f>X29/R29</f>
        <v>69.038813680889348</v>
      </c>
      <c r="Z29" s="36">
        <f>T29-Y29</f>
        <v>8.8148963214426601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678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99240.698557327254</v>
      </c>
      <c r="K30" s="5">
        <f t="shared" ref="K30:K47" si="24">J30*H30</f>
        <v>0</v>
      </c>
      <c r="L30" s="5">
        <f t="shared" ref="L30:L46" si="25">C30*(J31+G30*K30)</f>
        <v>396962.79422930902</v>
      </c>
      <c r="M30" s="5">
        <f t="shared" si="16"/>
        <v>7685902.5112430714</v>
      </c>
      <c r="N30" s="33">
        <f t="shared" ref="N30:N47" si="26">M30/J30</f>
        <v>77.44708192277831</v>
      </c>
      <c r="O30" s="4"/>
      <c r="Q30" s="27" t="s">
        <v>36</v>
      </c>
      <c r="R30" s="29">
        <f t="shared" si="17"/>
        <v>99240.698557327254</v>
      </c>
      <c r="S30" s="29">
        <f t="shared" si="18"/>
        <v>396962.79422930902</v>
      </c>
      <c r="T30" s="35">
        <f t="shared" si="19"/>
        <v>77.44708192277831</v>
      </c>
      <c r="U30" s="42">
        <v>0.95864674002964168</v>
      </c>
      <c r="V30" s="43">
        <f>1-U30</f>
        <v>4.1353259970358325E-2</v>
      </c>
      <c r="W30" s="29">
        <f t="shared" ref="W30:W47" si="27">S30*U30</f>
        <v>380547.08860098454</v>
      </c>
      <c r="X30" s="29">
        <f t="shared" si="20"/>
        <v>6808526.2253828729</v>
      </c>
      <c r="Y30" s="35">
        <f t="shared" ref="Y30:Y47" si="28">X30/R30</f>
        <v>68.606190044600183</v>
      </c>
      <c r="Z30" s="36">
        <f t="shared" ref="Z30:Z47" si="29">T30-Y30</f>
        <v>8.8408918781781267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1020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99240.698557327254</v>
      </c>
      <c r="K31" s="5">
        <f t="shared" si="24"/>
        <v>0</v>
      </c>
      <c r="L31" s="5">
        <f t="shared" si="25"/>
        <v>496203.49278663629</v>
      </c>
      <c r="M31" s="5">
        <f t="shared" si="16"/>
        <v>7288939.7170137623</v>
      </c>
      <c r="N31" s="33">
        <f t="shared" si="26"/>
        <v>73.44708192277831</v>
      </c>
      <c r="O31" s="4"/>
      <c r="Q31" s="27" t="s">
        <v>38</v>
      </c>
      <c r="R31" s="29">
        <f t="shared" si="17"/>
        <v>99240.698557327254</v>
      </c>
      <c r="S31" s="29">
        <f t="shared" si="18"/>
        <v>496203.49278663629</v>
      </c>
      <c r="T31" s="35">
        <f t="shared" si="19"/>
        <v>73.44708192277831</v>
      </c>
      <c r="U31" s="42">
        <v>0.95864674002964168</v>
      </c>
      <c r="V31" s="43">
        <f>1-U31</f>
        <v>4.1353259970358325E-2</v>
      </c>
      <c r="W31" s="29">
        <f t="shared" si="27"/>
        <v>475683.86075123068</v>
      </c>
      <c r="X31" s="29">
        <f t="shared" si="20"/>
        <v>6427979.1367818881</v>
      </c>
      <c r="Y31" s="35">
        <f t="shared" si="28"/>
        <v>64.771603084481612</v>
      </c>
      <c r="Z31" s="36">
        <f t="shared" si="29"/>
        <v>8.6754788382966979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998</v>
      </c>
      <c r="E32">
        <v>1</v>
      </c>
      <c r="F32" s="3">
        <f t="shared" si="21"/>
        <v>1.002004008016032E-3</v>
      </c>
      <c r="G32" s="2">
        <v>0.5</v>
      </c>
      <c r="H32" s="3">
        <f t="shared" si="22"/>
        <v>4.9975012493753117E-3</v>
      </c>
      <c r="I32" s="3">
        <f t="shared" si="23"/>
        <v>0.99500249875062474</v>
      </c>
      <c r="J32" s="5">
        <f t="shared" si="30"/>
        <v>99240.698557327254</v>
      </c>
      <c r="K32" s="5">
        <f t="shared" si="24"/>
        <v>495.95551502912167</v>
      </c>
      <c r="L32" s="5">
        <f t="shared" si="25"/>
        <v>494963.60399906349</v>
      </c>
      <c r="M32" s="5">
        <f t="shared" si="16"/>
        <v>6792736.2242271258</v>
      </c>
      <c r="N32" s="33">
        <f t="shared" si="26"/>
        <v>68.44708192277831</v>
      </c>
      <c r="O32" s="4"/>
      <c r="Q32" s="27" t="s">
        <v>40</v>
      </c>
      <c r="R32" s="29">
        <f t="shared" si="17"/>
        <v>99240.698557327254</v>
      </c>
      <c r="S32" s="29">
        <f t="shared" si="18"/>
        <v>494963.60399906349</v>
      </c>
      <c r="T32" s="35">
        <f t="shared" si="19"/>
        <v>68.44708192277831</v>
      </c>
      <c r="U32" s="42">
        <v>0.95864674002964168</v>
      </c>
      <c r="V32" s="43">
        <f>1-U32</f>
        <v>4.1353259970358325E-2</v>
      </c>
      <c r="W32" s="29">
        <f t="shared" si="27"/>
        <v>474495.24540702475</v>
      </c>
      <c r="X32" s="29">
        <f t="shared" si="20"/>
        <v>5952295.2760306578</v>
      </c>
      <c r="Y32" s="35">
        <f t="shared" si="28"/>
        <v>59.978369384333412</v>
      </c>
      <c r="Z32" s="36">
        <f t="shared" si="29"/>
        <v>8.4687125384448976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1080</v>
      </c>
      <c r="E33">
        <v>1</v>
      </c>
      <c r="F33" s="3">
        <f t="shared" si="21"/>
        <v>9.2592592592592596E-4</v>
      </c>
      <c r="G33" s="2">
        <v>0.5</v>
      </c>
      <c r="H33" s="3">
        <f t="shared" si="22"/>
        <v>4.6189376443418004E-3</v>
      </c>
      <c r="I33" s="3">
        <f t="shared" si="23"/>
        <v>0.99538106235565815</v>
      </c>
      <c r="J33" s="5">
        <f t="shared" si="30"/>
        <v>98744.743042298142</v>
      </c>
      <c r="K33" s="5">
        <f t="shared" si="24"/>
        <v>456.09581081892895</v>
      </c>
      <c r="L33" s="5">
        <f t="shared" si="25"/>
        <v>492583.47568444331</v>
      </c>
      <c r="M33" s="5">
        <f t="shared" si="16"/>
        <v>6297772.6202280624</v>
      </c>
      <c r="N33" s="33">
        <f t="shared" si="26"/>
        <v>63.778307849060468</v>
      </c>
      <c r="O33" s="4"/>
      <c r="Q33" s="27" t="s">
        <v>42</v>
      </c>
      <c r="R33" s="29">
        <f t="shared" si="17"/>
        <v>98744.743042298142</v>
      </c>
      <c r="S33" s="29">
        <f t="shared" si="18"/>
        <v>492583.47568444331</v>
      </c>
      <c r="T33" s="35">
        <f t="shared" si="19"/>
        <v>63.778307849060468</v>
      </c>
      <c r="U33" s="42">
        <v>0.95864674002964168</v>
      </c>
      <c r="V33" s="43">
        <f>1-U33</f>
        <v>4.1353259970358325E-2</v>
      </c>
      <c r="W33" s="29">
        <f t="shared" si="27"/>
        <v>472213.54315736186</v>
      </c>
      <c r="X33" s="29">
        <f t="shared" si="20"/>
        <v>5477800.0306236334</v>
      </c>
      <c r="Y33" s="35">
        <f t="shared" si="28"/>
        <v>55.474345892795242</v>
      </c>
      <c r="Z33" s="36">
        <f t="shared" si="29"/>
        <v>8.3039619562652263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1144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98288.647231479204</v>
      </c>
      <c r="K34" s="5">
        <f t="shared" si="24"/>
        <v>0</v>
      </c>
      <c r="L34" s="5">
        <f t="shared" si="25"/>
        <v>491443.23615739599</v>
      </c>
      <c r="M34" s="5">
        <f t="shared" si="16"/>
        <v>5805189.1445436189</v>
      </c>
      <c r="N34" s="33">
        <f t="shared" si="26"/>
        <v>59.062661945807847</v>
      </c>
      <c r="O34" s="4"/>
      <c r="Q34" s="27" t="s">
        <v>44</v>
      </c>
      <c r="R34" s="29">
        <f t="shared" si="17"/>
        <v>98288.647231479204</v>
      </c>
      <c r="S34" s="29">
        <f t="shared" si="18"/>
        <v>491443.23615739599</v>
      </c>
      <c r="T34" s="35">
        <f t="shared" si="19"/>
        <v>59.062661945807847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476297.06239192194</v>
      </c>
      <c r="X34" s="29">
        <f t="shared" si="20"/>
        <v>5005586.487466272</v>
      </c>
      <c r="Y34" s="35">
        <f t="shared" si="28"/>
        <v>50.927412559434615</v>
      </c>
      <c r="Z34" s="36">
        <f t="shared" si="29"/>
        <v>8.135249386373232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1145</v>
      </c>
      <c r="E35">
        <v>1</v>
      </c>
      <c r="F35" s="3">
        <f t="shared" si="21"/>
        <v>8.7336244541484718E-4</v>
      </c>
      <c r="G35" s="2">
        <v>0.5</v>
      </c>
      <c r="H35" s="3">
        <f t="shared" si="22"/>
        <v>4.3572984749455342E-3</v>
      </c>
      <c r="I35" s="3">
        <f t="shared" si="23"/>
        <v>0.99564270152505452</v>
      </c>
      <c r="J35" s="5">
        <f t="shared" si="30"/>
        <v>98288.647231479204</v>
      </c>
      <c r="K35" s="5">
        <f t="shared" si="24"/>
        <v>428.27297268618395</v>
      </c>
      <c r="L35" s="5">
        <f t="shared" si="25"/>
        <v>490372.55372568063</v>
      </c>
      <c r="M35" s="5">
        <f t="shared" si="16"/>
        <v>5313745.908386223</v>
      </c>
      <c r="N35" s="33">
        <f t="shared" si="26"/>
        <v>54.062661945807854</v>
      </c>
      <c r="O35" s="4"/>
      <c r="Q35" s="27" t="s">
        <v>46</v>
      </c>
      <c r="R35" s="29">
        <f t="shared" si="17"/>
        <v>98288.647231479204</v>
      </c>
      <c r="S35" s="29">
        <f t="shared" si="18"/>
        <v>490372.55372568063</v>
      </c>
      <c r="T35" s="35">
        <f t="shared" si="19"/>
        <v>54.062661945807854</v>
      </c>
      <c r="U35" s="42">
        <v>0.96192878092594225</v>
      </c>
      <c r="V35" s="43">
        <f t="shared" si="31"/>
        <v>3.8071219074057749E-2</v>
      </c>
      <c r="W35" s="29">
        <f t="shared" si="27"/>
        <v>471703.47280488507</v>
      </c>
      <c r="X35" s="29">
        <f t="shared" si="20"/>
        <v>4529289.4250743501</v>
      </c>
      <c r="Y35" s="35">
        <f t="shared" si="28"/>
        <v>46.08151147311488</v>
      </c>
      <c r="Z35" s="36">
        <f t="shared" si="29"/>
        <v>7.9811504726929741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1198</v>
      </c>
      <c r="E36">
        <v>3</v>
      </c>
      <c r="F36" s="3">
        <f t="shared" si="21"/>
        <v>2.5041736227045075E-3</v>
      </c>
      <c r="G36" s="2">
        <v>0.5</v>
      </c>
      <c r="H36" s="3">
        <f t="shared" si="22"/>
        <v>1.244296972210701E-2</v>
      </c>
      <c r="I36" s="3">
        <f t="shared" si="23"/>
        <v>0.98755703027789299</v>
      </c>
      <c r="J36" s="5">
        <f t="shared" si="30"/>
        <v>97860.374258793032</v>
      </c>
      <c r="K36" s="5">
        <f t="shared" si="24"/>
        <v>1217.6736738962218</v>
      </c>
      <c r="L36" s="5">
        <f t="shared" si="25"/>
        <v>486257.68710922461</v>
      </c>
      <c r="M36" s="5">
        <f t="shared" si="16"/>
        <v>4823373.3546605427</v>
      </c>
      <c r="N36" s="33">
        <f t="shared" si="26"/>
        <v>49.288319109684466</v>
      </c>
      <c r="O36" s="4"/>
      <c r="Q36" s="27" t="s">
        <v>48</v>
      </c>
      <c r="R36" s="29">
        <f t="shared" si="17"/>
        <v>97860.374258793032</v>
      </c>
      <c r="S36" s="29">
        <f t="shared" si="18"/>
        <v>486257.68710922461</v>
      </c>
      <c r="T36" s="35">
        <f t="shared" si="19"/>
        <v>49.288319109684466</v>
      </c>
      <c r="U36" s="42">
        <v>0.95558309086652893</v>
      </c>
      <c r="V36" s="43">
        <f t="shared" si="31"/>
        <v>4.4416909133471072E-2</v>
      </c>
      <c r="W36" s="29">
        <f t="shared" si="27"/>
        <v>464659.62360544235</v>
      </c>
      <c r="X36" s="29">
        <f t="shared" si="20"/>
        <v>4057585.9522694647</v>
      </c>
      <c r="Y36" s="35">
        <f t="shared" si="28"/>
        <v>41.463012818029142</v>
      </c>
      <c r="Z36" s="36">
        <f t="shared" si="29"/>
        <v>7.8253062916553233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1386</v>
      </c>
      <c r="E37"/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96642.700584896811</v>
      </c>
      <c r="K37" s="5">
        <f t="shared" si="24"/>
        <v>0</v>
      </c>
      <c r="L37" s="5">
        <f t="shared" si="25"/>
        <v>483213.50292448408</v>
      </c>
      <c r="M37" s="5">
        <f t="shared" si="16"/>
        <v>4337115.6675513182</v>
      </c>
      <c r="N37" s="33">
        <f t="shared" si="26"/>
        <v>44.877840140045883</v>
      </c>
      <c r="O37" s="4"/>
      <c r="Q37" s="27" t="s">
        <v>50</v>
      </c>
      <c r="R37" s="29">
        <f t="shared" si="17"/>
        <v>96642.700584896811</v>
      </c>
      <c r="S37" s="29">
        <f t="shared" si="18"/>
        <v>483213.50292448408</v>
      </c>
      <c r="T37" s="35">
        <f t="shared" si="19"/>
        <v>44.877840140045883</v>
      </c>
      <c r="U37" s="42">
        <v>0.95343645724036619</v>
      </c>
      <c r="V37" s="43">
        <f t="shared" si="31"/>
        <v>4.6563542759633814E-2</v>
      </c>
      <c r="W37" s="29">
        <f t="shared" si="27"/>
        <v>460713.37031902745</v>
      </c>
      <c r="X37" s="29">
        <f t="shared" si="20"/>
        <v>3592926.3286640225</v>
      </c>
      <c r="Y37" s="35">
        <f t="shared" si="28"/>
        <v>37.177420611376419</v>
      </c>
      <c r="Z37" s="36">
        <f t="shared" si="29"/>
        <v>7.7004195286694639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1434</v>
      </c>
      <c r="E38">
        <v>6</v>
      </c>
      <c r="F38" s="3">
        <f t="shared" si="21"/>
        <v>4.1841004184100415E-3</v>
      </c>
      <c r="G38" s="2">
        <v>0.5</v>
      </c>
      <c r="H38" s="3">
        <f t="shared" si="22"/>
        <v>2.0703933747412008E-2</v>
      </c>
      <c r="I38" s="3">
        <f t="shared" si="23"/>
        <v>0.97929606625258803</v>
      </c>
      <c r="J38" s="5">
        <f t="shared" si="30"/>
        <v>96642.700584896811</v>
      </c>
      <c r="K38" s="5">
        <f t="shared" si="24"/>
        <v>2000.8840700806793</v>
      </c>
      <c r="L38" s="5">
        <f t="shared" si="25"/>
        <v>478211.29274928238</v>
      </c>
      <c r="M38" s="5">
        <f t="shared" si="16"/>
        <v>3853902.164626834</v>
      </c>
      <c r="N38" s="33">
        <f t="shared" si="26"/>
        <v>39.877840140045883</v>
      </c>
      <c r="O38" s="4"/>
      <c r="Q38" s="27" t="s">
        <v>52</v>
      </c>
      <c r="R38" s="29">
        <f t="shared" si="17"/>
        <v>96642.700584896811</v>
      </c>
      <c r="S38" s="29">
        <f t="shared" si="18"/>
        <v>478211.29274928238</v>
      </c>
      <c r="T38" s="35">
        <f t="shared" si="19"/>
        <v>39.877840140045883</v>
      </c>
      <c r="U38" s="42">
        <v>0.93748024841036759</v>
      </c>
      <c r="V38" s="43">
        <f t="shared" si="31"/>
        <v>6.2519751589632411E-2</v>
      </c>
      <c r="W38" s="29">
        <f t="shared" si="27"/>
        <v>448313.64151924028</v>
      </c>
      <c r="X38" s="29">
        <f t="shared" si="20"/>
        <v>3132212.958344995</v>
      </c>
      <c r="Y38" s="35">
        <f t="shared" si="28"/>
        <v>32.410238325174589</v>
      </c>
      <c r="Z38" s="36">
        <f t="shared" si="29"/>
        <v>7.4676018148712942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1409</v>
      </c>
      <c r="E39">
        <v>2</v>
      </c>
      <c r="F39" s="3">
        <f t="shared" si="21"/>
        <v>1.4194464158977999E-3</v>
      </c>
      <c r="G39" s="2">
        <v>0.5</v>
      </c>
      <c r="H39" s="3">
        <f t="shared" si="22"/>
        <v>7.0721357850070735E-3</v>
      </c>
      <c r="I39" s="3">
        <f t="shared" si="23"/>
        <v>0.99292786421499291</v>
      </c>
      <c r="J39" s="5">
        <f t="shared" si="30"/>
        <v>94641.816514816135</v>
      </c>
      <c r="K39" s="5">
        <f t="shared" si="24"/>
        <v>669.3197773325046</v>
      </c>
      <c r="L39" s="5">
        <f t="shared" si="25"/>
        <v>471535.78313074942</v>
      </c>
      <c r="M39" s="5">
        <f t="shared" si="16"/>
        <v>3375690.8718775515</v>
      </c>
      <c r="N39" s="33">
        <f t="shared" si="26"/>
        <v>35.668069318482374</v>
      </c>
      <c r="O39" s="4"/>
      <c r="Q39" s="27" t="s">
        <v>54</v>
      </c>
      <c r="R39" s="29">
        <f t="shared" si="17"/>
        <v>94641.816514816135</v>
      </c>
      <c r="S39" s="29">
        <f t="shared" si="18"/>
        <v>471535.78313074942</v>
      </c>
      <c r="T39" s="35">
        <f t="shared" si="19"/>
        <v>35.668069318482374</v>
      </c>
      <c r="U39" s="42">
        <v>0.91788799906018037</v>
      </c>
      <c r="V39" s="43">
        <f t="shared" si="31"/>
        <v>8.2112000939819629E-2</v>
      </c>
      <c r="W39" s="29">
        <f t="shared" si="27"/>
        <v>432817.03646315873</v>
      </c>
      <c r="X39" s="29">
        <f t="shared" si="20"/>
        <v>2683899.3168257549</v>
      </c>
      <c r="Y39" s="35">
        <f t="shared" si="28"/>
        <v>28.358493271371135</v>
      </c>
      <c r="Z39" s="36">
        <f t="shared" si="29"/>
        <v>7.3095760471112392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1208</v>
      </c>
      <c r="E40">
        <v>3</v>
      </c>
      <c r="F40" s="3">
        <f t="shared" si="21"/>
        <v>2.4834437086092716E-3</v>
      </c>
      <c r="G40" s="2">
        <v>0.5</v>
      </c>
      <c r="H40" s="3">
        <f t="shared" si="22"/>
        <v>1.2340600575894693E-2</v>
      </c>
      <c r="I40" s="3">
        <f t="shared" si="23"/>
        <v>0.9876593994241053</v>
      </c>
      <c r="J40" s="5">
        <f t="shared" si="30"/>
        <v>93972.496737483627</v>
      </c>
      <c r="K40" s="5">
        <f t="shared" si="24"/>
        <v>1159.6770473568527</v>
      </c>
      <c r="L40" s="5">
        <f t="shared" si="25"/>
        <v>466963.29106902599</v>
      </c>
      <c r="M40" s="5">
        <f t="shared" si="16"/>
        <v>2904155.088746802</v>
      </c>
      <c r="N40" s="33">
        <f t="shared" si="26"/>
        <v>30.904309128443071</v>
      </c>
      <c r="O40" s="4"/>
      <c r="Q40" s="27" t="s">
        <v>56</v>
      </c>
      <c r="R40" s="29">
        <f t="shared" si="17"/>
        <v>93972.496737483627</v>
      </c>
      <c r="S40" s="29">
        <f t="shared" si="18"/>
        <v>466963.29106902599</v>
      </c>
      <c r="T40" s="35">
        <f t="shared" si="19"/>
        <v>30.904309128443071</v>
      </c>
      <c r="U40" s="42">
        <v>0.89571782863194893</v>
      </c>
      <c r="V40" s="43">
        <f t="shared" si="31"/>
        <v>0.10428217136805107</v>
      </c>
      <c r="W40" s="29">
        <f t="shared" si="27"/>
        <v>418267.34512717673</v>
      </c>
      <c r="X40" s="29">
        <f t="shared" si="20"/>
        <v>2251082.2803625963</v>
      </c>
      <c r="Y40" s="35">
        <f t="shared" si="28"/>
        <v>23.954692686851722</v>
      </c>
      <c r="Z40" s="36">
        <f t="shared" si="29"/>
        <v>6.9496164415913491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967</v>
      </c>
      <c r="E41">
        <v>4</v>
      </c>
      <c r="F41" s="3">
        <f t="shared" si="21"/>
        <v>4.1365046535677356E-3</v>
      </c>
      <c r="G41" s="2">
        <v>0.5</v>
      </c>
      <c r="H41" s="3">
        <f t="shared" si="22"/>
        <v>2.0470829068577275E-2</v>
      </c>
      <c r="I41" s="3">
        <f t="shared" si="23"/>
        <v>0.97952917093142278</v>
      </c>
      <c r="J41" s="5">
        <f t="shared" si="30"/>
        <v>92812.81969012678</v>
      </c>
      <c r="K41" s="5">
        <f t="shared" si="24"/>
        <v>1899.9553672492686</v>
      </c>
      <c r="L41" s="5">
        <f t="shared" si="25"/>
        <v>459314.21003251075</v>
      </c>
      <c r="M41" s="5">
        <f t="shared" si="16"/>
        <v>2437191.7976777758</v>
      </c>
      <c r="N41" s="33">
        <f t="shared" si="26"/>
        <v>26.259215115054186</v>
      </c>
      <c r="O41" s="4"/>
      <c r="Q41" s="27" t="s">
        <v>58</v>
      </c>
      <c r="R41" s="29">
        <f t="shared" si="17"/>
        <v>92812.81969012678</v>
      </c>
      <c r="S41" s="29">
        <f t="shared" si="18"/>
        <v>459314.21003251075</v>
      </c>
      <c r="T41" s="35">
        <f t="shared" si="19"/>
        <v>26.259215115054186</v>
      </c>
      <c r="U41" s="42">
        <v>0.86473435856680392</v>
      </c>
      <c r="V41" s="43">
        <f t="shared" si="31"/>
        <v>0.13526564143319608</v>
      </c>
      <c r="W41" s="29">
        <f t="shared" si="27"/>
        <v>397184.77879308141</v>
      </c>
      <c r="X41" s="29">
        <f t="shared" si="20"/>
        <v>1832814.9352354195</v>
      </c>
      <c r="Y41" s="35">
        <f t="shared" si="28"/>
        <v>19.747432966206826</v>
      </c>
      <c r="Z41" s="36">
        <f t="shared" si="29"/>
        <v>6.5117821488473595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779</v>
      </c>
      <c r="E42">
        <v>14</v>
      </c>
      <c r="F42" s="3">
        <f t="shared" si="21"/>
        <v>1.7971758664955071E-2</v>
      </c>
      <c r="G42" s="2">
        <v>0.5</v>
      </c>
      <c r="H42" s="3">
        <f t="shared" si="22"/>
        <v>8.5995085995085999E-2</v>
      </c>
      <c r="I42" s="3">
        <f t="shared" si="23"/>
        <v>0.91400491400491402</v>
      </c>
      <c r="J42" s="5">
        <f t="shared" si="30"/>
        <v>90912.864322877518</v>
      </c>
      <c r="K42" s="5">
        <f t="shared" si="24"/>
        <v>7818.059585505438</v>
      </c>
      <c r="L42" s="5">
        <f t="shared" si="25"/>
        <v>435019.17265062395</v>
      </c>
      <c r="M42" s="5">
        <f t="shared" si="16"/>
        <v>1977877.5876452653</v>
      </c>
      <c r="N42" s="33">
        <f t="shared" si="26"/>
        <v>21.755750436162945</v>
      </c>
      <c r="O42" s="4"/>
      <c r="Q42" s="27" t="s">
        <v>60</v>
      </c>
      <c r="R42" s="29">
        <f t="shared" si="17"/>
        <v>90912.864322877518</v>
      </c>
      <c r="S42" s="29">
        <f t="shared" si="18"/>
        <v>435019.17265062395</v>
      </c>
      <c r="T42" s="35">
        <f t="shared" si="19"/>
        <v>21.755750436162945</v>
      </c>
      <c r="U42" s="42">
        <v>0.81758889711164551</v>
      </c>
      <c r="V42" s="43">
        <f t="shared" si="31"/>
        <v>0.18241110288835449</v>
      </c>
      <c r="W42" s="29">
        <f t="shared" si="27"/>
        <v>355666.84558984416</v>
      </c>
      <c r="X42" s="29">
        <f t="shared" si="20"/>
        <v>1435630.1564423381</v>
      </c>
      <c r="Y42" s="35">
        <f t="shared" si="28"/>
        <v>15.791276263650545</v>
      </c>
      <c r="Z42" s="36">
        <f t="shared" si="29"/>
        <v>5.9644741725124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588</v>
      </c>
      <c r="E43">
        <v>8</v>
      </c>
      <c r="F43" s="3">
        <f t="shared" si="21"/>
        <v>1.3605442176870748E-2</v>
      </c>
      <c r="G43" s="2">
        <v>0.5</v>
      </c>
      <c r="H43" s="3">
        <f t="shared" si="22"/>
        <v>6.5789473684210523E-2</v>
      </c>
      <c r="I43" s="3">
        <f t="shared" si="23"/>
        <v>0.93421052631578949</v>
      </c>
      <c r="J43" s="5">
        <f t="shared" si="30"/>
        <v>83094.804737372076</v>
      </c>
      <c r="K43" s="5">
        <f t="shared" si="24"/>
        <v>5466.7634695639517</v>
      </c>
      <c r="L43" s="5">
        <f t="shared" si="25"/>
        <v>401807.11501295044</v>
      </c>
      <c r="M43" s="5">
        <f t="shared" si="16"/>
        <v>1542858.4149946414</v>
      </c>
      <c r="N43" s="33">
        <f t="shared" si="26"/>
        <v>18.567447385801934</v>
      </c>
      <c r="O43" s="4"/>
      <c r="Q43" s="27" t="s">
        <v>62</v>
      </c>
      <c r="R43" s="29">
        <f t="shared" si="17"/>
        <v>83094.804737372076</v>
      </c>
      <c r="S43" s="29">
        <f t="shared" si="18"/>
        <v>401807.11501295044</v>
      </c>
      <c r="T43" s="35">
        <f t="shared" si="19"/>
        <v>18.567447385801934</v>
      </c>
      <c r="U43" s="42">
        <v>0.77888026534586052</v>
      </c>
      <c r="V43" s="43">
        <f t="shared" si="31"/>
        <v>0.22111973465413948</v>
      </c>
      <c r="W43" s="29">
        <f t="shared" si="27"/>
        <v>312959.63235914154</v>
      </c>
      <c r="X43" s="29">
        <f t="shared" si="20"/>
        <v>1079963.3108524939</v>
      </c>
      <c r="Y43" s="35">
        <f t="shared" si="28"/>
        <v>12.996760919840971</v>
      </c>
      <c r="Z43" s="36">
        <f t="shared" si="29"/>
        <v>5.5706864659609625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386</v>
      </c>
      <c r="E44">
        <v>13</v>
      </c>
      <c r="F44" s="3">
        <f t="shared" si="21"/>
        <v>3.367875647668394E-2</v>
      </c>
      <c r="G44" s="2">
        <v>0.5</v>
      </c>
      <c r="H44" s="3">
        <f t="shared" si="22"/>
        <v>0.15531660692951016</v>
      </c>
      <c r="I44" s="3">
        <f t="shared" si="23"/>
        <v>0.84468339307048979</v>
      </c>
      <c r="J44" s="5">
        <f t="shared" si="30"/>
        <v>77628.041267808119</v>
      </c>
      <c r="K44" s="5">
        <f t="shared" si="24"/>
        <v>12056.923972299946</v>
      </c>
      <c r="L44" s="5">
        <f t="shared" si="25"/>
        <v>357997.89640829072</v>
      </c>
      <c r="M44" s="5">
        <f t="shared" si="16"/>
        <v>1141051.2999816909</v>
      </c>
      <c r="N44" s="33">
        <f t="shared" si="26"/>
        <v>14.698957765083764</v>
      </c>
      <c r="O44" s="4"/>
      <c r="Q44" s="27" t="s">
        <v>64</v>
      </c>
      <c r="R44" s="29">
        <f t="shared" si="17"/>
        <v>77628.041267808119</v>
      </c>
      <c r="S44" s="29">
        <f t="shared" si="18"/>
        <v>357997.89640829072</v>
      </c>
      <c r="T44" s="35">
        <f t="shared" si="19"/>
        <v>14.698957765083764</v>
      </c>
      <c r="U44" s="42">
        <v>0.71980976748499381</v>
      </c>
      <c r="V44" s="43">
        <f t="shared" si="31"/>
        <v>0.28019023251500619</v>
      </c>
      <c r="W44" s="29">
        <f t="shared" si="27"/>
        <v>257690.38257376864</v>
      </c>
      <c r="X44" s="29">
        <f t="shared" si="20"/>
        <v>767003.67849335226</v>
      </c>
      <c r="Y44" s="35">
        <f t="shared" si="28"/>
        <v>9.880497639342396</v>
      </c>
      <c r="Z44" s="36">
        <f t="shared" si="29"/>
        <v>4.8184601257413675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238</v>
      </c>
      <c r="E45">
        <v>11</v>
      </c>
      <c r="F45" s="3">
        <f t="shared" si="21"/>
        <v>4.6218487394957986E-2</v>
      </c>
      <c r="G45" s="2">
        <v>0.5</v>
      </c>
      <c r="H45" s="3">
        <f t="shared" si="22"/>
        <v>0.2071563088512241</v>
      </c>
      <c r="I45" s="3">
        <f t="shared" si="23"/>
        <v>0.79284369114877595</v>
      </c>
      <c r="J45" s="5">
        <f t="shared" si="30"/>
        <v>65571.117295508171</v>
      </c>
      <c r="K45" s="5">
        <f t="shared" si="24"/>
        <v>13583.470626188133</v>
      </c>
      <c r="L45" s="5">
        <f t="shared" si="25"/>
        <v>293896.90991207055</v>
      </c>
      <c r="M45" s="5">
        <f t="shared" si="16"/>
        <v>783053.40357340011</v>
      </c>
      <c r="N45" s="33">
        <f t="shared" si="26"/>
        <v>11.942047594589969</v>
      </c>
      <c r="O45" s="4"/>
      <c r="Q45" s="27" t="s">
        <v>66</v>
      </c>
      <c r="R45" s="29">
        <f t="shared" si="17"/>
        <v>65571.117295508171</v>
      </c>
      <c r="S45" s="29">
        <f t="shared" si="18"/>
        <v>293896.90991207055</v>
      </c>
      <c r="T45" s="35">
        <f t="shared" si="19"/>
        <v>11.942047594589969</v>
      </c>
      <c r="U45" s="42">
        <v>0.68480776711742686</v>
      </c>
      <c r="V45" s="43">
        <f t="shared" si="31"/>
        <v>0.31519223288257314</v>
      </c>
      <c r="W45" s="29">
        <f t="shared" si="27"/>
        <v>201262.8866395966</v>
      </c>
      <c r="X45" s="29">
        <f t="shared" si="20"/>
        <v>509313.29591958359</v>
      </c>
      <c r="Y45" s="35">
        <f t="shared" si="28"/>
        <v>7.7673420390912442</v>
      </c>
      <c r="Z45" s="36">
        <f t="shared" si="29"/>
        <v>4.1747055554987247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147</v>
      </c>
      <c r="E46">
        <v>14</v>
      </c>
      <c r="F46" s="3">
        <f t="shared" si="21"/>
        <v>9.5238095238095233E-2</v>
      </c>
      <c r="G46" s="2">
        <v>0.5</v>
      </c>
      <c r="H46" s="3">
        <f t="shared" si="22"/>
        <v>0.38461538461538458</v>
      </c>
      <c r="I46" s="3">
        <f t="shared" si="23"/>
        <v>0.61538461538461542</v>
      </c>
      <c r="J46" s="5">
        <f t="shared" si="30"/>
        <v>51987.646669320042</v>
      </c>
      <c r="K46" s="5">
        <f t="shared" si="24"/>
        <v>19995.248718969244</v>
      </c>
      <c r="L46" s="5">
        <f t="shared" si="25"/>
        <v>209950.11154917709</v>
      </c>
      <c r="M46" s="5">
        <f>L46+M47</f>
        <v>489156.4936613295</v>
      </c>
      <c r="N46" s="33">
        <f t="shared" si="26"/>
        <v>9.4090909090909101</v>
      </c>
      <c r="O46" s="4"/>
      <c r="Q46" s="27" t="s">
        <v>68</v>
      </c>
      <c r="R46" s="29">
        <f t="shared" si="17"/>
        <v>51987.646669320042</v>
      </c>
      <c r="S46" s="29">
        <f t="shared" si="18"/>
        <v>209950.11154917709</v>
      </c>
      <c r="T46" s="35">
        <f t="shared" si="19"/>
        <v>9.4090909090909101</v>
      </c>
      <c r="U46" s="42">
        <v>0.65629805890441617</v>
      </c>
      <c r="V46" s="43">
        <f t="shared" si="31"/>
        <v>0.34370194109558383</v>
      </c>
      <c r="W46" s="29">
        <f t="shared" si="27"/>
        <v>137789.85067649058</v>
      </c>
      <c r="X46" s="29">
        <f>X47+W46</f>
        <v>308050.40927998698</v>
      </c>
      <c r="Y46" s="35">
        <f t="shared" si="28"/>
        <v>5.9254540071685851</v>
      </c>
      <c r="Z46" s="36">
        <f t="shared" si="29"/>
        <v>3.483636901922325</v>
      </c>
    </row>
    <row r="47" spans="1:26" s="2" customFormat="1" x14ac:dyDescent="0.25">
      <c r="A47" s="12">
        <v>19</v>
      </c>
      <c r="B47" s="13" t="s">
        <v>69</v>
      </c>
      <c r="C47" s="12"/>
      <c r="D47">
        <v>96</v>
      </c>
      <c r="E47">
        <v>11</v>
      </c>
      <c r="F47" s="17">
        <f t="shared" si="21"/>
        <v>0.11458333333333333</v>
      </c>
      <c r="G47" s="12"/>
      <c r="H47" s="17">
        <v>1</v>
      </c>
      <c r="I47" s="17">
        <f t="shared" si="23"/>
        <v>0</v>
      </c>
      <c r="J47" s="21">
        <f t="shared" si="30"/>
        <v>31992.397950350798</v>
      </c>
      <c r="K47" s="21">
        <f t="shared" si="24"/>
        <v>31992.397950350798</v>
      </c>
      <c r="L47" s="21">
        <f>K47/F47</f>
        <v>279206.38211215241</v>
      </c>
      <c r="M47" s="21">
        <f>L47</f>
        <v>279206.38211215241</v>
      </c>
      <c r="N47" s="34">
        <f t="shared" si="26"/>
        <v>8.7272727272727266</v>
      </c>
      <c r="O47" s="4"/>
      <c r="Q47" s="30" t="s">
        <v>69</v>
      </c>
      <c r="R47" s="31">
        <f t="shared" si="17"/>
        <v>31992.397950350798</v>
      </c>
      <c r="S47" s="31">
        <f t="shared" si="18"/>
        <v>279206.38211215241</v>
      </c>
      <c r="T47" s="38">
        <f t="shared" si="19"/>
        <v>8.7272727272727266</v>
      </c>
      <c r="U47" s="44">
        <v>0.6098018151143324</v>
      </c>
      <c r="V47" s="45">
        <f t="shared" si="31"/>
        <v>0.3901981848856676</v>
      </c>
      <c r="W47" s="31">
        <f t="shared" si="27"/>
        <v>170260.55860349641</v>
      </c>
      <c r="X47" s="31">
        <f>W47</f>
        <v>170260.55860349641</v>
      </c>
      <c r="Y47" s="38">
        <f t="shared" si="28"/>
        <v>5.3219067500887185</v>
      </c>
      <c r="Z47" s="37">
        <f t="shared" si="29"/>
        <v>3.4053659771840081</v>
      </c>
    </row>
    <row r="48" spans="1:26" s="2" customFormat="1" ht="13.2" x14ac:dyDescent="0.25">
      <c r="B48" s="2" t="s">
        <v>70</v>
      </c>
      <c r="D48" s="25">
        <f>SUM(D29:D47)</f>
        <v>16032</v>
      </c>
      <c r="E48" s="25">
        <f>SUM(E29:E47)</f>
        <v>93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250</v>
      </c>
      <c r="E54" s="49">
        <f>E4+E29</f>
        <v>3</v>
      </c>
      <c r="F54" s="3">
        <f>E54/D54</f>
        <v>1.2E-2</v>
      </c>
      <c r="G54" s="2">
        <v>0.3</v>
      </c>
      <c r="H54" s="18">
        <f>C54*F54/(1+(1-G54)*C54*F54)</f>
        <v>1.190003966679889E-2</v>
      </c>
      <c r="I54" s="18">
        <f>1-H54</f>
        <v>0.98809996033320113</v>
      </c>
      <c r="J54" s="19">
        <v>100000</v>
      </c>
      <c r="K54" s="20">
        <f>J54*H54</f>
        <v>1190.0039666798889</v>
      </c>
      <c r="L54" s="20">
        <f>C54*(J55+G54*K54)</f>
        <v>99166.997223324084</v>
      </c>
      <c r="M54" s="5">
        <f t="shared" ref="M54:M70" si="32">L54+M55</f>
        <v>7538240.8938176697</v>
      </c>
      <c r="N54" s="32">
        <f>M54/J54</f>
        <v>75.382408938176695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99166.997223324084</v>
      </c>
      <c r="T54" s="35">
        <f t="shared" ref="T54:T72" si="35">N54</f>
        <v>75.382408938176695</v>
      </c>
      <c r="U54" s="42">
        <v>0.96170886472285344</v>
      </c>
      <c r="V54" s="43">
        <f>1-U54</f>
        <v>3.829113527714656E-2</v>
      </c>
      <c r="W54" s="29">
        <f>S54*U54</f>
        <v>95369.780317617362</v>
      </c>
      <c r="X54" s="29">
        <f t="shared" ref="X54:X70" si="36">X55+W54</f>
        <v>6682153.2389643583</v>
      </c>
      <c r="Y54" s="40">
        <f>X54/R54</f>
        <v>66.821532389643579</v>
      </c>
      <c r="Z54" s="36">
        <f>T54-Y54</f>
        <v>8.5608765485331162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1396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98809.996033320116</v>
      </c>
      <c r="K55" s="5">
        <f t="shared" ref="K55:K72" si="41">J55*H55</f>
        <v>0</v>
      </c>
      <c r="L55" s="5">
        <f t="shared" ref="L55:L71" si="42">C55*(J56+G55*K55)</f>
        <v>395239.98413328046</v>
      </c>
      <c r="M55" s="5">
        <f t="shared" si="32"/>
        <v>7439073.8965943456</v>
      </c>
      <c r="N55" s="33">
        <f t="shared" ref="N55:N72" si="43">M55/J55</f>
        <v>75.286653124505591</v>
      </c>
      <c r="O55" s="4"/>
      <c r="Q55" s="27" t="s">
        <v>36</v>
      </c>
      <c r="R55" s="29">
        <f t="shared" si="33"/>
        <v>98809.996033320116</v>
      </c>
      <c r="S55" s="29">
        <f t="shared" si="34"/>
        <v>395239.98413328046</v>
      </c>
      <c r="T55" s="35">
        <f t="shared" si="35"/>
        <v>75.286653124505591</v>
      </c>
      <c r="U55" s="42">
        <v>0.96170886472285344</v>
      </c>
      <c r="V55" s="43">
        <f>1-U55</f>
        <v>3.829113527714656E-2</v>
      </c>
      <c r="W55" s="29">
        <f t="shared" ref="W55:W72" si="44">S55*U55</f>
        <v>380105.79643389577</v>
      </c>
      <c r="X55" s="29">
        <f t="shared" si="36"/>
        <v>6586783.4586467408</v>
      </c>
      <c r="Y55" s="35">
        <f t="shared" ref="Y55:Y72" si="45">X55/R55</f>
        <v>66.661104372735579</v>
      </c>
      <c r="Z55" s="36">
        <f t="shared" ref="Z55:Z72" si="46">T55-Y55</f>
        <v>8.6255487517700118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2006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98809.996033320116</v>
      </c>
      <c r="K56" s="5">
        <f t="shared" si="41"/>
        <v>0</v>
      </c>
      <c r="L56" s="5">
        <f t="shared" si="42"/>
        <v>494049.98016660055</v>
      </c>
      <c r="M56" s="5">
        <f t="shared" si="32"/>
        <v>7043833.9124610648</v>
      </c>
      <c r="N56" s="33">
        <f t="shared" si="43"/>
        <v>71.286653124505591</v>
      </c>
      <c r="O56" s="4"/>
      <c r="Q56" s="27" t="s">
        <v>38</v>
      </c>
      <c r="R56" s="29">
        <f t="shared" si="33"/>
        <v>98809.996033320116</v>
      </c>
      <c r="S56" s="29">
        <f t="shared" si="34"/>
        <v>494049.98016660055</v>
      </c>
      <c r="T56" s="35">
        <f t="shared" si="35"/>
        <v>71.286653124505591</v>
      </c>
      <c r="U56" s="42">
        <v>0.96170886472285344</v>
      </c>
      <c r="V56" s="43">
        <f>1-U56</f>
        <v>3.829113527714656E-2</v>
      </c>
      <c r="W56" s="29">
        <f t="shared" si="44"/>
        <v>475132.24554236967</v>
      </c>
      <c r="X56" s="29">
        <f t="shared" si="36"/>
        <v>6206677.6622128449</v>
      </c>
      <c r="Y56" s="35">
        <f t="shared" si="45"/>
        <v>62.814268913844167</v>
      </c>
      <c r="Z56" s="36">
        <f t="shared" si="46"/>
        <v>8.4723842106614242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2112</v>
      </c>
      <c r="E57" s="49">
        <f t="shared" si="37"/>
        <v>2</v>
      </c>
      <c r="F57" s="3">
        <f t="shared" si="38"/>
        <v>9.46969696969697E-4</v>
      </c>
      <c r="G57" s="2">
        <v>0.5</v>
      </c>
      <c r="H57" s="3">
        <f t="shared" si="39"/>
        <v>4.7236655644780348E-3</v>
      </c>
      <c r="I57" s="3">
        <f t="shared" si="40"/>
        <v>0.99527633443552199</v>
      </c>
      <c r="J57" s="5">
        <f t="shared" si="47"/>
        <v>98809.996033320116</v>
      </c>
      <c r="K57" s="5">
        <f t="shared" si="41"/>
        <v>466.74537568880544</v>
      </c>
      <c r="L57" s="5">
        <f t="shared" si="42"/>
        <v>492883.11672737857</v>
      </c>
      <c r="M57" s="5">
        <f t="shared" si="32"/>
        <v>6549783.9322944637</v>
      </c>
      <c r="N57" s="33">
        <f t="shared" si="43"/>
        <v>66.286653124505591</v>
      </c>
      <c r="O57" s="4"/>
      <c r="Q57" s="27" t="s">
        <v>40</v>
      </c>
      <c r="R57" s="29">
        <f t="shared" si="33"/>
        <v>98809.996033320116</v>
      </c>
      <c r="S57" s="29">
        <f t="shared" si="34"/>
        <v>492883.11672737857</v>
      </c>
      <c r="T57" s="35">
        <f t="shared" si="35"/>
        <v>66.286653124505591</v>
      </c>
      <c r="U57" s="42">
        <v>0.96170886472285344</v>
      </c>
      <c r="V57" s="43">
        <f>1-U57</f>
        <v>3.829113527714656E-2</v>
      </c>
      <c r="W57" s="29">
        <f t="shared" si="44"/>
        <v>474010.06262894889</v>
      </c>
      <c r="X57" s="29">
        <f t="shared" si="36"/>
        <v>5731545.4166704752</v>
      </c>
      <c r="Y57" s="35">
        <f t="shared" si="45"/>
        <v>58.005724590229896</v>
      </c>
      <c r="Z57" s="36">
        <f t="shared" si="46"/>
        <v>8.2809285342756951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2251</v>
      </c>
      <c r="E58" s="49">
        <f t="shared" si="37"/>
        <v>4</v>
      </c>
      <c r="F58" s="3">
        <f t="shared" si="38"/>
        <v>1.7769880053309639E-3</v>
      </c>
      <c r="G58" s="2">
        <v>0.5</v>
      </c>
      <c r="H58" s="3">
        <f t="shared" si="39"/>
        <v>8.84564352056612E-3</v>
      </c>
      <c r="I58" s="3">
        <f t="shared" si="40"/>
        <v>0.99115435647943384</v>
      </c>
      <c r="J58" s="5">
        <f t="shared" si="47"/>
        <v>98343.250657631317</v>
      </c>
      <c r="K58" s="5">
        <f t="shared" si="41"/>
        <v>869.9093379710863</v>
      </c>
      <c r="L58" s="5">
        <f t="shared" si="42"/>
        <v>489541.47994322889</v>
      </c>
      <c r="M58" s="5">
        <f t="shared" si="32"/>
        <v>6056900.8155670855</v>
      </c>
      <c r="N58" s="33">
        <f t="shared" si="43"/>
        <v>61.589389968950321</v>
      </c>
      <c r="O58" s="4"/>
      <c r="Q58" s="27" t="s">
        <v>42</v>
      </c>
      <c r="R58" s="29">
        <f t="shared" si="33"/>
        <v>98343.250657631317</v>
      </c>
      <c r="S58" s="29">
        <f t="shared" si="34"/>
        <v>489541.47994322889</v>
      </c>
      <c r="T58" s="35">
        <f t="shared" si="35"/>
        <v>61.589389968950321</v>
      </c>
      <c r="U58" s="42">
        <v>0.96170886472285344</v>
      </c>
      <c r="V58" s="43">
        <f>1-U58</f>
        <v>3.829113527714656E-2</v>
      </c>
      <c r="W58" s="29">
        <f t="shared" si="44"/>
        <v>470796.38091094815</v>
      </c>
      <c r="X58" s="29">
        <f t="shared" si="36"/>
        <v>5257535.3540415261</v>
      </c>
      <c r="Y58" s="35">
        <f t="shared" si="45"/>
        <v>53.461069457068511</v>
      </c>
      <c r="Z58" s="36">
        <f t="shared" si="46"/>
        <v>8.1283205118818103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2299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97473.341319660234</v>
      </c>
      <c r="K59" s="5">
        <f t="shared" si="41"/>
        <v>0</v>
      </c>
      <c r="L59" s="5">
        <f t="shared" si="42"/>
        <v>487366.70659830119</v>
      </c>
      <c r="M59" s="5">
        <f t="shared" si="32"/>
        <v>5567359.3356238566</v>
      </c>
      <c r="N59" s="33">
        <f t="shared" si="43"/>
        <v>57.116738384558978</v>
      </c>
      <c r="O59" s="4"/>
      <c r="Q59" s="27" t="s">
        <v>44</v>
      </c>
      <c r="R59" s="29">
        <f t="shared" si="33"/>
        <v>97473.341319660234</v>
      </c>
      <c r="S59" s="29">
        <f t="shared" si="34"/>
        <v>487366.70659830119</v>
      </c>
      <c r="T59" s="35">
        <f t="shared" si="35"/>
        <v>57.116738384558978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469378.82467385946</v>
      </c>
      <c r="X59" s="29">
        <f t="shared" si="36"/>
        <v>4786738.9731305782</v>
      </c>
      <c r="Y59" s="35">
        <f t="shared" si="45"/>
        <v>49.108185975000531</v>
      </c>
      <c r="Z59" s="36">
        <f t="shared" si="46"/>
        <v>8.0085524095584475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2399</v>
      </c>
      <c r="E60" s="49">
        <f t="shared" si="37"/>
        <v>3</v>
      </c>
      <c r="F60" s="3">
        <f t="shared" si="38"/>
        <v>1.2505210504376823E-3</v>
      </c>
      <c r="G60" s="2">
        <v>0.5</v>
      </c>
      <c r="H60" s="3">
        <f t="shared" si="39"/>
        <v>6.2331186370247257E-3</v>
      </c>
      <c r="I60" s="3">
        <f t="shared" si="40"/>
        <v>0.99376688136297531</v>
      </c>
      <c r="J60" s="5">
        <f t="shared" si="47"/>
        <v>97473.341319660234</v>
      </c>
      <c r="K60" s="5">
        <f t="shared" si="41"/>
        <v>607.5629003926465</v>
      </c>
      <c r="L60" s="5">
        <f t="shared" si="42"/>
        <v>485847.79934731958</v>
      </c>
      <c r="M60" s="5">
        <f t="shared" si="32"/>
        <v>5079992.6290255552</v>
      </c>
      <c r="N60" s="33">
        <f t="shared" si="43"/>
        <v>52.116738384558978</v>
      </c>
      <c r="O60" s="4"/>
      <c r="Q60" s="27" t="s">
        <v>46</v>
      </c>
      <c r="R60" s="29">
        <f t="shared" si="33"/>
        <v>97473.341319660234</v>
      </c>
      <c r="S60" s="29">
        <f t="shared" si="34"/>
        <v>485847.79934731958</v>
      </c>
      <c r="T60" s="35">
        <f t="shared" si="35"/>
        <v>52.116738384558978</v>
      </c>
      <c r="U60" s="42">
        <v>0.95736753435116873</v>
      </c>
      <c r="V60" s="43">
        <f t="shared" si="48"/>
        <v>4.2632465648831275E-2</v>
      </c>
      <c r="W60" s="29">
        <f t="shared" si="44"/>
        <v>465134.90973108471</v>
      </c>
      <c r="X60" s="29">
        <f t="shared" si="36"/>
        <v>4317360.1484567188</v>
      </c>
      <c r="Y60" s="35">
        <f t="shared" si="45"/>
        <v>44.292727529449259</v>
      </c>
      <c r="Z60" s="36">
        <f t="shared" si="46"/>
        <v>7.8240108551097194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2368</v>
      </c>
      <c r="E61" s="49">
        <f t="shared" si="37"/>
        <v>6</v>
      </c>
      <c r="F61" s="3">
        <f t="shared" si="38"/>
        <v>2.5337837837837839E-3</v>
      </c>
      <c r="G61" s="2">
        <v>0.5</v>
      </c>
      <c r="H61" s="3">
        <f t="shared" si="39"/>
        <v>1.2589173310952582E-2</v>
      </c>
      <c r="I61" s="3">
        <f t="shared" si="40"/>
        <v>0.98741082668904745</v>
      </c>
      <c r="J61" s="5">
        <f t="shared" si="47"/>
        <v>96865.77841926759</v>
      </c>
      <c r="K61" s="5">
        <f t="shared" si="41"/>
        <v>1219.4600724204902</v>
      </c>
      <c r="L61" s="5">
        <f t="shared" si="42"/>
        <v>481280.24191528669</v>
      </c>
      <c r="M61" s="5">
        <f t="shared" si="32"/>
        <v>4594144.8296782356</v>
      </c>
      <c r="N61" s="33">
        <f t="shared" si="43"/>
        <v>47.427945190232563</v>
      </c>
      <c r="O61" s="4"/>
      <c r="Q61" s="27" t="s">
        <v>48</v>
      </c>
      <c r="R61" s="29">
        <f t="shared" si="33"/>
        <v>96865.77841926759</v>
      </c>
      <c r="S61" s="29">
        <f t="shared" si="34"/>
        <v>481280.24191528669</v>
      </c>
      <c r="T61" s="35">
        <f t="shared" si="35"/>
        <v>47.427945190232563</v>
      </c>
      <c r="U61" s="42">
        <v>0.95681081085376496</v>
      </c>
      <c r="V61" s="43">
        <f t="shared" si="48"/>
        <v>4.3189189146235041E-2</v>
      </c>
      <c r="W61" s="29">
        <f t="shared" si="44"/>
        <v>460494.13851486164</v>
      </c>
      <c r="X61" s="29">
        <f t="shared" si="36"/>
        <v>3852225.2387256343</v>
      </c>
      <c r="Y61" s="35">
        <f t="shared" si="45"/>
        <v>39.768691292108457</v>
      </c>
      <c r="Z61" s="36">
        <f t="shared" si="46"/>
        <v>7.6592538981241063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2824</v>
      </c>
      <c r="E62" s="49">
        <f t="shared" si="37"/>
        <v>3</v>
      </c>
      <c r="F62" s="3">
        <f t="shared" si="38"/>
        <v>1.0623229461756375E-3</v>
      </c>
      <c r="G62" s="2">
        <v>0.5</v>
      </c>
      <c r="H62" s="3">
        <f t="shared" si="39"/>
        <v>5.2975454705986233E-3</v>
      </c>
      <c r="I62" s="3">
        <f t="shared" si="40"/>
        <v>0.99470245452940143</v>
      </c>
      <c r="J62" s="5">
        <f t="shared" si="47"/>
        <v>95646.318346847096</v>
      </c>
      <c r="K62" s="5">
        <f t="shared" si="41"/>
        <v>506.69072053777381</v>
      </c>
      <c r="L62" s="5">
        <f t="shared" si="42"/>
        <v>476964.8649328911</v>
      </c>
      <c r="M62" s="5">
        <f t="shared" si="32"/>
        <v>4112864.5877629491</v>
      </c>
      <c r="N62" s="33">
        <f t="shared" si="43"/>
        <v>43.000762170983513</v>
      </c>
      <c r="O62" s="4"/>
      <c r="Q62" s="27" t="s">
        <v>50</v>
      </c>
      <c r="R62" s="29">
        <f t="shared" si="33"/>
        <v>95646.318346847096</v>
      </c>
      <c r="S62" s="29">
        <f t="shared" si="34"/>
        <v>476964.8649328911</v>
      </c>
      <c r="T62" s="35">
        <f t="shared" si="35"/>
        <v>43.000762170983513</v>
      </c>
      <c r="U62" s="42">
        <v>0.94800928093814252</v>
      </c>
      <c r="V62" s="43">
        <f t="shared" si="48"/>
        <v>5.1990719061857482E-2</v>
      </c>
      <c r="W62" s="29">
        <f t="shared" si="44"/>
        <v>452167.11863778834</v>
      </c>
      <c r="X62" s="29">
        <f t="shared" si="36"/>
        <v>3391731.1002107728</v>
      </c>
      <c r="Y62" s="35">
        <f t="shared" si="45"/>
        <v>35.461177793704159</v>
      </c>
      <c r="Z62" s="36">
        <f t="shared" si="46"/>
        <v>7.539584377279354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2908</v>
      </c>
      <c r="E63" s="49">
        <f t="shared" si="37"/>
        <v>15</v>
      </c>
      <c r="F63" s="3">
        <f t="shared" si="38"/>
        <v>5.1581843191196696E-3</v>
      </c>
      <c r="G63" s="2">
        <v>0.5</v>
      </c>
      <c r="H63" s="3">
        <f t="shared" si="39"/>
        <v>2.5462570022067563E-2</v>
      </c>
      <c r="I63" s="3">
        <f t="shared" si="40"/>
        <v>0.97453742997793247</v>
      </c>
      <c r="J63" s="5">
        <f t="shared" si="47"/>
        <v>95139.627626309331</v>
      </c>
      <c r="K63" s="5">
        <f t="shared" si="41"/>
        <v>2422.4994303083349</v>
      </c>
      <c r="L63" s="5">
        <f t="shared" si="42"/>
        <v>469641.88955577579</v>
      </c>
      <c r="M63" s="5">
        <f t="shared" si="32"/>
        <v>3635899.7228300581</v>
      </c>
      <c r="N63" s="33">
        <f t="shared" si="43"/>
        <v>38.216459466408594</v>
      </c>
      <c r="O63" s="4"/>
      <c r="Q63" s="27" t="s">
        <v>52</v>
      </c>
      <c r="R63" s="29">
        <f t="shared" si="33"/>
        <v>95139.627626309331</v>
      </c>
      <c r="S63" s="29">
        <f t="shared" si="34"/>
        <v>469641.88955577579</v>
      </c>
      <c r="T63" s="35">
        <f t="shared" si="35"/>
        <v>38.216459466408594</v>
      </c>
      <c r="U63" s="42">
        <v>0.94216194080535964</v>
      </c>
      <c r="V63" s="43">
        <f t="shared" si="48"/>
        <v>5.7838059194640357E-2</v>
      </c>
      <c r="W63" s="29">
        <f t="shared" si="44"/>
        <v>442478.71414736606</v>
      </c>
      <c r="X63" s="29">
        <f t="shared" si="36"/>
        <v>2939563.9815729843</v>
      </c>
      <c r="Y63" s="35">
        <f t="shared" si="45"/>
        <v>30.897366900772852</v>
      </c>
      <c r="Z63" s="36">
        <f t="shared" si="46"/>
        <v>7.3190925656357422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2761</v>
      </c>
      <c r="E64" s="49">
        <f t="shared" si="37"/>
        <v>15</v>
      </c>
      <c r="F64" s="3">
        <f t="shared" si="38"/>
        <v>5.4328141977544372E-3</v>
      </c>
      <c r="G64" s="2">
        <v>0.5</v>
      </c>
      <c r="H64" s="3">
        <f t="shared" si="39"/>
        <v>2.6800071466857249E-2</v>
      </c>
      <c r="I64" s="3">
        <f t="shared" si="40"/>
        <v>0.97319992853314274</v>
      </c>
      <c r="J64" s="5">
        <f t="shared" si="47"/>
        <v>92717.128196000995</v>
      </c>
      <c r="K64" s="5">
        <f t="shared" si="41"/>
        <v>2484.825661854592</v>
      </c>
      <c r="L64" s="5">
        <f t="shared" si="42"/>
        <v>457373.57682536851</v>
      </c>
      <c r="M64" s="5">
        <f t="shared" si="32"/>
        <v>3166257.833274282</v>
      </c>
      <c r="N64" s="33">
        <f t="shared" si="43"/>
        <v>34.149653843688043</v>
      </c>
      <c r="O64" s="4"/>
      <c r="Q64" s="27" t="s">
        <v>54</v>
      </c>
      <c r="R64" s="29">
        <f t="shared" si="33"/>
        <v>92717.128196000995</v>
      </c>
      <c r="S64" s="29">
        <f t="shared" si="34"/>
        <v>457373.57682536851</v>
      </c>
      <c r="T64" s="35">
        <f t="shared" si="35"/>
        <v>34.149653843688043</v>
      </c>
      <c r="U64" s="42">
        <v>0.92489605986448908</v>
      </c>
      <c r="V64" s="43">
        <f t="shared" si="48"/>
        <v>7.5103940135510916E-2</v>
      </c>
      <c r="W64" s="29">
        <f t="shared" si="44"/>
        <v>423023.01909191156</v>
      </c>
      <c r="X64" s="29">
        <f t="shared" si="36"/>
        <v>2497085.2674256181</v>
      </c>
      <c r="Y64" s="35">
        <f t="shared" si="45"/>
        <v>26.932297365238288</v>
      </c>
      <c r="Z64" s="36">
        <f t="shared" si="46"/>
        <v>7.217356478449755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2458</v>
      </c>
      <c r="E65" s="49">
        <f t="shared" si="37"/>
        <v>14</v>
      </c>
      <c r="F65" s="3">
        <f t="shared" si="38"/>
        <v>5.6956875508543531E-3</v>
      </c>
      <c r="G65" s="2">
        <v>0.5</v>
      </c>
      <c r="H65" s="3">
        <f t="shared" si="39"/>
        <v>2.807862013638187E-2</v>
      </c>
      <c r="I65" s="3">
        <f t="shared" si="40"/>
        <v>0.97192137986361815</v>
      </c>
      <c r="J65" s="5">
        <f t="shared" si="47"/>
        <v>90232.302534146409</v>
      </c>
      <c r="K65" s="5">
        <f t="shared" si="41"/>
        <v>2533.5985468873841</v>
      </c>
      <c r="L65" s="5">
        <f t="shared" si="42"/>
        <v>444827.51630351355</v>
      </c>
      <c r="M65" s="5">
        <f t="shared" si="32"/>
        <v>2708884.2564489134</v>
      </c>
      <c r="N65" s="33">
        <f t="shared" si="43"/>
        <v>30.021224997819338</v>
      </c>
      <c r="O65" s="4"/>
      <c r="Q65" s="27" t="s">
        <v>56</v>
      </c>
      <c r="R65" s="29">
        <f t="shared" si="33"/>
        <v>90232.302534146409</v>
      </c>
      <c r="S65" s="29">
        <f t="shared" si="34"/>
        <v>444827.51630351355</v>
      </c>
      <c r="T65" s="35">
        <f t="shared" si="35"/>
        <v>30.021224997819338</v>
      </c>
      <c r="U65" s="42">
        <v>0.89970667843387275</v>
      </c>
      <c r="V65" s="43">
        <f t="shared" si="48"/>
        <v>0.10029332156612725</v>
      </c>
      <c r="W65" s="29">
        <f t="shared" si="44"/>
        <v>400214.28716942354</v>
      </c>
      <c r="X65" s="29">
        <f t="shared" si="36"/>
        <v>2074062.2483337065</v>
      </c>
      <c r="Y65" s="35">
        <f t="shared" si="45"/>
        <v>22.985806524762278</v>
      </c>
      <c r="Z65" s="36">
        <f t="shared" si="46"/>
        <v>7.0354184730570601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1920</v>
      </c>
      <c r="E66" s="49">
        <f t="shared" si="37"/>
        <v>14</v>
      </c>
      <c r="F66" s="3">
        <f t="shared" si="38"/>
        <v>7.2916666666666668E-3</v>
      </c>
      <c r="G66" s="2">
        <v>0.5</v>
      </c>
      <c r="H66" s="3">
        <f t="shared" si="39"/>
        <v>3.5805626598465472E-2</v>
      </c>
      <c r="I66" s="3">
        <f t="shared" si="40"/>
        <v>0.96419437340153458</v>
      </c>
      <c r="J66" s="5">
        <f t="shared" si="47"/>
        <v>87698.703987259025</v>
      </c>
      <c r="K66" s="5">
        <f t="shared" si="41"/>
        <v>3140.1070481371517</v>
      </c>
      <c r="L66" s="5">
        <f t="shared" si="42"/>
        <v>430643.25231595227</v>
      </c>
      <c r="M66" s="5">
        <f t="shared" si="32"/>
        <v>2264056.7401453997</v>
      </c>
      <c r="N66" s="33">
        <f t="shared" si="43"/>
        <v>25.816307849592903</v>
      </c>
      <c r="O66" s="4"/>
      <c r="Q66" s="27" t="s">
        <v>58</v>
      </c>
      <c r="R66" s="29">
        <f t="shared" si="33"/>
        <v>87698.703987259025</v>
      </c>
      <c r="S66" s="29">
        <f t="shared" si="34"/>
        <v>430643.25231595227</v>
      </c>
      <c r="T66" s="35">
        <f t="shared" si="35"/>
        <v>25.816307849592903</v>
      </c>
      <c r="U66" s="42">
        <v>0.86438699185239576</v>
      </c>
      <c r="V66" s="43">
        <f t="shared" si="48"/>
        <v>0.13561300814760424</v>
      </c>
      <c r="W66" s="29">
        <f t="shared" si="44"/>
        <v>372242.42543091823</v>
      </c>
      <c r="X66" s="29">
        <f t="shared" si="36"/>
        <v>1673847.9611642831</v>
      </c>
      <c r="Y66" s="35">
        <f t="shared" si="45"/>
        <v>19.086347745885295</v>
      </c>
      <c r="Z66" s="36">
        <f t="shared" si="46"/>
        <v>6.729960103707608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1480</v>
      </c>
      <c r="E67" s="49">
        <f t="shared" si="37"/>
        <v>22</v>
      </c>
      <c r="F67" s="3">
        <f t="shared" si="38"/>
        <v>1.4864864864864866E-2</v>
      </c>
      <c r="G67" s="2">
        <v>0.5</v>
      </c>
      <c r="H67" s="3">
        <f t="shared" si="39"/>
        <v>7.1661237785016305E-2</v>
      </c>
      <c r="I67" s="3">
        <f t="shared" si="40"/>
        <v>0.92833876221498368</v>
      </c>
      <c r="J67" s="5">
        <f t="shared" si="47"/>
        <v>84558.596939121882</v>
      </c>
      <c r="K67" s="5">
        <f t="shared" si="41"/>
        <v>6059.5737220217652</v>
      </c>
      <c r="L67" s="5">
        <f t="shared" si="42"/>
        <v>407644.050390555</v>
      </c>
      <c r="M67" s="5">
        <f t="shared" si="32"/>
        <v>1833413.4878294473</v>
      </c>
      <c r="N67" s="33">
        <f t="shared" si="43"/>
        <v>21.682165435519426</v>
      </c>
      <c r="O67" s="4"/>
      <c r="Q67" s="27" t="s">
        <v>60</v>
      </c>
      <c r="R67" s="29">
        <f t="shared" si="33"/>
        <v>84558.596939121882</v>
      </c>
      <c r="S67" s="29">
        <f t="shared" si="34"/>
        <v>407644.050390555</v>
      </c>
      <c r="T67" s="35">
        <f t="shared" si="35"/>
        <v>21.682165435519426</v>
      </c>
      <c r="U67" s="42">
        <v>0.82345390469096191</v>
      </c>
      <c r="V67" s="43">
        <f t="shared" si="48"/>
        <v>0.17654609530903809</v>
      </c>
      <c r="W67" s="29">
        <f t="shared" si="44"/>
        <v>335676.08501814178</v>
      </c>
      <c r="X67" s="29">
        <f t="shared" si="36"/>
        <v>1301605.535733365</v>
      </c>
      <c r="Y67" s="35">
        <f t="shared" si="45"/>
        <v>15.392941496775997</v>
      </c>
      <c r="Z67" s="36">
        <f t="shared" si="46"/>
        <v>6.2892239387434294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1110</v>
      </c>
      <c r="E68" s="49">
        <f t="shared" si="37"/>
        <v>17</v>
      </c>
      <c r="F68" s="3">
        <f t="shared" si="38"/>
        <v>1.5315315315315315E-2</v>
      </c>
      <c r="G68" s="2">
        <v>0.5</v>
      </c>
      <c r="H68" s="3">
        <f t="shared" si="39"/>
        <v>7.3752711496746198E-2</v>
      </c>
      <c r="I68" s="3">
        <f t="shared" si="40"/>
        <v>0.92624728850325377</v>
      </c>
      <c r="J68" s="5">
        <f t="shared" si="47"/>
        <v>78499.023217100112</v>
      </c>
      <c r="K68" s="5">
        <f t="shared" si="41"/>
        <v>5789.5158121071663</v>
      </c>
      <c r="L68" s="5">
        <f t="shared" si="42"/>
        <v>378021.32655523258</v>
      </c>
      <c r="M68" s="5">
        <f t="shared" si="32"/>
        <v>1425769.4374388922</v>
      </c>
      <c r="N68" s="33">
        <f t="shared" si="43"/>
        <v>18.162893995454262</v>
      </c>
      <c r="O68" s="4"/>
      <c r="Q68" s="27" t="s">
        <v>62</v>
      </c>
      <c r="R68" s="29">
        <f t="shared" si="33"/>
        <v>78499.023217100112</v>
      </c>
      <c r="S68" s="29">
        <f t="shared" si="34"/>
        <v>378021.32655523258</v>
      </c>
      <c r="T68" s="35">
        <f t="shared" si="35"/>
        <v>18.162893995454262</v>
      </c>
      <c r="U68" s="42">
        <v>0.7557222850963411</v>
      </c>
      <c r="V68" s="43">
        <f t="shared" si="48"/>
        <v>0.2442777149036589</v>
      </c>
      <c r="W68" s="29">
        <f t="shared" si="44"/>
        <v>285679.14071947051</v>
      </c>
      <c r="X68" s="29">
        <f t="shared" si="36"/>
        <v>965929.45071522333</v>
      </c>
      <c r="Y68" s="35">
        <f t="shared" si="45"/>
        <v>12.30498687918459</v>
      </c>
      <c r="Z68" s="36">
        <f t="shared" si="46"/>
        <v>5.8579071162696721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731</v>
      </c>
      <c r="E69" s="49">
        <f t="shared" si="37"/>
        <v>26</v>
      </c>
      <c r="F69" s="3">
        <f t="shared" si="38"/>
        <v>3.5567715458276333E-2</v>
      </c>
      <c r="G69" s="2">
        <v>0.5</v>
      </c>
      <c r="H69" s="3">
        <f t="shared" si="39"/>
        <v>0.16331658291457285</v>
      </c>
      <c r="I69" s="3">
        <f t="shared" si="40"/>
        <v>0.83668341708542715</v>
      </c>
      <c r="J69" s="5">
        <f t="shared" si="47"/>
        <v>72709.507404992939</v>
      </c>
      <c r="K69" s="5">
        <f t="shared" si="41"/>
        <v>11874.668294785279</v>
      </c>
      <c r="L69" s="5">
        <f t="shared" si="42"/>
        <v>333860.86628800147</v>
      </c>
      <c r="M69" s="5">
        <f t="shared" si="32"/>
        <v>1047748.1108836597</v>
      </c>
      <c r="N69" s="33">
        <f t="shared" si="43"/>
        <v>14.410056514998631</v>
      </c>
      <c r="O69" s="4"/>
      <c r="Q69" s="27" t="s">
        <v>64</v>
      </c>
      <c r="R69" s="29">
        <f t="shared" si="33"/>
        <v>72709.507404992939</v>
      </c>
      <c r="S69" s="29">
        <f t="shared" si="34"/>
        <v>333860.86628800147</v>
      </c>
      <c r="T69" s="35">
        <f t="shared" si="35"/>
        <v>14.410056514998631</v>
      </c>
      <c r="U69" s="42">
        <v>0.69850988448397933</v>
      </c>
      <c r="V69" s="43">
        <f t="shared" si="48"/>
        <v>0.30149011551602067</v>
      </c>
      <c r="W69" s="29">
        <f t="shared" si="44"/>
        <v>233205.11514455319</v>
      </c>
      <c r="X69" s="29">
        <f t="shared" si="36"/>
        <v>680250.30999575276</v>
      </c>
      <c r="Y69" s="35">
        <f t="shared" si="45"/>
        <v>9.3557271156679604</v>
      </c>
      <c r="Z69" s="36">
        <f t="shared" si="46"/>
        <v>5.0543293993306708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425</v>
      </c>
      <c r="E70" s="49">
        <f t="shared" si="37"/>
        <v>27</v>
      </c>
      <c r="F70" s="3">
        <f t="shared" si="38"/>
        <v>6.3529411764705876E-2</v>
      </c>
      <c r="G70" s="2">
        <v>0.5</v>
      </c>
      <c r="H70" s="3">
        <f t="shared" si="39"/>
        <v>0.27411167512690354</v>
      </c>
      <c r="I70" s="3">
        <f t="shared" si="40"/>
        <v>0.72588832487309651</v>
      </c>
      <c r="J70" s="5">
        <f t="shared" si="47"/>
        <v>60834.839110207664</v>
      </c>
      <c r="K70" s="5">
        <f t="shared" si="41"/>
        <v>16675.539654574688</v>
      </c>
      <c r="L70" s="5">
        <f t="shared" si="42"/>
        <v>262485.3464146016</v>
      </c>
      <c r="M70" s="5">
        <f t="shared" si="32"/>
        <v>713887.24459565827</v>
      </c>
      <c r="N70" s="33">
        <f t="shared" si="43"/>
        <v>11.734842321229594</v>
      </c>
      <c r="O70" s="4"/>
      <c r="Q70" s="27" t="s">
        <v>66</v>
      </c>
      <c r="R70" s="29">
        <f t="shared" si="33"/>
        <v>60834.839110207664</v>
      </c>
      <c r="S70" s="29">
        <f t="shared" si="34"/>
        <v>262485.3464146016</v>
      </c>
      <c r="T70" s="35">
        <f t="shared" si="35"/>
        <v>11.734842321229594</v>
      </c>
      <c r="U70" s="42">
        <v>0.67065690345363116</v>
      </c>
      <c r="V70" s="43">
        <f t="shared" si="48"/>
        <v>0.32934309654636884</v>
      </c>
      <c r="W70" s="29">
        <f t="shared" si="44"/>
        <v>176037.60962837041</v>
      </c>
      <c r="X70" s="29">
        <f t="shared" si="36"/>
        <v>447045.19485119963</v>
      </c>
      <c r="Y70" s="35">
        <f t="shared" si="45"/>
        <v>7.3485062406647925</v>
      </c>
      <c r="Z70" s="36">
        <f t="shared" si="46"/>
        <v>4.386336080564802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242</v>
      </c>
      <c r="E71" s="49">
        <f t="shared" si="49"/>
        <v>18</v>
      </c>
      <c r="F71" s="3">
        <f t="shared" si="38"/>
        <v>7.43801652892562E-2</v>
      </c>
      <c r="G71" s="2">
        <v>0.5</v>
      </c>
      <c r="H71" s="3">
        <f t="shared" si="39"/>
        <v>0.31358885017421601</v>
      </c>
      <c r="I71" s="3">
        <f t="shared" si="40"/>
        <v>0.68641114982578399</v>
      </c>
      <c r="J71" s="5">
        <f t="shared" si="47"/>
        <v>44159.29945563298</v>
      </c>
      <c r="K71" s="5">
        <f t="shared" si="41"/>
        <v>13847.863940790829</v>
      </c>
      <c r="L71" s="5">
        <f t="shared" si="42"/>
        <v>186176.83742618782</v>
      </c>
      <c r="M71" s="5">
        <f>L71+M72</f>
        <v>451401.89818105666</v>
      </c>
      <c r="N71" s="33">
        <f t="shared" si="43"/>
        <v>10.22212543554007</v>
      </c>
      <c r="O71" s="4"/>
      <c r="Q71" s="27" t="s">
        <v>68</v>
      </c>
      <c r="R71" s="29">
        <f t="shared" si="33"/>
        <v>44159.29945563298</v>
      </c>
      <c r="S71" s="29">
        <f t="shared" si="34"/>
        <v>186176.83742618782</v>
      </c>
      <c r="T71" s="35">
        <f t="shared" si="35"/>
        <v>10.22212543554007</v>
      </c>
      <c r="U71" s="42">
        <v>0.63527807449444496</v>
      </c>
      <c r="V71" s="43">
        <f t="shared" si="48"/>
        <v>0.36472192550555504</v>
      </c>
      <c r="W71" s="29">
        <f t="shared" si="44"/>
        <v>118274.06279557392</v>
      </c>
      <c r="X71" s="29">
        <f>X72+W71</f>
        <v>271007.58522282925</v>
      </c>
      <c r="Y71" s="35">
        <f t="shared" si="45"/>
        <v>6.1370444858418018</v>
      </c>
      <c r="Z71" s="36">
        <f t="shared" si="46"/>
        <v>4.0850809496982681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140</v>
      </c>
      <c r="E72" s="50">
        <f t="shared" si="49"/>
        <v>16</v>
      </c>
      <c r="F72" s="17">
        <f t="shared" si="38"/>
        <v>0.11428571428571428</v>
      </c>
      <c r="G72" s="12"/>
      <c r="H72" s="17">
        <v>1</v>
      </c>
      <c r="I72" s="17">
        <f t="shared" si="40"/>
        <v>0</v>
      </c>
      <c r="J72" s="21">
        <f t="shared" si="47"/>
        <v>30311.435514842149</v>
      </c>
      <c r="K72" s="21">
        <f t="shared" si="41"/>
        <v>30311.435514842149</v>
      </c>
      <c r="L72" s="21">
        <f>K72/F72</f>
        <v>265225.06075486884</v>
      </c>
      <c r="M72" s="21">
        <f>L72</f>
        <v>265225.06075486884</v>
      </c>
      <c r="N72" s="34">
        <f t="shared" si="43"/>
        <v>8.7500000000000018</v>
      </c>
      <c r="O72" s="4"/>
      <c r="Q72" s="30" t="s">
        <v>69</v>
      </c>
      <c r="R72" s="31">
        <f t="shared" si="33"/>
        <v>30311.435514842149</v>
      </c>
      <c r="S72" s="31">
        <f t="shared" si="34"/>
        <v>265225.06075486884</v>
      </c>
      <c r="T72" s="38">
        <f t="shared" si="35"/>
        <v>8.7500000000000018</v>
      </c>
      <c r="U72" s="44">
        <v>0.57586384179742911</v>
      </c>
      <c r="V72" s="45">
        <f t="shared" si="48"/>
        <v>0.42413615820257089</v>
      </c>
      <c r="W72" s="31">
        <f t="shared" si="44"/>
        <v>152733.52242725532</v>
      </c>
      <c r="X72" s="31">
        <f>W72</f>
        <v>152733.52242725532</v>
      </c>
      <c r="Y72" s="38">
        <f t="shared" si="45"/>
        <v>5.0388086157275058</v>
      </c>
      <c r="Z72" s="37">
        <f t="shared" si="46"/>
        <v>3.711191384272496</v>
      </c>
    </row>
    <row r="73" spans="1:26" s="2" customFormat="1" ht="13.2" x14ac:dyDescent="0.25">
      <c r="B73" s="2" t="s">
        <v>70</v>
      </c>
      <c r="D73" s="25">
        <f>SUM(D54:D72)</f>
        <v>32080</v>
      </c>
      <c r="E73" s="25">
        <f>SUM(E54:E72)</f>
        <v>205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73.124692984912002</v>
      </c>
      <c r="F78" s="54">
        <f>$Y$4</f>
        <v>66.088801892342062</v>
      </c>
      <c r="G78" s="54">
        <f>E78-F78</f>
        <v>7.0358910925699405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77.853710002332008</v>
      </c>
      <c r="F79" s="54">
        <f>$Y$29</f>
        <v>69.038813680889348</v>
      </c>
      <c r="G79" s="54">
        <f t="shared" ref="G79:G80" si="50">E79-F79</f>
        <v>8.8148963214426601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75.382408938176695</v>
      </c>
      <c r="F80" s="54">
        <f>$Y$54</f>
        <v>66.821532389643579</v>
      </c>
      <c r="G80" s="54">
        <f t="shared" si="50"/>
        <v>8.5608765485331162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10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138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7192134.1845167242</v>
      </c>
      <c r="N4" s="32">
        <f>M4/J4</f>
        <v>71.921341845167248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71.921341845167248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6524745.4602148654</v>
      </c>
      <c r="Y4" s="40">
        <f>X4/R4</f>
        <v>65.24745460214865</v>
      </c>
      <c r="Z4" s="36">
        <f>T4-Y4</f>
        <v>6.6738872430185978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663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7092134.1845167242</v>
      </c>
      <c r="N5" s="33">
        <f t="shared" ref="N5:N22" si="10">M5/J5</f>
        <v>70.921341845167248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70.921341845167248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6428065.2660399918</v>
      </c>
      <c r="Y5" s="35">
        <f t="shared" ref="Y5:Y22" si="12">X5/R5</f>
        <v>64.280652660399923</v>
      </c>
      <c r="Z5" s="36">
        <f t="shared" ref="Z5:Z22" si="13">T5-Y5</f>
        <v>6.6406891847673251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973</v>
      </c>
      <c r="E6">
        <v>2</v>
      </c>
      <c r="F6" s="3">
        <f t="shared" si="5"/>
        <v>2.0554984583761563E-3</v>
      </c>
      <c r="G6" s="2">
        <v>0.5</v>
      </c>
      <c r="H6" s="3">
        <f t="shared" si="6"/>
        <v>1.0224948875255623E-2</v>
      </c>
      <c r="I6" s="3">
        <f t="shared" si="7"/>
        <v>0.9897750511247444</v>
      </c>
      <c r="J6" s="5">
        <f t="shared" ref="J6:J22" si="14">I5*J5</f>
        <v>100000</v>
      </c>
      <c r="K6" s="5">
        <f t="shared" si="8"/>
        <v>1022.4948875255623</v>
      </c>
      <c r="L6" s="5">
        <f t="shared" si="9"/>
        <v>497443.76278118609</v>
      </c>
      <c r="M6" s="5">
        <f t="shared" si="0"/>
        <v>6692134.1845167242</v>
      </c>
      <c r="N6" s="33">
        <f t="shared" si="10"/>
        <v>66.921341845167248</v>
      </c>
      <c r="O6" s="4"/>
      <c r="Q6" s="27" t="s">
        <v>38</v>
      </c>
      <c r="R6" s="29">
        <f t="shared" si="1"/>
        <v>100000</v>
      </c>
      <c r="S6" s="29">
        <f t="shared" si="2"/>
        <v>497443.76278118609</v>
      </c>
      <c r="T6" s="35">
        <f t="shared" si="3"/>
        <v>66.921341845167248</v>
      </c>
      <c r="U6" s="42">
        <v>0.96680194174873568</v>
      </c>
      <c r="V6" s="43">
        <f>1-U6</f>
        <v>3.3198058251264317E-2</v>
      </c>
      <c r="W6" s="29">
        <f t="shared" si="11"/>
        <v>480929.59576764813</v>
      </c>
      <c r="X6" s="29">
        <f t="shared" si="4"/>
        <v>6041344.4893404972</v>
      </c>
      <c r="Y6" s="35">
        <f t="shared" si="12"/>
        <v>60.413444893404971</v>
      </c>
      <c r="Z6" s="36">
        <f t="shared" si="13"/>
        <v>6.5078969517622767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1090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98977.505112474435</v>
      </c>
      <c r="K7" s="5">
        <f t="shared" si="8"/>
        <v>0</v>
      </c>
      <c r="L7" s="5">
        <f t="shared" si="9"/>
        <v>494887.52556237218</v>
      </c>
      <c r="M7" s="5">
        <f t="shared" si="0"/>
        <v>6194690.4217355382</v>
      </c>
      <c r="N7" s="33">
        <f t="shared" si="10"/>
        <v>62.586851574972691</v>
      </c>
      <c r="O7" s="4"/>
      <c r="Q7" s="27" t="s">
        <v>40</v>
      </c>
      <c r="R7" s="29">
        <f t="shared" si="1"/>
        <v>98977.505112474435</v>
      </c>
      <c r="S7" s="29">
        <f t="shared" si="2"/>
        <v>494887.52556237218</v>
      </c>
      <c r="T7" s="35">
        <f t="shared" si="3"/>
        <v>62.586851574972691</v>
      </c>
      <c r="U7" s="42">
        <v>0.96680194174873568</v>
      </c>
      <c r="V7" s="43">
        <f>1-U7</f>
        <v>3.3198058251264317E-2</v>
      </c>
      <c r="W7" s="29">
        <f t="shared" si="11"/>
        <v>478458.22066092846</v>
      </c>
      <c r="X7" s="29">
        <f t="shared" si="4"/>
        <v>5560414.8935728492</v>
      </c>
      <c r="Y7" s="35">
        <f t="shared" si="12"/>
        <v>56.178571961924035</v>
      </c>
      <c r="Z7" s="36">
        <f t="shared" si="13"/>
        <v>6.4082796130486557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1196</v>
      </c>
      <c r="E8">
        <v>3</v>
      </c>
      <c r="F8" s="3">
        <f t="shared" si="5"/>
        <v>2.508361204013378E-3</v>
      </c>
      <c r="G8" s="2">
        <v>0.5</v>
      </c>
      <c r="H8" s="3">
        <f t="shared" si="6"/>
        <v>1.2463647694225177E-2</v>
      </c>
      <c r="I8" s="3">
        <f t="shared" si="7"/>
        <v>0.98753635230577486</v>
      </c>
      <c r="J8" s="5">
        <f t="shared" si="14"/>
        <v>98977.505112474435</v>
      </c>
      <c r="K8" s="5">
        <f t="shared" si="8"/>
        <v>1233.6207533752527</v>
      </c>
      <c r="L8" s="5">
        <f t="shared" si="9"/>
        <v>491803.4736789341</v>
      </c>
      <c r="M8" s="5">
        <f t="shared" si="0"/>
        <v>5699802.8961731661</v>
      </c>
      <c r="N8" s="33">
        <f t="shared" si="10"/>
        <v>57.586851574972691</v>
      </c>
      <c r="O8" s="4"/>
      <c r="Q8" s="27" t="s">
        <v>42</v>
      </c>
      <c r="R8" s="29">
        <f t="shared" si="1"/>
        <v>98977.505112474435</v>
      </c>
      <c r="S8" s="29">
        <f t="shared" si="2"/>
        <v>491803.4736789341</v>
      </c>
      <c r="T8" s="35">
        <f t="shared" si="3"/>
        <v>57.586851574972691</v>
      </c>
      <c r="U8" s="42">
        <v>0.96680194174873568</v>
      </c>
      <c r="V8" s="43">
        <f>1-U8</f>
        <v>3.3198058251264317E-2</v>
      </c>
      <c r="W8" s="29">
        <f t="shared" si="11"/>
        <v>475476.55331156671</v>
      </c>
      <c r="X8" s="29">
        <f t="shared" si="4"/>
        <v>5081956.6729119206</v>
      </c>
      <c r="Y8" s="35">
        <f t="shared" si="12"/>
        <v>51.344562253180356</v>
      </c>
      <c r="Z8" s="36">
        <f t="shared" si="13"/>
        <v>6.2422893217923345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1092</v>
      </c>
      <c r="E9">
        <v>4</v>
      </c>
      <c r="F9" s="3">
        <f t="shared" si="5"/>
        <v>3.663003663003663E-3</v>
      </c>
      <c r="G9" s="2">
        <v>0.5</v>
      </c>
      <c r="H9" s="3">
        <f t="shared" si="6"/>
        <v>1.8148820326678767E-2</v>
      </c>
      <c r="I9" s="3">
        <f t="shared" si="7"/>
        <v>0.98185117967332125</v>
      </c>
      <c r="J9" s="5">
        <f t="shared" si="14"/>
        <v>97743.884359099189</v>
      </c>
      <c r="K9" s="5">
        <f t="shared" si="8"/>
        <v>1773.9361952649581</v>
      </c>
      <c r="L9" s="5">
        <f t="shared" si="9"/>
        <v>484284.58130733349</v>
      </c>
      <c r="M9" s="5">
        <f t="shared" si="0"/>
        <v>5207999.4224942317</v>
      </c>
      <c r="N9" s="33">
        <f t="shared" si="10"/>
        <v>53.282100017231492</v>
      </c>
      <c r="O9" s="4"/>
      <c r="Q9" s="27" t="s">
        <v>44</v>
      </c>
      <c r="R9" s="29">
        <f t="shared" si="1"/>
        <v>97743.884359099189</v>
      </c>
      <c r="S9" s="29">
        <f t="shared" si="2"/>
        <v>484284.58130733349</v>
      </c>
      <c r="T9" s="35">
        <f t="shared" si="3"/>
        <v>53.282100017231492</v>
      </c>
      <c r="U9" s="42">
        <v>0.9555940589531835</v>
      </c>
      <c r="V9" s="43">
        <f t="shared" ref="V9:V22" si="15">1-U9</f>
        <v>4.4405941046816499E-2</v>
      </c>
      <c r="W9" s="29">
        <f t="shared" si="11"/>
        <v>462779.46873991785</v>
      </c>
      <c r="X9" s="29">
        <f t="shared" si="4"/>
        <v>4606480.1196003538</v>
      </c>
      <c r="Y9" s="35">
        <f t="shared" si="12"/>
        <v>47.128064838069086</v>
      </c>
      <c r="Z9" s="36">
        <f t="shared" si="13"/>
        <v>6.1540351791624062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1279</v>
      </c>
      <c r="E10">
        <v>4</v>
      </c>
      <c r="F10" s="3">
        <f t="shared" si="5"/>
        <v>3.1274433150899139E-3</v>
      </c>
      <c r="G10" s="2">
        <v>0.5</v>
      </c>
      <c r="H10" s="3">
        <f t="shared" si="6"/>
        <v>1.5515903801396431E-2</v>
      </c>
      <c r="I10" s="3">
        <f t="shared" si="7"/>
        <v>0.98448409619860355</v>
      </c>
      <c r="J10" s="5">
        <f t="shared" si="14"/>
        <v>95969.948163834226</v>
      </c>
      <c r="K10" s="5">
        <f t="shared" si="8"/>
        <v>1489.0604835350539</v>
      </c>
      <c r="L10" s="5">
        <f t="shared" si="9"/>
        <v>476127.0896103335</v>
      </c>
      <c r="M10" s="5">
        <f t="shared" si="0"/>
        <v>4723714.8411868978</v>
      </c>
      <c r="N10" s="33">
        <f t="shared" si="10"/>
        <v>49.220770997217286</v>
      </c>
      <c r="O10" s="4"/>
      <c r="Q10" s="27" t="s">
        <v>46</v>
      </c>
      <c r="R10" s="29">
        <f t="shared" si="1"/>
        <v>95969.948163834226</v>
      </c>
      <c r="S10" s="29">
        <f t="shared" si="2"/>
        <v>476127.0896103335</v>
      </c>
      <c r="T10" s="35">
        <f t="shared" si="3"/>
        <v>49.220770997217286</v>
      </c>
      <c r="U10" s="42">
        <v>0.96363095511775332</v>
      </c>
      <c r="V10" s="43">
        <f t="shared" si="15"/>
        <v>3.6369044882246682E-2</v>
      </c>
      <c r="W10" s="29">
        <f t="shared" si="11"/>
        <v>458810.80211864179</v>
      </c>
      <c r="X10" s="29">
        <f t="shared" si="4"/>
        <v>4143700.6508604363</v>
      </c>
      <c r="Y10" s="35">
        <f t="shared" si="12"/>
        <v>43.177064593038594</v>
      </c>
      <c r="Z10" s="36">
        <f t="shared" si="13"/>
        <v>6.0437064041786925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1159</v>
      </c>
      <c r="E11">
        <v>2</v>
      </c>
      <c r="F11" s="3">
        <f t="shared" si="5"/>
        <v>1.7256255392579811E-3</v>
      </c>
      <c r="G11" s="2">
        <v>0.5</v>
      </c>
      <c r="H11" s="3">
        <f t="shared" si="6"/>
        <v>8.5910652920962206E-3</v>
      </c>
      <c r="I11" s="3">
        <f t="shared" si="7"/>
        <v>0.99140893470790381</v>
      </c>
      <c r="J11" s="5">
        <f t="shared" si="14"/>
        <v>94480.887680299173</v>
      </c>
      <c r="K11" s="5">
        <f t="shared" si="8"/>
        <v>811.69147491665967</v>
      </c>
      <c r="L11" s="5">
        <f t="shared" si="9"/>
        <v>470375.20971420419</v>
      </c>
      <c r="M11" s="5">
        <f t="shared" si="0"/>
        <v>4247587.7515765643</v>
      </c>
      <c r="N11" s="33">
        <f t="shared" si="10"/>
        <v>44.957110965652546</v>
      </c>
      <c r="O11" s="4"/>
      <c r="Q11" s="27" t="s">
        <v>48</v>
      </c>
      <c r="R11" s="29">
        <f t="shared" si="1"/>
        <v>94480.887680299173</v>
      </c>
      <c r="S11" s="29">
        <f t="shared" si="2"/>
        <v>470375.20971420419</v>
      </c>
      <c r="T11" s="35">
        <f t="shared" si="3"/>
        <v>44.957110965652546</v>
      </c>
      <c r="U11" s="42">
        <v>0.96005435016735896</v>
      </c>
      <c r="V11" s="43">
        <f t="shared" si="15"/>
        <v>3.9945649832641039E-2</v>
      </c>
      <c r="W11" s="29">
        <f t="shared" si="11"/>
        <v>451585.76629700547</v>
      </c>
      <c r="X11" s="29">
        <f t="shared" si="4"/>
        <v>3684889.8487417945</v>
      </c>
      <c r="Y11" s="35">
        <f t="shared" si="12"/>
        <v>39.001431286405612</v>
      </c>
      <c r="Z11" s="36">
        <f t="shared" si="13"/>
        <v>5.9556796792469342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1407</v>
      </c>
      <c r="E12">
        <v>1</v>
      </c>
      <c r="F12" s="3">
        <f t="shared" si="5"/>
        <v>7.1073205401563609E-4</v>
      </c>
      <c r="G12" s="2">
        <v>0.5</v>
      </c>
      <c r="H12" s="3">
        <f t="shared" si="6"/>
        <v>3.5473572188719402E-3</v>
      </c>
      <c r="I12" s="3">
        <f t="shared" si="7"/>
        <v>0.99645264278112811</v>
      </c>
      <c r="J12" s="5">
        <f t="shared" si="14"/>
        <v>93669.196205382512</v>
      </c>
      <c r="K12" s="5">
        <f t="shared" si="8"/>
        <v>332.27809934509582</v>
      </c>
      <c r="L12" s="5">
        <f t="shared" si="9"/>
        <v>467515.28577854985</v>
      </c>
      <c r="M12" s="5">
        <f t="shared" si="0"/>
        <v>3777212.5418623597</v>
      </c>
      <c r="N12" s="33">
        <f t="shared" si="10"/>
        <v>40.325023539011745</v>
      </c>
      <c r="O12" s="4"/>
      <c r="Q12" s="27" t="s">
        <v>50</v>
      </c>
      <c r="R12" s="29">
        <f t="shared" si="1"/>
        <v>93669.196205382512</v>
      </c>
      <c r="S12" s="29">
        <f t="shared" si="2"/>
        <v>467515.28577854985</v>
      </c>
      <c r="T12" s="35">
        <f t="shared" si="3"/>
        <v>40.325023539011745</v>
      </c>
      <c r="U12" s="42">
        <v>0.94127750867207383</v>
      </c>
      <c r="V12" s="43">
        <f t="shared" si="15"/>
        <v>5.8722491327926174E-2</v>
      </c>
      <c r="W12" s="29">
        <f t="shared" si="11"/>
        <v>440061.62346374604</v>
      </c>
      <c r="X12" s="29">
        <f t="shared" si="4"/>
        <v>3233304.0824447889</v>
      </c>
      <c r="Y12" s="35">
        <f t="shared" si="12"/>
        <v>34.518328473272341</v>
      </c>
      <c r="Z12" s="36">
        <f t="shared" si="13"/>
        <v>5.8066950657394045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1450</v>
      </c>
      <c r="E13">
        <v>9</v>
      </c>
      <c r="F13" s="3">
        <f t="shared" si="5"/>
        <v>6.2068965517241377E-3</v>
      </c>
      <c r="G13" s="2">
        <v>0.5</v>
      </c>
      <c r="H13" s="3">
        <f t="shared" si="6"/>
        <v>3.0560271646859084E-2</v>
      </c>
      <c r="I13" s="3">
        <f t="shared" si="7"/>
        <v>0.96943972835314096</v>
      </c>
      <c r="J13" s="5">
        <f t="shared" si="14"/>
        <v>93336.918106037425</v>
      </c>
      <c r="K13" s="5">
        <f t="shared" si="8"/>
        <v>2852.4015720011439</v>
      </c>
      <c r="L13" s="5">
        <f t="shared" si="9"/>
        <v>459553.58660018427</v>
      </c>
      <c r="M13" s="5">
        <f t="shared" si="0"/>
        <v>3309697.2560838098</v>
      </c>
      <c r="N13" s="33">
        <f t="shared" si="10"/>
        <v>35.459680084184441</v>
      </c>
      <c r="O13" s="4"/>
      <c r="Q13" s="27" t="s">
        <v>52</v>
      </c>
      <c r="R13" s="29">
        <f t="shared" si="1"/>
        <v>93336.918106037425</v>
      </c>
      <c r="S13" s="29">
        <f t="shared" si="2"/>
        <v>459553.58660018427</v>
      </c>
      <c r="T13" s="35">
        <f t="shared" si="3"/>
        <v>35.459680084184441</v>
      </c>
      <c r="U13" s="42">
        <v>0.95386474178345915</v>
      </c>
      <c r="V13" s="43">
        <f t="shared" si="15"/>
        <v>4.6135258216540853E-2</v>
      </c>
      <c r="W13" s="29">
        <f t="shared" si="11"/>
        <v>438351.96321804728</v>
      </c>
      <c r="X13" s="29">
        <f t="shared" si="4"/>
        <v>2793242.4589810427</v>
      </c>
      <c r="Y13" s="35">
        <f t="shared" si="12"/>
        <v>29.926448351419953</v>
      </c>
      <c r="Z13" s="36">
        <f t="shared" si="13"/>
        <v>5.533231732764488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1336</v>
      </c>
      <c r="E14">
        <v>8</v>
      </c>
      <c r="F14" s="3">
        <f t="shared" si="5"/>
        <v>5.9880239520958087E-3</v>
      </c>
      <c r="G14" s="2">
        <v>0.5</v>
      </c>
      <c r="H14" s="3">
        <f t="shared" si="6"/>
        <v>2.9498525073746312E-2</v>
      </c>
      <c r="I14" s="3">
        <f t="shared" si="7"/>
        <v>0.97050147492625372</v>
      </c>
      <c r="J14" s="5">
        <f t="shared" si="14"/>
        <v>90484.516534036287</v>
      </c>
      <c r="K14" s="5">
        <f t="shared" si="8"/>
        <v>2669.159779765082</v>
      </c>
      <c r="L14" s="5">
        <f t="shared" si="9"/>
        <v>445749.68322076881</v>
      </c>
      <c r="M14" s="5">
        <f t="shared" si="0"/>
        <v>2850143.6694836253</v>
      </c>
      <c r="N14" s="33">
        <f t="shared" si="10"/>
        <v>31.498689263720902</v>
      </c>
      <c r="O14" s="4"/>
      <c r="Q14" s="27" t="s">
        <v>54</v>
      </c>
      <c r="R14" s="29">
        <f t="shared" si="1"/>
        <v>90484.516534036287</v>
      </c>
      <c r="S14" s="29">
        <f t="shared" si="2"/>
        <v>445749.68322076881</v>
      </c>
      <c r="T14" s="35">
        <f t="shared" si="3"/>
        <v>31.498689263720902</v>
      </c>
      <c r="U14" s="42">
        <v>0.94210046609890041</v>
      </c>
      <c r="V14" s="43">
        <f t="shared" si="15"/>
        <v>5.7899533901099587E-2</v>
      </c>
      <c r="W14" s="29">
        <f t="shared" si="11"/>
        <v>419940.98432572349</v>
      </c>
      <c r="X14" s="29">
        <f t="shared" si="4"/>
        <v>2354890.4957629954</v>
      </c>
      <c r="Y14" s="35">
        <f t="shared" si="12"/>
        <v>26.025342080235234</v>
      </c>
      <c r="Z14" s="36">
        <f t="shared" si="13"/>
        <v>5.473347183485668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1293</v>
      </c>
      <c r="E15">
        <v>12</v>
      </c>
      <c r="F15" s="3">
        <f t="shared" si="5"/>
        <v>9.2807424593967514E-3</v>
      </c>
      <c r="G15" s="2">
        <v>0.5</v>
      </c>
      <c r="H15" s="3">
        <f t="shared" si="6"/>
        <v>4.5351473922902494E-2</v>
      </c>
      <c r="I15" s="3">
        <f t="shared" si="7"/>
        <v>0.95464852607709749</v>
      </c>
      <c r="J15" s="5">
        <f t="shared" si="14"/>
        <v>87815.356754271212</v>
      </c>
      <c r="K15" s="5">
        <f t="shared" si="8"/>
        <v>3982.55586187171</v>
      </c>
      <c r="L15" s="5">
        <f t="shared" si="9"/>
        <v>429120.39411667676</v>
      </c>
      <c r="M15" s="5">
        <f t="shared" si="0"/>
        <v>2404393.9862628565</v>
      </c>
      <c r="N15" s="33">
        <f t="shared" si="10"/>
        <v>27.380108390277766</v>
      </c>
      <c r="O15" s="4"/>
      <c r="Q15" s="27" t="s">
        <v>56</v>
      </c>
      <c r="R15" s="29">
        <f t="shared" si="1"/>
        <v>87815.356754271212</v>
      </c>
      <c r="S15" s="29">
        <f t="shared" si="2"/>
        <v>429120.39411667676</v>
      </c>
      <c r="T15" s="35">
        <f t="shared" si="3"/>
        <v>27.380108390277766</v>
      </c>
      <c r="U15" s="42">
        <v>0.91645683631107144</v>
      </c>
      <c r="V15" s="43">
        <f t="shared" si="15"/>
        <v>8.3543163688928557E-2</v>
      </c>
      <c r="W15" s="29">
        <f t="shared" si="11"/>
        <v>393270.31878872972</v>
      </c>
      <c r="X15" s="29">
        <f t="shared" si="4"/>
        <v>1934949.5114372717</v>
      </c>
      <c r="Y15" s="35">
        <f t="shared" si="12"/>
        <v>22.034295400652216</v>
      </c>
      <c r="Z15" s="36">
        <f t="shared" si="13"/>
        <v>5.34581298962555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995</v>
      </c>
      <c r="E16">
        <v>14</v>
      </c>
      <c r="F16" s="3">
        <f t="shared" si="5"/>
        <v>1.407035175879397E-2</v>
      </c>
      <c r="G16" s="2">
        <v>0.5</v>
      </c>
      <c r="H16" s="3">
        <f t="shared" si="6"/>
        <v>6.7961165048543687E-2</v>
      </c>
      <c r="I16" s="3">
        <f t="shared" si="7"/>
        <v>0.93203883495145634</v>
      </c>
      <c r="J16" s="5">
        <f t="shared" si="14"/>
        <v>83832.800892399493</v>
      </c>
      <c r="K16" s="5">
        <f t="shared" si="8"/>
        <v>5697.3748179300628</v>
      </c>
      <c r="L16" s="5">
        <f t="shared" si="9"/>
        <v>404920.56741717237</v>
      </c>
      <c r="M16" s="5">
        <f t="shared" si="0"/>
        <v>1975273.5921461796</v>
      </c>
      <c r="N16" s="33">
        <f t="shared" si="10"/>
        <v>23.562061282927541</v>
      </c>
      <c r="O16" s="4"/>
      <c r="Q16" s="27" t="s">
        <v>58</v>
      </c>
      <c r="R16" s="29">
        <f t="shared" si="1"/>
        <v>83832.800892399493</v>
      </c>
      <c r="S16" s="29">
        <f t="shared" si="2"/>
        <v>404920.56741717237</v>
      </c>
      <c r="T16" s="35">
        <f t="shared" si="3"/>
        <v>23.562061282927541</v>
      </c>
      <c r="U16" s="42">
        <v>0.8859396016463057</v>
      </c>
      <c r="V16" s="43">
        <f t="shared" si="15"/>
        <v>0.1140603983536943</v>
      </c>
      <c r="W16" s="29">
        <f t="shared" si="11"/>
        <v>358735.16619596578</v>
      </c>
      <c r="X16" s="29">
        <f t="shared" si="4"/>
        <v>1541679.1926485421</v>
      </c>
      <c r="Y16" s="35">
        <f t="shared" si="12"/>
        <v>18.389928240943632</v>
      </c>
      <c r="Z16" s="36">
        <f t="shared" si="13"/>
        <v>5.1721330419839084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728</v>
      </c>
      <c r="E17">
        <v>15</v>
      </c>
      <c r="F17" s="3">
        <f t="shared" si="5"/>
        <v>2.0604395604395604E-2</v>
      </c>
      <c r="G17" s="2">
        <v>0.5</v>
      </c>
      <c r="H17" s="3">
        <f t="shared" si="6"/>
        <v>9.7975179621162631E-2</v>
      </c>
      <c r="I17" s="3">
        <f t="shared" si="7"/>
        <v>0.90202482037883736</v>
      </c>
      <c r="J17" s="5">
        <f t="shared" si="14"/>
        <v>78135.426074469433</v>
      </c>
      <c r="K17" s="5">
        <f t="shared" si="8"/>
        <v>7655.3324044222172</v>
      </c>
      <c r="L17" s="5">
        <f t="shared" si="9"/>
        <v>371538.79936129157</v>
      </c>
      <c r="M17" s="5">
        <f t="shared" si="0"/>
        <v>1570353.0247290072</v>
      </c>
      <c r="N17" s="33">
        <f t="shared" si="10"/>
        <v>20.097836584807673</v>
      </c>
      <c r="O17" s="4"/>
      <c r="Q17" s="27" t="s">
        <v>60</v>
      </c>
      <c r="R17" s="29">
        <f t="shared" si="1"/>
        <v>78135.426074469433</v>
      </c>
      <c r="S17" s="29">
        <f t="shared" si="2"/>
        <v>371538.79936129157</v>
      </c>
      <c r="T17" s="35">
        <f t="shared" si="3"/>
        <v>20.097836584807673</v>
      </c>
      <c r="U17" s="42">
        <v>0.85631920960893304</v>
      </c>
      <c r="V17" s="43">
        <f t="shared" si="15"/>
        <v>0.14368079039106696</v>
      </c>
      <c r="W17" s="29">
        <f t="shared" si="11"/>
        <v>318155.81100811315</v>
      </c>
      <c r="X17" s="29">
        <f t="shared" si="4"/>
        <v>1182944.0264525763</v>
      </c>
      <c r="Y17" s="35">
        <f t="shared" si="12"/>
        <v>15.139663093730801</v>
      </c>
      <c r="Z17" s="36">
        <f t="shared" si="13"/>
        <v>4.958173491076872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537</v>
      </c>
      <c r="E18">
        <v>21</v>
      </c>
      <c r="F18" s="3">
        <f t="shared" si="5"/>
        <v>3.9106145251396648E-2</v>
      </c>
      <c r="G18" s="2">
        <v>0.5</v>
      </c>
      <c r="H18" s="3">
        <f t="shared" si="6"/>
        <v>0.17811704834605599</v>
      </c>
      <c r="I18" s="3">
        <f t="shared" si="7"/>
        <v>0.82188295165394398</v>
      </c>
      <c r="J18" s="5">
        <f t="shared" si="14"/>
        <v>70480.093670047208</v>
      </c>
      <c r="K18" s="5">
        <f t="shared" si="8"/>
        <v>12553.706251662354</v>
      </c>
      <c r="L18" s="5">
        <f t="shared" si="9"/>
        <v>321016.20272108016</v>
      </c>
      <c r="M18" s="5">
        <f t="shared" si="0"/>
        <v>1198814.2253677156</v>
      </c>
      <c r="N18" s="33">
        <f t="shared" si="10"/>
        <v>17.009259819942471</v>
      </c>
      <c r="O18" s="4"/>
      <c r="Q18" s="27" t="s">
        <v>62</v>
      </c>
      <c r="R18" s="29">
        <f t="shared" si="1"/>
        <v>70480.093670047208</v>
      </c>
      <c r="S18" s="29">
        <f t="shared" si="2"/>
        <v>321016.20272108016</v>
      </c>
      <c r="T18" s="35">
        <f t="shared" si="3"/>
        <v>17.009259819942471</v>
      </c>
      <c r="U18" s="42">
        <v>0.77613843304153718</v>
      </c>
      <c r="V18" s="43">
        <f t="shared" si="15"/>
        <v>0.22386156695846282</v>
      </c>
      <c r="W18" s="29">
        <f t="shared" si="11"/>
        <v>249153.0125608836</v>
      </c>
      <c r="X18" s="29">
        <f t="shared" si="4"/>
        <v>864788.21544446307</v>
      </c>
      <c r="Y18" s="35">
        <f t="shared" si="12"/>
        <v>12.269964048188868</v>
      </c>
      <c r="Z18" s="36">
        <f t="shared" si="13"/>
        <v>4.7392957717536035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384</v>
      </c>
      <c r="E19">
        <v>10</v>
      </c>
      <c r="F19" s="3">
        <f t="shared" si="5"/>
        <v>2.6041666666666668E-2</v>
      </c>
      <c r="G19" s="2">
        <v>0.5</v>
      </c>
      <c r="H19" s="3">
        <f t="shared" si="6"/>
        <v>0.12224938875305623</v>
      </c>
      <c r="I19" s="3">
        <f t="shared" si="7"/>
        <v>0.87775061124694376</v>
      </c>
      <c r="J19" s="5">
        <f t="shared" si="14"/>
        <v>57926.387418384853</v>
      </c>
      <c r="K19" s="5">
        <f t="shared" si="8"/>
        <v>7081.4654545702751</v>
      </c>
      <c r="L19" s="5">
        <f t="shared" si="9"/>
        <v>271928.27345549862</v>
      </c>
      <c r="M19" s="5">
        <f t="shared" si="0"/>
        <v>877798.02264663542</v>
      </c>
      <c r="N19" s="33">
        <f t="shared" si="10"/>
        <v>15.153681452747341</v>
      </c>
      <c r="O19" s="4"/>
      <c r="Q19" s="27" t="s">
        <v>64</v>
      </c>
      <c r="R19" s="29">
        <f t="shared" si="1"/>
        <v>57926.387418384853</v>
      </c>
      <c r="S19" s="29">
        <f t="shared" si="2"/>
        <v>271928.27345549862</v>
      </c>
      <c r="T19" s="35">
        <f t="shared" si="3"/>
        <v>15.153681452747341</v>
      </c>
      <c r="U19" s="42">
        <v>0.73716277889453141</v>
      </c>
      <c r="V19" s="43">
        <f t="shared" si="15"/>
        <v>0.26283722110546859</v>
      </c>
      <c r="W19" s="29">
        <f t="shared" si="11"/>
        <v>200455.40172044741</v>
      </c>
      <c r="X19" s="29">
        <f t="shared" si="4"/>
        <v>615635.20288357942</v>
      </c>
      <c r="Y19" s="35">
        <f t="shared" si="12"/>
        <v>10.627888779547597</v>
      </c>
      <c r="Z19" s="36">
        <f t="shared" si="13"/>
        <v>4.525792673199744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184</v>
      </c>
      <c r="E20">
        <v>10</v>
      </c>
      <c r="F20" s="3">
        <f t="shared" si="5"/>
        <v>5.434782608695652E-2</v>
      </c>
      <c r="G20" s="2">
        <v>0.5</v>
      </c>
      <c r="H20" s="3">
        <f t="shared" si="6"/>
        <v>0.23923444976076552</v>
      </c>
      <c r="I20" s="3">
        <f t="shared" si="7"/>
        <v>0.76076555023923453</v>
      </c>
      <c r="J20" s="5">
        <f t="shared" si="14"/>
        <v>50844.921963814581</v>
      </c>
      <c r="K20" s="5">
        <f t="shared" si="8"/>
        <v>12163.856929142243</v>
      </c>
      <c r="L20" s="5">
        <f t="shared" si="9"/>
        <v>223814.96749621732</v>
      </c>
      <c r="M20" s="5">
        <f t="shared" si="0"/>
        <v>605869.7491911368</v>
      </c>
      <c r="N20" s="33">
        <f t="shared" si="10"/>
        <v>11.9160326300102</v>
      </c>
      <c r="O20" s="4"/>
      <c r="Q20" s="27" t="s">
        <v>66</v>
      </c>
      <c r="R20" s="29">
        <f t="shared" si="1"/>
        <v>50844.921963814581</v>
      </c>
      <c r="S20" s="29">
        <f t="shared" si="2"/>
        <v>223814.96749621732</v>
      </c>
      <c r="T20" s="35">
        <f t="shared" si="3"/>
        <v>11.9160326300102</v>
      </c>
      <c r="U20" s="42">
        <v>0.7271372759570951</v>
      </c>
      <c r="V20" s="43">
        <f t="shared" si="15"/>
        <v>0.2728627240429049</v>
      </c>
      <c r="W20" s="29">
        <f t="shared" si="11"/>
        <v>162744.20578362525</v>
      </c>
      <c r="X20" s="29">
        <f t="shared" si="4"/>
        <v>415179.80116313201</v>
      </c>
      <c r="Y20" s="35">
        <f t="shared" si="12"/>
        <v>8.1656099592129969</v>
      </c>
      <c r="Z20" s="36">
        <f t="shared" si="13"/>
        <v>3.750422670797203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97</v>
      </c>
      <c r="E21">
        <v>10</v>
      </c>
      <c r="F21" s="3">
        <f t="shared" si="5"/>
        <v>0.10309278350515463</v>
      </c>
      <c r="G21" s="2">
        <v>0.5</v>
      </c>
      <c r="H21" s="3">
        <f t="shared" si="6"/>
        <v>0.40983606557377045</v>
      </c>
      <c r="I21" s="3">
        <f t="shared" si="7"/>
        <v>0.5901639344262295</v>
      </c>
      <c r="J21" s="5">
        <f t="shared" si="14"/>
        <v>38681.065034672341</v>
      </c>
      <c r="K21" s="5">
        <f t="shared" si="8"/>
        <v>15852.895506013252</v>
      </c>
      <c r="L21" s="5">
        <f t="shared" si="9"/>
        <v>153773.08640832856</v>
      </c>
      <c r="M21" s="5">
        <f>L21+M22</f>
        <v>382054.78169491945</v>
      </c>
      <c r="N21" s="33">
        <f t="shared" si="10"/>
        <v>9.8770491803278695</v>
      </c>
      <c r="O21" s="4"/>
      <c r="Q21" s="27" t="s">
        <v>68</v>
      </c>
      <c r="R21" s="29">
        <f t="shared" si="1"/>
        <v>38681.065034672341</v>
      </c>
      <c r="S21" s="29">
        <f t="shared" si="2"/>
        <v>153773.08640832856</v>
      </c>
      <c r="T21" s="35">
        <f t="shared" si="3"/>
        <v>9.8770491803278695</v>
      </c>
      <c r="U21" s="42">
        <v>0.68635947845240242</v>
      </c>
      <c r="V21" s="43">
        <f t="shared" si="15"/>
        <v>0.31364052154759758</v>
      </c>
      <c r="W21" s="29">
        <f t="shared" si="11"/>
        <v>105543.6153872366</v>
      </c>
      <c r="X21" s="29">
        <f>X22+W21</f>
        <v>252435.59537950676</v>
      </c>
      <c r="Y21" s="35">
        <f t="shared" si="12"/>
        <v>6.5260766515408095</v>
      </c>
      <c r="Z21" s="36">
        <f t="shared" si="13"/>
        <v>3.35097252878706</v>
      </c>
    </row>
    <row r="22" spans="1:26" s="2" customFormat="1" x14ac:dyDescent="0.25">
      <c r="A22" s="12">
        <v>19</v>
      </c>
      <c r="B22" s="13" t="s">
        <v>69</v>
      </c>
      <c r="C22" s="12"/>
      <c r="D22">
        <v>50</v>
      </c>
      <c r="E22">
        <v>5</v>
      </c>
      <c r="F22" s="17">
        <f t="shared" si="5"/>
        <v>0.1</v>
      </c>
      <c r="G22" s="12"/>
      <c r="H22" s="17">
        <v>1</v>
      </c>
      <c r="I22" s="17">
        <f t="shared" si="7"/>
        <v>0</v>
      </c>
      <c r="J22" s="21">
        <f t="shared" si="14"/>
        <v>22828.169528659088</v>
      </c>
      <c r="K22" s="21">
        <f t="shared" si="8"/>
        <v>22828.169528659088</v>
      </c>
      <c r="L22" s="21">
        <f>K22/F22</f>
        <v>228281.69528659087</v>
      </c>
      <c r="M22" s="21">
        <f>L22</f>
        <v>228281.69528659087</v>
      </c>
      <c r="N22" s="34">
        <f t="shared" si="10"/>
        <v>10</v>
      </c>
      <c r="O22" s="4"/>
      <c r="Q22" s="30" t="s">
        <v>69</v>
      </c>
      <c r="R22" s="31">
        <f t="shared" si="1"/>
        <v>22828.169528659088</v>
      </c>
      <c r="S22" s="31">
        <f t="shared" si="2"/>
        <v>228281.69528659087</v>
      </c>
      <c r="T22" s="38">
        <f t="shared" si="3"/>
        <v>10</v>
      </c>
      <c r="U22" s="44">
        <v>0.64346806172022719</v>
      </c>
      <c r="V22" s="45">
        <f t="shared" si="15"/>
        <v>0.35653193827977281</v>
      </c>
      <c r="W22" s="31">
        <f t="shared" si="11"/>
        <v>146891.97999227015</v>
      </c>
      <c r="X22" s="31">
        <f>W22</f>
        <v>146891.97999227015</v>
      </c>
      <c r="Y22" s="38">
        <f t="shared" si="12"/>
        <v>6.4346806172022717</v>
      </c>
      <c r="Z22" s="37">
        <f t="shared" si="13"/>
        <v>3.5653193827977283</v>
      </c>
    </row>
    <row r="23" spans="1:26" s="2" customFormat="1" ht="13.2" x14ac:dyDescent="0.25">
      <c r="B23" s="2" t="s">
        <v>70</v>
      </c>
      <c r="D23" s="25">
        <f>SUM(D4:D22)</f>
        <v>16051</v>
      </c>
      <c r="E23" s="25">
        <f>SUM(E4:E22)</f>
        <v>130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x14ac:dyDescent="0.25">
      <c r="A29" s="2">
        <v>1</v>
      </c>
      <c r="B29" s="1">
        <v>0</v>
      </c>
      <c r="C29" s="1">
        <v>1</v>
      </c>
      <c r="D29">
        <v>146</v>
      </c>
      <c r="E29">
        <v>2</v>
      </c>
      <c r="F29" s="3">
        <f>E29/D29</f>
        <v>1.3698630136986301E-2</v>
      </c>
      <c r="G29" s="2">
        <v>0.3</v>
      </c>
      <c r="H29" s="18">
        <f>C29*F29/(1+(1-G29)*C29*F29)</f>
        <v>1.3568521031207599E-2</v>
      </c>
      <c r="I29" s="18">
        <f>1-H29</f>
        <v>0.98643147896879235</v>
      </c>
      <c r="J29" s="19">
        <v>100000</v>
      </c>
      <c r="K29" s="20">
        <f>J29*H29</f>
        <v>1356.8521031207599</v>
      </c>
      <c r="L29" s="20">
        <f>C29*(J30+G29*K29)</f>
        <v>99050.203527815465</v>
      </c>
      <c r="M29" s="5">
        <f t="shared" ref="M29:M45" si="16">L29+M30</f>
        <v>7650825.8964484762</v>
      </c>
      <c r="N29" s="32">
        <f>M29/J29</f>
        <v>76.508258964484767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99050.203527815465</v>
      </c>
      <c r="T29" s="35">
        <f t="shared" ref="T29:T47" si="19">N29</f>
        <v>76.508258964484767</v>
      </c>
      <c r="U29" s="42">
        <v>0.95864674002964168</v>
      </c>
      <c r="V29" s="43">
        <f>1-U29</f>
        <v>4.1353259970358325E-2</v>
      </c>
      <c r="W29" s="29">
        <f>S29*U29</f>
        <v>94954.154711212803</v>
      </c>
      <c r="X29" s="29">
        <f t="shared" ref="X29:X45" si="20">X30+W29</f>
        <v>6815345.2865893384</v>
      </c>
      <c r="Y29" s="40">
        <f>X29/R29</f>
        <v>68.153452865893385</v>
      </c>
      <c r="Z29" s="36">
        <f>T29-Y29</f>
        <v>8.3548060985913821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620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98643.147896879236</v>
      </c>
      <c r="K30" s="5">
        <f t="shared" ref="K30:K47" si="24">J30*H30</f>
        <v>0</v>
      </c>
      <c r="L30" s="5">
        <f t="shared" ref="L30:L46" si="25">C30*(J31+G30*K30)</f>
        <v>394572.59158751694</v>
      </c>
      <c r="M30" s="5">
        <f t="shared" si="16"/>
        <v>7551775.6929206606</v>
      </c>
      <c r="N30" s="33">
        <f t="shared" ref="N30:N47" si="26">M30/J30</f>
        <v>76.556515621492807</v>
      </c>
      <c r="O30" s="4"/>
      <c r="Q30" s="27" t="s">
        <v>36</v>
      </c>
      <c r="R30" s="29">
        <f t="shared" si="17"/>
        <v>98643.147896879236</v>
      </c>
      <c r="S30" s="29">
        <f t="shared" si="18"/>
        <v>394572.59158751694</v>
      </c>
      <c r="T30" s="35">
        <f t="shared" si="19"/>
        <v>76.556515621492807</v>
      </c>
      <c r="U30" s="42">
        <v>0.95864674002964168</v>
      </c>
      <c r="V30" s="43">
        <f>1-U30</f>
        <v>4.1353259970358325E-2</v>
      </c>
      <c r="W30" s="29">
        <f t="shared" ref="W30:W47" si="27">S30*U30</f>
        <v>378255.72863042034</v>
      </c>
      <c r="X30" s="29">
        <f t="shared" si="20"/>
        <v>6720391.1318781255</v>
      </c>
      <c r="Y30" s="35">
        <f t="shared" ref="Y30:Y47" si="28">X30/R30</f>
        <v>68.128311749576042</v>
      </c>
      <c r="Z30" s="36">
        <f t="shared" ref="Z30:Z47" si="29">T30-Y30</f>
        <v>8.4282038719167645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1012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98643.147896879236</v>
      </c>
      <c r="K31" s="5">
        <f t="shared" si="24"/>
        <v>0</v>
      </c>
      <c r="L31" s="5">
        <f t="shared" si="25"/>
        <v>493215.73948439618</v>
      </c>
      <c r="M31" s="5">
        <f t="shared" si="16"/>
        <v>7157203.1013331441</v>
      </c>
      <c r="N31" s="33">
        <f t="shared" si="26"/>
        <v>72.556515621492807</v>
      </c>
      <c r="O31" s="4"/>
      <c r="Q31" s="27" t="s">
        <v>38</v>
      </c>
      <c r="R31" s="29">
        <f t="shared" si="17"/>
        <v>98643.147896879236</v>
      </c>
      <c r="S31" s="29">
        <f t="shared" si="18"/>
        <v>493215.73948439618</v>
      </c>
      <c r="T31" s="35">
        <f t="shared" si="19"/>
        <v>72.556515621492807</v>
      </c>
      <c r="U31" s="42">
        <v>0.95864674002964168</v>
      </c>
      <c r="V31" s="43">
        <f>1-U31</f>
        <v>4.1353259970358325E-2</v>
      </c>
      <c r="W31" s="29">
        <f t="shared" si="27"/>
        <v>472819.66078802542</v>
      </c>
      <c r="X31" s="29">
        <f t="shared" si="20"/>
        <v>6342135.4032477047</v>
      </c>
      <c r="Y31" s="35">
        <f t="shared" si="28"/>
        <v>64.293724789457471</v>
      </c>
      <c r="Z31" s="36">
        <f t="shared" si="29"/>
        <v>8.2627908320353356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1012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98643.147896879236</v>
      </c>
      <c r="K32" s="5">
        <f t="shared" si="24"/>
        <v>0</v>
      </c>
      <c r="L32" s="5">
        <f t="shared" si="25"/>
        <v>493215.73948439618</v>
      </c>
      <c r="M32" s="5">
        <f t="shared" si="16"/>
        <v>6663987.3618487483</v>
      </c>
      <c r="N32" s="33">
        <f t="shared" si="26"/>
        <v>67.556515621492821</v>
      </c>
      <c r="O32" s="4"/>
      <c r="Q32" s="27" t="s">
        <v>40</v>
      </c>
      <c r="R32" s="29">
        <f t="shared" si="17"/>
        <v>98643.147896879236</v>
      </c>
      <c r="S32" s="29">
        <f t="shared" si="18"/>
        <v>493215.73948439618</v>
      </c>
      <c r="T32" s="35">
        <f t="shared" si="19"/>
        <v>67.556515621492821</v>
      </c>
      <c r="U32" s="42">
        <v>0.95864674002964168</v>
      </c>
      <c r="V32" s="43">
        <f>1-U32</f>
        <v>4.1353259970358325E-2</v>
      </c>
      <c r="W32" s="29">
        <f t="shared" si="27"/>
        <v>472819.66078802542</v>
      </c>
      <c r="X32" s="29">
        <f t="shared" si="20"/>
        <v>5869315.742459679</v>
      </c>
      <c r="Y32" s="35">
        <f t="shared" si="28"/>
        <v>59.500491089309264</v>
      </c>
      <c r="Z32" s="36">
        <f t="shared" si="29"/>
        <v>8.0560245321835566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1048</v>
      </c>
      <c r="E33">
        <v>1</v>
      </c>
      <c r="F33" s="3">
        <f t="shared" si="21"/>
        <v>9.5419847328244271E-4</v>
      </c>
      <c r="G33" s="2">
        <v>0.5</v>
      </c>
      <c r="H33" s="3">
        <f t="shared" si="22"/>
        <v>4.7596382674916704E-3</v>
      </c>
      <c r="I33" s="3">
        <f t="shared" si="23"/>
        <v>0.99524036173250829</v>
      </c>
      <c r="J33" s="5">
        <f t="shared" si="30"/>
        <v>98643.147896879236</v>
      </c>
      <c r="K33" s="5">
        <f t="shared" si="24"/>
        <v>469.50570155582687</v>
      </c>
      <c r="L33" s="5">
        <f t="shared" si="25"/>
        <v>492041.97523050662</v>
      </c>
      <c r="M33" s="5">
        <f t="shared" si="16"/>
        <v>6170771.6223643525</v>
      </c>
      <c r="N33" s="33">
        <f t="shared" si="26"/>
        <v>62.556515621492821</v>
      </c>
      <c r="O33" s="4"/>
      <c r="Q33" s="27" t="s">
        <v>42</v>
      </c>
      <c r="R33" s="29">
        <f t="shared" si="17"/>
        <v>98643.147896879236</v>
      </c>
      <c r="S33" s="29">
        <f t="shared" si="18"/>
        <v>492041.97523050662</v>
      </c>
      <c r="T33" s="35">
        <f t="shared" si="19"/>
        <v>62.556515621492821</v>
      </c>
      <c r="U33" s="42">
        <v>0.95864674002964168</v>
      </c>
      <c r="V33" s="43">
        <f>1-U33</f>
        <v>4.1353259970358325E-2</v>
      </c>
      <c r="W33" s="29">
        <f t="shared" si="27"/>
        <v>471694.4355124709</v>
      </c>
      <c r="X33" s="29">
        <f t="shared" si="20"/>
        <v>5396496.0816716533</v>
      </c>
      <c r="Y33" s="35">
        <f t="shared" si="28"/>
        <v>54.707257389161057</v>
      </c>
      <c r="Z33" s="36">
        <f t="shared" si="29"/>
        <v>7.8492582323317635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1148</v>
      </c>
      <c r="E34">
        <v>1</v>
      </c>
      <c r="F34" s="3">
        <f t="shared" si="21"/>
        <v>8.710801393728223E-4</v>
      </c>
      <c r="G34" s="2">
        <v>0.5</v>
      </c>
      <c r="H34" s="3">
        <f t="shared" si="22"/>
        <v>4.3459365493263794E-3</v>
      </c>
      <c r="I34" s="3">
        <f t="shared" si="23"/>
        <v>0.99565406345067364</v>
      </c>
      <c r="J34" s="5">
        <f t="shared" si="30"/>
        <v>98173.642195323409</v>
      </c>
      <c r="K34" s="5">
        <f t="shared" si="24"/>
        <v>426.65641979714644</v>
      </c>
      <c r="L34" s="5">
        <f t="shared" si="25"/>
        <v>489801.56992712419</v>
      </c>
      <c r="M34" s="5">
        <f t="shared" si="16"/>
        <v>5678729.6471338458</v>
      </c>
      <c r="N34" s="33">
        <f t="shared" si="26"/>
        <v>57.843729947755335</v>
      </c>
      <c r="O34" s="4"/>
      <c r="Q34" s="27" t="s">
        <v>44</v>
      </c>
      <c r="R34" s="29">
        <f t="shared" si="17"/>
        <v>98173.642195323409</v>
      </c>
      <c r="S34" s="29">
        <f t="shared" si="18"/>
        <v>489801.56992712419</v>
      </c>
      <c r="T34" s="35">
        <f t="shared" si="19"/>
        <v>57.843729947755335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474705.9919581922</v>
      </c>
      <c r="X34" s="29">
        <f t="shared" si="20"/>
        <v>4924801.6461591823</v>
      </c>
      <c r="Y34" s="35">
        <f t="shared" si="28"/>
        <v>50.164194136354247</v>
      </c>
      <c r="Z34" s="36">
        <f t="shared" si="29"/>
        <v>7.6795358114010881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1149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97746.985775526264</v>
      </c>
      <c r="K35" s="5">
        <f t="shared" si="24"/>
        <v>0</v>
      </c>
      <c r="L35" s="5">
        <f t="shared" si="25"/>
        <v>488734.92887763132</v>
      </c>
      <c r="M35" s="5">
        <f t="shared" si="16"/>
        <v>5188928.0772067215</v>
      </c>
      <c r="N35" s="33">
        <f t="shared" si="26"/>
        <v>53.085300135218262</v>
      </c>
      <c r="O35" s="4"/>
      <c r="Q35" s="27" t="s">
        <v>46</v>
      </c>
      <c r="R35" s="29">
        <f t="shared" si="17"/>
        <v>97746.985775526264</v>
      </c>
      <c r="S35" s="29">
        <f t="shared" si="18"/>
        <v>488734.92887763132</v>
      </c>
      <c r="T35" s="35">
        <f t="shared" si="19"/>
        <v>53.085300135218262</v>
      </c>
      <c r="U35" s="42">
        <v>0.96192878092594225</v>
      </c>
      <c r="V35" s="43">
        <f t="shared" si="31"/>
        <v>3.8071219074057749E-2</v>
      </c>
      <c r="W35" s="29">
        <f t="shared" si="27"/>
        <v>470128.194331187</v>
      </c>
      <c r="X35" s="29">
        <f t="shared" si="20"/>
        <v>4450095.6542009898</v>
      </c>
      <c r="Y35" s="35">
        <f t="shared" si="28"/>
        <v>45.526679098018775</v>
      </c>
      <c r="Z35" s="36">
        <f t="shared" si="29"/>
        <v>7.5586210371994866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1153</v>
      </c>
      <c r="E36">
        <v>1</v>
      </c>
      <c r="F36" s="3">
        <f t="shared" si="21"/>
        <v>8.6730268863833475E-4</v>
      </c>
      <c r="G36" s="2">
        <v>0.5</v>
      </c>
      <c r="H36" s="3">
        <f t="shared" si="22"/>
        <v>4.3271311120726954E-3</v>
      </c>
      <c r="I36" s="3">
        <f t="shared" si="23"/>
        <v>0.99567286888792728</v>
      </c>
      <c r="J36" s="5">
        <f t="shared" si="30"/>
        <v>97746.985775526264</v>
      </c>
      <c r="K36" s="5">
        <f t="shared" si="24"/>
        <v>422.96402326060689</v>
      </c>
      <c r="L36" s="5">
        <f t="shared" si="25"/>
        <v>487677.5188194798</v>
      </c>
      <c r="M36" s="5">
        <f t="shared" si="16"/>
        <v>4700193.1483290903</v>
      </c>
      <c r="N36" s="33">
        <f t="shared" si="26"/>
        <v>48.085300135218262</v>
      </c>
      <c r="O36" s="4"/>
      <c r="Q36" s="27" t="s">
        <v>48</v>
      </c>
      <c r="R36" s="29">
        <f t="shared" si="17"/>
        <v>97746.985775526264</v>
      </c>
      <c r="S36" s="29">
        <f t="shared" si="18"/>
        <v>487677.5188194798</v>
      </c>
      <c r="T36" s="35">
        <f t="shared" si="19"/>
        <v>48.085300135218262</v>
      </c>
      <c r="U36" s="42">
        <v>0.95558309086652893</v>
      </c>
      <c r="V36" s="43">
        <f t="shared" si="31"/>
        <v>4.4416909133471072E-2</v>
      </c>
      <c r="W36" s="29">
        <f t="shared" si="27"/>
        <v>466016.39077963831</v>
      </c>
      <c r="X36" s="29">
        <f t="shared" si="20"/>
        <v>3979967.4598698029</v>
      </c>
      <c r="Y36" s="35">
        <f t="shared" si="28"/>
        <v>40.717035193389059</v>
      </c>
      <c r="Z36" s="36">
        <f t="shared" si="29"/>
        <v>7.368264941829203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1343</v>
      </c>
      <c r="E37">
        <v>2</v>
      </c>
      <c r="F37" s="3">
        <f t="shared" si="21"/>
        <v>1.4892032762472078E-3</v>
      </c>
      <c r="G37" s="2">
        <v>0.5</v>
      </c>
      <c r="H37" s="3">
        <f t="shared" si="22"/>
        <v>7.418397626112759E-3</v>
      </c>
      <c r="I37" s="3">
        <f t="shared" si="23"/>
        <v>0.99258160237388726</v>
      </c>
      <c r="J37" s="5">
        <f t="shared" si="30"/>
        <v>97324.02175226566</v>
      </c>
      <c r="K37" s="5">
        <f t="shared" si="24"/>
        <v>721.98829193075414</v>
      </c>
      <c r="L37" s="5">
        <f t="shared" si="25"/>
        <v>484815.13803150144</v>
      </c>
      <c r="M37" s="5">
        <f t="shared" si="16"/>
        <v>4212515.6295096101</v>
      </c>
      <c r="N37" s="33">
        <f t="shared" si="26"/>
        <v>43.283410957187911</v>
      </c>
      <c r="O37" s="4"/>
      <c r="Q37" s="27" t="s">
        <v>50</v>
      </c>
      <c r="R37" s="29">
        <f t="shared" si="17"/>
        <v>97324.02175226566</v>
      </c>
      <c r="S37" s="29">
        <f t="shared" si="18"/>
        <v>484815.13803150144</v>
      </c>
      <c r="T37" s="35">
        <f t="shared" si="19"/>
        <v>43.283410957187911</v>
      </c>
      <c r="U37" s="42">
        <v>0.95343645724036619</v>
      </c>
      <c r="V37" s="43">
        <f t="shared" si="31"/>
        <v>4.6563542759633814E-2</v>
      </c>
      <c r="W37" s="29">
        <f t="shared" si="27"/>
        <v>462240.42762125382</v>
      </c>
      <c r="X37" s="29">
        <f t="shared" si="20"/>
        <v>3513951.0690901647</v>
      </c>
      <c r="Y37" s="35">
        <f t="shared" si="28"/>
        <v>36.105691131782287</v>
      </c>
      <c r="Z37" s="36">
        <f t="shared" si="29"/>
        <v>7.1777198254056245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1458</v>
      </c>
      <c r="E38">
        <v>2</v>
      </c>
      <c r="F38" s="3">
        <f t="shared" si="21"/>
        <v>1.3717421124828531E-3</v>
      </c>
      <c r="G38" s="2">
        <v>0.5</v>
      </c>
      <c r="H38" s="3">
        <f t="shared" si="22"/>
        <v>6.8352699931647307E-3</v>
      </c>
      <c r="I38" s="3">
        <f t="shared" si="23"/>
        <v>0.99316473000683525</v>
      </c>
      <c r="J38" s="5">
        <f t="shared" si="30"/>
        <v>96602.033460334904</v>
      </c>
      <c r="K38" s="5">
        <f t="shared" si="24"/>
        <v>660.30098059012244</v>
      </c>
      <c r="L38" s="5">
        <f t="shared" si="25"/>
        <v>481359.41485019919</v>
      </c>
      <c r="M38" s="5">
        <f t="shared" si="16"/>
        <v>3727700.4914781088</v>
      </c>
      <c r="N38" s="33">
        <f t="shared" si="26"/>
        <v>38.588219708736403</v>
      </c>
      <c r="O38" s="4"/>
      <c r="Q38" s="27" t="s">
        <v>52</v>
      </c>
      <c r="R38" s="29">
        <f t="shared" si="17"/>
        <v>96602.033460334904</v>
      </c>
      <c r="S38" s="29">
        <f t="shared" si="18"/>
        <v>481359.41485019919</v>
      </c>
      <c r="T38" s="35">
        <f t="shared" si="19"/>
        <v>38.588219708736403</v>
      </c>
      <c r="U38" s="42">
        <v>0.93748024841036759</v>
      </c>
      <c r="V38" s="43">
        <f t="shared" si="31"/>
        <v>6.2519751589632411E-2</v>
      </c>
      <c r="W38" s="29">
        <f t="shared" si="27"/>
        <v>451264.94380843395</v>
      </c>
      <c r="X38" s="29">
        <f t="shared" si="20"/>
        <v>3051710.641468911</v>
      </c>
      <c r="Y38" s="35">
        <f t="shared" si="28"/>
        <v>31.590542477782861</v>
      </c>
      <c r="Z38" s="36">
        <f t="shared" si="29"/>
        <v>6.997677230953542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1391</v>
      </c>
      <c r="E39">
        <v>4</v>
      </c>
      <c r="F39" s="3">
        <f t="shared" si="21"/>
        <v>2.875629043853343E-3</v>
      </c>
      <c r="G39" s="2">
        <v>0.5</v>
      </c>
      <c r="H39" s="3">
        <f t="shared" si="22"/>
        <v>1.4275517487508922E-2</v>
      </c>
      <c r="I39" s="3">
        <f t="shared" si="23"/>
        <v>0.98572448251249112</v>
      </c>
      <c r="J39" s="5">
        <f t="shared" si="30"/>
        <v>95941.73247974478</v>
      </c>
      <c r="K39" s="5">
        <f t="shared" si="24"/>
        <v>1369.6178797964992</v>
      </c>
      <c r="L39" s="5">
        <f t="shared" si="25"/>
        <v>476284.61769923271</v>
      </c>
      <c r="M39" s="5">
        <f t="shared" si="16"/>
        <v>3246341.0766279097</v>
      </c>
      <c r="N39" s="33">
        <f t="shared" si="26"/>
        <v>33.836590112788272</v>
      </c>
      <c r="O39" s="4"/>
      <c r="Q39" s="27" t="s">
        <v>54</v>
      </c>
      <c r="R39" s="29">
        <f t="shared" si="17"/>
        <v>95941.73247974478</v>
      </c>
      <c r="S39" s="29">
        <f t="shared" si="18"/>
        <v>476284.61769923271</v>
      </c>
      <c r="T39" s="35">
        <f t="shared" si="19"/>
        <v>33.836590112788272</v>
      </c>
      <c r="U39" s="42">
        <v>0.91788799906018037</v>
      </c>
      <c r="V39" s="43">
        <f t="shared" si="31"/>
        <v>8.2112000939819629E-2</v>
      </c>
      <c r="W39" s="29">
        <f t="shared" si="27"/>
        <v>437175.93472309166</v>
      </c>
      <c r="X39" s="29">
        <f t="shared" si="20"/>
        <v>2600445.6976604769</v>
      </c>
      <c r="Y39" s="35">
        <f t="shared" si="28"/>
        <v>27.104427139769268</v>
      </c>
      <c r="Z39" s="36">
        <f t="shared" si="29"/>
        <v>6.7321629730190047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1277</v>
      </c>
      <c r="E40">
        <v>6</v>
      </c>
      <c r="F40" s="3">
        <f t="shared" si="21"/>
        <v>4.6985121378230231E-3</v>
      </c>
      <c r="G40" s="2">
        <v>0.5</v>
      </c>
      <c r="H40" s="3">
        <f t="shared" si="22"/>
        <v>2.3219814241486069E-2</v>
      </c>
      <c r="I40" s="3">
        <f t="shared" si="23"/>
        <v>0.97678018575851389</v>
      </c>
      <c r="J40" s="5">
        <f t="shared" si="30"/>
        <v>94572.114599948283</v>
      </c>
      <c r="K40" s="5">
        <f t="shared" si="24"/>
        <v>2195.9469334353316</v>
      </c>
      <c r="L40" s="5">
        <f t="shared" si="25"/>
        <v>467370.70566615311</v>
      </c>
      <c r="M40" s="5">
        <f t="shared" si="16"/>
        <v>2770056.4589286768</v>
      </c>
      <c r="N40" s="33">
        <f t="shared" si="26"/>
        <v>29.290414734262392</v>
      </c>
      <c r="O40" s="4"/>
      <c r="Q40" s="27" t="s">
        <v>56</v>
      </c>
      <c r="R40" s="29">
        <f t="shared" si="17"/>
        <v>94572.114599948283</v>
      </c>
      <c r="S40" s="29">
        <f t="shared" si="18"/>
        <v>467370.70566615311</v>
      </c>
      <c r="T40" s="35">
        <f t="shared" si="19"/>
        <v>29.290414734262392</v>
      </c>
      <c r="U40" s="42">
        <v>0.89571782863194893</v>
      </c>
      <c r="V40" s="43">
        <f t="shared" si="31"/>
        <v>0.10428217136805107</v>
      </c>
      <c r="W40" s="29">
        <f t="shared" si="27"/>
        <v>418632.27364546835</v>
      </c>
      <c r="X40" s="29">
        <f t="shared" si="20"/>
        <v>2163269.7629373851</v>
      </c>
      <c r="Y40" s="35">
        <f t="shared" si="28"/>
        <v>22.874287754781452</v>
      </c>
      <c r="Z40" s="36">
        <f t="shared" si="29"/>
        <v>6.4161269794809392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963</v>
      </c>
      <c r="E41">
        <v>6</v>
      </c>
      <c r="F41" s="3">
        <f t="shared" si="21"/>
        <v>6.2305295950155761E-3</v>
      </c>
      <c r="G41" s="2">
        <v>0.5</v>
      </c>
      <c r="H41" s="3">
        <f t="shared" si="22"/>
        <v>3.0674846625766874E-2</v>
      </c>
      <c r="I41" s="3">
        <f t="shared" si="23"/>
        <v>0.96932515337423308</v>
      </c>
      <c r="J41" s="5">
        <f t="shared" si="30"/>
        <v>92376.167666512949</v>
      </c>
      <c r="K41" s="5">
        <f t="shared" si="24"/>
        <v>2833.6247750464099</v>
      </c>
      <c r="L41" s="5">
        <f t="shared" si="25"/>
        <v>454796.77639494871</v>
      </c>
      <c r="M41" s="5">
        <f t="shared" si="16"/>
        <v>2302685.7532625236</v>
      </c>
      <c r="N41" s="33">
        <f t="shared" si="26"/>
        <v>24.927270868991293</v>
      </c>
      <c r="O41" s="4"/>
      <c r="Q41" s="27" t="s">
        <v>58</v>
      </c>
      <c r="R41" s="29">
        <f t="shared" si="17"/>
        <v>92376.167666512949</v>
      </c>
      <c r="S41" s="29">
        <f t="shared" si="18"/>
        <v>454796.77639494871</v>
      </c>
      <c r="T41" s="35">
        <f t="shared" si="19"/>
        <v>24.927270868991293</v>
      </c>
      <c r="U41" s="42">
        <v>0.86473435856680392</v>
      </c>
      <c r="V41" s="43">
        <f t="shared" si="31"/>
        <v>0.13526564143319608</v>
      </c>
      <c r="W41" s="29">
        <f t="shared" si="27"/>
        <v>393278.3987141361</v>
      </c>
      <c r="X41" s="29">
        <f t="shared" si="20"/>
        <v>1744637.4892919168</v>
      </c>
      <c r="Y41" s="35">
        <f t="shared" si="28"/>
        <v>18.886229352902252</v>
      </c>
      <c r="Z41" s="36">
        <f t="shared" si="29"/>
        <v>6.0410415160890416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814</v>
      </c>
      <c r="E42">
        <v>9</v>
      </c>
      <c r="F42" s="3">
        <f t="shared" si="21"/>
        <v>1.1056511056511056E-2</v>
      </c>
      <c r="G42" s="2">
        <v>0.5</v>
      </c>
      <c r="H42" s="3">
        <f t="shared" si="22"/>
        <v>5.379557680812911E-2</v>
      </c>
      <c r="I42" s="3">
        <f t="shared" si="23"/>
        <v>0.94620442319187092</v>
      </c>
      <c r="J42" s="5">
        <f t="shared" si="30"/>
        <v>89542.542891466539</v>
      </c>
      <c r="K42" s="5">
        <f t="shared" si="24"/>
        <v>4816.9927437130837</v>
      </c>
      <c r="L42" s="5">
        <f t="shared" si="25"/>
        <v>435670.23259804997</v>
      </c>
      <c r="M42" s="5">
        <f t="shared" si="16"/>
        <v>1847888.9768675747</v>
      </c>
      <c r="N42" s="33">
        <f t="shared" si="26"/>
        <v>20.63699463066823</v>
      </c>
      <c r="O42" s="4"/>
      <c r="Q42" s="27" t="s">
        <v>60</v>
      </c>
      <c r="R42" s="29">
        <f t="shared" si="17"/>
        <v>89542.542891466539</v>
      </c>
      <c r="S42" s="29">
        <f t="shared" si="18"/>
        <v>435670.23259804997</v>
      </c>
      <c r="T42" s="35">
        <f t="shared" si="19"/>
        <v>20.63699463066823</v>
      </c>
      <c r="U42" s="42">
        <v>0.81758889711164551</v>
      </c>
      <c r="V42" s="43">
        <f t="shared" si="31"/>
        <v>0.18241110288835449</v>
      </c>
      <c r="W42" s="29">
        <f t="shared" si="27"/>
        <v>356199.14497421373</v>
      </c>
      <c r="X42" s="29">
        <f t="shared" si="20"/>
        <v>1351359.0905777807</v>
      </c>
      <c r="Y42" s="35">
        <f t="shared" si="28"/>
        <v>15.091810517551943</v>
      </c>
      <c r="Z42" s="36">
        <f t="shared" si="29"/>
        <v>5.5451841131162869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634</v>
      </c>
      <c r="E43">
        <v>15</v>
      </c>
      <c r="F43" s="3">
        <f t="shared" si="21"/>
        <v>2.365930599369085E-2</v>
      </c>
      <c r="G43" s="2">
        <v>0.5</v>
      </c>
      <c r="H43" s="3">
        <f t="shared" si="22"/>
        <v>0.11169024571854055</v>
      </c>
      <c r="I43" s="3">
        <f t="shared" si="23"/>
        <v>0.88830975428145942</v>
      </c>
      <c r="J43" s="5">
        <f t="shared" si="30"/>
        <v>84725.550147753456</v>
      </c>
      <c r="K43" s="5">
        <f t="shared" si="24"/>
        <v>9463.0175146411129</v>
      </c>
      <c r="L43" s="5">
        <f t="shared" si="25"/>
        <v>399970.20695216442</v>
      </c>
      <c r="M43" s="5">
        <f t="shared" si="16"/>
        <v>1412218.7442695247</v>
      </c>
      <c r="N43" s="33">
        <f t="shared" si="26"/>
        <v>16.668156675368255</v>
      </c>
      <c r="O43" s="4"/>
      <c r="Q43" s="27" t="s">
        <v>62</v>
      </c>
      <c r="R43" s="29">
        <f t="shared" si="17"/>
        <v>84725.550147753456</v>
      </c>
      <c r="S43" s="29">
        <f t="shared" si="18"/>
        <v>399970.20695216442</v>
      </c>
      <c r="T43" s="35">
        <f t="shared" si="19"/>
        <v>16.668156675368255</v>
      </c>
      <c r="U43" s="42">
        <v>0.77888026534586052</v>
      </c>
      <c r="V43" s="43">
        <f t="shared" si="31"/>
        <v>0.22111973465413948</v>
      </c>
      <c r="W43" s="29">
        <f t="shared" si="27"/>
        <v>311528.90092134057</v>
      </c>
      <c r="X43" s="29">
        <f t="shared" si="20"/>
        <v>995159.94560356694</v>
      </c>
      <c r="Y43" s="35">
        <f t="shared" si="28"/>
        <v>11.745688801879727</v>
      </c>
      <c r="Z43" s="36">
        <f t="shared" si="29"/>
        <v>4.9224678734885288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399</v>
      </c>
      <c r="E44">
        <v>13</v>
      </c>
      <c r="F44" s="3">
        <f t="shared" si="21"/>
        <v>3.2581453634085211E-2</v>
      </c>
      <c r="G44" s="2">
        <v>0.5</v>
      </c>
      <c r="H44" s="3">
        <f t="shared" si="22"/>
        <v>0.15063731170336037</v>
      </c>
      <c r="I44" s="3">
        <f t="shared" si="23"/>
        <v>0.84936268829663963</v>
      </c>
      <c r="J44" s="5">
        <f t="shared" si="30"/>
        <v>75262.532633112336</v>
      </c>
      <c r="K44" s="5">
        <f t="shared" si="24"/>
        <v>11337.345587838474</v>
      </c>
      <c r="L44" s="5">
        <f t="shared" si="25"/>
        <v>347969.29919596552</v>
      </c>
      <c r="M44" s="5">
        <f t="shared" si="16"/>
        <v>1012248.5373173603</v>
      </c>
      <c r="N44" s="33">
        <f t="shared" si="26"/>
        <v>13.449567824827804</v>
      </c>
      <c r="O44" s="4"/>
      <c r="Q44" s="27" t="s">
        <v>64</v>
      </c>
      <c r="R44" s="29">
        <f t="shared" si="17"/>
        <v>75262.532633112336</v>
      </c>
      <c r="S44" s="29">
        <f t="shared" si="18"/>
        <v>347969.29919596552</v>
      </c>
      <c r="T44" s="35">
        <f t="shared" si="19"/>
        <v>13.449567824827804</v>
      </c>
      <c r="U44" s="42">
        <v>0.71980976748499381</v>
      </c>
      <c r="V44" s="43">
        <f t="shared" si="31"/>
        <v>0.28019023251500619</v>
      </c>
      <c r="W44" s="29">
        <f t="shared" si="27"/>
        <v>250471.70034616417</v>
      </c>
      <c r="X44" s="29">
        <f t="shared" si="20"/>
        <v>683631.04468222638</v>
      </c>
      <c r="Y44" s="35">
        <f t="shared" si="28"/>
        <v>9.083285145542094</v>
      </c>
      <c r="Z44" s="36">
        <f t="shared" si="29"/>
        <v>4.3662826792857103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239</v>
      </c>
      <c r="E45">
        <v>20</v>
      </c>
      <c r="F45" s="3">
        <f t="shared" si="21"/>
        <v>8.3682008368200833E-2</v>
      </c>
      <c r="G45" s="2">
        <v>0.5</v>
      </c>
      <c r="H45" s="3">
        <f t="shared" si="22"/>
        <v>0.34602076124567471</v>
      </c>
      <c r="I45" s="3">
        <f t="shared" si="23"/>
        <v>0.65397923875432529</v>
      </c>
      <c r="J45" s="5">
        <f t="shared" si="30"/>
        <v>63925.187045273859</v>
      </c>
      <c r="K45" s="5">
        <f t="shared" si="24"/>
        <v>22119.441884177802</v>
      </c>
      <c r="L45" s="5">
        <f t="shared" si="25"/>
        <v>264327.33051592478</v>
      </c>
      <c r="M45" s="5">
        <f t="shared" si="16"/>
        <v>664279.23812139477</v>
      </c>
      <c r="N45" s="33">
        <f t="shared" si="26"/>
        <v>10.391510276707223</v>
      </c>
      <c r="O45" s="4"/>
      <c r="Q45" s="27" t="s">
        <v>66</v>
      </c>
      <c r="R45" s="29">
        <f t="shared" si="17"/>
        <v>63925.187045273859</v>
      </c>
      <c r="S45" s="29">
        <f t="shared" si="18"/>
        <v>264327.33051592478</v>
      </c>
      <c r="T45" s="35">
        <f t="shared" si="19"/>
        <v>10.391510276707223</v>
      </c>
      <c r="U45" s="42">
        <v>0.68480776711742686</v>
      </c>
      <c r="V45" s="43">
        <f t="shared" si="31"/>
        <v>0.31519223288257314</v>
      </c>
      <c r="W45" s="29">
        <f t="shared" si="27"/>
        <v>181013.40899872052</v>
      </c>
      <c r="X45" s="29">
        <f t="shared" si="20"/>
        <v>433159.3443360622</v>
      </c>
      <c r="Y45" s="35">
        <f t="shared" si="28"/>
        <v>6.7760356184688977</v>
      </c>
      <c r="Z45" s="36">
        <f t="shared" si="29"/>
        <v>3.615474658238325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155</v>
      </c>
      <c r="E46">
        <v>11</v>
      </c>
      <c r="F46" s="3">
        <f t="shared" si="21"/>
        <v>7.0967741935483872E-2</v>
      </c>
      <c r="G46" s="2">
        <v>0.5</v>
      </c>
      <c r="H46" s="3">
        <f t="shared" si="22"/>
        <v>0.30136986301369861</v>
      </c>
      <c r="I46" s="3">
        <f t="shared" si="23"/>
        <v>0.69863013698630139</v>
      </c>
      <c r="J46" s="5">
        <f t="shared" si="30"/>
        <v>41805.745161096056</v>
      </c>
      <c r="K46" s="5">
        <f t="shared" si="24"/>
        <v>12598.991692385112</v>
      </c>
      <c r="L46" s="5">
        <f t="shared" si="25"/>
        <v>177531.24657451751</v>
      </c>
      <c r="M46" s="5">
        <f>L46+M47</f>
        <v>399951.90760547004</v>
      </c>
      <c r="N46" s="33">
        <f t="shared" si="26"/>
        <v>9.566912539515279</v>
      </c>
      <c r="O46" s="4"/>
      <c r="Q46" s="27" t="s">
        <v>68</v>
      </c>
      <c r="R46" s="29">
        <f t="shared" si="17"/>
        <v>41805.745161096056</v>
      </c>
      <c r="S46" s="29">
        <f t="shared" si="18"/>
        <v>177531.24657451751</v>
      </c>
      <c r="T46" s="35">
        <f t="shared" si="19"/>
        <v>9.566912539515279</v>
      </c>
      <c r="U46" s="42">
        <v>0.65629805890441617</v>
      </c>
      <c r="V46" s="43">
        <f t="shared" si="31"/>
        <v>0.34370194109558383</v>
      </c>
      <c r="W46" s="29">
        <f t="shared" si="27"/>
        <v>116513.41252173713</v>
      </c>
      <c r="X46" s="29">
        <f>X47+W46</f>
        <v>252145.93533734165</v>
      </c>
      <c r="Y46" s="35">
        <f t="shared" si="28"/>
        <v>6.0313704340327305</v>
      </c>
      <c r="Z46" s="36">
        <f t="shared" si="29"/>
        <v>3.5355421054825484</v>
      </c>
    </row>
    <row r="47" spans="1:26" s="2" customFormat="1" x14ac:dyDescent="0.25">
      <c r="A47" s="12">
        <v>19</v>
      </c>
      <c r="B47" s="13" t="s">
        <v>69</v>
      </c>
      <c r="C47" s="12"/>
      <c r="D47">
        <v>99</v>
      </c>
      <c r="E47">
        <v>13</v>
      </c>
      <c r="F47" s="17">
        <f t="shared" si="21"/>
        <v>0.13131313131313133</v>
      </c>
      <c r="G47" s="12"/>
      <c r="H47" s="17">
        <v>1</v>
      </c>
      <c r="I47" s="17">
        <f t="shared" si="23"/>
        <v>0</v>
      </c>
      <c r="J47" s="21">
        <f t="shared" si="30"/>
        <v>29206.753468710944</v>
      </c>
      <c r="K47" s="21">
        <f t="shared" si="24"/>
        <v>29206.753468710944</v>
      </c>
      <c r="L47" s="21">
        <f>K47/F47</f>
        <v>222420.66103095256</v>
      </c>
      <c r="M47" s="21">
        <f>L47</f>
        <v>222420.66103095256</v>
      </c>
      <c r="N47" s="34">
        <f t="shared" si="26"/>
        <v>7.615384615384615</v>
      </c>
      <c r="O47" s="4"/>
      <c r="Q47" s="30" t="s">
        <v>69</v>
      </c>
      <c r="R47" s="31">
        <f t="shared" si="17"/>
        <v>29206.753468710944</v>
      </c>
      <c r="S47" s="31">
        <f t="shared" si="18"/>
        <v>222420.66103095256</v>
      </c>
      <c r="T47" s="38">
        <f t="shared" si="19"/>
        <v>7.615384615384615</v>
      </c>
      <c r="U47" s="44">
        <v>0.6098018151143324</v>
      </c>
      <c r="V47" s="45">
        <f t="shared" si="31"/>
        <v>0.3901981848856676</v>
      </c>
      <c r="W47" s="31">
        <f t="shared" si="27"/>
        <v>135632.52281560452</v>
      </c>
      <c r="X47" s="31">
        <f>W47</f>
        <v>135632.52281560452</v>
      </c>
      <c r="Y47" s="38">
        <f t="shared" si="28"/>
        <v>4.6438753612552999</v>
      </c>
      <c r="Z47" s="37">
        <f t="shared" si="29"/>
        <v>2.9715092541293151</v>
      </c>
    </row>
    <row r="48" spans="1:26" s="2" customFormat="1" ht="13.2" x14ac:dyDescent="0.25">
      <c r="B48" s="2" t="s">
        <v>70</v>
      </c>
      <c r="D48" s="25">
        <f>SUM(D29:D47)</f>
        <v>16060</v>
      </c>
      <c r="E48" s="25">
        <f>SUM(E29:E47)</f>
        <v>106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284</v>
      </c>
      <c r="E54" s="49">
        <f>E4+E29</f>
        <v>2</v>
      </c>
      <c r="F54" s="3">
        <f>E54/D54</f>
        <v>7.0422535211267607E-3</v>
      </c>
      <c r="G54" s="2">
        <v>0.3</v>
      </c>
      <c r="H54" s="18">
        <f>C54*F54/(1+(1-G54)*C54*F54)</f>
        <v>7.0077084793272598E-3</v>
      </c>
      <c r="I54" s="18">
        <f>1-H54</f>
        <v>0.9929922915206727</v>
      </c>
      <c r="J54" s="19">
        <v>100000</v>
      </c>
      <c r="K54" s="20">
        <f>J54*H54</f>
        <v>700.77084793272593</v>
      </c>
      <c r="L54" s="20">
        <f>C54*(J55+G54*K54)</f>
        <v>99509.460406447091</v>
      </c>
      <c r="M54" s="5">
        <f t="shared" ref="M54:M70" si="32">L54+M55</f>
        <v>7403734.8166256789</v>
      </c>
      <c r="N54" s="32">
        <f>M54/J54</f>
        <v>74.037348166256791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99509.460406447091</v>
      </c>
      <c r="T54" s="35">
        <f t="shared" ref="T54:T72" si="35">N54</f>
        <v>74.037348166256791</v>
      </c>
      <c r="U54" s="42">
        <v>0.96170886472285344</v>
      </c>
      <c r="V54" s="43">
        <f>1-U54</f>
        <v>3.829113527714656E-2</v>
      </c>
      <c r="W54" s="29">
        <f>S54*U54</f>
        <v>95699.13019666796</v>
      </c>
      <c r="X54" s="29">
        <f t="shared" ref="X54:X70" si="36">X55+W54</f>
        <v>6595101.1100156317</v>
      </c>
      <c r="Y54" s="40">
        <f>X54/R54</f>
        <v>65.951011100156322</v>
      </c>
      <c r="Z54" s="36">
        <f>T54-Y54</f>
        <v>8.0863370661004694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1283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99299.229152067273</v>
      </c>
      <c r="K55" s="5">
        <f t="shared" ref="K55:K72" si="41">J55*H55</f>
        <v>0</v>
      </c>
      <c r="L55" s="5">
        <f t="shared" ref="L55:L71" si="42">C55*(J56+G55*K55)</f>
        <v>397196.91660826909</v>
      </c>
      <c r="M55" s="5">
        <f t="shared" si="32"/>
        <v>7304225.3562192321</v>
      </c>
      <c r="N55" s="33">
        <f t="shared" ref="N55:N72" si="43">M55/J55</f>
        <v>73.557724652962904</v>
      </c>
      <c r="O55" s="4"/>
      <c r="Q55" s="27" t="s">
        <v>36</v>
      </c>
      <c r="R55" s="29">
        <f t="shared" si="33"/>
        <v>99299.229152067273</v>
      </c>
      <c r="S55" s="29">
        <f t="shared" si="34"/>
        <v>397196.91660826909</v>
      </c>
      <c r="T55" s="35">
        <f t="shared" si="35"/>
        <v>73.557724652962904</v>
      </c>
      <c r="U55" s="42">
        <v>0.96170886472285344</v>
      </c>
      <c r="V55" s="43">
        <f>1-U55</f>
        <v>3.829113527714656E-2</v>
      </c>
      <c r="W55" s="29">
        <f t="shared" ref="W55:W72" si="44">S55*U55</f>
        <v>381987.79574275634</v>
      </c>
      <c r="X55" s="29">
        <f t="shared" si="36"/>
        <v>6499401.9798189634</v>
      </c>
      <c r="Y55" s="35">
        <f t="shared" ref="Y55:Y72" si="45">X55/R55</f>
        <v>65.452693191260835</v>
      </c>
      <c r="Z55" s="36">
        <f t="shared" ref="Z55:Z72" si="46">T55-Y55</f>
        <v>8.1050314617020689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1985</v>
      </c>
      <c r="E56" s="49">
        <f t="shared" si="37"/>
        <v>2</v>
      </c>
      <c r="F56" s="3">
        <f t="shared" si="38"/>
        <v>1.0075566750629723E-3</v>
      </c>
      <c r="G56" s="2">
        <v>0.5</v>
      </c>
      <c r="H56" s="3">
        <f t="shared" si="39"/>
        <v>5.0251256281407027E-3</v>
      </c>
      <c r="I56" s="3">
        <f t="shared" si="40"/>
        <v>0.99497487437185927</v>
      </c>
      <c r="J56" s="5">
        <f t="shared" ref="J56:J72" si="47">I55*J55</f>
        <v>99299.229152067273</v>
      </c>
      <c r="K56" s="5">
        <f t="shared" si="41"/>
        <v>498.99110126666966</v>
      </c>
      <c r="L56" s="5">
        <f t="shared" si="42"/>
        <v>495248.66800716968</v>
      </c>
      <c r="M56" s="5">
        <f t="shared" si="32"/>
        <v>6907028.4396109628</v>
      </c>
      <c r="N56" s="33">
        <f t="shared" si="43"/>
        <v>69.557724652962904</v>
      </c>
      <c r="O56" s="4"/>
      <c r="Q56" s="27" t="s">
        <v>38</v>
      </c>
      <c r="R56" s="29">
        <f t="shared" si="33"/>
        <v>99299.229152067273</v>
      </c>
      <c r="S56" s="29">
        <f t="shared" si="34"/>
        <v>495248.66800716968</v>
      </c>
      <c r="T56" s="35">
        <f t="shared" si="35"/>
        <v>69.557724652962904</v>
      </c>
      <c r="U56" s="42">
        <v>0.96170886472285344</v>
      </c>
      <c r="V56" s="43">
        <f>1-U56</f>
        <v>3.829113527714656E-2</v>
      </c>
      <c r="W56" s="29">
        <f t="shared" si="44"/>
        <v>476285.03426468052</v>
      </c>
      <c r="X56" s="29">
        <f t="shared" si="36"/>
        <v>6117414.1840762068</v>
      </c>
      <c r="Y56" s="35">
        <f t="shared" si="45"/>
        <v>61.605857732369422</v>
      </c>
      <c r="Z56" s="36">
        <f t="shared" si="46"/>
        <v>7.9518669205934813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2102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98800.238050800603</v>
      </c>
      <c r="K57" s="5">
        <f t="shared" si="41"/>
        <v>0</v>
      </c>
      <c r="L57" s="5">
        <f t="shared" si="42"/>
        <v>494001.19025400304</v>
      </c>
      <c r="M57" s="5">
        <f t="shared" si="32"/>
        <v>6411779.7716037929</v>
      </c>
      <c r="N57" s="33">
        <f t="shared" si="43"/>
        <v>64.896400029998077</v>
      </c>
      <c r="O57" s="4"/>
      <c r="Q57" s="27" t="s">
        <v>40</v>
      </c>
      <c r="R57" s="29">
        <f t="shared" si="33"/>
        <v>98800.238050800603</v>
      </c>
      <c r="S57" s="29">
        <f t="shared" si="34"/>
        <v>494001.19025400304</v>
      </c>
      <c r="T57" s="35">
        <f t="shared" si="35"/>
        <v>64.896400029998077</v>
      </c>
      <c r="U57" s="42">
        <v>0.96170886472285344</v>
      </c>
      <c r="V57" s="43">
        <f>1-U57</f>
        <v>3.829113527714656E-2</v>
      </c>
      <c r="W57" s="29">
        <f t="shared" si="44"/>
        <v>475085.32385091559</v>
      </c>
      <c r="X57" s="29">
        <f t="shared" si="36"/>
        <v>5641129.1498115258</v>
      </c>
      <c r="Y57" s="35">
        <f t="shared" si="45"/>
        <v>57.096311315677184</v>
      </c>
      <c r="Z57" s="36">
        <f t="shared" si="46"/>
        <v>7.8000887143208928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2244</v>
      </c>
      <c r="E58" s="49">
        <f t="shared" si="37"/>
        <v>4</v>
      </c>
      <c r="F58" s="3">
        <f t="shared" si="38"/>
        <v>1.7825311942959001E-3</v>
      </c>
      <c r="G58" s="2">
        <v>0.5</v>
      </c>
      <c r="H58" s="3">
        <f t="shared" si="39"/>
        <v>8.8731144631765749E-3</v>
      </c>
      <c r="I58" s="3">
        <f t="shared" si="40"/>
        <v>0.99112688553682338</v>
      </c>
      <c r="J58" s="5">
        <f t="shared" si="47"/>
        <v>98800.238050800603</v>
      </c>
      <c r="K58" s="5">
        <f t="shared" si="41"/>
        <v>876.66582121384738</v>
      </c>
      <c r="L58" s="5">
        <f t="shared" si="42"/>
        <v>491809.52570096834</v>
      </c>
      <c r="M58" s="5">
        <f t="shared" si="32"/>
        <v>5917778.5813497901</v>
      </c>
      <c r="N58" s="33">
        <f t="shared" si="43"/>
        <v>59.896400029998077</v>
      </c>
      <c r="O58" s="4"/>
      <c r="Q58" s="27" t="s">
        <v>42</v>
      </c>
      <c r="R58" s="29">
        <f t="shared" si="33"/>
        <v>98800.238050800603</v>
      </c>
      <c r="S58" s="29">
        <f t="shared" si="34"/>
        <v>491809.52570096834</v>
      </c>
      <c r="T58" s="35">
        <f t="shared" si="35"/>
        <v>59.896400029998077</v>
      </c>
      <c r="U58" s="42">
        <v>0.96170886472285344</v>
      </c>
      <c r="V58" s="43">
        <f>1-U58</f>
        <v>3.829113527714656E-2</v>
      </c>
      <c r="W58" s="29">
        <f t="shared" si="44"/>
        <v>472977.58062176325</v>
      </c>
      <c r="X58" s="29">
        <f t="shared" si="36"/>
        <v>5166043.8259606101</v>
      </c>
      <c r="Y58" s="35">
        <f t="shared" si="45"/>
        <v>52.287766992062913</v>
      </c>
      <c r="Z58" s="36">
        <f t="shared" si="46"/>
        <v>7.6086330379351637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2240</v>
      </c>
      <c r="E59" s="49">
        <f t="shared" si="37"/>
        <v>5</v>
      </c>
      <c r="F59" s="3">
        <f t="shared" si="38"/>
        <v>2.232142857142857E-3</v>
      </c>
      <c r="G59" s="2">
        <v>0.5</v>
      </c>
      <c r="H59" s="3">
        <f t="shared" si="39"/>
        <v>1.1098779134295226E-2</v>
      </c>
      <c r="I59" s="3">
        <f t="shared" si="40"/>
        <v>0.98890122086570476</v>
      </c>
      <c r="J59" s="5">
        <f t="shared" si="47"/>
        <v>97923.572229586745</v>
      </c>
      <c r="K59" s="5">
        <f t="shared" si="41"/>
        <v>1086.8321002173889</v>
      </c>
      <c r="L59" s="5">
        <f t="shared" si="42"/>
        <v>486900.78089739021</v>
      </c>
      <c r="M59" s="5">
        <f t="shared" si="32"/>
        <v>5425969.0556488214</v>
      </c>
      <c r="N59" s="33">
        <f t="shared" si="43"/>
        <v>55.410244255870936</v>
      </c>
      <c r="O59" s="4"/>
      <c r="Q59" s="27" t="s">
        <v>44</v>
      </c>
      <c r="R59" s="29">
        <f t="shared" si="33"/>
        <v>97923.572229586745</v>
      </c>
      <c r="S59" s="29">
        <f t="shared" si="34"/>
        <v>486900.78089739021</v>
      </c>
      <c r="T59" s="35">
        <f t="shared" si="35"/>
        <v>55.410244255870936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468930.09550356923</v>
      </c>
      <c r="X59" s="29">
        <f t="shared" si="36"/>
        <v>4693066.2453388469</v>
      </c>
      <c r="Y59" s="35">
        <f t="shared" si="45"/>
        <v>47.92580722377771</v>
      </c>
      <c r="Z59" s="36">
        <f t="shared" si="46"/>
        <v>7.4844370320932256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2428</v>
      </c>
      <c r="E60" s="49">
        <f t="shared" si="37"/>
        <v>4</v>
      </c>
      <c r="F60" s="3">
        <f t="shared" si="38"/>
        <v>1.6474464579901153E-3</v>
      </c>
      <c r="G60" s="2">
        <v>0.5</v>
      </c>
      <c r="H60" s="3">
        <f t="shared" si="39"/>
        <v>8.2034454470877767E-3</v>
      </c>
      <c r="I60" s="3">
        <f t="shared" si="40"/>
        <v>0.99179655455291227</v>
      </c>
      <c r="J60" s="5">
        <f t="shared" si="47"/>
        <v>96836.740129369355</v>
      </c>
      <c r="K60" s="5">
        <f t="shared" si="41"/>
        <v>794.39491492509728</v>
      </c>
      <c r="L60" s="5">
        <f t="shared" si="42"/>
        <v>482197.71335953404</v>
      </c>
      <c r="M60" s="5">
        <f t="shared" si="32"/>
        <v>4939068.2747514313</v>
      </c>
      <c r="N60" s="33">
        <f t="shared" si="43"/>
        <v>51.00407415773256</v>
      </c>
      <c r="O60" s="4"/>
      <c r="Q60" s="27" t="s">
        <v>46</v>
      </c>
      <c r="R60" s="29">
        <f t="shared" si="33"/>
        <v>96836.740129369355</v>
      </c>
      <c r="S60" s="29">
        <f t="shared" si="34"/>
        <v>482197.71335953404</v>
      </c>
      <c r="T60" s="35">
        <f t="shared" si="35"/>
        <v>51.00407415773256</v>
      </c>
      <c r="U60" s="42">
        <v>0.95736753435116873</v>
      </c>
      <c r="V60" s="43">
        <f t="shared" si="48"/>
        <v>4.2632465648831275E-2</v>
      </c>
      <c r="W60" s="29">
        <f t="shared" si="44"/>
        <v>461640.4359087887</v>
      </c>
      <c r="X60" s="29">
        <f t="shared" si="36"/>
        <v>4224136.1498352773</v>
      </c>
      <c r="Y60" s="35">
        <f t="shared" si="45"/>
        <v>43.621213851189424</v>
      </c>
      <c r="Z60" s="36">
        <f t="shared" si="46"/>
        <v>7.3828603065431366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2312</v>
      </c>
      <c r="E61" s="49">
        <f t="shared" si="37"/>
        <v>3</v>
      </c>
      <c r="F61" s="3">
        <f t="shared" si="38"/>
        <v>1.2975778546712802E-3</v>
      </c>
      <c r="G61" s="2">
        <v>0.5</v>
      </c>
      <c r="H61" s="3">
        <f t="shared" si="39"/>
        <v>6.4669109721922835E-3</v>
      </c>
      <c r="I61" s="3">
        <f t="shared" si="40"/>
        <v>0.99353308902780768</v>
      </c>
      <c r="J61" s="5">
        <f t="shared" si="47"/>
        <v>96042.345214444256</v>
      </c>
      <c r="K61" s="5">
        <f t="shared" si="41"/>
        <v>621.09729606236863</v>
      </c>
      <c r="L61" s="5">
        <f t="shared" si="42"/>
        <v>478658.98283206532</v>
      </c>
      <c r="M61" s="5">
        <f t="shared" si="32"/>
        <v>4456870.5613918975</v>
      </c>
      <c r="N61" s="33">
        <f t="shared" si="43"/>
        <v>46.405265838110836</v>
      </c>
      <c r="O61" s="4"/>
      <c r="Q61" s="27" t="s">
        <v>48</v>
      </c>
      <c r="R61" s="29">
        <f t="shared" si="33"/>
        <v>96042.345214444256</v>
      </c>
      <c r="S61" s="29">
        <f t="shared" si="34"/>
        <v>478658.98283206532</v>
      </c>
      <c r="T61" s="35">
        <f t="shared" si="35"/>
        <v>46.405265838110836</v>
      </c>
      <c r="U61" s="42">
        <v>0.95681081085376496</v>
      </c>
      <c r="V61" s="43">
        <f t="shared" si="48"/>
        <v>4.3189189146235041E-2</v>
      </c>
      <c r="W61" s="29">
        <f t="shared" si="44"/>
        <v>457986.0894859868</v>
      </c>
      <c r="X61" s="29">
        <f t="shared" si="36"/>
        <v>3762495.7139264885</v>
      </c>
      <c r="Y61" s="35">
        <f t="shared" si="45"/>
        <v>39.175383582372469</v>
      </c>
      <c r="Z61" s="36">
        <f t="shared" si="46"/>
        <v>7.2298822557383673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2750</v>
      </c>
      <c r="E62" s="49">
        <f t="shared" si="37"/>
        <v>3</v>
      </c>
      <c r="F62" s="3">
        <f t="shared" si="38"/>
        <v>1.090909090909091E-3</v>
      </c>
      <c r="G62" s="2">
        <v>0.5</v>
      </c>
      <c r="H62" s="3">
        <f t="shared" si="39"/>
        <v>5.4397098821396201E-3</v>
      </c>
      <c r="I62" s="3">
        <f t="shared" si="40"/>
        <v>0.9945602901178604</v>
      </c>
      <c r="J62" s="5">
        <f t="shared" si="47"/>
        <v>95421.24791838188</v>
      </c>
      <c r="K62" s="5">
        <f t="shared" si="41"/>
        <v>519.06390526771656</v>
      </c>
      <c r="L62" s="5">
        <f t="shared" si="42"/>
        <v>475808.5798287401</v>
      </c>
      <c r="M62" s="5">
        <f t="shared" si="32"/>
        <v>3978211.5785598326</v>
      </c>
      <c r="N62" s="33">
        <f t="shared" si="43"/>
        <v>41.691045394444828</v>
      </c>
      <c r="O62" s="4"/>
      <c r="Q62" s="27" t="s">
        <v>50</v>
      </c>
      <c r="R62" s="29">
        <f t="shared" si="33"/>
        <v>95421.24791838188</v>
      </c>
      <c r="S62" s="29">
        <f t="shared" si="34"/>
        <v>475808.5798287401</v>
      </c>
      <c r="T62" s="35">
        <f t="shared" si="35"/>
        <v>41.691045394444828</v>
      </c>
      <c r="U62" s="42">
        <v>0.94800928093814252</v>
      </c>
      <c r="V62" s="43">
        <f t="shared" si="48"/>
        <v>5.1990719061857482E-2</v>
      </c>
      <c r="W62" s="29">
        <f t="shared" si="44"/>
        <v>451070.94962764269</v>
      </c>
      <c r="X62" s="29">
        <f t="shared" si="36"/>
        <v>3304509.6244405019</v>
      </c>
      <c r="Y62" s="35">
        <f t="shared" si="45"/>
        <v>34.63075254755627</v>
      </c>
      <c r="Z62" s="36">
        <f t="shared" si="46"/>
        <v>7.060292846888558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2908</v>
      </c>
      <c r="E63" s="49">
        <f t="shared" si="37"/>
        <v>11</v>
      </c>
      <c r="F63" s="3">
        <f t="shared" si="38"/>
        <v>3.7826685006877581E-3</v>
      </c>
      <c r="G63" s="2">
        <v>0.5</v>
      </c>
      <c r="H63" s="3">
        <f t="shared" si="39"/>
        <v>1.8736160790325328E-2</v>
      </c>
      <c r="I63" s="3">
        <f t="shared" si="40"/>
        <v>0.98126383920967464</v>
      </c>
      <c r="J63" s="5">
        <f t="shared" si="47"/>
        <v>94902.184013114165</v>
      </c>
      <c r="K63" s="5">
        <f t="shared" si="41"/>
        <v>1778.1025790227488</v>
      </c>
      <c r="L63" s="5">
        <f t="shared" si="42"/>
        <v>470065.66361801396</v>
      </c>
      <c r="M63" s="5">
        <f t="shared" si="32"/>
        <v>3502402.9987310925</v>
      </c>
      <c r="N63" s="33">
        <f t="shared" si="43"/>
        <v>36.905399334614984</v>
      </c>
      <c r="O63" s="4"/>
      <c r="Q63" s="27" t="s">
        <v>52</v>
      </c>
      <c r="R63" s="29">
        <f t="shared" si="33"/>
        <v>94902.184013114165</v>
      </c>
      <c r="S63" s="29">
        <f t="shared" si="34"/>
        <v>470065.66361801396</v>
      </c>
      <c r="T63" s="35">
        <f t="shared" si="35"/>
        <v>36.905399334614984</v>
      </c>
      <c r="U63" s="42">
        <v>0.94216194080535964</v>
      </c>
      <c r="V63" s="43">
        <f t="shared" si="48"/>
        <v>5.7838059194640357E-2</v>
      </c>
      <c r="W63" s="29">
        <f t="shared" si="44"/>
        <v>442877.97794030735</v>
      </c>
      <c r="X63" s="29">
        <f t="shared" si="36"/>
        <v>2853438.6748128594</v>
      </c>
      <c r="Y63" s="35">
        <f t="shared" si="45"/>
        <v>30.067154981581389</v>
      </c>
      <c r="Z63" s="36">
        <f t="shared" si="46"/>
        <v>6.8382443530335948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2727</v>
      </c>
      <c r="E64" s="49">
        <f t="shared" si="37"/>
        <v>12</v>
      </c>
      <c r="F64" s="3">
        <f t="shared" si="38"/>
        <v>4.4004400440044002E-3</v>
      </c>
      <c r="G64" s="2">
        <v>0.5</v>
      </c>
      <c r="H64" s="3">
        <f t="shared" si="39"/>
        <v>2.1762785636561477E-2</v>
      </c>
      <c r="I64" s="3">
        <f t="shared" si="40"/>
        <v>0.97823721436343858</v>
      </c>
      <c r="J64" s="5">
        <f t="shared" si="47"/>
        <v>93124.081434091408</v>
      </c>
      <c r="K64" s="5">
        <f t="shared" si="41"/>
        <v>2026.6394218518258</v>
      </c>
      <c r="L64" s="5">
        <f t="shared" si="42"/>
        <v>460553.80861582753</v>
      </c>
      <c r="M64" s="5">
        <f t="shared" si="32"/>
        <v>3032337.3351130788</v>
      </c>
      <c r="N64" s="33">
        <f t="shared" si="43"/>
        <v>32.562332840396564</v>
      </c>
      <c r="O64" s="4"/>
      <c r="Q64" s="27" t="s">
        <v>54</v>
      </c>
      <c r="R64" s="29">
        <f t="shared" si="33"/>
        <v>93124.081434091408</v>
      </c>
      <c r="S64" s="29">
        <f t="shared" si="34"/>
        <v>460553.80861582753</v>
      </c>
      <c r="T64" s="35">
        <f t="shared" si="35"/>
        <v>32.562332840396564</v>
      </c>
      <c r="U64" s="42">
        <v>0.92489605986448908</v>
      </c>
      <c r="V64" s="43">
        <f t="shared" si="48"/>
        <v>7.5103940135510916E-2</v>
      </c>
      <c r="W64" s="29">
        <f t="shared" si="44"/>
        <v>425964.40294436284</v>
      </c>
      <c r="X64" s="29">
        <f t="shared" si="36"/>
        <v>2410560.6968725519</v>
      </c>
      <c r="Y64" s="35">
        <f t="shared" si="45"/>
        <v>25.885470865864345</v>
      </c>
      <c r="Z64" s="36">
        <f t="shared" si="46"/>
        <v>6.6768619745322191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2570</v>
      </c>
      <c r="E65" s="49">
        <f t="shared" si="37"/>
        <v>18</v>
      </c>
      <c r="F65" s="3">
        <f t="shared" si="38"/>
        <v>7.0038910505836579E-3</v>
      </c>
      <c r="G65" s="2">
        <v>0.5</v>
      </c>
      <c r="H65" s="3">
        <f t="shared" si="39"/>
        <v>3.4416826003824091E-2</v>
      </c>
      <c r="I65" s="3">
        <f t="shared" si="40"/>
        <v>0.96558317399617588</v>
      </c>
      <c r="J65" s="5">
        <f t="shared" si="47"/>
        <v>91097.442012239582</v>
      </c>
      <c r="K65" s="5">
        <f t="shared" si="41"/>
        <v>3135.2848111287044</v>
      </c>
      <c r="L65" s="5">
        <f t="shared" si="42"/>
        <v>447648.99803337618</v>
      </c>
      <c r="M65" s="5">
        <f t="shared" si="32"/>
        <v>2571783.5264972514</v>
      </c>
      <c r="N65" s="33">
        <f t="shared" si="43"/>
        <v>28.23112778679026</v>
      </c>
      <c r="O65" s="4"/>
      <c r="Q65" s="27" t="s">
        <v>56</v>
      </c>
      <c r="R65" s="29">
        <f t="shared" si="33"/>
        <v>91097.442012239582</v>
      </c>
      <c r="S65" s="29">
        <f t="shared" si="34"/>
        <v>447648.99803337618</v>
      </c>
      <c r="T65" s="35">
        <f t="shared" si="35"/>
        <v>28.23112778679026</v>
      </c>
      <c r="U65" s="42">
        <v>0.89970667843387275</v>
      </c>
      <c r="V65" s="43">
        <f t="shared" si="48"/>
        <v>0.10029332156612725</v>
      </c>
      <c r="W65" s="29">
        <f t="shared" si="44"/>
        <v>402752.79312486009</v>
      </c>
      <c r="X65" s="29">
        <f t="shared" si="36"/>
        <v>1984596.2939281892</v>
      </c>
      <c r="Y65" s="35">
        <f t="shared" si="45"/>
        <v>21.785422840539745</v>
      </c>
      <c r="Z65" s="36">
        <f t="shared" si="46"/>
        <v>6.4457049462505154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1958</v>
      </c>
      <c r="E66" s="49">
        <f t="shared" si="37"/>
        <v>20</v>
      </c>
      <c r="F66" s="3">
        <f t="shared" si="38"/>
        <v>1.0214504596527068E-2</v>
      </c>
      <c r="G66" s="2">
        <v>0.5</v>
      </c>
      <c r="H66" s="3">
        <f t="shared" si="39"/>
        <v>4.9800796812749001E-2</v>
      </c>
      <c r="I66" s="3">
        <f t="shared" si="40"/>
        <v>0.95019920318725104</v>
      </c>
      <c r="J66" s="5">
        <f t="shared" si="47"/>
        <v>87962.15720111088</v>
      </c>
      <c r="K66" s="5">
        <f t="shared" si="41"/>
        <v>4380.585517983609</v>
      </c>
      <c r="L66" s="5">
        <f t="shared" si="42"/>
        <v>428859.32221059542</v>
      </c>
      <c r="M66" s="5">
        <f t="shared" si="32"/>
        <v>2124134.5284638749</v>
      </c>
      <c r="N66" s="33">
        <f t="shared" si="43"/>
        <v>24.148276896022384</v>
      </c>
      <c r="O66" s="4"/>
      <c r="Q66" s="27" t="s">
        <v>58</v>
      </c>
      <c r="R66" s="29">
        <f t="shared" si="33"/>
        <v>87962.15720111088</v>
      </c>
      <c r="S66" s="29">
        <f t="shared" si="34"/>
        <v>428859.32221059542</v>
      </c>
      <c r="T66" s="35">
        <f t="shared" si="35"/>
        <v>24.148276896022384</v>
      </c>
      <c r="U66" s="42">
        <v>0.86438699185239576</v>
      </c>
      <c r="V66" s="43">
        <f t="shared" si="48"/>
        <v>0.13561300814760424</v>
      </c>
      <c r="W66" s="29">
        <f t="shared" si="44"/>
        <v>370700.41945347394</v>
      </c>
      <c r="X66" s="29">
        <f t="shared" si="36"/>
        <v>1581843.5008033291</v>
      </c>
      <c r="Y66" s="35">
        <f t="shared" si="45"/>
        <v>17.983227687182641</v>
      </c>
      <c r="Z66" s="36">
        <f t="shared" si="46"/>
        <v>6.1650492088397435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1542</v>
      </c>
      <c r="E67" s="49">
        <f t="shared" si="37"/>
        <v>24</v>
      </c>
      <c r="F67" s="3">
        <f t="shared" si="38"/>
        <v>1.556420233463035E-2</v>
      </c>
      <c r="G67" s="2">
        <v>0.5</v>
      </c>
      <c r="H67" s="3">
        <f t="shared" si="39"/>
        <v>7.4906367041198491E-2</v>
      </c>
      <c r="I67" s="3">
        <f t="shared" si="40"/>
        <v>0.92509363295880154</v>
      </c>
      <c r="J67" s="5">
        <f t="shared" si="47"/>
        <v>83581.571683127273</v>
      </c>
      <c r="K67" s="5">
        <f t="shared" si="41"/>
        <v>6260.7918863765735</v>
      </c>
      <c r="L67" s="5">
        <f t="shared" si="42"/>
        <v>402255.87869969493</v>
      </c>
      <c r="M67" s="5">
        <f t="shared" si="32"/>
        <v>1695275.2062532795</v>
      </c>
      <c r="N67" s="33">
        <f t="shared" si="43"/>
        <v>20.282882603361085</v>
      </c>
      <c r="O67" s="4"/>
      <c r="Q67" s="27" t="s">
        <v>60</v>
      </c>
      <c r="R67" s="29">
        <f t="shared" si="33"/>
        <v>83581.571683127273</v>
      </c>
      <c r="S67" s="29">
        <f t="shared" si="34"/>
        <v>402255.87869969493</v>
      </c>
      <c r="T67" s="35">
        <f t="shared" si="35"/>
        <v>20.282882603361085</v>
      </c>
      <c r="U67" s="42">
        <v>0.82345390469096191</v>
      </c>
      <c r="V67" s="43">
        <f t="shared" si="48"/>
        <v>0.17654609530903809</v>
      </c>
      <c r="W67" s="29">
        <f t="shared" si="44"/>
        <v>331239.17400015774</v>
      </c>
      <c r="X67" s="29">
        <f t="shared" si="36"/>
        <v>1211143.0813498551</v>
      </c>
      <c r="Y67" s="35">
        <f t="shared" si="45"/>
        <v>14.490551648651879</v>
      </c>
      <c r="Z67" s="36">
        <f t="shared" si="46"/>
        <v>5.7923309547092057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1171</v>
      </c>
      <c r="E68" s="49">
        <f t="shared" si="37"/>
        <v>36</v>
      </c>
      <c r="F68" s="3">
        <f t="shared" si="38"/>
        <v>3.0742954739538857E-2</v>
      </c>
      <c r="G68" s="2">
        <v>0.5</v>
      </c>
      <c r="H68" s="3">
        <f t="shared" si="39"/>
        <v>0.14274385408406029</v>
      </c>
      <c r="I68" s="3">
        <f t="shared" si="40"/>
        <v>0.85725614591593968</v>
      </c>
      <c r="J68" s="5">
        <f t="shared" si="47"/>
        <v>77320.779796750707</v>
      </c>
      <c r="K68" s="5">
        <f t="shared" si="41"/>
        <v>11037.06610897314</v>
      </c>
      <c r="L68" s="5">
        <f t="shared" si="42"/>
        <v>359011.23371132067</v>
      </c>
      <c r="M68" s="5">
        <f t="shared" si="32"/>
        <v>1293019.3275535845</v>
      </c>
      <c r="N68" s="33">
        <f t="shared" si="43"/>
        <v>16.72279212590044</v>
      </c>
      <c r="O68" s="4"/>
      <c r="Q68" s="27" t="s">
        <v>62</v>
      </c>
      <c r="R68" s="29">
        <f t="shared" si="33"/>
        <v>77320.779796750707</v>
      </c>
      <c r="S68" s="29">
        <f t="shared" si="34"/>
        <v>359011.23371132067</v>
      </c>
      <c r="T68" s="35">
        <f t="shared" si="35"/>
        <v>16.72279212590044</v>
      </c>
      <c r="U68" s="42">
        <v>0.7557222850963411</v>
      </c>
      <c r="V68" s="43">
        <f t="shared" si="48"/>
        <v>0.2442777149036589</v>
      </c>
      <c r="W68" s="29">
        <f t="shared" si="44"/>
        <v>271312.78991557582</v>
      </c>
      <c r="X68" s="29">
        <f t="shared" si="36"/>
        <v>879903.90734969731</v>
      </c>
      <c r="Y68" s="35">
        <f t="shared" si="45"/>
        <v>11.379915071506741</v>
      </c>
      <c r="Z68" s="36">
        <f t="shared" si="46"/>
        <v>5.3428770543936999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783</v>
      </c>
      <c r="E69" s="49">
        <f t="shared" si="37"/>
        <v>23</v>
      </c>
      <c r="F69" s="3">
        <f t="shared" si="38"/>
        <v>2.9374201787994891E-2</v>
      </c>
      <c r="G69" s="2">
        <v>0.5</v>
      </c>
      <c r="H69" s="3">
        <f t="shared" si="39"/>
        <v>0.13682331945270673</v>
      </c>
      <c r="I69" s="3">
        <f t="shared" si="40"/>
        <v>0.86317668054729324</v>
      </c>
      <c r="J69" s="5">
        <f t="shared" si="47"/>
        <v>66283.713687777563</v>
      </c>
      <c r="K69" s="5">
        <f t="shared" si="41"/>
        <v>9069.1577324145401</v>
      </c>
      <c r="L69" s="5">
        <f t="shared" si="42"/>
        <v>308745.67410785146</v>
      </c>
      <c r="M69" s="5">
        <f t="shared" si="32"/>
        <v>934008.0938422638</v>
      </c>
      <c r="N69" s="33">
        <f t="shared" si="43"/>
        <v>14.091064635301068</v>
      </c>
      <c r="O69" s="4"/>
      <c r="Q69" s="27" t="s">
        <v>64</v>
      </c>
      <c r="R69" s="29">
        <f t="shared" si="33"/>
        <v>66283.713687777563</v>
      </c>
      <c r="S69" s="29">
        <f t="shared" si="34"/>
        <v>308745.67410785146</v>
      </c>
      <c r="T69" s="35">
        <f t="shared" si="35"/>
        <v>14.091064635301068</v>
      </c>
      <c r="U69" s="42">
        <v>0.69850988448397933</v>
      </c>
      <c r="V69" s="43">
        <f t="shared" si="48"/>
        <v>0.30149011551602067</v>
      </c>
      <c r="W69" s="29">
        <f t="shared" si="44"/>
        <v>215661.90515600366</v>
      </c>
      <c r="X69" s="29">
        <f t="shared" si="36"/>
        <v>608591.11743412155</v>
      </c>
      <c r="Y69" s="35">
        <f t="shared" si="45"/>
        <v>9.1816086271331407</v>
      </c>
      <c r="Z69" s="36">
        <f t="shared" si="46"/>
        <v>4.9094560081679273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423</v>
      </c>
      <c r="E70" s="49">
        <f t="shared" si="37"/>
        <v>30</v>
      </c>
      <c r="F70" s="3">
        <f t="shared" si="38"/>
        <v>7.0921985815602842E-2</v>
      </c>
      <c r="G70" s="2">
        <v>0.5</v>
      </c>
      <c r="H70" s="3">
        <f t="shared" si="39"/>
        <v>0.30120481927710846</v>
      </c>
      <c r="I70" s="3">
        <f t="shared" si="40"/>
        <v>0.6987951807228916</v>
      </c>
      <c r="J70" s="5">
        <f t="shared" si="47"/>
        <v>57214.555955363023</v>
      </c>
      <c r="K70" s="5">
        <f t="shared" si="41"/>
        <v>17233.299986555128</v>
      </c>
      <c r="L70" s="5">
        <f t="shared" si="42"/>
        <v>242989.52981042731</v>
      </c>
      <c r="M70" s="5">
        <f t="shared" si="32"/>
        <v>625262.41973441234</v>
      </c>
      <c r="N70" s="33">
        <f t="shared" si="43"/>
        <v>10.928380187416332</v>
      </c>
      <c r="O70" s="4"/>
      <c r="Q70" s="27" t="s">
        <v>66</v>
      </c>
      <c r="R70" s="29">
        <f t="shared" si="33"/>
        <v>57214.555955363023</v>
      </c>
      <c r="S70" s="29">
        <f t="shared" si="34"/>
        <v>242989.52981042731</v>
      </c>
      <c r="T70" s="35">
        <f t="shared" si="35"/>
        <v>10.928380187416332</v>
      </c>
      <c r="U70" s="42">
        <v>0.67065690345363116</v>
      </c>
      <c r="V70" s="43">
        <f t="shared" si="48"/>
        <v>0.32934309654636884</v>
      </c>
      <c r="W70" s="29">
        <f t="shared" si="44"/>
        <v>162962.60563431497</v>
      </c>
      <c r="X70" s="29">
        <f t="shared" si="36"/>
        <v>392929.21227811789</v>
      </c>
      <c r="Y70" s="35">
        <f t="shared" si="45"/>
        <v>6.8676441810484166</v>
      </c>
      <c r="Z70" s="36">
        <f t="shared" si="46"/>
        <v>4.0607360063679154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252</v>
      </c>
      <c r="E71" s="49">
        <f t="shared" si="49"/>
        <v>21</v>
      </c>
      <c r="F71" s="3">
        <f t="shared" si="38"/>
        <v>8.3333333333333329E-2</v>
      </c>
      <c r="G71" s="2">
        <v>0.5</v>
      </c>
      <c r="H71" s="3">
        <f t="shared" si="39"/>
        <v>0.34482758620689652</v>
      </c>
      <c r="I71" s="3">
        <f t="shared" si="40"/>
        <v>0.65517241379310343</v>
      </c>
      <c r="J71" s="5">
        <f t="shared" si="47"/>
        <v>39981.255968807898</v>
      </c>
      <c r="K71" s="5">
        <f t="shared" si="41"/>
        <v>13786.639989244102</v>
      </c>
      <c r="L71" s="5">
        <f t="shared" si="42"/>
        <v>165439.67987092922</v>
      </c>
      <c r="M71" s="5">
        <f>L71+M72</f>
        <v>382272.88992398506</v>
      </c>
      <c r="N71" s="33">
        <f t="shared" si="43"/>
        <v>9.5613026819923359</v>
      </c>
      <c r="O71" s="4"/>
      <c r="Q71" s="27" t="s">
        <v>68</v>
      </c>
      <c r="R71" s="29">
        <f t="shared" si="33"/>
        <v>39981.255968807898</v>
      </c>
      <c r="S71" s="29">
        <f t="shared" si="34"/>
        <v>165439.67987092922</v>
      </c>
      <c r="T71" s="35">
        <f t="shared" si="35"/>
        <v>9.5613026819923359</v>
      </c>
      <c r="U71" s="42">
        <v>0.63527807449444496</v>
      </c>
      <c r="V71" s="43">
        <f t="shared" si="48"/>
        <v>0.36472192550555504</v>
      </c>
      <c r="W71" s="29">
        <f t="shared" si="44"/>
        <v>105100.2012733813</v>
      </c>
      <c r="X71" s="29">
        <f>X72+W71</f>
        <v>229966.60664380295</v>
      </c>
      <c r="Y71" s="35">
        <f t="shared" si="45"/>
        <v>5.7518604924071308</v>
      </c>
      <c r="Z71" s="36">
        <f t="shared" si="46"/>
        <v>3.8094421895852051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149</v>
      </c>
      <c r="E72" s="50">
        <f t="shared" si="49"/>
        <v>18</v>
      </c>
      <c r="F72" s="17">
        <f t="shared" si="38"/>
        <v>0.12080536912751678</v>
      </c>
      <c r="G72" s="12"/>
      <c r="H72" s="17">
        <v>1</v>
      </c>
      <c r="I72" s="17">
        <f t="shared" si="40"/>
        <v>0</v>
      </c>
      <c r="J72" s="21">
        <f t="shared" si="47"/>
        <v>26194.615979563794</v>
      </c>
      <c r="K72" s="21">
        <f t="shared" si="41"/>
        <v>26194.615979563794</v>
      </c>
      <c r="L72" s="21">
        <f>K72/F72</f>
        <v>216833.21005305584</v>
      </c>
      <c r="M72" s="21">
        <f>L72</f>
        <v>216833.21005305584</v>
      </c>
      <c r="N72" s="34">
        <f t="shared" si="43"/>
        <v>8.2777777777777768</v>
      </c>
      <c r="O72" s="4"/>
      <c r="Q72" s="30" t="s">
        <v>69</v>
      </c>
      <c r="R72" s="31">
        <f t="shared" si="33"/>
        <v>26194.615979563794</v>
      </c>
      <c r="S72" s="31">
        <f t="shared" si="34"/>
        <v>216833.21005305584</v>
      </c>
      <c r="T72" s="38">
        <f t="shared" si="35"/>
        <v>8.2777777777777768</v>
      </c>
      <c r="U72" s="44">
        <v>0.57586384179742911</v>
      </c>
      <c r="V72" s="45">
        <f t="shared" si="48"/>
        <v>0.42413615820257089</v>
      </c>
      <c r="W72" s="31">
        <f t="shared" si="44"/>
        <v>124866.40537042166</v>
      </c>
      <c r="X72" s="31">
        <f>W72</f>
        <v>124866.40537042166</v>
      </c>
      <c r="Y72" s="38">
        <f t="shared" si="45"/>
        <v>4.7668729126564964</v>
      </c>
      <c r="Z72" s="37">
        <f t="shared" si="46"/>
        <v>3.5109048651212804</v>
      </c>
    </row>
    <row r="73" spans="1:26" s="2" customFormat="1" ht="13.2" x14ac:dyDescent="0.25">
      <c r="B73" s="2" t="s">
        <v>70</v>
      </c>
      <c r="D73" s="25">
        <f>SUM(D54:D72)</f>
        <v>32111</v>
      </c>
      <c r="E73" s="25">
        <f>SUM(E54:E72)</f>
        <v>236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71.921341845167248</v>
      </c>
      <c r="F78" s="54">
        <f>$Y$4</f>
        <v>65.24745460214865</v>
      </c>
      <c r="G78" s="54">
        <f>E78-F78</f>
        <v>6.6738872430185978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76.508258964484767</v>
      </c>
      <c r="F79" s="54">
        <f>$Y$29</f>
        <v>68.153452865893385</v>
      </c>
      <c r="G79" s="54">
        <f t="shared" ref="G79:G80" si="50">E79-F79</f>
        <v>8.3548060985913821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74.037348166256791</v>
      </c>
      <c r="F80" s="54">
        <f>$Y$54</f>
        <v>65.951011100156322</v>
      </c>
      <c r="G80" s="54">
        <f t="shared" si="50"/>
        <v>8.0863370661004694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11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123</v>
      </c>
      <c r="E4">
        <v>1</v>
      </c>
      <c r="F4" s="3">
        <f>E4/D4</f>
        <v>8.130081300813009E-3</v>
      </c>
      <c r="G4" s="2">
        <v>0.3</v>
      </c>
      <c r="H4" s="18">
        <f>C4*F4/(1+(1-G4)*C4*F4)</f>
        <v>8.0840743734842367E-3</v>
      </c>
      <c r="I4" s="18">
        <f>1-H4</f>
        <v>0.99191592562651576</v>
      </c>
      <c r="J4" s="41">
        <v>100000</v>
      </c>
      <c r="K4" s="20">
        <f>J4*H4</f>
        <v>808.40743734842363</v>
      </c>
      <c r="L4" s="20">
        <f>C4*(J5+G4*K4)</f>
        <v>99434.114793856104</v>
      </c>
      <c r="M4" s="5">
        <f t="shared" ref="M4:M20" si="0">L4+M5</f>
        <v>7455985.5884663546</v>
      </c>
      <c r="N4" s="32">
        <f>M4/J4</f>
        <v>74.559855884663548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99434.114793856104</v>
      </c>
      <c r="T4" s="35">
        <f t="shared" ref="T4:T22" si="3">N4</f>
        <v>74.559855884663548</v>
      </c>
      <c r="U4" s="42">
        <v>0.96680194174873568</v>
      </c>
      <c r="V4" s="43">
        <f>1-U4</f>
        <v>3.3198058251264317E-2</v>
      </c>
      <c r="W4" s="29">
        <f>S4*U4</f>
        <v>96133.095258766771</v>
      </c>
      <c r="X4" s="29">
        <f t="shared" ref="X4:X20" si="4">X5+W4</f>
        <v>6733383.9460036913</v>
      </c>
      <c r="Y4" s="40">
        <f>X4/R4</f>
        <v>67.333839460036913</v>
      </c>
      <c r="Z4" s="36">
        <f>T4-Y4</f>
        <v>7.2260164246266356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638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99191.592562651582</v>
      </c>
      <c r="K5" s="5">
        <f t="shared" ref="K5:K22" si="8">J5*H5</f>
        <v>0</v>
      </c>
      <c r="L5" s="5">
        <f t="shared" ref="L5:L21" si="9">C5*(J6+G5*K5)</f>
        <v>396766.37025060633</v>
      </c>
      <c r="M5" s="5">
        <f t="shared" si="0"/>
        <v>7356551.4736724989</v>
      </c>
      <c r="N5" s="33">
        <f t="shared" ref="N5:N22" si="10">M5/J5</f>
        <v>74.165070684049553</v>
      </c>
      <c r="O5" s="4"/>
      <c r="Q5" s="27" t="s">
        <v>36</v>
      </c>
      <c r="R5" s="29">
        <f t="shared" si="1"/>
        <v>99191.592562651582</v>
      </c>
      <c r="S5" s="29">
        <f t="shared" si="2"/>
        <v>396766.37025060633</v>
      </c>
      <c r="T5" s="35">
        <f t="shared" si="3"/>
        <v>74.165070684049553</v>
      </c>
      <c r="U5" s="42">
        <v>0.96680194174873568</v>
      </c>
      <c r="V5" s="43">
        <f>1-U5</f>
        <v>3.3198058251264317E-2</v>
      </c>
      <c r="W5" s="29">
        <f t="shared" ref="W5:W22" si="11">S5*U5</f>
        <v>383594.49717888399</v>
      </c>
      <c r="X5" s="29">
        <f t="shared" si="4"/>
        <v>6637250.8507449245</v>
      </c>
      <c r="Y5" s="35">
        <f t="shared" ref="Y5:Y22" si="12">X5/R5</f>
        <v>66.913441747118753</v>
      </c>
      <c r="Z5" s="36">
        <f t="shared" ref="Z5:Z22" si="13">T5-Y5</f>
        <v>7.2516289369307998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945</v>
      </c>
      <c r="E6">
        <v>1</v>
      </c>
      <c r="F6" s="3">
        <f t="shared" si="5"/>
        <v>1.0582010582010583E-3</v>
      </c>
      <c r="G6" s="2">
        <v>0.5</v>
      </c>
      <c r="H6" s="3">
        <f t="shared" si="6"/>
        <v>5.2770448548812672E-3</v>
      </c>
      <c r="I6" s="3">
        <f t="shared" si="7"/>
        <v>0.99472295514511877</v>
      </c>
      <c r="J6" s="5">
        <f t="shared" ref="J6:J22" si="14">I5*J5</f>
        <v>99191.592562651582</v>
      </c>
      <c r="K6" s="5">
        <f t="shared" si="8"/>
        <v>523.43848318021946</v>
      </c>
      <c r="L6" s="5">
        <f t="shared" si="9"/>
        <v>494649.36660530738</v>
      </c>
      <c r="M6" s="5">
        <f t="shared" si="0"/>
        <v>6959785.103421893</v>
      </c>
      <c r="N6" s="33">
        <f t="shared" si="10"/>
        <v>70.165070684049567</v>
      </c>
      <c r="O6" s="4"/>
      <c r="Q6" s="27" t="s">
        <v>38</v>
      </c>
      <c r="R6" s="29">
        <f t="shared" si="1"/>
        <v>99191.592562651582</v>
      </c>
      <c r="S6" s="29">
        <f t="shared" si="2"/>
        <v>494649.36660530738</v>
      </c>
      <c r="T6" s="35">
        <f t="shared" si="3"/>
        <v>70.165070684049567</v>
      </c>
      <c r="U6" s="42">
        <v>0.96680194174873568</v>
      </c>
      <c r="V6" s="43">
        <f>1-U6</f>
        <v>3.3198058251264317E-2</v>
      </c>
      <c r="W6" s="29">
        <f t="shared" si="11"/>
        <v>478227.96811879339</v>
      </c>
      <c r="X6" s="29">
        <f t="shared" si="4"/>
        <v>6253656.3535660403</v>
      </c>
      <c r="Y6" s="35">
        <f t="shared" si="12"/>
        <v>63.046233980123809</v>
      </c>
      <c r="Z6" s="36">
        <f t="shared" si="13"/>
        <v>7.1188367039257585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1074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98668.154079471366</v>
      </c>
      <c r="K7" s="5">
        <f t="shared" si="8"/>
        <v>0</v>
      </c>
      <c r="L7" s="5">
        <f t="shared" si="9"/>
        <v>493340.77039735683</v>
      </c>
      <c r="M7" s="5">
        <f t="shared" si="0"/>
        <v>6465135.736816586</v>
      </c>
      <c r="N7" s="33">
        <f t="shared" si="10"/>
        <v>65.524036576272636</v>
      </c>
      <c r="O7" s="4"/>
      <c r="Q7" s="27" t="s">
        <v>40</v>
      </c>
      <c r="R7" s="29">
        <f t="shared" si="1"/>
        <v>98668.154079471366</v>
      </c>
      <c r="S7" s="29">
        <f t="shared" si="2"/>
        <v>493340.77039735683</v>
      </c>
      <c r="T7" s="35">
        <f t="shared" si="3"/>
        <v>65.524036576272636</v>
      </c>
      <c r="U7" s="42">
        <v>0.96680194174873568</v>
      </c>
      <c r="V7" s="43">
        <f>1-U7</f>
        <v>3.3198058251264317E-2</v>
      </c>
      <c r="W7" s="29">
        <f t="shared" si="11"/>
        <v>476962.81476398173</v>
      </c>
      <c r="X7" s="29">
        <f t="shared" si="4"/>
        <v>5775428.385447247</v>
      </c>
      <c r="Y7" s="35">
        <f t="shared" si="12"/>
        <v>58.533864744195789</v>
      </c>
      <c r="Z7" s="36">
        <f t="shared" si="13"/>
        <v>6.9901718320768467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1157</v>
      </c>
      <c r="E8">
        <v>1</v>
      </c>
      <c r="F8" s="3">
        <f t="shared" si="5"/>
        <v>8.6430423509075197E-4</v>
      </c>
      <c r="G8" s="2">
        <v>0.5</v>
      </c>
      <c r="H8" s="3">
        <f t="shared" si="6"/>
        <v>4.3122035360068992E-3</v>
      </c>
      <c r="I8" s="3">
        <f t="shared" si="7"/>
        <v>0.99568779646399308</v>
      </c>
      <c r="J8" s="5">
        <f t="shared" si="14"/>
        <v>98668.154079471366</v>
      </c>
      <c r="K8" s="5">
        <f t="shared" si="8"/>
        <v>425.47716291276998</v>
      </c>
      <c r="L8" s="5">
        <f t="shared" si="9"/>
        <v>492277.07749007491</v>
      </c>
      <c r="M8" s="5">
        <f t="shared" si="0"/>
        <v>5971794.9664192293</v>
      </c>
      <c r="N8" s="33">
        <f t="shared" si="10"/>
        <v>60.524036576272636</v>
      </c>
      <c r="O8" s="4"/>
      <c r="Q8" s="27" t="s">
        <v>42</v>
      </c>
      <c r="R8" s="29">
        <f t="shared" si="1"/>
        <v>98668.154079471366</v>
      </c>
      <c r="S8" s="29">
        <f t="shared" si="2"/>
        <v>492277.07749007491</v>
      </c>
      <c r="T8" s="35">
        <f t="shared" si="3"/>
        <v>60.524036576272636</v>
      </c>
      <c r="U8" s="42">
        <v>0.96680194174873568</v>
      </c>
      <c r="V8" s="43">
        <f>1-U8</f>
        <v>3.3198058251264317E-2</v>
      </c>
      <c r="W8" s="29">
        <f t="shared" si="11"/>
        <v>475934.43439579726</v>
      </c>
      <c r="X8" s="29">
        <f t="shared" si="4"/>
        <v>5298465.5706832651</v>
      </c>
      <c r="Y8" s="35">
        <f t="shared" si="12"/>
        <v>53.69985503545211</v>
      </c>
      <c r="Z8" s="36">
        <f t="shared" si="13"/>
        <v>6.8241815408205255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1145</v>
      </c>
      <c r="E9">
        <v>3</v>
      </c>
      <c r="F9" s="3">
        <f t="shared" si="5"/>
        <v>2.6200873362445414E-3</v>
      </c>
      <c r="G9" s="2">
        <v>0.5</v>
      </c>
      <c r="H9" s="3">
        <f t="shared" si="6"/>
        <v>1.301518438177874E-2</v>
      </c>
      <c r="I9" s="3">
        <f t="shared" si="7"/>
        <v>0.98698481561822127</v>
      </c>
      <c r="J9" s="5">
        <f t="shared" si="14"/>
        <v>98242.676916558587</v>
      </c>
      <c r="K9" s="5">
        <f t="shared" si="8"/>
        <v>1278.646554228528</v>
      </c>
      <c r="L9" s="5">
        <f t="shared" si="9"/>
        <v>488016.76819722162</v>
      </c>
      <c r="M9" s="5">
        <f t="shared" si="0"/>
        <v>5479517.8889291547</v>
      </c>
      <c r="N9" s="33">
        <f t="shared" si="10"/>
        <v>55.775331667551434</v>
      </c>
      <c r="O9" s="4"/>
      <c r="Q9" s="27" t="s">
        <v>44</v>
      </c>
      <c r="R9" s="29">
        <f t="shared" si="1"/>
        <v>98242.676916558587</v>
      </c>
      <c r="S9" s="29">
        <f t="shared" si="2"/>
        <v>488016.76819722162</v>
      </c>
      <c r="T9" s="35">
        <f t="shared" si="3"/>
        <v>55.775331667551434</v>
      </c>
      <c r="U9" s="42">
        <v>0.9555940589531835</v>
      </c>
      <c r="V9" s="43">
        <f t="shared" ref="V9:V22" si="15">1-U9</f>
        <v>4.4405941046816499E-2</v>
      </c>
      <c r="W9" s="29">
        <f t="shared" si="11"/>
        <v>466345.9243587979</v>
      </c>
      <c r="X9" s="29">
        <f t="shared" si="4"/>
        <v>4822531.1362874676</v>
      </c>
      <c r="Y9" s="35">
        <f t="shared" si="12"/>
        <v>49.087945154257504</v>
      </c>
      <c r="Z9" s="36">
        <f t="shared" si="13"/>
        <v>6.6873865132939301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1243</v>
      </c>
      <c r="E10">
        <v>2</v>
      </c>
      <c r="F10" s="3">
        <f t="shared" si="5"/>
        <v>1.6090104585679806E-3</v>
      </c>
      <c r="G10" s="2">
        <v>0.5</v>
      </c>
      <c r="H10" s="3">
        <f t="shared" si="6"/>
        <v>8.0128205128205121E-3</v>
      </c>
      <c r="I10" s="3">
        <f t="shared" si="7"/>
        <v>0.99198717948717952</v>
      </c>
      <c r="J10" s="5">
        <f t="shared" si="14"/>
        <v>96964.030362330057</v>
      </c>
      <c r="K10" s="5">
        <f t="shared" si="8"/>
        <v>776.95537149302925</v>
      </c>
      <c r="L10" s="5">
        <f t="shared" si="9"/>
        <v>482877.76338291774</v>
      </c>
      <c r="M10" s="5">
        <f t="shared" si="0"/>
        <v>4991501.120731933</v>
      </c>
      <c r="N10" s="33">
        <f t="shared" si="10"/>
        <v>51.477863513716947</v>
      </c>
      <c r="O10" s="4"/>
      <c r="Q10" s="27" t="s">
        <v>46</v>
      </c>
      <c r="R10" s="29">
        <f t="shared" si="1"/>
        <v>96964.030362330057</v>
      </c>
      <c r="S10" s="29">
        <f t="shared" si="2"/>
        <v>482877.76338291774</v>
      </c>
      <c r="T10" s="35">
        <f t="shared" si="3"/>
        <v>51.477863513716947</v>
      </c>
      <c r="U10" s="42">
        <v>0.96363095511775332</v>
      </c>
      <c r="V10" s="43">
        <f t="shared" si="15"/>
        <v>3.6369044882246682E-2</v>
      </c>
      <c r="W10" s="29">
        <f t="shared" si="11"/>
        <v>465315.96033380553</v>
      </c>
      <c r="X10" s="29">
        <f t="shared" si="4"/>
        <v>4356185.2119286694</v>
      </c>
      <c r="Y10" s="35">
        <f t="shared" si="12"/>
        <v>44.925785321120699</v>
      </c>
      <c r="Z10" s="36">
        <f t="shared" si="13"/>
        <v>6.5520781925962481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1170</v>
      </c>
      <c r="E11">
        <v>2</v>
      </c>
      <c r="F11" s="3">
        <f t="shared" si="5"/>
        <v>1.7094017094017094E-3</v>
      </c>
      <c r="G11" s="2">
        <v>0.5</v>
      </c>
      <c r="H11" s="3">
        <f t="shared" si="6"/>
        <v>8.5106382978723406E-3</v>
      </c>
      <c r="I11" s="3">
        <f t="shared" si="7"/>
        <v>0.99148936170212765</v>
      </c>
      <c r="J11" s="5">
        <f t="shared" si="14"/>
        <v>96187.074990837034</v>
      </c>
      <c r="K11" s="5">
        <f t="shared" si="8"/>
        <v>818.61340417733652</v>
      </c>
      <c r="L11" s="5">
        <f t="shared" si="9"/>
        <v>478888.84144374181</v>
      </c>
      <c r="M11" s="5">
        <f t="shared" si="0"/>
        <v>4508623.3573490148</v>
      </c>
      <c r="N11" s="33">
        <f t="shared" si="10"/>
        <v>46.873484382163767</v>
      </c>
      <c r="O11" s="4"/>
      <c r="Q11" s="27" t="s">
        <v>48</v>
      </c>
      <c r="R11" s="29">
        <f t="shared" si="1"/>
        <v>96187.074990837034</v>
      </c>
      <c r="S11" s="29">
        <f t="shared" si="2"/>
        <v>478888.84144374181</v>
      </c>
      <c r="T11" s="35">
        <f t="shared" si="3"/>
        <v>46.873484382163767</v>
      </c>
      <c r="U11" s="42">
        <v>0.96005435016735896</v>
      </c>
      <c r="V11" s="43">
        <f t="shared" si="15"/>
        <v>3.9945649832641039E-2</v>
      </c>
      <c r="W11" s="29">
        <f t="shared" si="11"/>
        <v>459759.31547467096</v>
      </c>
      <c r="X11" s="29">
        <f t="shared" si="4"/>
        <v>3890869.2515948638</v>
      </c>
      <c r="Y11" s="35">
        <f t="shared" si="12"/>
        <v>40.451061142731653</v>
      </c>
      <c r="Z11" s="36">
        <f t="shared" si="13"/>
        <v>6.4224232394321135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1299</v>
      </c>
      <c r="E12">
        <v>4</v>
      </c>
      <c r="F12" s="3">
        <f t="shared" si="5"/>
        <v>3.0792917628945341E-3</v>
      </c>
      <c r="G12" s="2">
        <v>0.5</v>
      </c>
      <c r="H12" s="3">
        <f t="shared" si="6"/>
        <v>1.5278838808250572E-2</v>
      </c>
      <c r="I12" s="3">
        <f t="shared" si="7"/>
        <v>0.98472116119174946</v>
      </c>
      <c r="J12" s="5">
        <f t="shared" si="14"/>
        <v>95368.461586659701</v>
      </c>
      <c r="K12" s="5">
        <f t="shared" si="8"/>
        <v>1457.1193519734102</v>
      </c>
      <c r="L12" s="5">
        <f t="shared" si="9"/>
        <v>473199.509553365</v>
      </c>
      <c r="M12" s="5">
        <f t="shared" si="0"/>
        <v>4029734.5159052731</v>
      </c>
      <c r="N12" s="33">
        <f t="shared" si="10"/>
        <v>42.254372660122257</v>
      </c>
      <c r="O12" s="4"/>
      <c r="Q12" s="27" t="s">
        <v>50</v>
      </c>
      <c r="R12" s="29">
        <f t="shared" si="1"/>
        <v>95368.461586659701</v>
      </c>
      <c r="S12" s="29">
        <f t="shared" si="2"/>
        <v>473199.509553365</v>
      </c>
      <c r="T12" s="35">
        <f t="shared" si="3"/>
        <v>42.254372660122257</v>
      </c>
      <c r="U12" s="42">
        <v>0.94127750867207383</v>
      </c>
      <c r="V12" s="43">
        <f t="shared" si="15"/>
        <v>5.8722491327926174E-2</v>
      </c>
      <c r="W12" s="29">
        <f t="shared" si="11"/>
        <v>445412.05545723863</v>
      </c>
      <c r="X12" s="29">
        <f t="shared" si="4"/>
        <v>3431109.936120193</v>
      </c>
      <c r="Y12" s="35">
        <f t="shared" si="12"/>
        <v>35.977406776163647</v>
      </c>
      <c r="Z12" s="36">
        <f t="shared" si="13"/>
        <v>6.27696588395861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1465</v>
      </c>
      <c r="E13">
        <v>3</v>
      </c>
      <c r="F13" s="3">
        <f t="shared" si="5"/>
        <v>2.0477815699658703E-3</v>
      </c>
      <c r="G13" s="2">
        <v>0.5</v>
      </c>
      <c r="H13" s="3">
        <f t="shared" si="6"/>
        <v>1.0186757215619695E-2</v>
      </c>
      <c r="I13" s="3">
        <f t="shared" si="7"/>
        <v>0.98981324278438032</v>
      </c>
      <c r="J13" s="5">
        <f t="shared" si="14"/>
        <v>93911.342234686294</v>
      </c>
      <c r="K13" s="5">
        <f t="shared" si="8"/>
        <v>956.65204313772119</v>
      </c>
      <c r="L13" s="5">
        <f t="shared" si="9"/>
        <v>467165.08106558723</v>
      </c>
      <c r="M13" s="5">
        <f t="shared" si="0"/>
        <v>3556535.0063519082</v>
      </c>
      <c r="N13" s="33">
        <f t="shared" si="10"/>
        <v>37.871197682001572</v>
      </c>
      <c r="O13" s="4"/>
      <c r="Q13" s="27" t="s">
        <v>52</v>
      </c>
      <c r="R13" s="29">
        <f t="shared" si="1"/>
        <v>93911.342234686294</v>
      </c>
      <c r="S13" s="29">
        <f t="shared" si="2"/>
        <v>467165.08106558723</v>
      </c>
      <c r="T13" s="35">
        <f t="shared" si="3"/>
        <v>37.871197682001572</v>
      </c>
      <c r="U13" s="42">
        <v>0.95386474178345915</v>
      </c>
      <c r="V13" s="43">
        <f t="shared" si="15"/>
        <v>4.6135258216540853E-2</v>
      </c>
      <c r="W13" s="29">
        <f t="shared" si="11"/>
        <v>445612.29942087515</v>
      </c>
      <c r="X13" s="29">
        <f t="shared" si="4"/>
        <v>2985697.8806629544</v>
      </c>
      <c r="Y13" s="35">
        <f t="shared" si="12"/>
        <v>31.792729287178503</v>
      </c>
      <c r="Z13" s="36">
        <f t="shared" si="13"/>
        <v>6.0784683948230693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1397</v>
      </c>
      <c r="E14">
        <v>7</v>
      </c>
      <c r="F14" s="3">
        <f t="shared" si="5"/>
        <v>5.0107372942018611E-3</v>
      </c>
      <c r="G14" s="2">
        <v>0.5</v>
      </c>
      <c r="H14" s="3">
        <f t="shared" si="6"/>
        <v>2.4743725698126551E-2</v>
      </c>
      <c r="I14" s="3">
        <f t="shared" si="7"/>
        <v>0.97525627430187345</v>
      </c>
      <c r="J14" s="5">
        <f t="shared" si="14"/>
        <v>92954.69019154858</v>
      </c>
      <c r="K14" s="5">
        <f t="shared" si="8"/>
        <v>2300.0453564540126</v>
      </c>
      <c r="L14" s="5">
        <f t="shared" si="9"/>
        <v>459023.33756660786</v>
      </c>
      <c r="M14" s="5">
        <f t="shared" si="0"/>
        <v>3089369.925286321</v>
      </c>
      <c r="N14" s="33">
        <f t="shared" si="10"/>
        <v>33.235223730186839</v>
      </c>
      <c r="O14" s="4"/>
      <c r="Q14" s="27" t="s">
        <v>54</v>
      </c>
      <c r="R14" s="29">
        <f t="shared" si="1"/>
        <v>92954.69019154858</v>
      </c>
      <c r="S14" s="29">
        <f t="shared" si="2"/>
        <v>459023.33756660786</v>
      </c>
      <c r="T14" s="35">
        <f t="shared" si="3"/>
        <v>33.235223730186839</v>
      </c>
      <c r="U14" s="42">
        <v>0.94210046609890041</v>
      </c>
      <c r="V14" s="43">
        <f t="shared" si="15"/>
        <v>5.7899533901099587E-2</v>
      </c>
      <c r="W14" s="29">
        <f t="shared" si="11"/>
        <v>432446.10027177416</v>
      </c>
      <c r="X14" s="29">
        <f t="shared" si="4"/>
        <v>2540085.5812420794</v>
      </c>
      <c r="Y14" s="35">
        <f t="shared" si="12"/>
        <v>27.326061503812355</v>
      </c>
      <c r="Z14" s="36">
        <f t="shared" si="13"/>
        <v>5.9091622263744839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1291</v>
      </c>
      <c r="E15">
        <v>14</v>
      </c>
      <c r="F15" s="3">
        <f t="shared" si="5"/>
        <v>1.0844306738962044E-2</v>
      </c>
      <c r="G15" s="2">
        <v>0.5</v>
      </c>
      <c r="H15" s="3">
        <f t="shared" si="6"/>
        <v>5.279034690799396E-2</v>
      </c>
      <c r="I15" s="3">
        <f t="shared" si="7"/>
        <v>0.947209653092006</v>
      </c>
      <c r="J15" s="5">
        <f t="shared" si="14"/>
        <v>90654.644835094572</v>
      </c>
      <c r="K15" s="5">
        <f t="shared" si="8"/>
        <v>4785.6901496656255</v>
      </c>
      <c r="L15" s="5">
        <f t="shared" si="9"/>
        <v>441308.9988013088</v>
      </c>
      <c r="M15" s="5">
        <f t="shared" si="0"/>
        <v>2630346.5877197129</v>
      </c>
      <c r="N15" s="33">
        <f t="shared" si="10"/>
        <v>29.015022809966855</v>
      </c>
      <c r="O15" s="4"/>
      <c r="Q15" s="27" t="s">
        <v>56</v>
      </c>
      <c r="R15" s="29">
        <f t="shared" si="1"/>
        <v>90654.644835094572</v>
      </c>
      <c r="S15" s="29">
        <f t="shared" si="2"/>
        <v>441308.9988013088</v>
      </c>
      <c r="T15" s="35">
        <f t="shared" si="3"/>
        <v>29.015022809966855</v>
      </c>
      <c r="U15" s="42">
        <v>0.91645683631107144</v>
      </c>
      <c r="V15" s="43">
        <f t="shared" si="15"/>
        <v>8.3543163688928557E-2</v>
      </c>
      <c r="W15" s="29">
        <f t="shared" si="11"/>
        <v>404440.64887705387</v>
      </c>
      <c r="X15" s="29">
        <f t="shared" si="4"/>
        <v>2107639.4809703054</v>
      </c>
      <c r="Y15" s="35">
        <f t="shared" si="12"/>
        <v>23.249106372918995</v>
      </c>
      <c r="Z15" s="36">
        <f t="shared" si="13"/>
        <v>5.7659164370478599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1075</v>
      </c>
      <c r="E16">
        <v>12</v>
      </c>
      <c r="F16" s="3">
        <f t="shared" si="5"/>
        <v>1.1162790697674419E-2</v>
      </c>
      <c r="G16" s="2">
        <v>0.5</v>
      </c>
      <c r="H16" s="3">
        <f t="shared" si="6"/>
        <v>5.4298642533936653E-2</v>
      </c>
      <c r="I16" s="3">
        <f t="shared" si="7"/>
        <v>0.94570135746606332</v>
      </c>
      <c r="J16" s="5">
        <f t="shared" si="14"/>
        <v>85868.954685428937</v>
      </c>
      <c r="K16" s="5">
        <f t="shared" si="8"/>
        <v>4662.567675226911</v>
      </c>
      <c r="L16" s="5">
        <f t="shared" si="9"/>
        <v>417688.35423907742</v>
      </c>
      <c r="M16" s="5">
        <f t="shared" si="0"/>
        <v>2189037.5889184042</v>
      </c>
      <c r="N16" s="33">
        <f t="shared" si="10"/>
        <v>25.492770896509597</v>
      </c>
      <c r="O16" s="4"/>
      <c r="Q16" s="27" t="s">
        <v>58</v>
      </c>
      <c r="R16" s="29">
        <f t="shared" si="1"/>
        <v>85868.954685428937</v>
      </c>
      <c r="S16" s="29">
        <f t="shared" si="2"/>
        <v>417688.35423907742</v>
      </c>
      <c r="T16" s="35">
        <f t="shared" si="3"/>
        <v>25.492770896509597</v>
      </c>
      <c r="U16" s="42">
        <v>0.8859396016463057</v>
      </c>
      <c r="V16" s="43">
        <f t="shared" si="15"/>
        <v>0.1140603983536943</v>
      </c>
      <c r="W16" s="29">
        <f t="shared" si="11"/>
        <v>370046.6541668693</v>
      </c>
      <c r="X16" s="29">
        <f t="shared" si="4"/>
        <v>1703198.8320932514</v>
      </c>
      <c r="Y16" s="35">
        <f t="shared" si="12"/>
        <v>19.834861601992536</v>
      </c>
      <c r="Z16" s="36">
        <f t="shared" si="13"/>
        <v>5.6579092945170615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759</v>
      </c>
      <c r="E17">
        <v>6</v>
      </c>
      <c r="F17" s="3">
        <f t="shared" si="5"/>
        <v>7.9051383399209481E-3</v>
      </c>
      <c r="G17" s="2">
        <v>0.5</v>
      </c>
      <c r="H17" s="3">
        <f t="shared" si="6"/>
        <v>3.875968992248062E-2</v>
      </c>
      <c r="I17" s="3">
        <f t="shared" si="7"/>
        <v>0.96124031007751942</v>
      </c>
      <c r="J17" s="5">
        <f t="shared" si="14"/>
        <v>81206.38701020203</v>
      </c>
      <c r="K17" s="5">
        <f t="shared" si="8"/>
        <v>3147.5343802403886</v>
      </c>
      <c r="L17" s="5">
        <f t="shared" si="9"/>
        <v>398163.09910040925</v>
      </c>
      <c r="M17" s="5">
        <f t="shared" si="0"/>
        <v>1771349.2346793266</v>
      </c>
      <c r="N17" s="33">
        <f t="shared" si="10"/>
        <v>21.81292999104603</v>
      </c>
      <c r="O17" s="4"/>
      <c r="Q17" s="27" t="s">
        <v>60</v>
      </c>
      <c r="R17" s="29">
        <f t="shared" si="1"/>
        <v>81206.38701020203</v>
      </c>
      <c r="S17" s="29">
        <f t="shared" si="2"/>
        <v>398163.09910040925</v>
      </c>
      <c r="T17" s="35">
        <f t="shared" si="3"/>
        <v>21.81292999104603</v>
      </c>
      <c r="U17" s="42">
        <v>0.85631920960893304</v>
      </c>
      <c r="V17" s="43">
        <f t="shared" si="15"/>
        <v>0.14368079039106696</v>
      </c>
      <c r="W17" s="29">
        <f t="shared" si="11"/>
        <v>340954.71031710575</v>
      </c>
      <c r="X17" s="29">
        <f t="shared" si="4"/>
        <v>1333152.177926382</v>
      </c>
      <c r="Y17" s="35">
        <f t="shared" si="12"/>
        <v>16.416838958232397</v>
      </c>
      <c r="Z17" s="36">
        <f t="shared" si="13"/>
        <v>5.3960910328136329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578</v>
      </c>
      <c r="E18">
        <v>15</v>
      </c>
      <c r="F18" s="3">
        <f t="shared" si="5"/>
        <v>2.5951557093425604E-2</v>
      </c>
      <c r="G18" s="2">
        <v>0.5</v>
      </c>
      <c r="H18" s="3">
        <f t="shared" si="6"/>
        <v>0.12185215272136474</v>
      </c>
      <c r="I18" s="3">
        <f t="shared" si="7"/>
        <v>0.87814784727863526</v>
      </c>
      <c r="J18" s="5">
        <f t="shared" si="14"/>
        <v>78058.85262996165</v>
      </c>
      <c r="K18" s="5">
        <f t="shared" si="8"/>
        <v>9511.6392319205897</v>
      </c>
      <c r="L18" s="5">
        <f t="shared" si="9"/>
        <v>366515.16507000674</v>
      </c>
      <c r="M18" s="5">
        <f t="shared" si="0"/>
        <v>1373186.1355789173</v>
      </c>
      <c r="N18" s="33">
        <f t="shared" si="10"/>
        <v>17.591677168104333</v>
      </c>
      <c r="O18" s="4"/>
      <c r="Q18" s="27" t="s">
        <v>62</v>
      </c>
      <c r="R18" s="29">
        <f t="shared" si="1"/>
        <v>78058.85262996165</v>
      </c>
      <c r="S18" s="29">
        <f t="shared" si="2"/>
        <v>366515.16507000674</v>
      </c>
      <c r="T18" s="35">
        <f t="shared" si="3"/>
        <v>17.591677168104333</v>
      </c>
      <c r="U18" s="42">
        <v>0.77613843304153718</v>
      </c>
      <c r="V18" s="43">
        <f t="shared" si="15"/>
        <v>0.22386156695846282</v>
      </c>
      <c r="W18" s="29">
        <f t="shared" si="11"/>
        <v>284466.50590339536</v>
      </c>
      <c r="X18" s="29">
        <f t="shared" si="4"/>
        <v>992197.46760927618</v>
      </c>
      <c r="Y18" s="35">
        <f t="shared" si="12"/>
        <v>12.710889722051038</v>
      </c>
      <c r="Z18" s="36">
        <f t="shared" si="13"/>
        <v>4.8807874460532954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403</v>
      </c>
      <c r="E19">
        <v>11</v>
      </c>
      <c r="F19" s="3">
        <f t="shared" si="5"/>
        <v>2.729528535980149E-2</v>
      </c>
      <c r="G19" s="2">
        <v>0.5</v>
      </c>
      <c r="H19" s="3">
        <f t="shared" si="6"/>
        <v>0.1277584204413473</v>
      </c>
      <c r="I19" s="3">
        <f t="shared" si="7"/>
        <v>0.87224157955865267</v>
      </c>
      <c r="J19" s="5">
        <f t="shared" si="14"/>
        <v>68547.213398041058</v>
      </c>
      <c r="K19" s="5">
        <f t="shared" si="8"/>
        <v>8757.483709389684</v>
      </c>
      <c r="L19" s="5">
        <f t="shared" si="9"/>
        <v>320842.35771673103</v>
      </c>
      <c r="M19" s="5">
        <f t="shared" si="0"/>
        <v>1006670.9705089107</v>
      </c>
      <c r="N19" s="33">
        <f t="shared" si="10"/>
        <v>14.68580443472381</v>
      </c>
      <c r="O19" s="4"/>
      <c r="Q19" s="27" t="s">
        <v>64</v>
      </c>
      <c r="R19" s="29">
        <f t="shared" si="1"/>
        <v>68547.213398041058</v>
      </c>
      <c r="S19" s="29">
        <f t="shared" si="2"/>
        <v>320842.35771673103</v>
      </c>
      <c r="T19" s="35">
        <f t="shared" si="3"/>
        <v>14.68580443472381</v>
      </c>
      <c r="U19" s="42">
        <v>0.73716277889453141</v>
      </c>
      <c r="V19" s="43">
        <f t="shared" si="15"/>
        <v>0.26283722110546859</v>
      </c>
      <c r="W19" s="29">
        <f t="shared" si="11"/>
        <v>236513.04400153874</v>
      </c>
      <c r="X19" s="29">
        <f t="shared" si="4"/>
        <v>707730.96170588082</v>
      </c>
      <c r="Y19" s="35">
        <f t="shared" si="12"/>
        <v>10.324722576193102</v>
      </c>
      <c r="Z19" s="36">
        <f t="shared" si="13"/>
        <v>4.3610818585307083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194</v>
      </c>
      <c r="E20">
        <v>11</v>
      </c>
      <c r="F20" s="3">
        <f t="shared" si="5"/>
        <v>5.6701030927835051E-2</v>
      </c>
      <c r="G20" s="2">
        <v>0.5</v>
      </c>
      <c r="H20" s="3">
        <f t="shared" si="6"/>
        <v>0.24830699774266365</v>
      </c>
      <c r="I20" s="3">
        <f t="shared" si="7"/>
        <v>0.75169300225733637</v>
      </c>
      <c r="J20" s="5">
        <f t="shared" si="14"/>
        <v>59789.729688651372</v>
      </c>
      <c r="K20" s="5">
        <f t="shared" si="8"/>
        <v>14846.208274834426</v>
      </c>
      <c r="L20" s="5">
        <f t="shared" si="9"/>
        <v>261833.12775617081</v>
      </c>
      <c r="M20" s="5">
        <f t="shared" si="0"/>
        <v>685828.61279217969</v>
      </c>
      <c r="N20" s="33">
        <f t="shared" si="10"/>
        <v>11.470675923165381</v>
      </c>
      <c r="O20" s="4"/>
      <c r="Q20" s="27" t="s">
        <v>66</v>
      </c>
      <c r="R20" s="29">
        <f t="shared" si="1"/>
        <v>59789.729688651372</v>
      </c>
      <c r="S20" s="29">
        <f t="shared" si="2"/>
        <v>261833.12775617081</v>
      </c>
      <c r="T20" s="35">
        <f t="shared" si="3"/>
        <v>11.470675923165381</v>
      </c>
      <c r="U20" s="42">
        <v>0.7271372759570951</v>
      </c>
      <c r="V20" s="43">
        <f t="shared" si="15"/>
        <v>0.2728627240429049</v>
      </c>
      <c r="W20" s="29">
        <f t="shared" si="11"/>
        <v>190388.62727194812</v>
      </c>
      <c r="X20" s="29">
        <f t="shared" si="4"/>
        <v>471217.91770434205</v>
      </c>
      <c r="Y20" s="35">
        <f t="shared" si="12"/>
        <v>7.8812518497434088</v>
      </c>
      <c r="Z20" s="36">
        <f t="shared" si="13"/>
        <v>3.5894240734219718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110</v>
      </c>
      <c r="E21">
        <v>9</v>
      </c>
      <c r="F21" s="3">
        <f t="shared" si="5"/>
        <v>8.1818181818181818E-2</v>
      </c>
      <c r="G21" s="2">
        <v>0.5</v>
      </c>
      <c r="H21" s="3">
        <f t="shared" si="6"/>
        <v>0.33962264150943394</v>
      </c>
      <c r="I21" s="3">
        <f t="shared" si="7"/>
        <v>0.66037735849056611</v>
      </c>
      <c r="J21" s="5">
        <f t="shared" si="14"/>
        <v>44943.521413816947</v>
      </c>
      <c r="K21" s="5">
        <f t="shared" si="8"/>
        <v>15263.83746129632</v>
      </c>
      <c r="L21" s="5">
        <f t="shared" si="9"/>
        <v>186558.01341584392</v>
      </c>
      <c r="M21" s="5">
        <f>L21+M22</f>
        <v>423995.48503600893</v>
      </c>
      <c r="N21" s="33">
        <f t="shared" si="10"/>
        <v>9.433962264150944</v>
      </c>
      <c r="O21" s="4"/>
      <c r="Q21" s="27" t="s">
        <v>68</v>
      </c>
      <c r="R21" s="29">
        <f t="shared" si="1"/>
        <v>44943.521413816947</v>
      </c>
      <c r="S21" s="29">
        <f t="shared" si="2"/>
        <v>186558.01341584392</v>
      </c>
      <c r="T21" s="35">
        <f t="shared" si="3"/>
        <v>9.433962264150944</v>
      </c>
      <c r="U21" s="42">
        <v>0.68635947845240242</v>
      </c>
      <c r="V21" s="43">
        <f t="shared" si="15"/>
        <v>0.31364052154759758</v>
      </c>
      <c r="W21" s="29">
        <f t="shared" si="11"/>
        <v>128045.86078921493</v>
      </c>
      <c r="X21" s="29">
        <f>X22+W21</f>
        <v>280829.29043239396</v>
      </c>
      <c r="Y21" s="35">
        <f t="shared" si="12"/>
        <v>6.248493255494191</v>
      </c>
      <c r="Z21" s="36">
        <f t="shared" si="13"/>
        <v>3.185469008656753</v>
      </c>
    </row>
    <row r="22" spans="1:26" s="2" customFormat="1" x14ac:dyDescent="0.25">
      <c r="A22" s="12">
        <v>19</v>
      </c>
      <c r="B22" s="13" t="s">
        <v>69</v>
      </c>
      <c r="C22" s="12"/>
      <c r="D22">
        <v>56</v>
      </c>
      <c r="E22">
        <v>7</v>
      </c>
      <c r="F22" s="17">
        <f t="shared" si="5"/>
        <v>0.125</v>
      </c>
      <c r="G22" s="12"/>
      <c r="H22" s="17">
        <v>1</v>
      </c>
      <c r="I22" s="17">
        <f t="shared" si="7"/>
        <v>0</v>
      </c>
      <c r="J22" s="21">
        <f t="shared" si="14"/>
        <v>29679.683952520627</v>
      </c>
      <c r="K22" s="21">
        <f t="shared" si="8"/>
        <v>29679.683952520627</v>
      </c>
      <c r="L22" s="21">
        <f>K22/F22</f>
        <v>237437.47162016502</v>
      </c>
      <c r="M22" s="21">
        <f>L22</f>
        <v>237437.47162016502</v>
      </c>
      <c r="N22" s="34">
        <f t="shared" si="10"/>
        <v>8</v>
      </c>
      <c r="O22" s="4"/>
      <c r="Q22" s="30" t="s">
        <v>69</v>
      </c>
      <c r="R22" s="31">
        <f t="shared" si="1"/>
        <v>29679.683952520627</v>
      </c>
      <c r="S22" s="31">
        <f t="shared" si="2"/>
        <v>237437.47162016502</v>
      </c>
      <c r="T22" s="38">
        <f t="shared" si="3"/>
        <v>8</v>
      </c>
      <c r="U22" s="44">
        <v>0.64346806172022719</v>
      </c>
      <c r="V22" s="45">
        <f t="shared" si="15"/>
        <v>0.35653193827977281</v>
      </c>
      <c r="W22" s="31">
        <f t="shared" si="11"/>
        <v>152783.42964317903</v>
      </c>
      <c r="X22" s="31">
        <f>W22</f>
        <v>152783.42964317903</v>
      </c>
      <c r="Y22" s="38">
        <f t="shared" si="12"/>
        <v>5.1477444937618175</v>
      </c>
      <c r="Z22" s="37">
        <f t="shared" si="13"/>
        <v>2.8522555062381825</v>
      </c>
    </row>
    <row r="23" spans="1:26" s="2" customFormat="1" ht="13.2" x14ac:dyDescent="0.25">
      <c r="B23" s="2" t="s">
        <v>70</v>
      </c>
      <c r="D23" s="25">
        <f>SUM(D4:D22)</f>
        <v>16122</v>
      </c>
      <c r="E23" s="25">
        <f>SUM(E4:E22)</f>
        <v>109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x14ac:dyDescent="0.25">
      <c r="A29" s="2">
        <v>1</v>
      </c>
      <c r="B29" s="1">
        <v>0</v>
      </c>
      <c r="C29" s="1">
        <v>1</v>
      </c>
      <c r="D29">
        <v>121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7977371.3996190419</v>
      </c>
      <c r="N29" s="32">
        <f>M29/J29</f>
        <v>79.773713996190423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79.773713996190423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7057363.2459298819</v>
      </c>
      <c r="Y29" s="40">
        <f>X29/R29</f>
        <v>70.573632459298821</v>
      </c>
      <c r="Z29" s="36">
        <f>T29-Y29</f>
        <v>9.2000815368916022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605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7877371.3996190419</v>
      </c>
      <c r="N30" s="33">
        <f t="shared" ref="N30:N47" si="26">M30/J30</f>
        <v>78.773713996190423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78.773713996190423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6961498.5719269179</v>
      </c>
      <c r="Y30" s="35">
        <f t="shared" ref="Y30:Y47" si="28">X30/R30</f>
        <v>69.614985719269185</v>
      </c>
      <c r="Z30" s="36">
        <f t="shared" ref="Z30:Z47" si="29">T30-Y30</f>
        <v>9.1587282769212379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972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7477371.3996190419</v>
      </c>
      <c r="N31" s="33">
        <f t="shared" si="26"/>
        <v>74.773713996190423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74.773713996190423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6578039.8759150617</v>
      </c>
      <c r="Y31" s="35">
        <f t="shared" si="28"/>
        <v>65.780398759150614</v>
      </c>
      <c r="Z31" s="36">
        <f t="shared" si="29"/>
        <v>8.9933152370398091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1005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6977371.3996190419</v>
      </c>
      <c r="N32" s="33">
        <f t="shared" si="26"/>
        <v>69.773713996190423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69.773713996190423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6098716.5059002405</v>
      </c>
      <c r="Y32" s="35">
        <f t="shared" si="28"/>
        <v>60.987165059002407</v>
      </c>
      <c r="Z32" s="36">
        <f t="shared" si="29"/>
        <v>8.7865489371880159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1047</v>
      </c>
      <c r="E33">
        <v>1</v>
      </c>
      <c r="F33" s="3">
        <f t="shared" si="21"/>
        <v>9.5510983763132757E-4</v>
      </c>
      <c r="G33" s="2">
        <v>0.5</v>
      </c>
      <c r="H33" s="3">
        <f t="shared" si="22"/>
        <v>4.7641734159123393E-3</v>
      </c>
      <c r="I33" s="3">
        <f t="shared" si="23"/>
        <v>0.99523582658408771</v>
      </c>
      <c r="J33" s="5">
        <f t="shared" si="30"/>
        <v>100000</v>
      </c>
      <c r="K33" s="5">
        <f t="shared" si="24"/>
        <v>476.41734159123394</v>
      </c>
      <c r="L33" s="5">
        <f t="shared" si="25"/>
        <v>498808.95664602198</v>
      </c>
      <c r="M33" s="5">
        <f t="shared" si="16"/>
        <v>6477371.3996190419</v>
      </c>
      <c r="N33" s="33">
        <f t="shared" si="26"/>
        <v>64.773713996190423</v>
      </c>
      <c r="O33" s="4"/>
      <c r="Q33" s="27" t="s">
        <v>42</v>
      </c>
      <c r="R33" s="29">
        <f t="shared" si="17"/>
        <v>100000</v>
      </c>
      <c r="S33" s="29">
        <f t="shared" si="18"/>
        <v>498808.95664602198</v>
      </c>
      <c r="T33" s="35">
        <f t="shared" si="19"/>
        <v>64.773713996190423</v>
      </c>
      <c r="U33" s="42">
        <v>0.95864674002964168</v>
      </c>
      <c r="V33" s="43">
        <f>1-U33</f>
        <v>4.1353259970358325E-2</v>
      </c>
      <c r="W33" s="29">
        <f t="shared" si="27"/>
        <v>478181.58018629585</v>
      </c>
      <c r="X33" s="29">
        <f t="shared" si="20"/>
        <v>5619393.1358854193</v>
      </c>
      <c r="Y33" s="35">
        <f t="shared" si="28"/>
        <v>56.193931358854194</v>
      </c>
      <c r="Z33" s="36">
        <f t="shared" si="29"/>
        <v>8.5797826373362298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1127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99523.582658408777</v>
      </c>
      <c r="K34" s="5">
        <f t="shared" si="24"/>
        <v>0</v>
      </c>
      <c r="L34" s="5">
        <f t="shared" si="25"/>
        <v>497617.9132920439</v>
      </c>
      <c r="M34" s="5">
        <f t="shared" si="16"/>
        <v>5978562.4429730196</v>
      </c>
      <c r="N34" s="33">
        <f t="shared" si="26"/>
        <v>60.071816983247324</v>
      </c>
      <c r="O34" s="4"/>
      <c r="Q34" s="27" t="s">
        <v>44</v>
      </c>
      <c r="R34" s="29">
        <f t="shared" si="17"/>
        <v>99523.582658408777</v>
      </c>
      <c r="S34" s="29">
        <f t="shared" si="18"/>
        <v>497617.9132920439</v>
      </c>
      <c r="T34" s="35">
        <f t="shared" si="19"/>
        <v>60.071816983247324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482281.43731881469</v>
      </c>
      <c r="X34" s="29">
        <f t="shared" si="20"/>
        <v>5141211.5556991231</v>
      </c>
      <c r="Y34" s="35">
        <f t="shared" si="28"/>
        <v>51.658224295894968</v>
      </c>
      <c r="Z34" s="36">
        <f t="shared" si="29"/>
        <v>8.4135926873523559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1164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99523.582658408777</v>
      </c>
      <c r="K35" s="5">
        <f t="shared" si="24"/>
        <v>0</v>
      </c>
      <c r="L35" s="5">
        <f t="shared" si="25"/>
        <v>497617.9132920439</v>
      </c>
      <c r="M35" s="5">
        <f t="shared" si="16"/>
        <v>5480944.5296809757</v>
      </c>
      <c r="N35" s="33">
        <f t="shared" si="26"/>
        <v>55.071816983247331</v>
      </c>
      <c r="O35" s="4"/>
      <c r="Q35" s="27" t="s">
        <v>46</v>
      </c>
      <c r="R35" s="29">
        <f t="shared" si="17"/>
        <v>99523.582658408777</v>
      </c>
      <c r="S35" s="29">
        <f t="shared" si="18"/>
        <v>497617.9132920439</v>
      </c>
      <c r="T35" s="35">
        <f t="shared" si="19"/>
        <v>55.071816983247331</v>
      </c>
      <c r="U35" s="42">
        <v>0.96192878092594225</v>
      </c>
      <c r="V35" s="43">
        <f t="shared" si="31"/>
        <v>3.8071219074057749E-2</v>
      </c>
      <c r="W35" s="29">
        <f t="shared" si="27"/>
        <v>478672.99269992701</v>
      </c>
      <c r="X35" s="29">
        <f t="shared" si="20"/>
        <v>4658930.1183803082</v>
      </c>
      <c r="Y35" s="35">
        <f t="shared" si="28"/>
        <v>46.812323209575233</v>
      </c>
      <c r="Z35" s="36">
        <f t="shared" si="29"/>
        <v>8.2594937736720979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1138</v>
      </c>
      <c r="E36">
        <v>3</v>
      </c>
      <c r="F36" s="3">
        <f t="shared" si="21"/>
        <v>2.6362038664323375E-3</v>
      </c>
      <c r="G36" s="2">
        <v>0.5</v>
      </c>
      <c r="H36" s="3">
        <f t="shared" si="22"/>
        <v>1.3094718463553034E-2</v>
      </c>
      <c r="I36" s="3">
        <f t="shared" si="23"/>
        <v>0.98690528153644697</v>
      </c>
      <c r="J36" s="5">
        <f t="shared" si="30"/>
        <v>99523.582658408777</v>
      </c>
      <c r="K36" s="5">
        <f t="shared" si="24"/>
        <v>1303.233295396012</v>
      </c>
      <c r="L36" s="5">
        <f t="shared" si="25"/>
        <v>494359.8300535538</v>
      </c>
      <c r="M36" s="5">
        <f t="shared" si="16"/>
        <v>4983326.6163889319</v>
      </c>
      <c r="N36" s="33">
        <f t="shared" si="26"/>
        <v>50.071816983247331</v>
      </c>
      <c r="O36" s="4"/>
      <c r="Q36" s="27" t="s">
        <v>48</v>
      </c>
      <c r="R36" s="29">
        <f t="shared" si="17"/>
        <v>99523.582658408777</v>
      </c>
      <c r="S36" s="29">
        <f t="shared" si="18"/>
        <v>494359.8300535538</v>
      </c>
      <c r="T36" s="35">
        <f t="shared" si="19"/>
        <v>50.071816983247331</v>
      </c>
      <c r="U36" s="42">
        <v>0.95558309086652893</v>
      </c>
      <c r="V36" s="43">
        <f t="shared" si="31"/>
        <v>4.4416909133471072E-2</v>
      </c>
      <c r="W36" s="29">
        <f t="shared" si="27"/>
        <v>472401.8944028269</v>
      </c>
      <c r="X36" s="29">
        <f t="shared" si="20"/>
        <v>4180257.1256803814</v>
      </c>
      <c r="Y36" s="35">
        <f t="shared" si="28"/>
        <v>42.002679304945524</v>
      </c>
      <c r="Z36" s="36">
        <f t="shared" si="29"/>
        <v>8.0691376783018072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1262</v>
      </c>
      <c r="E37">
        <v>1</v>
      </c>
      <c r="F37" s="3">
        <f t="shared" si="21"/>
        <v>7.9239302694136295E-4</v>
      </c>
      <c r="G37" s="2">
        <v>0.5</v>
      </c>
      <c r="H37" s="3">
        <f t="shared" si="22"/>
        <v>3.9541320680110716E-3</v>
      </c>
      <c r="I37" s="3">
        <f t="shared" si="23"/>
        <v>0.9960458679319889</v>
      </c>
      <c r="J37" s="5">
        <f t="shared" si="30"/>
        <v>98220.349363012763</v>
      </c>
      <c r="K37" s="5">
        <f t="shared" si="24"/>
        <v>388.37623314753961</v>
      </c>
      <c r="L37" s="5">
        <f t="shared" si="25"/>
        <v>490130.80623219494</v>
      </c>
      <c r="M37" s="5">
        <f t="shared" si="16"/>
        <v>4488966.786335378</v>
      </c>
      <c r="N37" s="33">
        <f t="shared" si="26"/>
        <v>45.703021985236454</v>
      </c>
      <c r="O37" s="4"/>
      <c r="Q37" s="27" t="s">
        <v>50</v>
      </c>
      <c r="R37" s="29">
        <f t="shared" si="17"/>
        <v>98220.349363012763</v>
      </c>
      <c r="S37" s="29">
        <f t="shared" si="18"/>
        <v>490130.80623219494</v>
      </c>
      <c r="T37" s="35">
        <f t="shared" si="19"/>
        <v>45.703021985236454</v>
      </c>
      <c r="U37" s="42">
        <v>0.95343645724036619</v>
      </c>
      <c r="V37" s="43">
        <f t="shared" si="31"/>
        <v>4.6563542759633814E-2</v>
      </c>
      <c r="W37" s="29">
        <f t="shared" si="27"/>
        <v>467308.57947838836</v>
      </c>
      <c r="X37" s="29">
        <f t="shared" si="20"/>
        <v>3707855.2312775548</v>
      </c>
      <c r="Y37" s="35">
        <f t="shared" si="28"/>
        <v>37.750377140012873</v>
      </c>
      <c r="Z37" s="36">
        <f t="shared" si="29"/>
        <v>7.9526448452235812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1460</v>
      </c>
      <c r="E38">
        <v>1</v>
      </c>
      <c r="F38" s="3">
        <f t="shared" si="21"/>
        <v>6.8493150684931507E-4</v>
      </c>
      <c r="G38" s="2">
        <v>0.5</v>
      </c>
      <c r="H38" s="3">
        <f t="shared" si="22"/>
        <v>3.4188034188034188E-3</v>
      </c>
      <c r="I38" s="3">
        <f t="shared" si="23"/>
        <v>0.99658119658119659</v>
      </c>
      <c r="J38" s="5">
        <f t="shared" si="30"/>
        <v>97831.973129865219</v>
      </c>
      <c r="K38" s="5">
        <f t="shared" si="24"/>
        <v>334.46828420466744</v>
      </c>
      <c r="L38" s="5">
        <f t="shared" si="25"/>
        <v>488323.69493881444</v>
      </c>
      <c r="M38" s="5">
        <f t="shared" si="16"/>
        <v>3998835.9801031826</v>
      </c>
      <c r="N38" s="33">
        <f t="shared" si="26"/>
        <v>40.874530607647081</v>
      </c>
      <c r="O38" s="4"/>
      <c r="Q38" s="27" t="s">
        <v>52</v>
      </c>
      <c r="R38" s="29">
        <f t="shared" si="17"/>
        <v>97831.973129865219</v>
      </c>
      <c r="S38" s="29">
        <f t="shared" si="18"/>
        <v>488323.69493881444</v>
      </c>
      <c r="T38" s="35">
        <f t="shared" si="19"/>
        <v>40.874530607647081</v>
      </c>
      <c r="U38" s="42">
        <v>0.93748024841036759</v>
      </c>
      <c r="V38" s="43">
        <f t="shared" si="31"/>
        <v>6.2519751589632411E-2</v>
      </c>
      <c r="W38" s="29">
        <f t="shared" si="27"/>
        <v>457793.81883590831</v>
      </c>
      <c r="X38" s="29">
        <f t="shared" si="20"/>
        <v>3240546.6517991666</v>
      </c>
      <c r="Y38" s="35">
        <f t="shared" si="28"/>
        <v>33.123594957014348</v>
      </c>
      <c r="Z38" s="36">
        <f t="shared" si="29"/>
        <v>7.7509356506327336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1417</v>
      </c>
      <c r="E39">
        <v>3</v>
      </c>
      <c r="F39" s="3">
        <f t="shared" si="21"/>
        <v>2.1171489061397319E-3</v>
      </c>
      <c r="G39" s="2">
        <v>0.5</v>
      </c>
      <c r="H39" s="3">
        <f t="shared" si="22"/>
        <v>1.053001053001053E-2</v>
      </c>
      <c r="I39" s="3">
        <f t="shared" si="23"/>
        <v>0.98946998946998943</v>
      </c>
      <c r="J39" s="5">
        <f t="shared" si="30"/>
        <v>97497.504845660558</v>
      </c>
      <c r="K39" s="5">
        <f t="shared" si="24"/>
        <v>1026.6497526745584</v>
      </c>
      <c r="L39" s="5">
        <f t="shared" si="25"/>
        <v>484920.89984661638</v>
      </c>
      <c r="M39" s="5">
        <f t="shared" si="16"/>
        <v>3510512.2851643683</v>
      </c>
      <c r="N39" s="33">
        <f t="shared" si="26"/>
        <v>36.00617565261328</v>
      </c>
      <c r="O39" s="4"/>
      <c r="Q39" s="27" t="s">
        <v>54</v>
      </c>
      <c r="R39" s="29">
        <f t="shared" si="17"/>
        <v>97497.504845660558</v>
      </c>
      <c r="S39" s="29">
        <f t="shared" si="18"/>
        <v>484920.89984661638</v>
      </c>
      <c r="T39" s="35">
        <f t="shared" si="19"/>
        <v>36.00617565261328</v>
      </c>
      <c r="U39" s="42">
        <v>0.91788799906018037</v>
      </c>
      <c r="V39" s="43">
        <f t="shared" si="31"/>
        <v>8.2112000939819629E-2</v>
      </c>
      <c r="W39" s="29">
        <f t="shared" si="27"/>
        <v>445103.07446267281</v>
      </c>
      <c r="X39" s="29">
        <f t="shared" si="20"/>
        <v>2782752.832963258</v>
      </c>
      <c r="Y39" s="35">
        <f t="shared" si="28"/>
        <v>28.541785119202601</v>
      </c>
      <c r="Z39" s="36">
        <f t="shared" si="29"/>
        <v>7.464390533410679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1315</v>
      </c>
      <c r="E40">
        <v>4</v>
      </c>
      <c r="F40" s="3">
        <f t="shared" si="21"/>
        <v>3.041825095057034E-3</v>
      </c>
      <c r="G40" s="2">
        <v>0.5</v>
      </c>
      <c r="H40" s="3">
        <f t="shared" si="22"/>
        <v>1.5094339622641506E-2</v>
      </c>
      <c r="I40" s="3">
        <f t="shared" si="23"/>
        <v>0.98490566037735849</v>
      </c>
      <c r="J40" s="5">
        <f t="shared" si="30"/>
        <v>96470.855092985992</v>
      </c>
      <c r="K40" s="5">
        <f t="shared" si="24"/>
        <v>1456.1638504601656</v>
      </c>
      <c r="L40" s="5">
        <f t="shared" si="25"/>
        <v>478713.86583877954</v>
      </c>
      <c r="M40" s="5">
        <f t="shared" si="16"/>
        <v>3025591.3853177521</v>
      </c>
      <c r="N40" s="33">
        <f t="shared" si="26"/>
        <v>31.362750774847552</v>
      </c>
      <c r="O40" s="4"/>
      <c r="Q40" s="27" t="s">
        <v>56</v>
      </c>
      <c r="R40" s="29">
        <f t="shared" si="17"/>
        <v>96470.855092985992</v>
      </c>
      <c r="S40" s="29">
        <f t="shared" si="18"/>
        <v>478713.86583877954</v>
      </c>
      <c r="T40" s="35">
        <f t="shared" si="19"/>
        <v>31.362750774847552</v>
      </c>
      <c r="U40" s="42">
        <v>0.89571782863194893</v>
      </c>
      <c r="V40" s="43">
        <f t="shared" si="31"/>
        <v>0.10428217136805107</v>
      </c>
      <c r="W40" s="29">
        <f t="shared" si="27"/>
        <v>428792.5444451177</v>
      </c>
      <c r="X40" s="29">
        <f t="shared" si="20"/>
        <v>2337649.7585005853</v>
      </c>
      <c r="Y40" s="35">
        <f t="shared" si="28"/>
        <v>24.231668271701121</v>
      </c>
      <c r="Z40" s="36">
        <f t="shared" si="29"/>
        <v>7.1310825031464304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1016</v>
      </c>
      <c r="E41">
        <v>5</v>
      </c>
      <c r="F41" s="3">
        <f t="shared" si="21"/>
        <v>4.921259842519685E-3</v>
      </c>
      <c r="G41" s="2">
        <v>0.5</v>
      </c>
      <c r="H41" s="3">
        <f t="shared" si="22"/>
        <v>2.4307243558580452E-2</v>
      </c>
      <c r="I41" s="3">
        <f t="shared" si="23"/>
        <v>0.97569275644141951</v>
      </c>
      <c r="J41" s="5">
        <f t="shared" si="30"/>
        <v>95014.69124252582</v>
      </c>
      <c r="K41" s="5">
        <f t="shared" si="24"/>
        <v>2309.545241675396</v>
      </c>
      <c r="L41" s="5">
        <f t="shared" si="25"/>
        <v>469299.59310844063</v>
      </c>
      <c r="M41" s="5">
        <f t="shared" si="16"/>
        <v>2546877.5194789725</v>
      </c>
      <c r="N41" s="33">
        <f t="shared" si="26"/>
        <v>26.805091782891193</v>
      </c>
      <c r="O41" s="4"/>
      <c r="Q41" s="27" t="s">
        <v>58</v>
      </c>
      <c r="R41" s="29">
        <f t="shared" si="17"/>
        <v>95014.69124252582</v>
      </c>
      <c r="S41" s="29">
        <f t="shared" si="18"/>
        <v>469299.59310844063</v>
      </c>
      <c r="T41" s="35">
        <f t="shared" si="19"/>
        <v>26.805091782891193</v>
      </c>
      <c r="U41" s="42">
        <v>0.86473435856680392</v>
      </c>
      <c r="V41" s="43">
        <f t="shared" si="31"/>
        <v>0.13526564143319608</v>
      </c>
      <c r="W41" s="29">
        <f t="shared" si="27"/>
        <v>405819.48262228951</v>
      </c>
      <c r="X41" s="29">
        <f t="shared" si="20"/>
        <v>1908857.2140554674</v>
      </c>
      <c r="Y41" s="35">
        <f t="shared" si="28"/>
        <v>20.090127001340171</v>
      </c>
      <c r="Z41" s="36">
        <f t="shared" si="29"/>
        <v>6.7149647815510214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825</v>
      </c>
      <c r="E42">
        <v>11</v>
      </c>
      <c r="F42" s="3">
        <f t="shared" si="21"/>
        <v>1.3333333333333334E-2</v>
      </c>
      <c r="G42" s="2">
        <v>0.5</v>
      </c>
      <c r="H42" s="3">
        <f t="shared" si="22"/>
        <v>6.4516129032258063E-2</v>
      </c>
      <c r="I42" s="3">
        <f t="shared" si="23"/>
        <v>0.93548387096774199</v>
      </c>
      <c r="J42" s="5">
        <f t="shared" si="30"/>
        <v>92705.146000850422</v>
      </c>
      <c r="K42" s="5">
        <f t="shared" si="24"/>
        <v>5980.9771613451885</v>
      </c>
      <c r="L42" s="5">
        <f t="shared" si="25"/>
        <v>448573.28710088914</v>
      </c>
      <c r="M42" s="5">
        <f t="shared" si="16"/>
        <v>2077577.9263705318</v>
      </c>
      <c r="N42" s="33">
        <f t="shared" si="26"/>
        <v>22.41059979940567</v>
      </c>
      <c r="O42" s="4"/>
      <c r="Q42" s="27" t="s">
        <v>60</v>
      </c>
      <c r="R42" s="29">
        <f t="shared" si="17"/>
        <v>92705.146000850422</v>
      </c>
      <c r="S42" s="29">
        <f t="shared" si="18"/>
        <v>448573.28710088914</v>
      </c>
      <c r="T42" s="35">
        <f t="shared" si="19"/>
        <v>22.41059979940567</v>
      </c>
      <c r="U42" s="42">
        <v>0.81758889711164551</v>
      </c>
      <c r="V42" s="43">
        <f t="shared" si="31"/>
        <v>0.18241110288835449</v>
      </c>
      <c r="W42" s="29">
        <f t="shared" si="27"/>
        <v>366748.53907456144</v>
      </c>
      <c r="X42" s="29">
        <f t="shared" si="20"/>
        <v>1503037.7314331778</v>
      </c>
      <c r="Y42" s="35">
        <f t="shared" si="28"/>
        <v>16.213099232046837</v>
      </c>
      <c r="Z42" s="36">
        <f t="shared" si="29"/>
        <v>6.1975005673588335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660</v>
      </c>
      <c r="E43">
        <v>14</v>
      </c>
      <c r="F43" s="3">
        <f t="shared" si="21"/>
        <v>2.1212121212121213E-2</v>
      </c>
      <c r="G43" s="2">
        <v>0.5</v>
      </c>
      <c r="H43" s="3">
        <f t="shared" si="22"/>
        <v>0.10071942446043167</v>
      </c>
      <c r="I43" s="3">
        <f t="shared" si="23"/>
        <v>0.89928057553956831</v>
      </c>
      <c r="J43" s="5">
        <f t="shared" si="30"/>
        <v>86724.168839505233</v>
      </c>
      <c r="K43" s="5">
        <f t="shared" si="24"/>
        <v>8734.8083723242689</v>
      </c>
      <c r="L43" s="5">
        <f t="shared" si="25"/>
        <v>411783.82326671551</v>
      </c>
      <c r="M43" s="5">
        <f t="shared" si="16"/>
        <v>1629004.6392696425</v>
      </c>
      <c r="N43" s="33">
        <f t="shared" si="26"/>
        <v>18.783744613157783</v>
      </c>
      <c r="O43" s="4"/>
      <c r="Q43" s="27" t="s">
        <v>62</v>
      </c>
      <c r="R43" s="29">
        <f t="shared" si="17"/>
        <v>86724.168839505233</v>
      </c>
      <c r="S43" s="29">
        <f t="shared" si="18"/>
        <v>411783.82326671551</v>
      </c>
      <c r="T43" s="35">
        <f t="shared" si="19"/>
        <v>18.783744613157783</v>
      </c>
      <c r="U43" s="42">
        <v>0.77888026534586052</v>
      </c>
      <c r="V43" s="43">
        <f t="shared" si="31"/>
        <v>0.22111973465413948</v>
      </c>
      <c r="W43" s="29">
        <f t="shared" si="27"/>
        <v>320730.29353111231</v>
      </c>
      <c r="X43" s="29">
        <f t="shared" si="20"/>
        <v>1136289.1923586165</v>
      </c>
      <c r="Y43" s="35">
        <f t="shared" si="28"/>
        <v>13.102335918162247</v>
      </c>
      <c r="Z43" s="36">
        <f t="shared" si="29"/>
        <v>5.681408694995536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444</v>
      </c>
      <c r="E44">
        <v>14</v>
      </c>
      <c r="F44" s="3">
        <f t="shared" si="21"/>
        <v>3.1531531531531529E-2</v>
      </c>
      <c r="G44" s="2">
        <v>0.5</v>
      </c>
      <c r="H44" s="3">
        <f t="shared" si="22"/>
        <v>0.14613778705636743</v>
      </c>
      <c r="I44" s="3">
        <f t="shared" si="23"/>
        <v>0.85386221294363263</v>
      </c>
      <c r="J44" s="5">
        <f t="shared" si="30"/>
        <v>77989.360467180959</v>
      </c>
      <c r="K44" s="5">
        <f t="shared" si="24"/>
        <v>11397.192552615172</v>
      </c>
      <c r="L44" s="5">
        <f t="shared" si="25"/>
        <v>361453.82095436688</v>
      </c>
      <c r="M44" s="5">
        <f t="shared" si="16"/>
        <v>1217220.816002927</v>
      </c>
      <c r="N44" s="33">
        <f t="shared" si="26"/>
        <v>15.607524009831456</v>
      </c>
      <c r="O44" s="4"/>
      <c r="Q44" s="27" t="s">
        <v>64</v>
      </c>
      <c r="R44" s="29">
        <f t="shared" si="17"/>
        <v>77989.360467180959</v>
      </c>
      <c r="S44" s="29">
        <f t="shared" si="18"/>
        <v>361453.82095436688</v>
      </c>
      <c r="T44" s="35">
        <f t="shared" si="19"/>
        <v>15.607524009831456</v>
      </c>
      <c r="U44" s="42">
        <v>0.71980976748499381</v>
      </c>
      <c r="V44" s="43">
        <f t="shared" si="31"/>
        <v>0.28019023251500619</v>
      </c>
      <c r="W44" s="29">
        <f t="shared" si="27"/>
        <v>260177.9908177254</v>
      </c>
      <c r="X44" s="29">
        <f t="shared" si="20"/>
        <v>815558.89882750413</v>
      </c>
      <c r="Y44" s="35">
        <f t="shared" si="28"/>
        <v>10.457309739970274</v>
      </c>
      <c r="Z44" s="36">
        <f t="shared" si="29"/>
        <v>5.1502142698611824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256</v>
      </c>
      <c r="E45">
        <v>9</v>
      </c>
      <c r="F45" s="3">
        <f t="shared" si="21"/>
        <v>3.515625E-2</v>
      </c>
      <c r="G45" s="2">
        <v>0.5</v>
      </c>
      <c r="H45" s="3">
        <f t="shared" si="22"/>
        <v>0.1615798922800718</v>
      </c>
      <c r="I45" s="3">
        <f t="shared" si="23"/>
        <v>0.83842010771992825</v>
      </c>
      <c r="J45" s="5">
        <f t="shared" si="30"/>
        <v>66592.167914565798</v>
      </c>
      <c r="K45" s="5">
        <f t="shared" si="24"/>
        <v>10759.955318331995</v>
      </c>
      <c r="L45" s="5">
        <f t="shared" si="25"/>
        <v>306060.95127699903</v>
      </c>
      <c r="M45" s="5">
        <f t="shared" si="16"/>
        <v>855766.9950485602</v>
      </c>
      <c r="N45" s="33">
        <f t="shared" si="26"/>
        <v>12.850865527406521</v>
      </c>
      <c r="O45" s="4"/>
      <c r="Q45" s="27" t="s">
        <v>66</v>
      </c>
      <c r="R45" s="29">
        <f t="shared" si="17"/>
        <v>66592.167914565798</v>
      </c>
      <c r="S45" s="29">
        <f t="shared" si="18"/>
        <v>306060.95127699903</v>
      </c>
      <c r="T45" s="35">
        <f t="shared" si="19"/>
        <v>12.850865527406521</v>
      </c>
      <c r="U45" s="42">
        <v>0.68480776711742686</v>
      </c>
      <c r="V45" s="43">
        <f t="shared" si="31"/>
        <v>0.31519223288257314</v>
      </c>
      <c r="W45" s="29">
        <f t="shared" si="27"/>
        <v>209592.91664583728</v>
      </c>
      <c r="X45" s="29">
        <f t="shared" si="20"/>
        <v>555380.90800977871</v>
      </c>
      <c r="Y45" s="35">
        <f t="shared" si="28"/>
        <v>8.340033451415831</v>
      </c>
      <c r="Z45" s="36">
        <f t="shared" si="29"/>
        <v>4.5108320759906899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154</v>
      </c>
      <c r="E46">
        <v>14</v>
      </c>
      <c r="F46" s="3">
        <f t="shared" si="21"/>
        <v>9.0909090909090912E-2</v>
      </c>
      <c r="G46" s="2">
        <v>0.5</v>
      </c>
      <c r="H46" s="3">
        <f t="shared" si="22"/>
        <v>0.37037037037037041</v>
      </c>
      <c r="I46" s="3">
        <f t="shared" si="23"/>
        <v>0.62962962962962954</v>
      </c>
      <c r="J46" s="5">
        <f t="shared" si="30"/>
        <v>55832.212596233803</v>
      </c>
      <c r="K46" s="5">
        <f t="shared" si="24"/>
        <v>20678.597257864374</v>
      </c>
      <c r="L46" s="5">
        <f t="shared" si="25"/>
        <v>227464.56983650805</v>
      </c>
      <c r="M46" s="5">
        <f>L46+M47</f>
        <v>549706.04377156112</v>
      </c>
      <c r="N46" s="33">
        <f t="shared" si="26"/>
        <v>9.845679012345677</v>
      </c>
      <c r="O46" s="4"/>
      <c r="Q46" s="27" t="s">
        <v>68</v>
      </c>
      <c r="R46" s="29">
        <f t="shared" si="17"/>
        <v>55832.212596233803</v>
      </c>
      <c r="S46" s="29">
        <f t="shared" si="18"/>
        <v>227464.56983650805</v>
      </c>
      <c r="T46" s="35">
        <f t="shared" si="19"/>
        <v>9.845679012345677</v>
      </c>
      <c r="U46" s="42">
        <v>0.65629805890441617</v>
      </c>
      <c r="V46" s="43">
        <f t="shared" si="31"/>
        <v>0.34370194109558383</v>
      </c>
      <c r="W46" s="29">
        <f t="shared" si="27"/>
        <v>149284.55565322825</v>
      </c>
      <c r="X46" s="29">
        <f>X47+W46</f>
        <v>345787.99136394146</v>
      </c>
      <c r="Y46" s="35">
        <f t="shared" si="28"/>
        <v>6.1933420741284895</v>
      </c>
      <c r="Z46" s="36">
        <f t="shared" si="29"/>
        <v>3.6523369382171875</v>
      </c>
    </row>
    <row r="47" spans="1:26" s="2" customFormat="1" x14ac:dyDescent="0.25">
      <c r="A47" s="12">
        <v>19</v>
      </c>
      <c r="B47" s="13" t="s">
        <v>69</v>
      </c>
      <c r="C47" s="12"/>
      <c r="D47">
        <v>110</v>
      </c>
      <c r="E47">
        <v>12</v>
      </c>
      <c r="F47" s="17">
        <f t="shared" si="21"/>
        <v>0.10909090909090909</v>
      </c>
      <c r="G47" s="12"/>
      <c r="H47" s="17">
        <v>1</v>
      </c>
      <c r="I47" s="17">
        <f t="shared" si="23"/>
        <v>0</v>
      </c>
      <c r="J47" s="21">
        <f t="shared" si="30"/>
        <v>35153.615338369425</v>
      </c>
      <c r="K47" s="21">
        <f t="shared" si="24"/>
        <v>35153.615338369425</v>
      </c>
      <c r="L47" s="21">
        <f>K47/F47</f>
        <v>322241.4739350531</v>
      </c>
      <c r="M47" s="21">
        <f>L47</f>
        <v>322241.4739350531</v>
      </c>
      <c r="N47" s="34">
        <f t="shared" si="26"/>
        <v>9.1666666666666679</v>
      </c>
      <c r="O47" s="4"/>
      <c r="Q47" s="30" t="s">
        <v>69</v>
      </c>
      <c r="R47" s="31">
        <f t="shared" si="17"/>
        <v>35153.615338369425</v>
      </c>
      <c r="S47" s="31">
        <f t="shared" si="18"/>
        <v>322241.4739350531</v>
      </c>
      <c r="T47" s="38">
        <f t="shared" si="19"/>
        <v>9.1666666666666679</v>
      </c>
      <c r="U47" s="44">
        <v>0.6098018151143324</v>
      </c>
      <c r="V47" s="45">
        <f t="shared" si="31"/>
        <v>0.3901981848856676</v>
      </c>
      <c r="W47" s="31">
        <f t="shared" si="27"/>
        <v>196503.43571071321</v>
      </c>
      <c r="X47" s="31">
        <f>W47</f>
        <v>196503.43571071321</v>
      </c>
      <c r="Y47" s="38">
        <f t="shared" si="28"/>
        <v>5.5898499718813808</v>
      </c>
      <c r="Z47" s="37">
        <f t="shared" si="29"/>
        <v>3.5768166947852871</v>
      </c>
    </row>
    <row r="48" spans="1:26" s="2" customFormat="1" ht="13.2" x14ac:dyDescent="0.25">
      <c r="B48" s="2" t="s">
        <v>70</v>
      </c>
      <c r="D48" s="25">
        <f>SUM(D29:D47)</f>
        <v>16098</v>
      </c>
      <c r="E48" s="25">
        <f>SUM(E29:E47)</f>
        <v>92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244</v>
      </c>
      <c r="E54" s="49">
        <f>E4+E29</f>
        <v>1</v>
      </c>
      <c r="F54" s="3">
        <f>E54/D54</f>
        <v>4.0983606557377051E-3</v>
      </c>
      <c r="G54" s="2">
        <v>0.3</v>
      </c>
      <c r="H54" s="18">
        <f>C54*F54/(1+(1-G54)*C54*F54)</f>
        <v>4.086636697997548E-3</v>
      </c>
      <c r="I54" s="18">
        <f>1-H54</f>
        <v>0.99591336330200242</v>
      </c>
      <c r="J54" s="19">
        <v>100000</v>
      </c>
      <c r="K54" s="20">
        <f>J54*H54</f>
        <v>408.66366979975481</v>
      </c>
      <c r="L54" s="20">
        <f>C54*(J55+G54*K54)</f>
        <v>99713.935431140169</v>
      </c>
      <c r="M54" s="5">
        <f t="shared" ref="M54:M70" si="32">L54+M55</f>
        <v>7714782.4851829503</v>
      </c>
      <c r="N54" s="32">
        <f>M54/J54</f>
        <v>77.147824851829498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99713.935431140169</v>
      </c>
      <c r="T54" s="35">
        <f t="shared" ref="T54:T72" si="35">N54</f>
        <v>77.147824851829498</v>
      </c>
      <c r="U54" s="42">
        <v>0.96170886472285344</v>
      </c>
      <c r="V54" s="43">
        <f>1-U54</f>
        <v>3.829113527714656E-2</v>
      </c>
      <c r="W54" s="29">
        <f>S54*U54</f>
        <v>95895.775640529726</v>
      </c>
      <c r="X54" s="29">
        <f t="shared" ref="X54:X70" si="36">X55+W54</f>
        <v>6823315.8632193115</v>
      </c>
      <c r="Y54" s="40">
        <f>X54/R54</f>
        <v>68.23315863219311</v>
      </c>
      <c r="Z54" s="36">
        <f>T54-Y54</f>
        <v>8.9146662196363877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1243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99591.33633020024</v>
      </c>
      <c r="K55" s="5">
        <f t="shared" ref="K55:K72" si="41">J55*H55</f>
        <v>0</v>
      </c>
      <c r="L55" s="5">
        <f t="shared" ref="L55:L71" si="42">C55*(J56+G55*K55)</f>
        <v>398365.34532080096</v>
      </c>
      <c r="M55" s="5">
        <f t="shared" si="32"/>
        <v>7615068.5497518098</v>
      </c>
      <c r="N55" s="33">
        <f t="shared" ref="N55:N72" si="43">M55/J55</f>
        <v>76.463162664106193</v>
      </c>
      <c r="O55" s="4"/>
      <c r="Q55" s="27" t="s">
        <v>36</v>
      </c>
      <c r="R55" s="29">
        <f t="shared" si="33"/>
        <v>99591.33633020024</v>
      </c>
      <c r="S55" s="29">
        <f t="shared" si="34"/>
        <v>398365.34532080096</v>
      </c>
      <c r="T55" s="35">
        <f t="shared" si="35"/>
        <v>76.463162664106193</v>
      </c>
      <c r="U55" s="42">
        <v>0.96170886472285344</v>
      </c>
      <c r="V55" s="43">
        <f>1-U55</f>
        <v>3.829113527714656E-2</v>
      </c>
      <c r="W55" s="29">
        <f t="shared" ref="W55:W72" si="44">S55*U55</f>
        <v>383111.48399339494</v>
      </c>
      <c r="X55" s="29">
        <f t="shared" si="36"/>
        <v>6727420.0875787819</v>
      </c>
      <c r="Y55" s="35">
        <f t="shared" ref="Y55:Y72" si="45">X55/R55</f>
        <v>67.550254223657291</v>
      </c>
      <c r="Z55" s="36">
        <f t="shared" ref="Z55:Z72" si="46">T55-Y55</f>
        <v>8.9129084404489021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1917</v>
      </c>
      <c r="E56" s="49">
        <f t="shared" si="37"/>
        <v>1</v>
      </c>
      <c r="F56" s="3">
        <f t="shared" si="38"/>
        <v>5.2164840897235261E-4</v>
      </c>
      <c r="G56" s="2">
        <v>0.5</v>
      </c>
      <c r="H56" s="3">
        <f t="shared" si="39"/>
        <v>2.6048450117218021E-3</v>
      </c>
      <c r="I56" s="3">
        <f t="shared" si="40"/>
        <v>0.99739515498827824</v>
      </c>
      <c r="J56" s="5">
        <f t="shared" ref="J56:J72" si="47">I55*J55</f>
        <v>99591.33633020024</v>
      </c>
      <c r="K56" s="5">
        <f t="shared" si="41"/>
        <v>259.41999565043039</v>
      </c>
      <c r="L56" s="5">
        <f t="shared" si="42"/>
        <v>497308.13166187506</v>
      </c>
      <c r="M56" s="5">
        <f t="shared" si="32"/>
        <v>7216703.2044310085</v>
      </c>
      <c r="N56" s="33">
        <f t="shared" si="43"/>
        <v>72.463162664106193</v>
      </c>
      <c r="O56" s="4"/>
      <c r="Q56" s="27" t="s">
        <v>38</v>
      </c>
      <c r="R56" s="29">
        <f t="shared" si="33"/>
        <v>99591.33633020024</v>
      </c>
      <c r="S56" s="29">
        <f t="shared" si="34"/>
        <v>497308.13166187506</v>
      </c>
      <c r="T56" s="35">
        <f t="shared" si="35"/>
        <v>72.463162664106193</v>
      </c>
      <c r="U56" s="42">
        <v>0.96170886472285344</v>
      </c>
      <c r="V56" s="43">
        <f>1-U56</f>
        <v>3.829113527714656E-2</v>
      </c>
      <c r="W56" s="29">
        <f t="shared" si="44"/>
        <v>478265.63871798519</v>
      </c>
      <c r="X56" s="29">
        <f t="shared" si="36"/>
        <v>6344308.6035853866</v>
      </c>
      <c r="Y56" s="35">
        <f t="shared" si="45"/>
        <v>63.703418764765871</v>
      </c>
      <c r="Z56" s="36">
        <f t="shared" si="46"/>
        <v>8.7597438993403216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2079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99331.916334549809</v>
      </c>
      <c r="K57" s="5">
        <f t="shared" si="41"/>
        <v>0</v>
      </c>
      <c r="L57" s="5">
        <f t="shared" si="42"/>
        <v>496659.58167274902</v>
      </c>
      <c r="M57" s="5">
        <f t="shared" si="32"/>
        <v>6719395.0727691334</v>
      </c>
      <c r="N57" s="33">
        <f t="shared" si="43"/>
        <v>67.645881814443371</v>
      </c>
      <c r="O57" s="4"/>
      <c r="Q57" s="27" t="s">
        <v>40</v>
      </c>
      <c r="R57" s="29">
        <f t="shared" si="33"/>
        <v>99331.916334549809</v>
      </c>
      <c r="S57" s="29">
        <f t="shared" si="34"/>
        <v>496659.58167274902</v>
      </c>
      <c r="T57" s="35">
        <f t="shared" si="35"/>
        <v>67.645881814443371</v>
      </c>
      <c r="U57" s="42">
        <v>0.96170886472285344</v>
      </c>
      <c r="V57" s="43">
        <f>1-U57</f>
        <v>3.829113527714656E-2</v>
      </c>
      <c r="W57" s="29">
        <f t="shared" si="44"/>
        <v>477641.92244422674</v>
      </c>
      <c r="X57" s="29">
        <f t="shared" si="36"/>
        <v>5866042.9648674019</v>
      </c>
      <c r="Y57" s="35">
        <f t="shared" si="45"/>
        <v>59.054966231705166</v>
      </c>
      <c r="Z57" s="36">
        <f t="shared" si="46"/>
        <v>8.5909155827382051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2204</v>
      </c>
      <c r="E58" s="49">
        <f t="shared" si="37"/>
        <v>2</v>
      </c>
      <c r="F58" s="3">
        <f t="shared" si="38"/>
        <v>9.0744101633393826E-4</v>
      </c>
      <c r="G58" s="2">
        <v>0.5</v>
      </c>
      <c r="H58" s="3">
        <f t="shared" si="39"/>
        <v>4.5269352648257119E-3</v>
      </c>
      <c r="I58" s="3">
        <f t="shared" si="40"/>
        <v>0.99547306473517427</v>
      </c>
      <c r="J58" s="5">
        <f t="shared" si="47"/>
        <v>99331.916334549809</v>
      </c>
      <c r="K58" s="5">
        <f t="shared" si="41"/>
        <v>449.66915497759072</v>
      </c>
      <c r="L58" s="5">
        <f t="shared" si="42"/>
        <v>495535.4087853051</v>
      </c>
      <c r="M58" s="5">
        <f t="shared" si="32"/>
        <v>6222735.4910963839</v>
      </c>
      <c r="N58" s="33">
        <f t="shared" si="43"/>
        <v>62.645881814443364</v>
      </c>
      <c r="O58" s="4"/>
      <c r="Q58" s="27" t="s">
        <v>42</v>
      </c>
      <c r="R58" s="29">
        <f t="shared" si="33"/>
        <v>99331.916334549809</v>
      </c>
      <c r="S58" s="29">
        <f t="shared" si="34"/>
        <v>495535.4087853051</v>
      </c>
      <c r="T58" s="35">
        <f t="shared" si="35"/>
        <v>62.645881814443364</v>
      </c>
      <c r="U58" s="42">
        <v>0.96170886472285344</v>
      </c>
      <c r="V58" s="43">
        <f>1-U58</f>
        <v>3.829113527714656E-2</v>
      </c>
      <c r="W58" s="29">
        <f t="shared" si="44"/>
        <v>476560.79541289085</v>
      </c>
      <c r="X58" s="29">
        <f t="shared" si="36"/>
        <v>5388401.0424231747</v>
      </c>
      <c r="Y58" s="35">
        <f t="shared" si="45"/>
        <v>54.246421908090895</v>
      </c>
      <c r="Z58" s="36">
        <f t="shared" si="46"/>
        <v>8.3994599063524689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2272</v>
      </c>
      <c r="E59" s="49">
        <f t="shared" si="37"/>
        <v>3</v>
      </c>
      <c r="F59" s="3">
        <f t="shared" si="38"/>
        <v>1.3204225352112676E-3</v>
      </c>
      <c r="G59" s="2">
        <v>0.5</v>
      </c>
      <c r="H59" s="3">
        <f t="shared" si="39"/>
        <v>6.5803904364992319E-3</v>
      </c>
      <c r="I59" s="3">
        <f t="shared" si="40"/>
        <v>0.99341960956350073</v>
      </c>
      <c r="J59" s="5">
        <f t="shared" si="47"/>
        <v>98882.247179572223</v>
      </c>
      <c r="K59" s="5">
        <f t="shared" si="41"/>
        <v>650.68379368001024</v>
      </c>
      <c r="L59" s="5">
        <f t="shared" si="42"/>
        <v>492784.52641366108</v>
      </c>
      <c r="M59" s="5">
        <f t="shared" si="32"/>
        <v>5727200.0823110789</v>
      </c>
      <c r="N59" s="33">
        <f t="shared" si="43"/>
        <v>57.919396511189355</v>
      </c>
      <c r="O59" s="4"/>
      <c r="Q59" s="27" t="s">
        <v>44</v>
      </c>
      <c r="R59" s="29">
        <f t="shared" si="33"/>
        <v>98882.247179572223</v>
      </c>
      <c r="S59" s="29">
        <f t="shared" si="34"/>
        <v>492784.52641366108</v>
      </c>
      <c r="T59" s="35">
        <f t="shared" si="35"/>
        <v>57.919396511189355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474596.68191112945</v>
      </c>
      <c r="X59" s="29">
        <f t="shared" si="36"/>
        <v>4911840.2470102841</v>
      </c>
      <c r="Y59" s="35">
        <f t="shared" si="45"/>
        <v>49.673630880276008</v>
      </c>
      <c r="Z59" s="36">
        <f t="shared" si="46"/>
        <v>8.2457656309133469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2407</v>
      </c>
      <c r="E60" s="49">
        <f t="shared" si="37"/>
        <v>2</v>
      </c>
      <c r="F60" s="3">
        <f t="shared" si="38"/>
        <v>8.3090984628167843E-4</v>
      </c>
      <c r="G60" s="2">
        <v>0.5</v>
      </c>
      <c r="H60" s="3">
        <f t="shared" si="39"/>
        <v>4.1459369817578766E-3</v>
      </c>
      <c r="I60" s="3">
        <f t="shared" si="40"/>
        <v>0.99585406301824209</v>
      </c>
      <c r="J60" s="5">
        <f t="shared" si="47"/>
        <v>98231.563385892208</v>
      </c>
      <c r="K60" s="5">
        <f t="shared" si="41"/>
        <v>407.26187141746351</v>
      </c>
      <c r="L60" s="5">
        <f t="shared" si="42"/>
        <v>490139.6622509174</v>
      </c>
      <c r="M60" s="5">
        <f t="shared" si="32"/>
        <v>5234415.5558974175</v>
      </c>
      <c r="N60" s="33">
        <f t="shared" si="43"/>
        <v>53.286493418969371</v>
      </c>
      <c r="O60" s="4"/>
      <c r="Q60" s="27" t="s">
        <v>46</v>
      </c>
      <c r="R60" s="29">
        <f t="shared" si="33"/>
        <v>98231.563385892208</v>
      </c>
      <c r="S60" s="29">
        <f t="shared" si="34"/>
        <v>490139.6622509174</v>
      </c>
      <c r="T60" s="35">
        <f t="shared" si="35"/>
        <v>53.286493418969371</v>
      </c>
      <c r="U60" s="42">
        <v>0.95736753435116873</v>
      </c>
      <c r="V60" s="43">
        <f t="shared" si="48"/>
        <v>4.2632465648831275E-2</v>
      </c>
      <c r="W60" s="29">
        <f t="shared" si="44"/>
        <v>469243.79993687541</v>
      </c>
      <c r="X60" s="29">
        <f t="shared" si="36"/>
        <v>4437243.5650991546</v>
      </c>
      <c r="Y60" s="35">
        <f t="shared" si="45"/>
        <v>45.171260765421366</v>
      </c>
      <c r="Z60" s="36">
        <f t="shared" si="46"/>
        <v>8.1152326535480057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2308</v>
      </c>
      <c r="E61" s="49">
        <f t="shared" si="37"/>
        <v>5</v>
      </c>
      <c r="F61" s="3">
        <f t="shared" si="38"/>
        <v>2.1663778162911611E-3</v>
      </c>
      <c r="G61" s="2">
        <v>0.5</v>
      </c>
      <c r="H61" s="3">
        <f t="shared" si="39"/>
        <v>1.0773540185304891E-2</v>
      </c>
      <c r="I61" s="3">
        <f t="shared" si="40"/>
        <v>0.98922645981469515</v>
      </c>
      <c r="J61" s="5">
        <f t="shared" si="47"/>
        <v>97824.301514474748</v>
      </c>
      <c r="K61" s="5">
        <f t="shared" si="41"/>
        <v>1053.9140434655758</v>
      </c>
      <c r="L61" s="5">
        <f t="shared" si="42"/>
        <v>486486.72246370983</v>
      </c>
      <c r="M61" s="5">
        <f t="shared" si="32"/>
        <v>4744275.8936465001</v>
      </c>
      <c r="N61" s="33">
        <f t="shared" si="43"/>
        <v>48.497927613053335</v>
      </c>
      <c r="O61" s="4"/>
      <c r="Q61" s="27" t="s">
        <v>48</v>
      </c>
      <c r="R61" s="29">
        <f t="shared" si="33"/>
        <v>97824.301514474748</v>
      </c>
      <c r="S61" s="29">
        <f t="shared" si="34"/>
        <v>486486.72246370983</v>
      </c>
      <c r="T61" s="35">
        <f t="shared" si="35"/>
        <v>48.497927613053335</v>
      </c>
      <c r="U61" s="42">
        <v>0.95681081085376496</v>
      </c>
      <c r="V61" s="43">
        <f t="shared" si="48"/>
        <v>4.3189189146235041E-2</v>
      </c>
      <c r="W61" s="29">
        <f t="shared" si="44"/>
        <v>465475.75539009273</v>
      </c>
      <c r="X61" s="29">
        <f t="shared" si="36"/>
        <v>3967999.7651622794</v>
      </c>
      <c r="Y61" s="35">
        <f t="shared" si="45"/>
        <v>40.562515691207338</v>
      </c>
      <c r="Z61" s="36">
        <f t="shared" si="46"/>
        <v>7.9354119218459971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2561</v>
      </c>
      <c r="E62" s="49">
        <f t="shared" si="37"/>
        <v>5</v>
      </c>
      <c r="F62" s="3">
        <f t="shared" si="38"/>
        <v>1.952362358453729E-3</v>
      </c>
      <c r="G62" s="2">
        <v>0.5</v>
      </c>
      <c r="H62" s="3">
        <f t="shared" si="39"/>
        <v>9.7143967359626972E-3</v>
      </c>
      <c r="I62" s="3">
        <f t="shared" si="40"/>
        <v>0.99028560326403725</v>
      </c>
      <c r="J62" s="5">
        <f t="shared" si="47"/>
        <v>96770.387471009177</v>
      </c>
      <c r="K62" s="5">
        <f t="shared" si="41"/>
        <v>940.06593618621707</v>
      </c>
      <c r="L62" s="5">
        <f t="shared" si="42"/>
        <v>481501.77251458028</v>
      </c>
      <c r="M62" s="5">
        <f t="shared" si="32"/>
        <v>4257789.1711827898</v>
      </c>
      <c r="N62" s="33">
        <f t="shared" si="43"/>
        <v>43.998885221559682</v>
      </c>
      <c r="O62" s="4"/>
      <c r="Q62" s="27" t="s">
        <v>50</v>
      </c>
      <c r="R62" s="29">
        <f t="shared" si="33"/>
        <v>96770.387471009177</v>
      </c>
      <c r="S62" s="29">
        <f t="shared" si="34"/>
        <v>481501.77251458028</v>
      </c>
      <c r="T62" s="35">
        <f t="shared" si="35"/>
        <v>43.998885221559682</v>
      </c>
      <c r="U62" s="42">
        <v>0.94800928093814252</v>
      </c>
      <c r="V62" s="43">
        <f t="shared" si="48"/>
        <v>5.1990719061857482E-2</v>
      </c>
      <c r="W62" s="29">
        <f t="shared" si="44"/>
        <v>456468.14913198835</v>
      </c>
      <c r="X62" s="29">
        <f t="shared" si="36"/>
        <v>3502524.0097721866</v>
      </c>
      <c r="Y62" s="35">
        <f t="shared" si="45"/>
        <v>36.194171598429172</v>
      </c>
      <c r="Z62" s="36">
        <f t="shared" si="46"/>
        <v>7.8047136231305103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2925</v>
      </c>
      <c r="E63" s="49">
        <f t="shared" si="37"/>
        <v>4</v>
      </c>
      <c r="F63" s="3">
        <f t="shared" si="38"/>
        <v>1.3675213675213675E-3</v>
      </c>
      <c r="G63" s="2">
        <v>0.5</v>
      </c>
      <c r="H63" s="3">
        <f t="shared" si="39"/>
        <v>6.8143100511073255E-3</v>
      </c>
      <c r="I63" s="3">
        <f t="shared" si="40"/>
        <v>0.99318568994889267</v>
      </c>
      <c r="J63" s="5">
        <f t="shared" si="47"/>
        <v>95830.321534822957</v>
      </c>
      <c r="K63" s="5">
        <f t="shared" si="41"/>
        <v>653.01752323559083</v>
      </c>
      <c r="L63" s="5">
        <f t="shared" si="42"/>
        <v>477519.06386602577</v>
      </c>
      <c r="M63" s="5">
        <f t="shared" si="32"/>
        <v>3776287.3986682096</v>
      </c>
      <c r="N63" s="33">
        <f t="shared" si="43"/>
        <v>39.40597650291695</v>
      </c>
      <c r="O63" s="4"/>
      <c r="Q63" s="27" t="s">
        <v>52</v>
      </c>
      <c r="R63" s="29">
        <f t="shared" si="33"/>
        <v>95830.321534822957</v>
      </c>
      <c r="S63" s="29">
        <f t="shared" si="34"/>
        <v>477519.06386602577</v>
      </c>
      <c r="T63" s="35">
        <f t="shared" si="35"/>
        <v>39.40597650291695</v>
      </c>
      <c r="U63" s="42">
        <v>0.94216194080535964</v>
      </c>
      <c r="V63" s="43">
        <f t="shared" si="48"/>
        <v>5.7838059194640357E-2</v>
      </c>
      <c r="W63" s="29">
        <f t="shared" si="44"/>
        <v>449900.28798357333</v>
      </c>
      <c r="X63" s="29">
        <f t="shared" si="36"/>
        <v>3046055.8606401985</v>
      </c>
      <c r="Y63" s="35">
        <f t="shared" si="45"/>
        <v>31.785929670843466</v>
      </c>
      <c r="Z63" s="36">
        <f t="shared" si="46"/>
        <v>7.6200468320734842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2814</v>
      </c>
      <c r="E64" s="49">
        <f t="shared" si="37"/>
        <v>10</v>
      </c>
      <c r="F64" s="3">
        <f t="shared" si="38"/>
        <v>3.5536602700781805E-3</v>
      </c>
      <c r="G64" s="2">
        <v>0.5</v>
      </c>
      <c r="H64" s="3">
        <f t="shared" si="39"/>
        <v>1.7611835153222965E-2</v>
      </c>
      <c r="I64" s="3">
        <f t="shared" si="40"/>
        <v>0.98238816484677705</v>
      </c>
      <c r="J64" s="5">
        <f t="shared" si="47"/>
        <v>95177.304011587359</v>
      </c>
      <c r="K64" s="5">
        <f t="shared" si="41"/>
        <v>1676.2469885802634</v>
      </c>
      <c r="L64" s="5">
        <f t="shared" si="42"/>
        <v>471695.90258648619</v>
      </c>
      <c r="M64" s="5">
        <f t="shared" si="32"/>
        <v>3298768.3348021838</v>
      </c>
      <c r="N64" s="33">
        <f t="shared" si="43"/>
        <v>34.659190749935249</v>
      </c>
      <c r="O64" s="4"/>
      <c r="Q64" s="27" t="s">
        <v>54</v>
      </c>
      <c r="R64" s="29">
        <f t="shared" si="33"/>
        <v>95177.304011587359</v>
      </c>
      <c r="S64" s="29">
        <f t="shared" si="34"/>
        <v>471695.90258648619</v>
      </c>
      <c r="T64" s="35">
        <f t="shared" si="35"/>
        <v>34.659190749935249</v>
      </c>
      <c r="U64" s="42">
        <v>0.92489605986448908</v>
      </c>
      <c r="V64" s="43">
        <f t="shared" si="48"/>
        <v>7.5103940135510916E-2</v>
      </c>
      <c r="W64" s="29">
        <f t="shared" si="44"/>
        <v>436269.68175646494</v>
      </c>
      <c r="X64" s="29">
        <f t="shared" si="36"/>
        <v>2596155.572656625</v>
      </c>
      <c r="Y64" s="35">
        <f t="shared" si="45"/>
        <v>27.277044665402123</v>
      </c>
      <c r="Z64" s="36">
        <f t="shared" si="46"/>
        <v>7.3821460845331259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2606</v>
      </c>
      <c r="E65" s="49">
        <f t="shared" si="37"/>
        <v>18</v>
      </c>
      <c r="F65" s="3">
        <f t="shared" si="38"/>
        <v>6.9071373752877972E-3</v>
      </c>
      <c r="G65" s="2">
        <v>0.5</v>
      </c>
      <c r="H65" s="3">
        <f t="shared" si="39"/>
        <v>3.3949453036589972E-2</v>
      </c>
      <c r="I65" s="3">
        <f t="shared" si="40"/>
        <v>0.96605054696340997</v>
      </c>
      <c r="J65" s="5">
        <f t="shared" si="47"/>
        <v>93501.057023007103</v>
      </c>
      <c r="K65" s="5">
        <f t="shared" si="41"/>
        <v>3174.3097442741005</v>
      </c>
      <c r="L65" s="5">
        <f t="shared" si="42"/>
        <v>459569.51075435022</v>
      </c>
      <c r="M65" s="5">
        <f t="shared" si="32"/>
        <v>2827072.4322156976</v>
      </c>
      <c r="N65" s="33">
        <f t="shared" si="43"/>
        <v>30.235726977076432</v>
      </c>
      <c r="O65" s="4"/>
      <c r="Q65" s="27" t="s">
        <v>56</v>
      </c>
      <c r="R65" s="29">
        <f t="shared" si="33"/>
        <v>93501.057023007103</v>
      </c>
      <c r="S65" s="29">
        <f t="shared" si="34"/>
        <v>459569.51075435022</v>
      </c>
      <c r="T65" s="35">
        <f t="shared" si="35"/>
        <v>30.235726977076432</v>
      </c>
      <c r="U65" s="42">
        <v>0.89970667843387275</v>
      </c>
      <c r="V65" s="43">
        <f t="shared" si="48"/>
        <v>0.10029332156612725</v>
      </c>
      <c r="W65" s="29">
        <f t="shared" si="44"/>
        <v>413477.7580302764</v>
      </c>
      <c r="X65" s="29">
        <f t="shared" si="36"/>
        <v>2159885.8909001602</v>
      </c>
      <c r="Y65" s="35">
        <f t="shared" si="45"/>
        <v>23.100122711646922</v>
      </c>
      <c r="Z65" s="36">
        <f t="shared" si="46"/>
        <v>7.1356042654295102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2091</v>
      </c>
      <c r="E66" s="49">
        <f t="shared" si="37"/>
        <v>17</v>
      </c>
      <c r="F66" s="3">
        <f t="shared" si="38"/>
        <v>8.130081300813009E-3</v>
      </c>
      <c r="G66" s="2">
        <v>0.5</v>
      </c>
      <c r="H66" s="3">
        <f t="shared" si="39"/>
        <v>3.9840637450199209E-2</v>
      </c>
      <c r="I66" s="3">
        <f t="shared" si="40"/>
        <v>0.96015936254980083</v>
      </c>
      <c r="J66" s="5">
        <f t="shared" si="47"/>
        <v>90326.74727873299</v>
      </c>
      <c r="K66" s="5">
        <f t="shared" si="41"/>
        <v>3598.6751903877689</v>
      </c>
      <c r="L66" s="5">
        <f t="shared" si="42"/>
        <v>442637.04841769557</v>
      </c>
      <c r="M66" s="5">
        <f t="shared" si="32"/>
        <v>2367502.9214613475</v>
      </c>
      <c r="N66" s="33">
        <f t="shared" si="43"/>
        <v>26.210430385095524</v>
      </c>
      <c r="O66" s="4"/>
      <c r="Q66" s="27" t="s">
        <v>58</v>
      </c>
      <c r="R66" s="29">
        <f t="shared" si="33"/>
        <v>90326.74727873299</v>
      </c>
      <c r="S66" s="29">
        <f t="shared" si="34"/>
        <v>442637.04841769557</v>
      </c>
      <c r="T66" s="35">
        <f t="shared" si="35"/>
        <v>26.210430385095524</v>
      </c>
      <c r="U66" s="42">
        <v>0.86438699185239576</v>
      </c>
      <c r="V66" s="43">
        <f t="shared" si="48"/>
        <v>0.13561300814760424</v>
      </c>
      <c r="W66" s="29">
        <f t="shared" si="44"/>
        <v>382609.70676419511</v>
      </c>
      <c r="X66" s="29">
        <f t="shared" si="36"/>
        <v>1746408.1328698839</v>
      </c>
      <c r="Y66" s="35">
        <f t="shared" si="45"/>
        <v>19.334340995151361</v>
      </c>
      <c r="Z66" s="36">
        <f t="shared" si="46"/>
        <v>6.8760893899441626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1584</v>
      </c>
      <c r="E67" s="49">
        <f t="shared" si="37"/>
        <v>17</v>
      </c>
      <c r="F67" s="3">
        <f t="shared" si="38"/>
        <v>1.0732323232323232E-2</v>
      </c>
      <c r="G67" s="2">
        <v>0.5</v>
      </c>
      <c r="H67" s="3">
        <f t="shared" si="39"/>
        <v>5.2259452812788189E-2</v>
      </c>
      <c r="I67" s="3">
        <f t="shared" si="40"/>
        <v>0.94774054718721179</v>
      </c>
      <c r="J67" s="5">
        <f t="shared" si="47"/>
        <v>86728.07208834523</v>
      </c>
      <c r="K67" s="5">
        <f t="shared" si="41"/>
        <v>4532.3615908449701</v>
      </c>
      <c r="L67" s="5">
        <f t="shared" si="42"/>
        <v>422309.45646461367</v>
      </c>
      <c r="M67" s="5">
        <f t="shared" si="32"/>
        <v>1924865.8730436517</v>
      </c>
      <c r="N67" s="33">
        <f t="shared" si="43"/>
        <v>22.194265670784127</v>
      </c>
      <c r="O67" s="4"/>
      <c r="Q67" s="27" t="s">
        <v>60</v>
      </c>
      <c r="R67" s="29">
        <f t="shared" si="33"/>
        <v>86728.07208834523</v>
      </c>
      <c r="S67" s="29">
        <f t="shared" si="34"/>
        <v>422309.45646461367</v>
      </c>
      <c r="T67" s="35">
        <f t="shared" si="35"/>
        <v>22.194265670784127</v>
      </c>
      <c r="U67" s="42">
        <v>0.82345390469096191</v>
      </c>
      <c r="V67" s="43">
        <f t="shared" si="48"/>
        <v>0.17654609530903809</v>
      </c>
      <c r="W67" s="29">
        <f t="shared" si="44"/>
        <v>347752.37091370393</v>
      </c>
      <c r="X67" s="29">
        <f t="shared" si="36"/>
        <v>1363798.4261056888</v>
      </c>
      <c r="Y67" s="35">
        <f t="shared" si="45"/>
        <v>15.724994148566575</v>
      </c>
      <c r="Z67" s="36">
        <f t="shared" si="46"/>
        <v>6.4692715222175519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1238</v>
      </c>
      <c r="E68" s="49">
        <f t="shared" si="37"/>
        <v>29</v>
      </c>
      <c r="F68" s="3">
        <f t="shared" si="38"/>
        <v>2.3424878836833602E-2</v>
      </c>
      <c r="G68" s="2">
        <v>0.5</v>
      </c>
      <c r="H68" s="3">
        <f t="shared" si="39"/>
        <v>0.11064479206409766</v>
      </c>
      <c r="I68" s="3">
        <f t="shared" si="40"/>
        <v>0.88935520793590239</v>
      </c>
      <c r="J68" s="5">
        <f t="shared" si="47"/>
        <v>82195.710497500258</v>
      </c>
      <c r="K68" s="5">
        <f t="shared" si="41"/>
        <v>9094.5272965566855</v>
      </c>
      <c r="L68" s="5">
        <f t="shared" si="42"/>
        <v>388242.23424610961</v>
      </c>
      <c r="M68" s="5">
        <f t="shared" si="32"/>
        <v>1502556.4165790379</v>
      </c>
      <c r="N68" s="33">
        <f t="shared" si="43"/>
        <v>18.280229071378777</v>
      </c>
      <c r="O68" s="4"/>
      <c r="Q68" s="27" t="s">
        <v>62</v>
      </c>
      <c r="R68" s="29">
        <f t="shared" si="33"/>
        <v>82195.710497500258</v>
      </c>
      <c r="S68" s="29">
        <f t="shared" si="34"/>
        <v>388242.23424610961</v>
      </c>
      <c r="T68" s="35">
        <f t="shared" si="35"/>
        <v>18.280229071378777</v>
      </c>
      <c r="U68" s="42">
        <v>0.7557222850963411</v>
      </c>
      <c r="V68" s="43">
        <f t="shared" si="48"/>
        <v>0.2442777149036589</v>
      </c>
      <c r="W68" s="29">
        <f t="shared" si="44"/>
        <v>293403.30843537889</v>
      </c>
      <c r="X68" s="29">
        <f t="shared" si="36"/>
        <v>1016046.0551919849</v>
      </c>
      <c r="Y68" s="35">
        <f t="shared" si="45"/>
        <v>12.361302664606628</v>
      </c>
      <c r="Z68" s="36">
        <f t="shared" si="46"/>
        <v>5.9189264067721492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847</v>
      </c>
      <c r="E69" s="49">
        <f t="shared" si="37"/>
        <v>25</v>
      </c>
      <c r="F69" s="3">
        <f t="shared" si="38"/>
        <v>2.9515938606847699E-2</v>
      </c>
      <c r="G69" s="2">
        <v>0.5</v>
      </c>
      <c r="H69" s="3">
        <f t="shared" si="39"/>
        <v>0.13743815283122596</v>
      </c>
      <c r="I69" s="3">
        <f t="shared" si="40"/>
        <v>0.86256184716877404</v>
      </c>
      <c r="J69" s="5">
        <f t="shared" si="47"/>
        <v>73101.183200943575</v>
      </c>
      <c r="K69" s="5">
        <f t="shared" si="41"/>
        <v>10046.89158891473</v>
      </c>
      <c r="L69" s="5">
        <f t="shared" si="42"/>
        <v>340388.68703243101</v>
      </c>
      <c r="M69" s="5">
        <f t="shared" si="32"/>
        <v>1114314.1823329283</v>
      </c>
      <c r="N69" s="33">
        <f t="shared" si="43"/>
        <v>15.243449333369272</v>
      </c>
      <c r="O69" s="4"/>
      <c r="Q69" s="27" t="s">
        <v>64</v>
      </c>
      <c r="R69" s="29">
        <f t="shared" si="33"/>
        <v>73101.183200943575</v>
      </c>
      <c r="S69" s="29">
        <f t="shared" si="34"/>
        <v>340388.68703243101</v>
      </c>
      <c r="T69" s="35">
        <f t="shared" si="35"/>
        <v>15.243449333369272</v>
      </c>
      <c r="U69" s="42">
        <v>0.69850988448397933</v>
      </c>
      <c r="V69" s="43">
        <f t="shared" si="48"/>
        <v>0.30149011551602067</v>
      </c>
      <c r="W69" s="29">
        <f t="shared" si="44"/>
        <v>237764.86245867677</v>
      </c>
      <c r="X69" s="29">
        <f t="shared" si="36"/>
        <v>722642.74675660592</v>
      </c>
      <c r="Y69" s="35">
        <f t="shared" si="45"/>
        <v>9.885513682728984</v>
      </c>
      <c r="Z69" s="36">
        <f t="shared" si="46"/>
        <v>5.3579356506402878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450</v>
      </c>
      <c r="E70" s="49">
        <f t="shared" si="37"/>
        <v>20</v>
      </c>
      <c r="F70" s="3">
        <f t="shared" si="38"/>
        <v>4.4444444444444446E-2</v>
      </c>
      <c r="G70" s="2">
        <v>0.5</v>
      </c>
      <c r="H70" s="3">
        <f t="shared" si="39"/>
        <v>0.2</v>
      </c>
      <c r="I70" s="3">
        <f t="shared" si="40"/>
        <v>0.8</v>
      </c>
      <c r="J70" s="5">
        <f t="shared" si="47"/>
        <v>63054.291612028843</v>
      </c>
      <c r="K70" s="5">
        <f t="shared" si="41"/>
        <v>12610.858322405769</v>
      </c>
      <c r="L70" s="5">
        <f t="shared" si="42"/>
        <v>283744.31225412979</v>
      </c>
      <c r="M70" s="5">
        <f t="shared" si="32"/>
        <v>773925.49530049728</v>
      </c>
      <c r="N70" s="33">
        <f t="shared" si="43"/>
        <v>12.273954325939265</v>
      </c>
      <c r="O70" s="4"/>
      <c r="Q70" s="27" t="s">
        <v>66</v>
      </c>
      <c r="R70" s="29">
        <f t="shared" si="33"/>
        <v>63054.291612028843</v>
      </c>
      <c r="S70" s="29">
        <f t="shared" si="34"/>
        <v>283744.31225412979</v>
      </c>
      <c r="T70" s="35">
        <f t="shared" si="35"/>
        <v>12.273954325939265</v>
      </c>
      <c r="U70" s="42">
        <v>0.67065690345363116</v>
      </c>
      <c r="V70" s="43">
        <f t="shared" si="48"/>
        <v>0.32934309654636884</v>
      </c>
      <c r="W70" s="29">
        <f t="shared" si="44"/>
        <v>190295.0818289349</v>
      </c>
      <c r="X70" s="29">
        <f t="shared" si="36"/>
        <v>484877.88429792912</v>
      </c>
      <c r="Y70" s="35">
        <f t="shared" si="45"/>
        <v>7.6898474616346206</v>
      </c>
      <c r="Z70" s="36">
        <f t="shared" si="46"/>
        <v>4.5841068643046441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264</v>
      </c>
      <c r="E71" s="49">
        <f t="shared" si="49"/>
        <v>23</v>
      </c>
      <c r="F71" s="3">
        <f t="shared" si="38"/>
        <v>8.7121212121212127E-2</v>
      </c>
      <c r="G71" s="2">
        <v>0.5</v>
      </c>
      <c r="H71" s="3">
        <f t="shared" si="39"/>
        <v>0.35769828926905139</v>
      </c>
      <c r="I71" s="3">
        <f t="shared" si="40"/>
        <v>0.64230171073094855</v>
      </c>
      <c r="J71" s="5">
        <f t="shared" si="47"/>
        <v>50443.433289623077</v>
      </c>
      <c r="K71" s="5">
        <f t="shared" si="41"/>
        <v>18043.529792555692</v>
      </c>
      <c r="L71" s="5">
        <f t="shared" si="42"/>
        <v>207108.34196672615</v>
      </c>
      <c r="M71" s="5">
        <f>L71+M72</f>
        <v>490181.18304636749</v>
      </c>
      <c r="N71" s="33">
        <f t="shared" si="43"/>
        <v>9.7174429074240791</v>
      </c>
      <c r="O71" s="4"/>
      <c r="Q71" s="27" t="s">
        <v>68</v>
      </c>
      <c r="R71" s="29">
        <f t="shared" si="33"/>
        <v>50443.433289623077</v>
      </c>
      <c r="S71" s="29">
        <f t="shared" si="34"/>
        <v>207108.34196672615</v>
      </c>
      <c r="T71" s="35">
        <f t="shared" si="35"/>
        <v>9.7174429074240791</v>
      </c>
      <c r="U71" s="42">
        <v>0.63527807449444496</v>
      </c>
      <c r="V71" s="43">
        <f t="shared" si="48"/>
        <v>0.36472192550555504</v>
      </c>
      <c r="W71" s="29">
        <f t="shared" si="44"/>
        <v>131571.38869635883</v>
      </c>
      <c r="X71" s="29">
        <f>X72+W71</f>
        <v>294582.80246899422</v>
      </c>
      <c r="Y71" s="35">
        <f t="shared" si="45"/>
        <v>5.8398642451165994</v>
      </c>
      <c r="Z71" s="36">
        <f t="shared" si="46"/>
        <v>3.8775786623074797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166</v>
      </c>
      <c r="E72" s="50">
        <f t="shared" si="49"/>
        <v>19</v>
      </c>
      <c r="F72" s="17">
        <f t="shared" si="38"/>
        <v>0.1144578313253012</v>
      </c>
      <c r="G72" s="12"/>
      <c r="H72" s="17">
        <v>1</v>
      </c>
      <c r="I72" s="17">
        <f t="shared" si="40"/>
        <v>0</v>
      </c>
      <c r="J72" s="21">
        <f t="shared" si="47"/>
        <v>32399.903497067382</v>
      </c>
      <c r="K72" s="21">
        <f t="shared" si="41"/>
        <v>32399.903497067382</v>
      </c>
      <c r="L72" s="21">
        <f>K72/F72</f>
        <v>283072.84107964137</v>
      </c>
      <c r="M72" s="21">
        <f>L72</f>
        <v>283072.84107964137</v>
      </c>
      <c r="N72" s="34">
        <f t="shared" si="43"/>
        <v>8.7368421052631593</v>
      </c>
      <c r="O72" s="4"/>
      <c r="Q72" s="30" t="s">
        <v>69</v>
      </c>
      <c r="R72" s="31">
        <f t="shared" si="33"/>
        <v>32399.903497067382</v>
      </c>
      <c r="S72" s="31">
        <f t="shared" si="34"/>
        <v>283072.84107964137</v>
      </c>
      <c r="T72" s="38">
        <f t="shared" si="35"/>
        <v>8.7368421052631593</v>
      </c>
      <c r="U72" s="44">
        <v>0.57586384179742911</v>
      </c>
      <c r="V72" s="45">
        <f t="shared" si="48"/>
        <v>0.42413615820257089</v>
      </c>
      <c r="W72" s="31">
        <f t="shared" si="44"/>
        <v>163011.41377263539</v>
      </c>
      <c r="X72" s="31">
        <f>W72</f>
        <v>163011.41377263539</v>
      </c>
      <c r="Y72" s="38">
        <f t="shared" si="45"/>
        <v>5.0312314599143813</v>
      </c>
      <c r="Z72" s="37">
        <f t="shared" si="46"/>
        <v>3.705610645348778</v>
      </c>
    </row>
    <row r="73" spans="1:26" s="2" customFormat="1" ht="13.2" x14ac:dyDescent="0.25">
      <c r="B73" s="2" t="s">
        <v>70</v>
      </c>
      <c r="D73" s="25">
        <f>SUM(D54:D72)</f>
        <v>32220</v>
      </c>
      <c r="E73" s="25">
        <f>SUM(E54:E72)</f>
        <v>201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74.559855884663548</v>
      </c>
      <c r="F78" s="54">
        <f>$Y$4</f>
        <v>67.333839460036913</v>
      </c>
      <c r="G78" s="54">
        <f>E78-F78</f>
        <v>7.2260164246266356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79.773713996190423</v>
      </c>
      <c r="F79" s="54">
        <f>$Y$29</f>
        <v>70.573632459298821</v>
      </c>
      <c r="G79" s="54">
        <f t="shared" ref="G79:G80" si="50">E79-F79</f>
        <v>9.2000815368916022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77.147824851829498</v>
      </c>
      <c r="F80" s="54">
        <f>$Y$54</f>
        <v>68.23315863219311</v>
      </c>
      <c r="G80" s="54">
        <f t="shared" si="50"/>
        <v>8.9146662196363877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13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137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7333705.1726680128</v>
      </c>
      <c r="N4" s="32">
        <f>M4/J4</f>
        <v>73.33705172668013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73.33705172668013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6654516.4908242067</v>
      </c>
      <c r="Y4" s="40">
        <f>X4/R4</f>
        <v>66.545164908242072</v>
      </c>
      <c r="Z4" s="36">
        <f>T4-Y4</f>
        <v>6.7918868184380585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610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7233705.1726680128</v>
      </c>
      <c r="N5" s="33">
        <f t="shared" ref="N5:N22" si="10">M5/J5</f>
        <v>72.33705172668013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72.33705172668013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6557836.2966493331</v>
      </c>
      <c r="Y5" s="35">
        <f t="shared" ref="Y5:Y22" si="12">X5/R5</f>
        <v>65.57836296649333</v>
      </c>
      <c r="Z5" s="36">
        <f t="shared" ref="Z5:Z22" si="13">T5-Y5</f>
        <v>6.7586887601868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937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6833705.1726680128</v>
      </c>
      <c r="N6" s="33">
        <f t="shared" si="10"/>
        <v>68.33705172668013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68.33705172668013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6171115.5199498385</v>
      </c>
      <c r="Y6" s="35">
        <f t="shared" si="12"/>
        <v>61.711155199498386</v>
      </c>
      <c r="Z6" s="36">
        <f t="shared" si="13"/>
        <v>6.6258965271817445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1016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6333705.1726680128</v>
      </c>
      <c r="N7" s="33">
        <f t="shared" si="10"/>
        <v>63.33705172668013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63.33705172668013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5687714.5490754703</v>
      </c>
      <c r="Y7" s="35">
        <f t="shared" si="12"/>
        <v>56.8771454907547</v>
      </c>
      <c r="Z7" s="36">
        <f t="shared" si="13"/>
        <v>6.4599062359254305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1136</v>
      </c>
      <c r="E8">
        <v>2</v>
      </c>
      <c r="F8" s="3">
        <f t="shared" si="5"/>
        <v>1.7605633802816902E-3</v>
      </c>
      <c r="G8" s="2">
        <v>0.5</v>
      </c>
      <c r="H8" s="3">
        <f t="shared" si="6"/>
        <v>8.7642418930762491E-3</v>
      </c>
      <c r="I8" s="3">
        <f t="shared" si="7"/>
        <v>0.99123575810692377</v>
      </c>
      <c r="J8" s="5">
        <f t="shared" si="14"/>
        <v>100000</v>
      </c>
      <c r="K8" s="5">
        <f t="shared" si="8"/>
        <v>876.42418930762494</v>
      </c>
      <c r="L8" s="5">
        <f t="shared" si="9"/>
        <v>497808.93952673092</v>
      </c>
      <c r="M8" s="5">
        <f t="shared" si="0"/>
        <v>5833705.1726680128</v>
      </c>
      <c r="N8" s="33">
        <f t="shared" si="10"/>
        <v>58.33705172668013</v>
      </c>
      <c r="O8" s="4"/>
      <c r="Q8" s="27" t="s">
        <v>42</v>
      </c>
      <c r="R8" s="29">
        <f t="shared" si="1"/>
        <v>100000</v>
      </c>
      <c r="S8" s="29">
        <f t="shared" si="2"/>
        <v>497808.93952673092</v>
      </c>
      <c r="T8" s="35">
        <f t="shared" si="3"/>
        <v>58.33705172668013</v>
      </c>
      <c r="U8" s="42">
        <v>0.96680194174873568</v>
      </c>
      <c r="V8" s="43">
        <f>1-U8</f>
        <v>3.3198058251264317E-2</v>
      </c>
      <c r="W8" s="29">
        <f t="shared" si="11"/>
        <v>481282.64935432241</v>
      </c>
      <c r="X8" s="29">
        <f t="shared" si="4"/>
        <v>5204313.5782011021</v>
      </c>
      <c r="Y8" s="35">
        <f t="shared" si="12"/>
        <v>52.043135782011021</v>
      </c>
      <c r="Z8" s="36">
        <f t="shared" si="13"/>
        <v>6.2939159446691093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1170</v>
      </c>
      <c r="E9"/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99123.575810692375</v>
      </c>
      <c r="K9" s="5">
        <f t="shared" si="8"/>
        <v>0</v>
      </c>
      <c r="L9" s="5">
        <f t="shared" si="9"/>
        <v>495617.87905346189</v>
      </c>
      <c r="M9" s="5">
        <f t="shared" si="0"/>
        <v>5335896.2331412816</v>
      </c>
      <c r="N9" s="33">
        <f t="shared" si="10"/>
        <v>53.830748028419116</v>
      </c>
      <c r="O9" s="4"/>
      <c r="Q9" s="27" t="s">
        <v>44</v>
      </c>
      <c r="R9" s="29">
        <f t="shared" si="1"/>
        <v>99123.575810692375</v>
      </c>
      <c r="S9" s="29">
        <f t="shared" si="2"/>
        <v>495617.87905346189</v>
      </c>
      <c r="T9" s="35">
        <f t="shared" si="3"/>
        <v>53.830748028419116</v>
      </c>
      <c r="U9" s="42">
        <v>0.9555940589531835</v>
      </c>
      <c r="V9" s="43">
        <f t="shared" ref="V9:V22" si="15">1-U9</f>
        <v>4.4405941046816499E-2</v>
      </c>
      <c r="W9" s="29">
        <f t="shared" si="11"/>
        <v>473609.5007344656</v>
      </c>
      <c r="X9" s="29">
        <f t="shared" si="4"/>
        <v>4723030.9288467793</v>
      </c>
      <c r="Y9" s="35">
        <f t="shared" si="12"/>
        <v>47.647907071743369</v>
      </c>
      <c r="Z9" s="36">
        <f t="shared" si="13"/>
        <v>6.1828409566757472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1214</v>
      </c>
      <c r="E10">
        <v>5</v>
      </c>
      <c r="F10" s="3">
        <f t="shared" si="5"/>
        <v>4.1186161449752881E-3</v>
      </c>
      <c r="G10" s="2">
        <v>0.5</v>
      </c>
      <c r="H10" s="3">
        <f t="shared" si="6"/>
        <v>2.0383204239706479E-2</v>
      </c>
      <c r="I10" s="3">
        <f t="shared" si="7"/>
        <v>0.97961679576029348</v>
      </c>
      <c r="J10" s="5">
        <f t="shared" si="14"/>
        <v>99123.575810692375</v>
      </c>
      <c r="K10" s="5">
        <f t="shared" si="8"/>
        <v>2020.4560907193713</v>
      </c>
      <c r="L10" s="5">
        <f t="shared" si="9"/>
        <v>490566.73882666341</v>
      </c>
      <c r="M10" s="5">
        <f t="shared" si="0"/>
        <v>4840278.3540878193</v>
      </c>
      <c r="N10" s="33">
        <f t="shared" si="10"/>
        <v>48.830748028419116</v>
      </c>
      <c r="O10" s="4"/>
      <c r="Q10" s="27" t="s">
        <v>46</v>
      </c>
      <c r="R10" s="29">
        <f t="shared" si="1"/>
        <v>99123.575810692375</v>
      </c>
      <c r="S10" s="29">
        <f t="shared" si="2"/>
        <v>490566.73882666341</v>
      </c>
      <c r="T10" s="35">
        <f t="shared" si="3"/>
        <v>48.830748028419116</v>
      </c>
      <c r="U10" s="42">
        <v>0.96363095511775332</v>
      </c>
      <c r="V10" s="43">
        <f t="shared" si="15"/>
        <v>3.6369044882246682E-2</v>
      </c>
      <c r="W10" s="29">
        <f t="shared" si="11"/>
        <v>472725.2950845391</v>
      </c>
      <c r="X10" s="29">
        <f t="shared" si="4"/>
        <v>4249421.4281123141</v>
      </c>
      <c r="Y10" s="35">
        <f t="shared" si="12"/>
        <v>42.869936776977454</v>
      </c>
      <c r="Z10" s="36">
        <f t="shared" si="13"/>
        <v>5.9608112514416618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1177</v>
      </c>
      <c r="E11">
        <v>4</v>
      </c>
      <c r="F11" s="3">
        <f t="shared" si="5"/>
        <v>3.3984706881903144E-3</v>
      </c>
      <c r="G11" s="2">
        <v>0.5</v>
      </c>
      <c r="H11" s="3">
        <f t="shared" si="6"/>
        <v>1.6849199663016005E-2</v>
      </c>
      <c r="I11" s="3">
        <f t="shared" si="7"/>
        <v>0.98315080033698399</v>
      </c>
      <c r="J11" s="5">
        <f t="shared" si="14"/>
        <v>97103.119719972994</v>
      </c>
      <c r="K11" s="5">
        <f t="shared" si="8"/>
        <v>1636.1098520635719</v>
      </c>
      <c r="L11" s="5">
        <f t="shared" si="9"/>
        <v>481425.32396970608</v>
      </c>
      <c r="M11" s="5">
        <f t="shared" si="0"/>
        <v>4349711.6152611561</v>
      </c>
      <c r="N11" s="33">
        <f t="shared" si="10"/>
        <v>44.794766922060802</v>
      </c>
      <c r="O11" s="4"/>
      <c r="Q11" s="27" t="s">
        <v>48</v>
      </c>
      <c r="R11" s="29">
        <f t="shared" si="1"/>
        <v>97103.119719972994</v>
      </c>
      <c r="S11" s="29">
        <f t="shared" si="2"/>
        <v>481425.32396970608</v>
      </c>
      <c r="T11" s="35">
        <f t="shared" si="3"/>
        <v>44.794766922060802</v>
      </c>
      <c r="U11" s="42">
        <v>0.96005435016735896</v>
      </c>
      <c r="V11" s="43">
        <f t="shared" si="15"/>
        <v>3.9945649832641039E-2</v>
      </c>
      <c r="W11" s="29">
        <f t="shared" si="11"/>
        <v>462194.47655784641</v>
      </c>
      <c r="X11" s="29">
        <f t="shared" si="4"/>
        <v>3776696.1330277752</v>
      </c>
      <c r="Y11" s="35">
        <f t="shared" si="12"/>
        <v>38.893664219224384</v>
      </c>
      <c r="Z11" s="36">
        <f t="shared" si="13"/>
        <v>5.9011027028364182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1243</v>
      </c>
      <c r="E12">
        <v>2</v>
      </c>
      <c r="F12" s="3">
        <f t="shared" si="5"/>
        <v>1.6090104585679806E-3</v>
      </c>
      <c r="G12" s="2">
        <v>0.5</v>
      </c>
      <c r="H12" s="3">
        <f t="shared" si="6"/>
        <v>8.0128205128205121E-3</v>
      </c>
      <c r="I12" s="3">
        <f t="shared" si="7"/>
        <v>0.99198717948717952</v>
      </c>
      <c r="J12" s="5">
        <f t="shared" si="14"/>
        <v>95467.009867909423</v>
      </c>
      <c r="K12" s="5">
        <f t="shared" si="8"/>
        <v>764.96001496722283</v>
      </c>
      <c r="L12" s="5">
        <f t="shared" si="9"/>
        <v>475422.64930212905</v>
      </c>
      <c r="M12" s="5">
        <f t="shared" si="0"/>
        <v>3868286.2912914502</v>
      </c>
      <c r="N12" s="33">
        <f t="shared" si="10"/>
        <v>40.519612970425165</v>
      </c>
      <c r="O12" s="4"/>
      <c r="Q12" s="27" t="s">
        <v>50</v>
      </c>
      <c r="R12" s="29">
        <f t="shared" si="1"/>
        <v>95467.009867909423</v>
      </c>
      <c r="S12" s="29">
        <f t="shared" si="2"/>
        <v>475422.64930212905</v>
      </c>
      <c r="T12" s="35">
        <f t="shared" si="3"/>
        <v>40.519612970425165</v>
      </c>
      <c r="U12" s="42">
        <v>0.94127750867207383</v>
      </c>
      <c r="V12" s="43">
        <f t="shared" si="15"/>
        <v>5.8722491327926174E-2</v>
      </c>
      <c r="W12" s="29">
        <f t="shared" si="11"/>
        <v>447504.6469013851</v>
      </c>
      <c r="X12" s="29">
        <f t="shared" si="4"/>
        <v>3314501.656469929</v>
      </c>
      <c r="Y12" s="35">
        <f t="shared" si="12"/>
        <v>34.71881711866704</v>
      </c>
      <c r="Z12" s="36">
        <f t="shared" si="13"/>
        <v>5.8007958517581244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1418</v>
      </c>
      <c r="E13">
        <v>13</v>
      </c>
      <c r="F13" s="3">
        <f t="shared" si="5"/>
        <v>9.1678420310296188E-3</v>
      </c>
      <c r="G13" s="2">
        <v>0.5</v>
      </c>
      <c r="H13" s="3">
        <f t="shared" si="6"/>
        <v>4.4812133746983798E-2</v>
      </c>
      <c r="I13" s="3">
        <f t="shared" si="7"/>
        <v>0.95518786625301622</v>
      </c>
      <c r="J13" s="5">
        <f t="shared" si="14"/>
        <v>94702.049852942204</v>
      </c>
      <c r="K13" s="5">
        <f t="shared" si="8"/>
        <v>4243.8009241235732</v>
      </c>
      <c r="L13" s="5">
        <f t="shared" si="9"/>
        <v>462900.74695440213</v>
      </c>
      <c r="M13" s="5">
        <f t="shared" si="0"/>
        <v>3392863.641989321</v>
      </c>
      <c r="N13" s="33">
        <f t="shared" si="10"/>
        <v>35.826718083271892</v>
      </c>
      <c r="O13" s="4"/>
      <c r="Q13" s="27" t="s">
        <v>52</v>
      </c>
      <c r="R13" s="29">
        <f t="shared" si="1"/>
        <v>94702.049852942204</v>
      </c>
      <c r="S13" s="29">
        <f t="shared" si="2"/>
        <v>462900.74695440213</v>
      </c>
      <c r="T13" s="35">
        <f t="shared" si="3"/>
        <v>35.826718083271892</v>
      </c>
      <c r="U13" s="42">
        <v>0.95386474178345915</v>
      </c>
      <c r="V13" s="43">
        <f t="shared" si="15"/>
        <v>4.6135258216540853E-2</v>
      </c>
      <c r="W13" s="29">
        <f t="shared" si="11"/>
        <v>441544.70146503113</v>
      </c>
      <c r="X13" s="29">
        <f t="shared" si="4"/>
        <v>2866997.0095685441</v>
      </c>
      <c r="Y13" s="35">
        <f t="shared" si="12"/>
        <v>30.273864335783141</v>
      </c>
      <c r="Z13" s="36">
        <f t="shared" si="13"/>
        <v>5.5528537474887507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1417</v>
      </c>
      <c r="E14">
        <v>4</v>
      </c>
      <c r="F14" s="3">
        <f t="shared" si="5"/>
        <v>2.8228652081863093E-3</v>
      </c>
      <c r="G14" s="2">
        <v>0.5</v>
      </c>
      <c r="H14" s="3">
        <f t="shared" si="6"/>
        <v>1.4015416958654523E-2</v>
      </c>
      <c r="I14" s="3">
        <f t="shared" si="7"/>
        <v>0.98598458304134551</v>
      </c>
      <c r="J14" s="5">
        <f t="shared" si="14"/>
        <v>90458.248928818633</v>
      </c>
      <c r="K14" s="5">
        <f t="shared" si="8"/>
        <v>1267.8100760871571</v>
      </c>
      <c r="L14" s="5">
        <f t="shared" si="9"/>
        <v>449121.71945387527</v>
      </c>
      <c r="M14" s="5">
        <f t="shared" si="0"/>
        <v>2929962.895034919</v>
      </c>
      <c r="N14" s="33">
        <f t="shared" si="10"/>
        <v>32.39022344264589</v>
      </c>
      <c r="O14" s="4"/>
      <c r="Q14" s="27" t="s">
        <v>54</v>
      </c>
      <c r="R14" s="29">
        <f t="shared" si="1"/>
        <v>90458.248928818633</v>
      </c>
      <c r="S14" s="29">
        <f t="shared" si="2"/>
        <v>449121.71945387527</v>
      </c>
      <c r="T14" s="35">
        <f t="shared" si="3"/>
        <v>32.39022344264589</v>
      </c>
      <c r="U14" s="42">
        <v>0.94210046609890041</v>
      </c>
      <c r="V14" s="43">
        <f t="shared" si="15"/>
        <v>5.7899533901099587E-2</v>
      </c>
      <c r="W14" s="29">
        <f t="shared" si="11"/>
        <v>423117.78123263549</v>
      </c>
      <c r="X14" s="29">
        <f t="shared" si="4"/>
        <v>2425452.308103513</v>
      </c>
      <c r="Y14" s="35">
        <f t="shared" si="12"/>
        <v>26.812947816534624</v>
      </c>
      <c r="Z14" s="36">
        <f t="shared" si="13"/>
        <v>5.5772756261112661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1318</v>
      </c>
      <c r="E15">
        <v>9</v>
      </c>
      <c r="F15" s="3">
        <f t="shared" si="5"/>
        <v>6.828528072837633E-3</v>
      </c>
      <c r="G15" s="2">
        <v>0.5</v>
      </c>
      <c r="H15" s="3">
        <f t="shared" si="6"/>
        <v>3.3569563595673264E-2</v>
      </c>
      <c r="I15" s="3">
        <f t="shared" si="7"/>
        <v>0.96643043640432669</v>
      </c>
      <c r="J15" s="5">
        <f t="shared" si="14"/>
        <v>89190.438852731473</v>
      </c>
      <c r="K15" s="5">
        <f t="shared" si="8"/>
        <v>2994.0841091927769</v>
      </c>
      <c r="L15" s="5">
        <f t="shared" si="9"/>
        <v>438466.98399067536</v>
      </c>
      <c r="M15" s="5">
        <f t="shared" si="0"/>
        <v>2480841.1755810436</v>
      </c>
      <c r="N15" s="33">
        <f t="shared" si="10"/>
        <v>27.815102240693452</v>
      </c>
      <c r="O15" s="4"/>
      <c r="Q15" s="27" t="s">
        <v>56</v>
      </c>
      <c r="R15" s="29">
        <f t="shared" si="1"/>
        <v>89190.438852731473</v>
      </c>
      <c r="S15" s="29">
        <f t="shared" si="2"/>
        <v>438466.98399067536</v>
      </c>
      <c r="T15" s="35">
        <f t="shared" si="3"/>
        <v>27.815102240693452</v>
      </c>
      <c r="U15" s="42">
        <v>0.91645683631107144</v>
      </c>
      <c r="V15" s="43">
        <f t="shared" si="15"/>
        <v>8.3543163688928557E-2</v>
      </c>
      <c r="W15" s="29">
        <f t="shared" si="11"/>
        <v>401836.06497495156</v>
      </c>
      <c r="X15" s="29">
        <f t="shared" si="4"/>
        <v>2002334.5268708772</v>
      </c>
      <c r="Y15" s="35">
        <f t="shared" si="12"/>
        <v>22.450102865589336</v>
      </c>
      <c r="Z15" s="36">
        <f t="shared" si="13"/>
        <v>5.3649993751041158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1135</v>
      </c>
      <c r="E16">
        <v>17</v>
      </c>
      <c r="F16" s="3">
        <f t="shared" si="5"/>
        <v>1.4977973568281937E-2</v>
      </c>
      <c r="G16" s="2">
        <v>0.5</v>
      </c>
      <c r="H16" s="3">
        <f t="shared" si="6"/>
        <v>7.2186836518046707E-2</v>
      </c>
      <c r="I16" s="3">
        <f t="shared" si="7"/>
        <v>0.92781316348195331</v>
      </c>
      <c r="J16" s="5">
        <f t="shared" si="14"/>
        <v>86196.354743538686</v>
      </c>
      <c r="K16" s="5">
        <f t="shared" si="8"/>
        <v>6222.242168323387</v>
      </c>
      <c r="L16" s="5">
        <f t="shared" si="9"/>
        <v>415426.16829688498</v>
      </c>
      <c r="M16" s="5">
        <f t="shared" si="0"/>
        <v>2042374.191590368</v>
      </c>
      <c r="N16" s="33">
        <f t="shared" si="10"/>
        <v>23.69443809621735</v>
      </c>
      <c r="O16" s="4"/>
      <c r="Q16" s="27" t="s">
        <v>58</v>
      </c>
      <c r="R16" s="29">
        <f t="shared" si="1"/>
        <v>86196.354743538686</v>
      </c>
      <c r="S16" s="29">
        <f t="shared" si="2"/>
        <v>415426.16829688498</v>
      </c>
      <c r="T16" s="35">
        <f t="shared" si="3"/>
        <v>23.69443809621735</v>
      </c>
      <c r="U16" s="42">
        <v>0.8859396016463057</v>
      </c>
      <c r="V16" s="43">
        <f t="shared" si="15"/>
        <v>0.1140603983536943</v>
      </c>
      <c r="W16" s="29">
        <f t="shared" si="11"/>
        <v>368042.49405439344</v>
      </c>
      <c r="X16" s="29">
        <f t="shared" si="4"/>
        <v>1600498.4618959257</v>
      </c>
      <c r="Y16" s="35">
        <f t="shared" si="12"/>
        <v>18.568052751858392</v>
      </c>
      <c r="Z16" s="36">
        <f t="shared" si="13"/>
        <v>5.1263853443589582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793</v>
      </c>
      <c r="E17">
        <v>13</v>
      </c>
      <c r="F17" s="3">
        <f t="shared" si="5"/>
        <v>1.6393442622950821E-2</v>
      </c>
      <c r="G17" s="2">
        <v>0.5</v>
      </c>
      <c r="H17" s="3">
        <f t="shared" si="6"/>
        <v>7.8740157480314973E-2</v>
      </c>
      <c r="I17" s="3">
        <f t="shared" si="7"/>
        <v>0.92125984251968507</v>
      </c>
      <c r="J17" s="5">
        <f t="shared" si="14"/>
        <v>79974.112575215302</v>
      </c>
      <c r="K17" s="5">
        <f t="shared" si="8"/>
        <v>6297.1742185208914</v>
      </c>
      <c r="L17" s="5">
        <f t="shared" si="9"/>
        <v>384127.62732977432</v>
      </c>
      <c r="M17" s="5">
        <f t="shared" si="0"/>
        <v>1626948.0232934831</v>
      </c>
      <c r="N17" s="33">
        <f t="shared" si="10"/>
        <v>20.34343327990474</v>
      </c>
      <c r="O17" s="4"/>
      <c r="Q17" s="27" t="s">
        <v>60</v>
      </c>
      <c r="R17" s="29">
        <f t="shared" si="1"/>
        <v>79974.112575215302</v>
      </c>
      <c r="S17" s="29">
        <f t="shared" si="2"/>
        <v>384127.62732977432</v>
      </c>
      <c r="T17" s="35">
        <f t="shared" si="3"/>
        <v>20.34343327990474</v>
      </c>
      <c r="U17" s="42">
        <v>0.85631920960893304</v>
      </c>
      <c r="V17" s="43">
        <f t="shared" si="15"/>
        <v>0.14368079039106696</v>
      </c>
      <c r="W17" s="29">
        <f t="shared" si="11"/>
        <v>328935.86622398713</v>
      </c>
      <c r="X17" s="29">
        <f t="shared" si="4"/>
        <v>1232455.9678415323</v>
      </c>
      <c r="Y17" s="35">
        <f t="shared" si="12"/>
        <v>15.410686385327663</v>
      </c>
      <c r="Z17" s="36">
        <f t="shared" si="13"/>
        <v>4.9327468945770772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588</v>
      </c>
      <c r="E18">
        <v>12</v>
      </c>
      <c r="F18" s="3">
        <f t="shared" si="5"/>
        <v>2.0408163265306121E-2</v>
      </c>
      <c r="G18" s="2">
        <v>0.5</v>
      </c>
      <c r="H18" s="3">
        <f t="shared" si="6"/>
        <v>9.7087378640776698E-2</v>
      </c>
      <c r="I18" s="3">
        <f t="shared" si="7"/>
        <v>0.90291262135922334</v>
      </c>
      <c r="J18" s="5">
        <f t="shared" si="14"/>
        <v>73676.938356694416</v>
      </c>
      <c r="K18" s="5">
        <f t="shared" si="8"/>
        <v>7153.1008113295547</v>
      </c>
      <c r="L18" s="5">
        <f t="shared" si="9"/>
        <v>350501.9397551482</v>
      </c>
      <c r="M18" s="5">
        <f t="shared" si="0"/>
        <v>1242820.3959637089</v>
      </c>
      <c r="N18" s="33">
        <f t="shared" si="10"/>
        <v>16.868513047417967</v>
      </c>
      <c r="O18" s="4"/>
      <c r="Q18" s="27" t="s">
        <v>62</v>
      </c>
      <c r="R18" s="29">
        <f t="shared" si="1"/>
        <v>73676.938356694416</v>
      </c>
      <c r="S18" s="29">
        <f t="shared" si="2"/>
        <v>350501.9397551482</v>
      </c>
      <c r="T18" s="35">
        <f t="shared" si="3"/>
        <v>16.868513047417967</v>
      </c>
      <c r="U18" s="42">
        <v>0.77613843304153718</v>
      </c>
      <c r="V18" s="43">
        <f t="shared" si="15"/>
        <v>0.22386156695846282</v>
      </c>
      <c r="W18" s="29">
        <f t="shared" si="11"/>
        <v>272038.02629958</v>
      </c>
      <c r="X18" s="29">
        <f t="shared" si="4"/>
        <v>903520.10161754524</v>
      </c>
      <c r="Y18" s="35">
        <f t="shared" si="12"/>
        <v>12.263268829702257</v>
      </c>
      <c r="Z18" s="36">
        <f t="shared" si="13"/>
        <v>4.6052442177157094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431</v>
      </c>
      <c r="E19">
        <v>16</v>
      </c>
      <c r="F19" s="3">
        <f t="shared" si="5"/>
        <v>3.7122969837587005E-2</v>
      </c>
      <c r="G19" s="2">
        <v>0.5</v>
      </c>
      <c r="H19" s="3">
        <f t="shared" si="6"/>
        <v>0.16985138004246284</v>
      </c>
      <c r="I19" s="3">
        <f t="shared" si="7"/>
        <v>0.83014861995753719</v>
      </c>
      <c r="J19" s="5">
        <f t="shared" si="14"/>
        <v>66523.837545364862</v>
      </c>
      <c r="K19" s="5">
        <f t="shared" si="8"/>
        <v>11299.165612800825</v>
      </c>
      <c r="L19" s="5">
        <f t="shared" si="9"/>
        <v>304371.27369482222</v>
      </c>
      <c r="M19" s="5">
        <f t="shared" si="0"/>
        <v>892318.45620856062</v>
      </c>
      <c r="N19" s="33">
        <f t="shared" si="10"/>
        <v>13.413514450366131</v>
      </c>
      <c r="O19" s="4"/>
      <c r="Q19" s="27" t="s">
        <v>64</v>
      </c>
      <c r="R19" s="29">
        <f t="shared" si="1"/>
        <v>66523.837545364862</v>
      </c>
      <c r="S19" s="29">
        <f t="shared" si="2"/>
        <v>304371.27369482222</v>
      </c>
      <c r="T19" s="35">
        <f t="shared" si="3"/>
        <v>13.413514450366131</v>
      </c>
      <c r="U19" s="42">
        <v>0.73716277889453141</v>
      </c>
      <c r="V19" s="43">
        <f t="shared" si="15"/>
        <v>0.26283722110546859</v>
      </c>
      <c r="W19" s="29">
        <f t="shared" si="11"/>
        <v>224371.17393254314</v>
      </c>
      <c r="X19" s="29">
        <f t="shared" si="4"/>
        <v>631482.07531796524</v>
      </c>
      <c r="Y19" s="35">
        <f t="shared" si="12"/>
        <v>9.4925683577309581</v>
      </c>
      <c r="Z19" s="36">
        <f t="shared" si="13"/>
        <v>3.9209460926351731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220</v>
      </c>
      <c r="E20">
        <v>10</v>
      </c>
      <c r="F20" s="3">
        <f t="shared" si="5"/>
        <v>4.5454545454545456E-2</v>
      </c>
      <c r="G20" s="2">
        <v>0.5</v>
      </c>
      <c r="H20" s="3">
        <f t="shared" si="6"/>
        <v>0.20408163265306123</v>
      </c>
      <c r="I20" s="3">
        <f t="shared" si="7"/>
        <v>0.79591836734693877</v>
      </c>
      <c r="J20" s="5">
        <f t="shared" si="14"/>
        <v>55224.671932564037</v>
      </c>
      <c r="K20" s="5">
        <f t="shared" si="8"/>
        <v>11270.341210727354</v>
      </c>
      <c r="L20" s="5">
        <f t="shared" si="9"/>
        <v>247947.50663600178</v>
      </c>
      <c r="M20" s="5">
        <f t="shared" si="0"/>
        <v>587947.1825137384</v>
      </c>
      <c r="N20" s="33">
        <f t="shared" si="10"/>
        <v>10.646458583433372</v>
      </c>
      <c r="O20" s="4"/>
      <c r="Q20" s="27" t="s">
        <v>66</v>
      </c>
      <c r="R20" s="29">
        <f t="shared" si="1"/>
        <v>55224.671932564037</v>
      </c>
      <c r="S20" s="29">
        <f t="shared" si="2"/>
        <v>247947.50663600178</v>
      </c>
      <c r="T20" s="35">
        <f t="shared" si="3"/>
        <v>10.646458583433372</v>
      </c>
      <c r="U20" s="42">
        <v>0.7271372759570951</v>
      </c>
      <c r="V20" s="43">
        <f t="shared" si="15"/>
        <v>0.2728627240429049</v>
      </c>
      <c r="W20" s="29">
        <f t="shared" si="11"/>
        <v>180291.8745556561</v>
      </c>
      <c r="X20" s="29">
        <f t="shared" si="4"/>
        <v>407110.9013854221</v>
      </c>
      <c r="Y20" s="35">
        <f t="shared" si="12"/>
        <v>7.3719025779375107</v>
      </c>
      <c r="Z20" s="36">
        <f t="shared" si="13"/>
        <v>3.2745560054958611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116</v>
      </c>
      <c r="E21">
        <v>8</v>
      </c>
      <c r="F21" s="3">
        <f t="shared" si="5"/>
        <v>6.8965517241379309E-2</v>
      </c>
      <c r="G21" s="2">
        <v>0.5</v>
      </c>
      <c r="H21" s="3">
        <f t="shared" si="6"/>
        <v>0.29411764705882354</v>
      </c>
      <c r="I21" s="3">
        <f t="shared" si="7"/>
        <v>0.70588235294117641</v>
      </c>
      <c r="J21" s="5">
        <f t="shared" si="14"/>
        <v>43954.330721836683</v>
      </c>
      <c r="K21" s="5">
        <f t="shared" si="8"/>
        <v>12927.744329951965</v>
      </c>
      <c r="L21" s="5">
        <f t="shared" si="9"/>
        <v>187452.29278430348</v>
      </c>
      <c r="M21" s="5">
        <f>L21+M22</f>
        <v>339999.67587773665</v>
      </c>
      <c r="N21" s="33">
        <f t="shared" si="10"/>
        <v>7.735294117647058</v>
      </c>
      <c r="O21" s="4"/>
      <c r="Q21" s="27" t="s">
        <v>68</v>
      </c>
      <c r="R21" s="29">
        <f t="shared" si="1"/>
        <v>43954.330721836683</v>
      </c>
      <c r="S21" s="29">
        <f t="shared" si="2"/>
        <v>187452.29278430348</v>
      </c>
      <c r="T21" s="35">
        <f t="shared" si="3"/>
        <v>7.735294117647058</v>
      </c>
      <c r="U21" s="42">
        <v>0.68635947845240242</v>
      </c>
      <c r="V21" s="43">
        <f t="shared" si="15"/>
        <v>0.31364052154759758</v>
      </c>
      <c r="W21" s="29">
        <f t="shared" si="11"/>
        <v>128659.65791014157</v>
      </c>
      <c r="X21" s="29">
        <f>X22+W21</f>
        <v>226819.02682976596</v>
      </c>
      <c r="Y21" s="35">
        <f t="shared" si="12"/>
        <v>5.160333989958386</v>
      </c>
      <c r="Z21" s="36">
        <f t="shared" si="13"/>
        <v>2.574960127688672</v>
      </c>
    </row>
    <row r="22" spans="1:26" s="2" customFormat="1" x14ac:dyDescent="0.25">
      <c r="A22" s="12">
        <v>19</v>
      </c>
      <c r="B22" s="13" t="s">
        <v>69</v>
      </c>
      <c r="C22" s="12"/>
      <c r="D22">
        <v>59</v>
      </c>
      <c r="E22">
        <v>12</v>
      </c>
      <c r="F22" s="17">
        <f t="shared" si="5"/>
        <v>0.20338983050847459</v>
      </c>
      <c r="G22" s="12"/>
      <c r="H22" s="17">
        <v>1</v>
      </c>
      <c r="I22" s="17">
        <f t="shared" si="7"/>
        <v>0</v>
      </c>
      <c r="J22" s="21">
        <f t="shared" si="14"/>
        <v>31026.586391884714</v>
      </c>
      <c r="K22" s="21">
        <f t="shared" si="8"/>
        <v>31026.586391884714</v>
      </c>
      <c r="L22" s="21">
        <f>K22/F22</f>
        <v>152547.38309343316</v>
      </c>
      <c r="M22" s="21">
        <f>L22</f>
        <v>152547.38309343316</v>
      </c>
      <c r="N22" s="34">
        <f t="shared" si="10"/>
        <v>4.9166666666666661</v>
      </c>
      <c r="O22" s="4"/>
      <c r="Q22" s="30" t="s">
        <v>69</v>
      </c>
      <c r="R22" s="31">
        <f t="shared" si="1"/>
        <v>31026.586391884714</v>
      </c>
      <c r="S22" s="31">
        <f t="shared" si="2"/>
        <v>152547.38309343316</v>
      </c>
      <c r="T22" s="38">
        <f t="shared" si="3"/>
        <v>4.9166666666666661</v>
      </c>
      <c r="U22" s="44">
        <v>0.64346806172022719</v>
      </c>
      <c r="V22" s="45">
        <f t="shared" si="15"/>
        <v>0.35653193827977281</v>
      </c>
      <c r="W22" s="31">
        <f t="shared" si="11"/>
        <v>98159.368919624394</v>
      </c>
      <c r="X22" s="31">
        <f>W22</f>
        <v>98159.368919624394</v>
      </c>
      <c r="Y22" s="38">
        <f t="shared" si="12"/>
        <v>3.1637179701244502</v>
      </c>
      <c r="Z22" s="37">
        <f t="shared" si="13"/>
        <v>1.7529486965422159</v>
      </c>
    </row>
    <row r="23" spans="1:26" s="2" customFormat="1" ht="13.2" x14ac:dyDescent="0.25">
      <c r="B23" s="2" t="s">
        <v>70</v>
      </c>
      <c r="D23" s="25">
        <f>SUM(D4:D22)</f>
        <v>16135</v>
      </c>
      <c r="E23" s="25">
        <f>SUM(E4:E22)</f>
        <v>127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x14ac:dyDescent="0.25">
      <c r="A29" s="2">
        <v>1</v>
      </c>
      <c r="B29" s="1">
        <v>0</v>
      </c>
      <c r="C29" s="1">
        <v>1</v>
      </c>
      <c r="D29">
        <v>116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7912179.7157247392</v>
      </c>
      <c r="N29" s="32">
        <f>M29/J29</f>
        <v>79.121797157247386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79.121797157247386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7013922.4125621021</v>
      </c>
      <c r="Y29" s="40">
        <f>X29/R29</f>
        <v>70.139224125621027</v>
      </c>
      <c r="Z29" s="36">
        <f>T29-Y29</f>
        <v>8.9825730316263588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598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7812179.7157247392</v>
      </c>
      <c r="N30" s="33">
        <f t="shared" ref="N30:N47" si="26">M30/J30</f>
        <v>78.121797157247386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78.121797157247386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6918057.738559138</v>
      </c>
      <c r="Y30" s="35">
        <f t="shared" ref="Y30:Y47" si="28">X30/R30</f>
        <v>69.180577385591377</v>
      </c>
      <c r="Z30" s="36">
        <f t="shared" ref="Z30:Z47" si="29">T30-Y30</f>
        <v>8.9412197716560087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915</v>
      </c>
      <c r="E31">
        <v>1</v>
      </c>
      <c r="F31" s="3">
        <f t="shared" si="21"/>
        <v>1.092896174863388E-3</v>
      </c>
      <c r="G31" s="2">
        <v>0.5</v>
      </c>
      <c r="H31" s="3">
        <f t="shared" si="22"/>
        <v>5.4495912806539516E-3</v>
      </c>
      <c r="I31" s="3">
        <f t="shared" si="23"/>
        <v>0.99455040871934608</v>
      </c>
      <c r="J31" s="5">
        <f t="shared" ref="J31:J47" si="30">I30*J30</f>
        <v>100000</v>
      </c>
      <c r="K31" s="5">
        <f t="shared" si="24"/>
        <v>544.95912806539513</v>
      </c>
      <c r="L31" s="5">
        <f t="shared" si="25"/>
        <v>498637.60217983648</v>
      </c>
      <c r="M31" s="5">
        <f t="shared" si="16"/>
        <v>7412179.7157247392</v>
      </c>
      <c r="N31" s="33">
        <f t="shared" si="26"/>
        <v>74.121797157247386</v>
      </c>
      <c r="O31" s="4"/>
      <c r="Q31" s="27" t="s">
        <v>38</v>
      </c>
      <c r="R31" s="29">
        <f t="shared" si="17"/>
        <v>100000</v>
      </c>
      <c r="S31" s="29">
        <f t="shared" si="18"/>
        <v>498637.60217983648</v>
      </c>
      <c r="T31" s="35">
        <f t="shared" si="19"/>
        <v>74.121797157247386</v>
      </c>
      <c r="U31" s="42">
        <v>0.95864674002964168</v>
      </c>
      <c r="V31" s="43">
        <f>1-U31</f>
        <v>4.1353259970358325E-2</v>
      </c>
      <c r="W31" s="29">
        <f t="shared" si="27"/>
        <v>478017.31178589759</v>
      </c>
      <c r="X31" s="29">
        <f t="shared" si="20"/>
        <v>6534599.0425472818</v>
      </c>
      <c r="Y31" s="35">
        <f t="shared" si="28"/>
        <v>65.34599042547282</v>
      </c>
      <c r="Z31" s="36">
        <f t="shared" si="29"/>
        <v>8.7758067317745656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998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99455.040871934601</v>
      </c>
      <c r="K32" s="5">
        <f t="shared" si="24"/>
        <v>0</v>
      </c>
      <c r="L32" s="5">
        <f t="shared" si="25"/>
        <v>497275.20435967302</v>
      </c>
      <c r="M32" s="5">
        <f t="shared" si="16"/>
        <v>6913542.1135449028</v>
      </c>
      <c r="N32" s="33">
        <f t="shared" si="26"/>
        <v>69.514245360848747</v>
      </c>
      <c r="O32" s="4"/>
      <c r="Q32" s="27" t="s">
        <v>40</v>
      </c>
      <c r="R32" s="29">
        <f t="shared" si="17"/>
        <v>99455.040871934601</v>
      </c>
      <c r="S32" s="29">
        <f t="shared" si="18"/>
        <v>497275.20435967302</v>
      </c>
      <c r="T32" s="35">
        <f t="shared" si="19"/>
        <v>69.514245360848747</v>
      </c>
      <c r="U32" s="42">
        <v>0.95864674002964168</v>
      </c>
      <c r="V32" s="43">
        <f>1-U32</f>
        <v>4.1353259970358325E-2</v>
      </c>
      <c r="W32" s="29">
        <f t="shared" si="27"/>
        <v>476711.25355697441</v>
      </c>
      <c r="X32" s="29">
        <f t="shared" si="20"/>
        <v>6056581.7307613846</v>
      </c>
      <c r="Y32" s="35">
        <f t="shared" si="28"/>
        <v>60.897684799710362</v>
      </c>
      <c r="Z32" s="36">
        <f t="shared" si="29"/>
        <v>8.6165605611383853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1050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99455.040871934601</v>
      </c>
      <c r="K33" s="5">
        <f t="shared" si="24"/>
        <v>0</v>
      </c>
      <c r="L33" s="5">
        <f t="shared" si="25"/>
        <v>497275.20435967302</v>
      </c>
      <c r="M33" s="5">
        <f t="shared" si="16"/>
        <v>6416266.9091852298</v>
      </c>
      <c r="N33" s="33">
        <f t="shared" si="26"/>
        <v>64.514245360848747</v>
      </c>
      <c r="O33" s="4"/>
      <c r="Q33" s="27" t="s">
        <v>42</v>
      </c>
      <c r="R33" s="29">
        <f t="shared" si="17"/>
        <v>99455.040871934601</v>
      </c>
      <c r="S33" s="29">
        <f t="shared" si="18"/>
        <v>497275.20435967302</v>
      </c>
      <c r="T33" s="35">
        <f t="shared" si="19"/>
        <v>64.514245360848747</v>
      </c>
      <c r="U33" s="42">
        <v>0.95864674002964168</v>
      </c>
      <c r="V33" s="43">
        <f>1-U33</f>
        <v>4.1353259970358325E-2</v>
      </c>
      <c r="W33" s="29">
        <f t="shared" si="27"/>
        <v>476711.25355697441</v>
      </c>
      <c r="X33" s="29">
        <f t="shared" si="20"/>
        <v>5579870.4772044104</v>
      </c>
      <c r="Y33" s="35">
        <f t="shared" si="28"/>
        <v>56.104451099562155</v>
      </c>
      <c r="Z33" s="36">
        <f t="shared" si="29"/>
        <v>8.4097942612865921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1137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99455.040871934601</v>
      </c>
      <c r="K34" s="5">
        <f t="shared" si="24"/>
        <v>0</v>
      </c>
      <c r="L34" s="5">
        <f t="shared" si="25"/>
        <v>497275.20435967302</v>
      </c>
      <c r="M34" s="5">
        <f t="shared" si="16"/>
        <v>5918991.7048255568</v>
      </c>
      <c r="N34" s="33">
        <f t="shared" si="26"/>
        <v>59.514245360848754</v>
      </c>
      <c r="O34" s="4"/>
      <c r="Q34" s="27" t="s">
        <v>44</v>
      </c>
      <c r="R34" s="29">
        <f t="shared" si="17"/>
        <v>99455.040871934601</v>
      </c>
      <c r="S34" s="29">
        <f t="shared" si="18"/>
        <v>497275.20435967302</v>
      </c>
      <c r="T34" s="35">
        <f t="shared" si="19"/>
        <v>59.514245360848754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481949.29060128122</v>
      </c>
      <c r="X34" s="29">
        <f t="shared" si="20"/>
        <v>5103159.2236474361</v>
      </c>
      <c r="Y34" s="35">
        <f t="shared" si="28"/>
        <v>51.311217399413948</v>
      </c>
      <c r="Z34" s="36">
        <f t="shared" si="29"/>
        <v>8.2030279614348061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1111</v>
      </c>
      <c r="E3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99455.040871934601</v>
      </c>
      <c r="K35" s="5">
        <f t="shared" si="24"/>
        <v>0</v>
      </c>
      <c r="L35" s="5">
        <f t="shared" si="25"/>
        <v>497275.20435967302</v>
      </c>
      <c r="M35" s="5">
        <f t="shared" si="16"/>
        <v>5421716.5004658839</v>
      </c>
      <c r="N35" s="33">
        <f t="shared" si="26"/>
        <v>54.514245360848754</v>
      </c>
      <c r="O35" s="4"/>
      <c r="Q35" s="27" t="s">
        <v>46</v>
      </c>
      <c r="R35" s="29">
        <f t="shared" si="17"/>
        <v>99455.040871934601</v>
      </c>
      <c r="S35" s="29">
        <f t="shared" si="18"/>
        <v>497275.20435967302</v>
      </c>
      <c r="T35" s="35">
        <f t="shared" si="19"/>
        <v>54.514245360848754</v>
      </c>
      <c r="U35" s="42">
        <v>0.96192878092594225</v>
      </c>
      <c r="V35" s="43">
        <f t="shared" si="31"/>
        <v>3.8071219074057749E-2</v>
      </c>
      <c r="W35" s="29">
        <f t="shared" si="27"/>
        <v>478343.33111439907</v>
      </c>
      <c r="X35" s="29">
        <f t="shared" si="20"/>
        <v>4621209.9330461547</v>
      </c>
      <c r="Y35" s="35">
        <f t="shared" si="28"/>
        <v>46.465316313094213</v>
      </c>
      <c r="Z35" s="36">
        <f t="shared" si="29"/>
        <v>8.048929047754541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1106</v>
      </c>
      <c r="E36">
        <v>2</v>
      </c>
      <c r="F36" s="3">
        <f t="shared" si="21"/>
        <v>1.8083182640144665E-3</v>
      </c>
      <c r="G36" s="2">
        <v>0.5</v>
      </c>
      <c r="H36" s="3">
        <f t="shared" si="22"/>
        <v>9.0009000900090012E-3</v>
      </c>
      <c r="I36" s="3">
        <f t="shared" si="23"/>
        <v>0.99099909990999102</v>
      </c>
      <c r="J36" s="5">
        <f t="shared" si="30"/>
        <v>99455.040871934601</v>
      </c>
      <c r="K36" s="5">
        <f t="shared" si="24"/>
        <v>895.184886336045</v>
      </c>
      <c r="L36" s="5">
        <f t="shared" si="25"/>
        <v>495037.2421438329</v>
      </c>
      <c r="M36" s="5">
        <f t="shared" si="16"/>
        <v>4924441.2961062109</v>
      </c>
      <c r="N36" s="33">
        <f t="shared" si="26"/>
        <v>49.514245360848754</v>
      </c>
      <c r="O36" s="4"/>
      <c r="Q36" s="27" t="s">
        <v>48</v>
      </c>
      <c r="R36" s="29">
        <f t="shared" si="17"/>
        <v>99455.040871934601</v>
      </c>
      <c r="S36" s="29">
        <f t="shared" si="18"/>
        <v>495037.2421438329</v>
      </c>
      <c r="T36" s="35">
        <f t="shared" si="19"/>
        <v>49.514245360848754</v>
      </c>
      <c r="U36" s="42">
        <v>0.95558309086652893</v>
      </c>
      <c r="V36" s="43">
        <f t="shared" si="31"/>
        <v>4.4416909133471072E-2</v>
      </c>
      <c r="W36" s="29">
        <f t="shared" si="27"/>
        <v>473049.21794184617</v>
      </c>
      <c r="X36" s="29">
        <f t="shared" si="20"/>
        <v>4142866.6019317559</v>
      </c>
      <c r="Y36" s="35">
        <f t="shared" si="28"/>
        <v>41.655672408464504</v>
      </c>
      <c r="Z36" s="36">
        <f t="shared" si="29"/>
        <v>7.8585729523842502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1228</v>
      </c>
      <c r="E37"/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98559.855985598566</v>
      </c>
      <c r="K37" s="5">
        <f t="shared" si="24"/>
        <v>0</v>
      </c>
      <c r="L37" s="5">
        <f t="shared" si="25"/>
        <v>492799.27992799284</v>
      </c>
      <c r="M37" s="5">
        <f t="shared" si="16"/>
        <v>4429404.0539623778</v>
      </c>
      <c r="N37" s="33">
        <f t="shared" si="26"/>
        <v>44.94125939682376</v>
      </c>
      <c r="O37" s="4"/>
      <c r="Q37" s="27" t="s">
        <v>50</v>
      </c>
      <c r="R37" s="29">
        <f t="shared" si="17"/>
        <v>98559.855985598566</v>
      </c>
      <c r="S37" s="29">
        <f t="shared" si="18"/>
        <v>492799.27992799284</v>
      </c>
      <c r="T37" s="35">
        <f t="shared" si="19"/>
        <v>44.94125939682376</v>
      </c>
      <c r="U37" s="42">
        <v>0.95343645724036619</v>
      </c>
      <c r="V37" s="43">
        <f t="shared" si="31"/>
        <v>4.6563542759633814E-2</v>
      </c>
      <c r="W37" s="29">
        <f t="shared" si="27"/>
        <v>469852.79958514898</v>
      </c>
      <c r="X37" s="29">
        <f t="shared" si="20"/>
        <v>3669817.3839899097</v>
      </c>
      <c r="Y37" s="35">
        <f t="shared" si="28"/>
        <v>37.234402864043737</v>
      </c>
      <c r="Z37" s="36">
        <f t="shared" si="29"/>
        <v>7.7068565327800229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1473</v>
      </c>
      <c r="E38">
        <v>5</v>
      </c>
      <c r="F38" s="3">
        <f t="shared" si="21"/>
        <v>3.3944331296673455E-3</v>
      </c>
      <c r="G38" s="2">
        <v>0.5</v>
      </c>
      <c r="H38" s="3">
        <f t="shared" si="22"/>
        <v>1.6829350387075059E-2</v>
      </c>
      <c r="I38" s="3">
        <f t="shared" si="23"/>
        <v>0.98317064961292489</v>
      </c>
      <c r="J38" s="5">
        <f t="shared" si="30"/>
        <v>98559.855985598566</v>
      </c>
      <c r="K38" s="5">
        <f t="shared" si="24"/>
        <v>1658.6983504812954</v>
      </c>
      <c r="L38" s="5">
        <f t="shared" si="25"/>
        <v>488652.53405178955</v>
      </c>
      <c r="M38" s="5">
        <f t="shared" si="16"/>
        <v>3936604.7740343846</v>
      </c>
      <c r="N38" s="33">
        <f t="shared" si="26"/>
        <v>39.941259396823753</v>
      </c>
      <c r="O38" s="4"/>
      <c r="Q38" s="27" t="s">
        <v>52</v>
      </c>
      <c r="R38" s="29">
        <f t="shared" si="17"/>
        <v>98559.855985598566</v>
      </c>
      <c r="S38" s="29">
        <f t="shared" si="18"/>
        <v>488652.53405178955</v>
      </c>
      <c r="T38" s="35">
        <f t="shared" si="19"/>
        <v>39.941259396823753</v>
      </c>
      <c r="U38" s="42">
        <v>0.93748024841036759</v>
      </c>
      <c r="V38" s="43">
        <f t="shared" si="31"/>
        <v>6.2519751589632411E-2</v>
      </c>
      <c r="W38" s="29">
        <f t="shared" si="27"/>
        <v>458102.0990092273</v>
      </c>
      <c r="X38" s="29">
        <f t="shared" si="20"/>
        <v>3199964.5844047605</v>
      </c>
      <c r="Y38" s="35">
        <f t="shared" si="28"/>
        <v>32.467220577841907</v>
      </c>
      <c r="Z38" s="36">
        <f t="shared" si="29"/>
        <v>7.4740388189818461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1401</v>
      </c>
      <c r="E39">
        <v>5</v>
      </c>
      <c r="F39" s="3">
        <f t="shared" si="21"/>
        <v>3.5688793718772305E-3</v>
      </c>
      <c r="G39" s="2">
        <v>0.5</v>
      </c>
      <c r="H39" s="3">
        <f t="shared" si="22"/>
        <v>1.7686593562079942E-2</v>
      </c>
      <c r="I39" s="3">
        <f t="shared" si="23"/>
        <v>0.98231340643792009</v>
      </c>
      <c r="J39" s="5">
        <f t="shared" si="30"/>
        <v>96901.15763511727</v>
      </c>
      <c r="K39" s="5">
        <f t="shared" si="24"/>
        <v>1713.8513907873587</v>
      </c>
      <c r="L39" s="5">
        <f t="shared" si="25"/>
        <v>480221.15969861799</v>
      </c>
      <c r="M39" s="5">
        <f t="shared" si="16"/>
        <v>3447952.2399825952</v>
      </c>
      <c r="N39" s="33">
        <f t="shared" si="26"/>
        <v>35.582157366642718</v>
      </c>
      <c r="O39" s="4"/>
      <c r="Q39" s="27" t="s">
        <v>54</v>
      </c>
      <c r="R39" s="29">
        <f t="shared" si="17"/>
        <v>96901.15763511727</v>
      </c>
      <c r="S39" s="29">
        <f t="shared" si="18"/>
        <v>480221.15969861799</v>
      </c>
      <c r="T39" s="35">
        <f t="shared" si="19"/>
        <v>35.582157366642718</v>
      </c>
      <c r="U39" s="42">
        <v>0.91788799906018037</v>
      </c>
      <c r="V39" s="43">
        <f t="shared" si="31"/>
        <v>8.2112000939819629E-2</v>
      </c>
      <c r="W39" s="29">
        <f t="shared" si="27"/>
        <v>440789.23938212381</v>
      </c>
      <c r="X39" s="29">
        <f t="shared" si="20"/>
        <v>2741862.485395533</v>
      </c>
      <c r="Y39" s="35">
        <f t="shared" si="28"/>
        <v>28.295456445629437</v>
      </c>
      <c r="Z39" s="36">
        <f t="shared" si="29"/>
        <v>7.2867009210132814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1338</v>
      </c>
      <c r="E40">
        <v>5</v>
      </c>
      <c r="F40" s="3">
        <f t="shared" si="21"/>
        <v>3.7369207772795215E-3</v>
      </c>
      <c r="G40" s="2">
        <v>0.5</v>
      </c>
      <c r="H40" s="3">
        <f t="shared" si="22"/>
        <v>1.8511662347278787E-2</v>
      </c>
      <c r="I40" s="3">
        <f t="shared" si="23"/>
        <v>0.98148833765272125</v>
      </c>
      <c r="J40" s="5">
        <f t="shared" si="30"/>
        <v>95187.306244329913</v>
      </c>
      <c r="K40" s="5">
        <f t="shared" si="24"/>
        <v>1762.0752729420572</v>
      </c>
      <c r="L40" s="5">
        <f t="shared" si="25"/>
        <v>471531.34303929447</v>
      </c>
      <c r="M40" s="5">
        <f t="shared" si="16"/>
        <v>2967731.0802839771</v>
      </c>
      <c r="N40" s="33">
        <f t="shared" si="26"/>
        <v>31.177802980014029</v>
      </c>
      <c r="O40" s="4"/>
      <c r="Q40" s="27" t="s">
        <v>56</v>
      </c>
      <c r="R40" s="29">
        <f t="shared" si="17"/>
        <v>95187.306244329913</v>
      </c>
      <c r="S40" s="29">
        <f t="shared" si="18"/>
        <v>471531.34303929447</v>
      </c>
      <c r="T40" s="35">
        <f t="shared" si="19"/>
        <v>31.177802980014029</v>
      </c>
      <c r="U40" s="42">
        <v>0.89571782863194893</v>
      </c>
      <c r="V40" s="43">
        <f t="shared" si="31"/>
        <v>0.10428217136805107</v>
      </c>
      <c r="W40" s="29">
        <f t="shared" si="27"/>
        <v>422359.03071906348</v>
      </c>
      <c r="X40" s="29">
        <f t="shared" si="20"/>
        <v>2301073.2460134095</v>
      </c>
      <c r="Y40" s="35">
        <f t="shared" si="28"/>
        <v>24.174160786806372</v>
      </c>
      <c r="Z40" s="36">
        <f t="shared" si="29"/>
        <v>7.0036421932076571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1094</v>
      </c>
      <c r="E41">
        <v>4</v>
      </c>
      <c r="F41" s="3">
        <f t="shared" si="21"/>
        <v>3.6563071297989031E-3</v>
      </c>
      <c r="G41" s="2">
        <v>0.5</v>
      </c>
      <c r="H41" s="3">
        <f t="shared" si="22"/>
        <v>1.8115942028985508E-2</v>
      </c>
      <c r="I41" s="3">
        <f t="shared" si="23"/>
        <v>0.98188405797101452</v>
      </c>
      <c r="J41" s="5">
        <f t="shared" si="30"/>
        <v>93425.230971387864</v>
      </c>
      <c r="K41" s="5">
        <f t="shared" si="24"/>
        <v>1692.4860683222439</v>
      </c>
      <c r="L41" s="5">
        <f t="shared" si="25"/>
        <v>462894.93968613376</v>
      </c>
      <c r="M41" s="5">
        <f t="shared" si="16"/>
        <v>2496199.7372446824</v>
      </c>
      <c r="N41" s="33">
        <f t="shared" si="26"/>
        <v>26.718689494159893</v>
      </c>
      <c r="O41" s="4"/>
      <c r="Q41" s="27" t="s">
        <v>58</v>
      </c>
      <c r="R41" s="29">
        <f t="shared" si="17"/>
        <v>93425.230971387864</v>
      </c>
      <c r="S41" s="29">
        <f t="shared" si="18"/>
        <v>462894.93968613376</v>
      </c>
      <c r="T41" s="35">
        <f t="shared" si="19"/>
        <v>26.718689494159893</v>
      </c>
      <c r="U41" s="42">
        <v>0.86473435856680392</v>
      </c>
      <c r="V41" s="43">
        <f t="shared" si="31"/>
        <v>0.13526564143319608</v>
      </c>
      <c r="W41" s="29">
        <f t="shared" si="27"/>
        <v>400281.15875330823</v>
      </c>
      <c r="X41" s="29">
        <f t="shared" si="20"/>
        <v>1878714.2152943462</v>
      </c>
      <c r="Y41" s="35">
        <f t="shared" si="28"/>
        <v>20.109280927223136</v>
      </c>
      <c r="Z41" s="36">
        <f t="shared" si="29"/>
        <v>6.6094085669367573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872</v>
      </c>
      <c r="E42">
        <v>10</v>
      </c>
      <c r="F42" s="3">
        <f t="shared" si="21"/>
        <v>1.1467889908256881E-2</v>
      </c>
      <c r="G42" s="2">
        <v>0.5</v>
      </c>
      <c r="H42" s="3">
        <f t="shared" si="22"/>
        <v>5.5741360089186176E-2</v>
      </c>
      <c r="I42" s="3">
        <f t="shared" si="23"/>
        <v>0.94425863991081382</v>
      </c>
      <c r="J42" s="5">
        <f t="shared" si="30"/>
        <v>91732.744903065628</v>
      </c>
      <c r="K42" s="5">
        <f t="shared" si="24"/>
        <v>5113.3079656112386</v>
      </c>
      <c r="L42" s="5">
        <f t="shared" si="25"/>
        <v>445880.45460130001</v>
      </c>
      <c r="M42" s="5">
        <f t="shared" si="16"/>
        <v>2033304.7975585484</v>
      </c>
      <c r="N42" s="33">
        <f t="shared" si="26"/>
        <v>22.165528783720035</v>
      </c>
      <c r="O42" s="4"/>
      <c r="Q42" s="27" t="s">
        <v>60</v>
      </c>
      <c r="R42" s="29">
        <f t="shared" si="17"/>
        <v>91732.744903065628</v>
      </c>
      <c r="S42" s="29">
        <f t="shared" si="18"/>
        <v>445880.45460130001</v>
      </c>
      <c r="T42" s="35">
        <f t="shared" si="19"/>
        <v>22.165528783720035</v>
      </c>
      <c r="U42" s="42">
        <v>0.81758889711164551</v>
      </c>
      <c r="V42" s="43">
        <f t="shared" si="31"/>
        <v>0.18241110288835449</v>
      </c>
      <c r="W42" s="29">
        <f t="shared" si="27"/>
        <v>364546.90912111598</v>
      </c>
      <c r="X42" s="29">
        <f t="shared" si="20"/>
        <v>1478433.056541038</v>
      </c>
      <c r="Y42" s="35">
        <f t="shared" si="28"/>
        <v>16.11674280654421</v>
      </c>
      <c r="Z42" s="36">
        <f t="shared" si="29"/>
        <v>6.0487859771758252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675</v>
      </c>
      <c r="E43">
        <v>12</v>
      </c>
      <c r="F43" s="3">
        <f t="shared" si="21"/>
        <v>1.7777777777777778E-2</v>
      </c>
      <c r="G43" s="2">
        <v>0.5</v>
      </c>
      <c r="H43" s="3">
        <f t="shared" si="22"/>
        <v>8.5106382978723402E-2</v>
      </c>
      <c r="I43" s="3">
        <f t="shared" si="23"/>
        <v>0.91489361702127658</v>
      </c>
      <c r="J43" s="5">
        <f t="shared" si="30"/>
        <v>86619.436937454389</v>
      </c>
      <c r="K43" s="5">
        <f t="shared" si="24"/>
        <v>7371.8669734003734</v>
      </c>
      <c r="L43" s="5">
        <f t="shared" si="25"/>
        <v>414667.51725377102</v>
      </c>
      <c r="M43" s="5">
        <f t="shared" si="16"/>
        <v>1587424.3429572484</v>
      </c>
      <c r="N43" s="33">
        <f t="shared" si="26"/>
        <v>18.32642186422299</v>
      </c>
      <c r="O43" s="4"/>
      <c r="Q43" s="27" t="s">
        <v>62</v>
      </c>
      <c r="R43" s="29">
        <f t="shared" si="17"/>
        <v>86619.436937454389</v>
      </c>
      <c r="S43" s="29">
        <f t="shared" si="18"/>
        <v>414667.51725377102</v>
      </c>
      <c r="T43" s="35">
        <f t="shared" si="19"/>
        <v>18.32642186422299</v>
      </c>
      <c r="U43" s="42">
        <v>0.77888026534586052</v>
      </c>
      <c r="V43" s="43">
        <f t="shared" si="31"/>
        <v>0.22111973465413948</v>
      </c>
      <c r="W43" s="29">
        <f t="shared" si="27"/>
        <v>322976.34586892638</v>
      </c>
      <c r="X43" s="29">
        <f t="shared" si="20"/>
        <v>1113886.1474199221</v>
      </c>
      <c r="Y43" s="35">
        <f t="shared" si="28"/>
        <v>12.859540384962671</v>
      </c>
      <c r="Z43" s="36">
        <f t="shared" si="29"/>
        <v>5.4668814792603193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475</v>
      </c>
      <c r="E44">
        <v>10</v>
      </c>
      <c r="F44" s="3">
        <f t="shared" si="21"/>
        <v>2.1052631578947368E-2</v>
      </c>
      <c r="G44" s="2">
        <v>0.5</v>
      </c>
      <c r="H44" s="3">
        <f t="shared" si="22"/>
        <v>0.1</v>
      </c>
      <c r="I44" s="3">
        <f t="shared" si="23"/>
        <v>0.9</v>
      </c>
      <c r="J44" s="5">
        <f t="shared" si="30"/>
        <v>79247.569964054012</v>
      </c>
      <c r="K44" s="5">
        <f t="shared" si="24"/>
        <v>7924.7569964054019</v>
      </c>
      <c r="L44" s="5">
        <f t="shared" si="25"/>
        <v>376425.95732925658</v>
      </c>
      <c r="M44" s="5">
        <f t="shared" si="16"/>
        <v>1172756.8257034775</v>
      </c>
      <c r="N44" s="33">
        <f t="shared" si="26"/>
        <v>14.798647153918152</v>
      </c>
      <c r="O44" s="4"/>
      <c r="Q44" s="27" t="s">
        <v>64</v>
      </c>
      <c r="R44" s="29">
        <f t="shared" si="17"/>
        <v>79247.569964054012</v>
      </c>
      <c r="S44" s="29">
        <f t="shared" si="18"/>
        <v>376425.95732925658</v>
      </c>
      <c r="T44" s="35">
        <f t="shared" si="19"/>
        <v>14.798647153918152</v>
      </c>
      <c r="U44" s="42">
        <v>0.71980976748499381</v>
      </c>
      <c r="V44" s="43">
        <f t="shared" si="31"/>
        <v>0.28019023251500619</v>
      </c>
      <c r="W44" s="29">
        <f t="shared" si="27"/>
        <v>270955.08082048839</v>
      </c>
      <c r="X44" s="29">
        <f t="shared" si="20"/>
        <v>790909.80155099579</v>
      </c>
      <c r="Y44" s="35">
        <f t="shared" si="28"/>
        <v>9.9802404276843486</v>
      </c>
      <c r="Z44" s="36">
        <f t="shared" si="29"/>
        <v>4.8184067262338033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282</v>
      </c>
      <c r="E45">
        <v>16</v>
      </c>
      <c r="F45" s="3">
        <f t="shared" si="21"/>
        <v>5.6737588652482268E-2</v>
      </c>
      <c r="G45" s="2">
        <v>0.5</v>
      </c>
      <c r="H45" s="3">
        <f t="shared" si="22"/>
        <v>0.24844720496894407</v>
      </c>
      <c r="I45" s="3">
        <f t="shared" si="23"/>
        <v>0.75155279503105588</v>
      </c>
      <c r="J45" s="5">
        <f t="shared" si="30"/>
        <v>71322.812967648613</v>
      </c>
      <c r="K45" s="5">
        <f t="shared" si="24"/>
        <v>17719.953532335057</v>
      </c>
      <c r="L45" s="5">
        <f t="shared" si="25"/>
        <v>312314.18100740539</v>
      </c>
      <c r="M45" s="5">
        <f t="shared" si="16"/>
        <v>796330.86837422079</v>
      </c>
      <c r="N45" s="33">
        <f t="shared" si="26"/>
        <v>11.165163504353499</v>
      </c>
      <c r="O45" s="4"/>
      <c r="Q45" s="27" t="s">
        <v>66</v>
      </c>
      <c r="R45" s="29">
        <f t="shared" si="17"/>
        <v>71322.812967648613</v>
      </c>
      <c r="S45" s="29">
        <f t="shared" si="18"/>
        <v>312314.18100740539</v>
      </c>
      <c r="T45" s="35">
        <f t="shared" si="19"/>
        <v>11.165163504353499</v>
      </c>
      <c r="U45" s="42">
        <v>0.68480776711742686</v>
      </c>
      <c r="V45" s="43">
        <f t="shared" si="31"/>
        <v>0.31519223288257314</v>
      </c>
      <c r="W45" s="29">
        <f t="shared" si="27"/>
        <v>213875.17693478917</v>
      </c>
      <c r="X45" s="29">
        <f t="shared" si="20"/>
        <v>519954.7207305074</v>
      </c>
      <c r="Y45" s="35">
        <f t="shared" si="28"/>
        <v>7.2901600357006977</v>
      </c>
      <c r="Z45" s="36">
        <f t="shared" si="29"/>
        <v>3.8750034686528014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160</v>
      </c>
      <c r="E46">
        <v>9</v>
      </c>
      <c r="F46" s="3">
        <f t="shared" si="21"/>
        <v>5.6250000000000001E-2</v>
      </c>
      <c r="G46" s="2">
        <v>0.5</v>
      </c>
      <c r="H46" s="3">
        <f t="shared" si="22"/>
        <v>0.24657534246575341</v>
      </c>
      <c r="I46" s="3">
        <f t="shared" si="23"/>
        <v>0.75342465753424659</v>
      </c>
      <c r="J46" s="5">
        <f t="shared" si="30"/>
        <v>53602.859435313556</v>
      </c>
      <c r="K46" s="5">
        <f t="shared" si="24"/>
        <v>13217.143422406081</v>
      </c>
      <c r="L46" s="5">
        <f t="shared" si="25"/>
        <v>234971.4386205526</v>
      </c>
      <c r="M46" s="5">
        <f>L46+M47</f>
        <v>484016.68736681534</v>
      </c>
      <c r="N46" s="33">
        <f t="shared" si="26"/>
        <v>9.0296803652968034</v>
      </c>
      <c r="O46" s="4"/>
      <c r="Q46" s="27" t="s">
        <v>68</v>
      </c>
      <c r="R46" s="29">
        <f t="shared" si="17"/>
        <v>53602.859435313556</v>
      </c>
      <c r="S46" s="29">
        <f t="shared" si="18"/>
        <v>234971.4386205526</v>
      </c>
      <c r="T46" s="35">
        <f t="shared" si="19"/>
        <v>9.0296803652968034</v>
      </c>
      <c r="U46" s="42">
        <v>0.65629805890441617</v>
      </c>
      <c r="V46" s="43">
        <f t="shared" si="31"/>
        <v>0.34370194109558383</v>
      </c>
      <c r="W46" s="29">
        <f t="shared" si="27"/>
        <v>154211.29906464682</v>
      </c>
      <c r="X46" s="29">
        <f>X47+W46</f>
        <v>306079.54379571823</v>
      </c>
      <c r="Y46" s="35">
        <f t="shared" si="28"/>
        <v>5.7101346275208797</v>
      </c>
      <c r="Z46" s="36">
        <f t="shared" si="29"/>
        <v>3.3195457377759237</v>
      </c>
    </row>
    <row r="47" spans="1:26" s="2" customFormat="1" x14ac:dyDescent="0.25">
      <c r="A47" s="12">
        <v>19</v>
      </c>
      <c r="B47" s="13" t="s">
        <v>69</v>
      </c>
      <c r="C47" s="12"/>
      <c r="D47">
        <v>111</v>
      </c>
      <c r="E47">
        <v>18</v>
      </c>
      <c r="F47" s="17">
        <f t="shared" si="21"/>
        <v>0.16216216216216217</v>
      </c>
      <c r="G47" s="12"/>
      <c r="H47" s="17">
        <v>1</v>
      </c>
      <c r="I47" s="17">
        <f t="shared" si="23"/>
        <v>0</v>
      </c>
      <c r="J47" s="21">
        <f t="shared" si="30"/>
        <v>40385.716012907476</v>
      </c>
      <c r="K47" s="21">
        <f t="shared" si="24"/>
        <v>40385.716012907476</v>
      </c>
      <c r="L47" s="21">
        <f>K47/F47</f>
        <v>249045.24874626275</v>
      </c>
      <c r="M47" s="21">
        <f>L47</f>
        <v>249045.24874626275</v>
      </c>
      <c r="N47" s="34">
        <f t="shared" si="26"/>
        <v>6.1666666666666661</v>
      </c>
      <c r="O47" s="4"/>
      <c r="Q47" s="30" t="s">
        <v>69</v>
      </c>
      <c r="R47" s="31">
        <f t="shared" si="17"/>
        <v>40385.716012907476</v>
      </c>
      <c r="S47" s="31">
        <f t="shared" si="18"/>
        <v>249045.24874626275</v>
      </c>
      <c r="T47" s="38">
        <f t="shared" si="19"/>
        <v>6.1666666666666661</v>
      </c>
      <c r="U47" s="44">
        <v>0.6098018151143324</v>
      </c>
      <c r="V47" s="45">
        <f t="shared" si="31"/>
        <v>0.3901981848856676</v>
      </c>
      <c r="W47" s="31">
        <f t="shared" si="27"/>
        <v>151868.24473107143</v>
      </c>
      <c r="X47" s="31">
        <f>W47</f>
        <v>151868.24473107143</v>
      </c>
      <c r="Y47" s="38">
        <f t="shared" si="28"/>
        <v>3.7604445265383828</v>
      </c>
      <c r="Z47" s="37">
        <f t="shared" si="29"/>
        <v>2.4062221401282833</v>
      </c>
    </row>
    <row r="48" spans="1:26" s="2" customFormat="1" ht="13.2" x14ac:dyDescent="0.25">
      <c r="B48" s="2" t="s">
        <v>70</v>
      </c>
      <c r="D48" s="25">
        <f>SUM(D29:D47)</f>
        <v>16140</v>
      </c>
      <c r="E48" s="25">
        <f>SUM(E29:E47)</f>
        <v>97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253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7612714.0398082919</v>
      </c>
      <c r="N54" s="32">
        <f>M54/J54</f>
        <v>76.127140398082915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76.127140398082915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6761370.8825337179</v>
      </c>
      <c r="Y54" s="40">
        <f>X54/R54</f>
        <v>67.613708825337184</v>
      </c>
      <c r="Z54" s="36">
        <f>T54-Y54</f>
        <v>8.5134315727457306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1208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7512714.0398082919</v>
      </c>
      <c r="N55" s="33">
        <f t="shared" ref="N55:N72" si="43">M55/J55</f>
        <v>75.127140398082915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75.127140398082915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6665199.9960614322</v>
      </c>
      <c r="Y55" s="35">
        <f t="shared" ref="Y55:Y72" si="45">X55/R55</f>
        <v>66.651999960614319</v>
      </c>
      <c r="Z55" s="36">
        <f t="shared" ref="Z55:Z72" si="46">T55-Y55</f>
        <v>8.4751404374685961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1852</v>
      </c>
      <c r="E56" s="49">
        <f t="shared" si="37"/>
        <v>1</v>
      </c>
      <c r="F56" s="3">
        <f t="shared" si="38"/>
        <v>5.3995680345572358E-4</v>
      </c>
      <c r="G56" s="2">
        <v>0.5</v>
      </c>
      <c r="H56" s="3">
        <f t="shared" si="39"/>
        <v>2.6961445133459158E-3</v>
      </c>
      <c r="I56" s="3">
        <f t="shared" si="40"/>
        <v>0.99730385548665412</v>
      </c>
      <c r="J56" s="5">
        <f t="shared" ref="J56:J72" si="47">I55*J55</f>
        <v>100000</v>
      </c>
      <c r="K56" s="5">
        <f t="shared" si="41"/>
        <v>269.61445133459159</v>
      </c>
      <c r="L56" s="5">
        <f t="shared" si="42"/>
        <v>499325.96387166349</v>
      </c>
      <c r="M56" s="5">
        <f t="shared" si="32"/>
        <v>7112714.0398082919</v>
      </c>
      <c r="N56" s="33">
        <f t="shared" si="43"/>
        <v>71.127140398082915</v>
      </c>
      <c r="O56" s="4"/>
      <c r="Q56" s="27" t="s">
        <v>38</v>
      </c>
      <c r="R56" s="29">
        <f t="shared" si="33"/>
        <v>100000</v>
      </c>
      <c r="S56" s="29">
        <f t="shared" si="34"/>
        <v>499325.96387166349</v>
      </c>
      <c r="T56" s="35">
        <f t="shared" si="35"/>
        <v>71.127140398082915</v>
      </c>
      <c r="U56" s="42">
        <v>0.96170886472285344</v>
      </c>
      <c r="V56" s="43">
        <f>1-U56</f>
        <v>3.829113527714656E-2</v>
      </c>
      <c r="W56" s="29">
        <f t="shared" si="44"/>
        <v>480206.20584166201</v>
      </c>
      <c r="X56" s="29">
        <f t="shared" si="36"/>
        <v>6280516.4501722911</v>
      </c>
      <c r="Y56" s="35">
        <f t="shared" si="45"/>
        <v>62.805164501722913</v>
      </c>
      <c r="Z56" s="36">
        <f t="shared" si="46"/>
        <v>8.3219758963600015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2014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99730.385548665407</v>
      </c>
      <c r="K57" s="5">
        <f t="shared" si="41"/>
        <v>0</v>
      </c>
      <c r="L57" s="5">
        <f t="shared" si="42"/>
        <v>498651.92774332705</v>
      </c>
      <c r="M57" s="5">
        <f t="shared" si="32"/>
        <v>6613388.0759366285</v>
      </c>
      <c r="N57" s="33">
        <f t="shared" si="43"/>
        <v>66.312669298861735</v>
      </c>
      <c r="O57" s="4"/>
      <c r="Q57" s="27" t="s">
        <v>40</v>
      </c>
      <c r="R57" s="29">
        <f t="shared" si="33"/>
        <v>99730.385548665407</v>
      </c>
      <c r="S57" s="29">
        <f t="shared" si="34"/>
        <v>498651.92774332705</v>
      </c>
      <c r="T57" s="35">
        <f t="shared" si="35"/>
        <v>66.312669298861735</v>
      </c>
      <c r="U57" s="42">
        <v>0.96170886472285344</v>
      </c>
      <c r="V57" s="43">
        <f>1-U57</f>
        <v>3.829113527714656E-2</v>
      </c>
      <c r="W57" s="29">
        <f t="shared" si="44"/>
        <v>479557.97932189738</v>
      </c>
      <c r="X57" s="29">
        <f t="shared" si="36"/>
        <v>5800310.2443306288</v>
      </c>
      <c r="Y57" s="35">
        <f t="shared" si="45"/>
        <v>58.159909965456343</v>
      </c>
      <c r="Z57" s="36">
        <f t="shared" si="46"/>
        <v>8.1527593334053918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2186</v>
      </c>
      <c r="E58" s="49">
        <f t="shared" si="37"/>
        <v>2</v>
      </c>
      <c r="F58" s="3">
        <f t="shared" si="38"/>
        <v>9.1491308325709062E-4</v>
      </c>
      <c r="G58" s="2">
        <v>0.5</v>
      </c>
      <c r="H58" s="3">
        <f t="shared" si="39"/>
        <v>4.5641259698767688E-3</v>
      </c>
      <c r="I58" s="3">
        <f t="shared" si="40"/>
        <v>0.99543587403012324</v>
      </c>
      <c r="J58" s="5">
        <f t="shared" si="47"/>
        <v>99730.385548665407</v>
      </c>
      <c r="K58" s="5">
        <f t="shared" si="41"/>
        <v>455.18204266848659</v>
      </c>
      <c r="L58" s="5">
        <f t="shared" si="42"/>
        <v>497513.97263665579</v>
      </c>
      <c r="M58" s="5">
        <f t="shared" si="32"/>
        <v>6114736.1481933016</v>
      </c>
      <c r="N58" s="33">
        <f t="shared" si="43"/>
        <v>61.312669298861735</v>
      </c>
      <c r="O58" s="4"/>
      <c r="Q58" s="27" t="s">
        <v>42</v>
      </c>
      <c r="R58" s="29">
        <f t="shared" si="33"/>
        <v>99730.385548665407</v>
      </c>
      <c r="S58" s="29">
        <f t="shared" si="34"/>
        <v>497513.97263665579</v>
      </c>
      <c r="T58" s="35">
        <f t="shared" si="35"/>
        <v>61.312669298861735</v>
      </c>
      <c r="U58" s="42">
        <v>0.96170886472285344</v>
      </c>
      <c r="V58" s="43">
        <f>1-U58</f>
        <v>3.829113527714656E-2</v>
      </c>
      <c r="W58" s="29">
        <f t="shared" si="44"/>
        <v>478463.597808155</v>
      </c>
      <c r="X58" s="29">
        <f t="shared" si="36"/>
        <v>5320752.2650087317</v>
      </c>
      <c r="Y58" s="35">
        <f t="shared" si="45"/>
        <v>53.351365641842079</v>
      </c>
      <c r="Z58" s="36">
        <f t="shared" si="46"/>
        <v>7.9613036570196556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2307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99275.20350599692</v>
      </c>
      <c r="K59" s="5">
        <f t="shared" si="41"/>
        <v>0</v>
      </c>
      <c r="L59" s="5">
        <f t="shared" si="42"/>
        <v>496376.01752998459</v>
      </c>
      <c r="M59" s="5">
        <f t="shared" si="32"/>
        <v>5617222.1755566457</v>
      </c>
      <c r="N59" s="33">
        <f t="shared" si="43"/>
        <v>56.582328488677696</v>
      </c>
      <c r="O59" s="4"/>
      <c r="Q59" s="27" t="s">
        <v>44</v>
      </c>
      <c r="R59" s="29">
        <f t="shared" si="33"/>
        <v>99275.20350599692</v>
      </c>
      <c r="S59" s="29">
        <f t="shared" si="34"/>
        <v>496376.01752998459</v>
      </c>
      <c r="T59" s="35">
        <f t="shared" si="35"/>
        <v>56.582328488677696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478055.61715677392</v>
      </c>
      <c r="X59" s="29">
        <f t="shared" si="36"/>
        <v>4842288.6672005765</v>
      </c>
      <c r="Y59" s="35">
        <f t="shared" si="45"/>
        <v>48.776416428177541</v>
      </c>
      <c r="Z59" s="36">
        <f t="shared" si="46"/>
        <v>7.8059120605001553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2325</v>
      </c>
      <c r="E60" s="49">
        <f t="shared" si="37"/>
        <v>5</v>
      </c>
      <c r="F60" s="3">
        <f t="shared" si="38"/>
        <v>2.1505376344086021E-3</v>
      </c>
      <c r="G60" s="2">
        <v>0.5</v>
      </c>
      <c r="H60" s="3">
        <f t="shared" si="39"/>
        <v>1.0695187165775402E-2</v>
      </c>
      <c r="I60" s="3">
        <f t="shared" si="40"/>
        <v>0.98930481283422456</v>
      </c>
      <c r="J60" s="5">
        <f t="shared" si="47"/>
        <v>99275.20350599692</v>
      </c>
      <c r="K60" s="5">
        <f t="shared" si="41"/>
        <v>1061.7668824170794</v>
      </c>
      <c r="L60" s="5">
        <f t="shared" si="42"/>
        <v>493721.60032394191</v>
      </c>
      <c r="M60" s="5">
        <f t="shared" si="32"/>
        <v>5120846.1580266608</v>
      </c>
      <c r="N60" s="33">
        <f t="shared" si="43"/>
        <v>51.582328488677696</v>
      </c>
      <c r="O60" s="4"/>
      <c r="Q60" s="27" t="s">
        <v>46</v>
      </c>
      <c r="R60" s="29">
        <f t="shared" si="33"/>
        <v>99275.20350599692</v>
      </c>
      <c r="S60" s="29">
        <f t="shared" si="34"/>
        <v>493721.60032394191</v>
      </c>
      <c r="T60" s="35">
        <f t="shared" si="35"/>
        <v>51.582328488677696</v>
      </c>
      <c r="U60" s="42">
        <v>0.95736753435116873</v>
      </c>
      <c r="V60" s="43">
        <f t="shared" si="48"/>
        <v>4.2632465648831275E-2</v>
      </c>
      <c r="W60" s="29">
        <f t="shared" si="44"/>
        <v>472673.03115804546</v>
      </c>
      <c r="X60" s="29">
        <f t="shared" si="36"/>
        <v>4364233.0500438027</v>
      </c>
      <c r="Y60" s="35">
        <f t="shared" si="45"/>
        <v>43.960957982626269</v>
      </c>
      <c r="Z60" s="36">
        <f t="shared" si="46"/>
        <v>7.6213705060514272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2283</v>
      </c>
      <c r="E61" s="49">
        <f t="shared" si="37"/>
        <v>6</v>
      </c>
      <c r="F61" s="3">
        <f t="shared" si="38"/>
        <v>2.6281208935611039E-3</v>
      </c>
      <c r="G61" s="2">
        <v>0.5</v>
      </c>
      <c r="H61" s="3">
        <f t="shared" si="39"/>
        <v>1.3054830287206267E-2</v>
      </c>
      <c r="I61" s="3">
        <f t="shared" si="40"/>
        <v>0.98694516971279378</v>
      </c>
      <c r="J61" s="5">
        <f t="shared" si="47"/>
        <v>98213.436623579837</v>
      </c>
      <c r="K61" s="5">
        <f t="shared" si="41"/>
        <v>1282.1597470441234</v>
      </c>
      <c r="L61" s="5">
        <f t="shared" si="42"/>
        <v>487861.78375028889</v>
      </c>
      <c r="M61" s="5">
        <f t="shared" si="32"/>
        <v>4627124.5577027192</v>
      </c>
      <c r="N61" s="33">
        <f t="shared" si="43"/>
        <v>47.112948256122863</v>
      </c>
      <c r="O61" s="4"/>
      <c r="Q61" s="27" t="s">
        <v>48</v>
      </c>
      <c r="R61" s="29">
        <f t="shared" si="33"/>
        <v>98213.436623579837</v>
      </c>
      <c r="S61" s="29">
        <f t="shared" si="34"/>
        <v>487861.78375028889</v>
      </c>
      <c r="T61" s="35">
        <f t="shared" si="35"/>
        <v>47.112948256122863</v>
      </c>
      <c r="U61" s="42">
        <v>0.95681081085376496</v>
      </c>
      <c r="V61" s="43">
        <f t="shared" si="48"/>
        <v>4.3189189146235041E-2</v>
      </c>
      <c r="W61" s="29">
        <f t="shared" si="44"/>
        <v>466791.42889467807</v>
      </c>
      <c r="X61" s="29">
        <f t="shared" si="36"/>
        <v>3891560.0188857568</v>
      </c>
      <c r="Y61" s="35">
        <f t="shared" si="45"/>
        <v>39.623499112456891</v>
      </c>
      <c r="Z61" s="36">
        <f t="shared" si="46"/>
        <v>7.489449143665972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2471</v>
      </c>
      <c r="E62" s="49">
        <f t="shared" si="37"/>
        <v>2</v>
      </c>
      <c r="F62" s="3">
        <f t="shared" si="38"/>
        <v>8.0938891137191421E-4</v>
      </c>
      <c r="G62" s="2">
        <v>0.5</v>
      </c>
      <c r="H62" s="3">
        <f t="shared" si="39"/>
        <v>4.0387722132471729E-3</v>
      </c>
      <c r="I62" s="3">
        <f t="shared" si="40"/>
        <v>0.99596122778675278</v>
      </c>
      <c r="J62" s="5">
        <f t="shared" si="47"/>
        <v>96931.276876535718</v>
      </c>
      <c r="K62" s="5">
        <f t="shared" si="41"/>
        <v>391.48334764352069</v>
      </c>
      <c r="L62" s="5">
        <f t="shared" si="42"/>
        <v>483677.6760135697</v>
      </c>
      <c r="M62" s="5">
        <f t="shared" si="32"/>
        <v>4139262.7739524306</v>
      </c>
      <c r="N62" s="33">
        <f t="shared" si="43"/>
        <v>42.703066619299094</v>
      </c>
      <c r="O62" s="4"/>
      <c r="Q62" s="27" t="s">
        <v>50</v>
      </c>
      <c r="R62" s="29">
        <f t="shared" si="33"/>
        <v>96931.276876535718</v>
      </c>
      <c r="S62" s="29">
        <f t="shared" si="34"/>
        <v>483677.6760135697</v>
      </c>
      <c r="T62" s="35">
        <f t="shared" si="35"/>
        <v>42.703066619299094</v>
      </c>
      <c r="U62" s="42">
        <v>0.94800928093814252</v>
      </c>
      <c r="V62" s="43">
        <f t="shared" si="48"/>
        <v>5.1990719061857482E-2</v>
      </c>
      <c r="W62" s="29">
        <f t="shared" si="44"/>
        <v>458530.92584345606</v>
      </c>
      <c r="X62" s="29">
        <f t="shared" si="36"/>
        <v>3424768.5899910787</v>
      </c>
      <c r="Y62" s="35">
        <f t="shared" si="45"/>
        <v>35.331924847676454</v>
      </c>
      <c r="Z62" s="36">
        <f t="shared" si="46"/>
        <v>7.3711417716226393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2891</v>
      </c>
      <c r="E63" s="49">
        <f t="shared" si="37"/>
        <v>18</v>
      </c>
      <c r="F63" s="3">
        <f t="shared" si="38"/>
        <v>6.2262193012798343E-3</v>
      </c>
      <c r="G63" s="2">
        <v>0.5</v>
      </c>
      <c r="H63" s="3">
        <f t="shared" si="39"/>
        <v>3.0653950953678476E-2</v>
      </c>
      <c r="I63" s="3">
        <f t="shared" si="40"/>
        <v>0.96934604904632149</v>
      </c>
      <c r="J63" s="5">
        <f t="shared" si="47"/>
        <v>96539.793528892187</v>
      </c>
      <c r="K63" s="5">
        <f t="shared" si="41"/>
        <v>2959.3260959129079</v>
      </c>
      <c r="L63" s="5">
        <f t="shared" si="42"/>
        <v>475300.65240467864</v>
      </c>
      <c r="M63" s="5">
        <f t="shared" si="32"/>
        <v>3655585.0979388608</v>
      </c>
      <c r="N63" s="33">
        <f t="shared" si="43"/>
        <v>37.866096086530646</v>
      </c>
      <c r="O63" s="4"/>
      <c r="Q63" s="27" t="s">
        <v>52</v>
      </c>
      <c r="R63" s="29">
        <f t="shared" si="33"/>
        <v>96539.793528892187</v>
      </c>
      <c r="S63" s="29">
        <f t="shared" si="34"/>
        <v>475300.65240467864</v>
      </c>
      <c r="T63" s="35">
        <f t="shared" si="35"/>
        <v>37.866096086530646</v>
      </c>
      <c r="U63" s="42">
        <v>0.94216194080535964</v>
      </c>
      <c r="V63" s="43">
        <f t="shared" si="48"/>
        <v>5.7838059194640357E-2</v>
      </c>
      <c r="W63" s="29">
        <f t="shared" si="44"/>
        <v>447810.18513564568</v>
      </c>
      <c r="X63" s="29">
        <f t="shared" si="36"/>
        <v>2966237.6641476229</v>
      </c>
      <c r="Y63" s="35">
        <f t="shared" si="45"/>
        <v>30.725543899779471</v>
      </c>
      <c r="Z63" s="36">
        <f t="shared" si="46"/>
        <v>7.1405521867511759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2818</v>
      </c>
      <c r="E64" s="49">
        <f t="shared" si="37"/>
        <v>9</v>
      </c>
      <c r="F64" s="3">
        <f t="shared" si="38"/>
        <v>3.1937544357700499E-3</v>
      </c>
      <c r="G64" s="2">
        <v>0.5</v>
      </c>
      <c r="H64" s="3">
        <f t="shared" si="39"/>
        <v>1.5842281288505546E-2</v>
      </c>
      <c r="I64" s="3">
        <f t="shared" si="40"/>
        <v>0.98415771871149449</v>
      </c>
      <c r="J64" s="5">
        <f t="shared" si="47"/>
        <v>93580.467432979276</v>
      </c>
      <c r="K64" s="5">
        <f t="shared" si="41"/>
        <v>1482.5280881830902</v>
      </c>
      <c r="L64" s="5">
        <f t="shared" si="42"/>
        <v>464196.01694443868</v>
      </c>
      <c r="M64" s="5">
        <f t="shared" si="32"/>
        <v>3180284.4455341822</v>
      </c>
      <c r="N64" s="33">
        <f t="shared" si="43"/>
        <v>33.984489848929719</v>
      </c>
      <c r="O64" s="4"/>
      <c r="Q64" s="27" t="s">
        <v>54</v>
      </c>
      <c r="R64" s="29">
        <f t="shared" si="33"/>
        <v>93580.467432979276</v>
      </c>
      <c r="S64" s="29">
        <f t="shared" si="34"/>
        <v>464196.01694443868</v>
      </c>
      <c r="T64" s="35">
        <f t="shared" si="35"/>
        <v>33.984489848929719</v>
      </c>
      <c r="U64" s="42">
        <v>0.92489605986448908</v>
      </c>
      <c r="V64" s="43">
        <f t="shared" si="48"/>
        <v>7.5103940135510916E-2</v>
      </c>
      <c r="W64" s="29">
        <f t="shared" si="44"/>
        <v>429333.06707670097</v>
      </c>
      <c r="X64" s="29">
        <f t="shared" si="36"/>
        <v>2518427.4790119771</v>
      </c>
      <c r="Y64" s="35">
        <f t="shared" si="45"/>
        <v>26.911892493117023</v>
      </c>
      <c r="Z64" s="36">
        <f t="shared" si="46"/>
        <v>7.0725973558126967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2656</v>
      </c>
      <c r="E65" s="49">
        <f t="shared" si="37"/>
        <v>14</v>
      </c>
      <c r="F65" s="3">
        <f t="shared" si="38"/>
        <v>5.2710843373493972E-3</v>
      </c>
      <c r="G65" s="2">
        <v>0.5</v>
      </c>
      <c r="H65" s="3">
        <f t="shared" si="39"/>
        <v>2.601263470828688E-2</v>
      </c>
      <c r="I65" s="3">
        <f t="shared" si="40"/>
        <v>0.97398736529171315</v>
      </c>
      <c r="J65" s="5">
        <f t="shared" si="47"/>
        <v>92097.939344796192</v>
      </c>
      <c r="K65" s="5">
        <f t="shared" si="41"/>
        <v>2395.7100535621453</v>
      </c>
      <c r="L65" s="5">
        <f t="shared" si="42"/>
        <v>454500.42159007565</v>
      </c>
      <c r="M65" s="5">
        <f t="shared" si="32"/>
        <v>2716088.4285897436</v>
      </c>
      <c r="N65" s="33">
        <f t="shared" si="43"/>
        <v>29.491305103160386</v>
      </c>
      <c r="O65" s="4"/>
      <c r="Q65" s="27" t="s">
        <v>56</v>
      </c>
      <c r="R65" s="29">
        <f t="shared" si="33"/>
        <v>92097.939344796192</v>
      </c>
      <c r="S65" s="29">
        <f t="shared" si="34"/>
        <v>454500.42159007565</v>
      </c>
      <c r="T65" s="35">
        <f t="shared" si="35"/>
        <v>29.491305103160386</v>
      </c>
      <c r="U65" s="42">
        <v>0.89970667843387275</v>
      </c>
      <c r="V65" s="43">
        <f t="shared" si="48"/>
        <v>0.10029332156612725</v>
      </c>
      <c r="W65" s="29">
        <f t="shared" si="44"/>
        <v>408917.0646556018</v>
      </c>
      <c r="X65" s="29">
        <f t="shared" si="36"/>
        <v>2089094.4119352764</v>
      </c>
      <c r="Y65" s="35">
        <f t="shared" si="45"/>
        <v>22.683400158543463</v>
      </c>
      <c r="Z65" s="36">
        <f t="shared" si="46"/>
        <v>6.8079049446169222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2229</v>
      </c>
      <c r="E66" s="49">
        <f t="shared" si="37"/>
        <v>21</v>
      </c>
      <c r="F66" s="3">
        <f t="shared" si="38"/>
        <v>9.4212651413189772E-3</v>
      </c>
      <c r="G66" s="2">
        <v>0.5</v>
      </c>
      <c r="H66" s="3">
        <f t="shared" si="39"/>
        <v>4.6022353714661408E-2</v>
      </c>
      <c r="I66" s="3">
        <f t="shared" si="40"/>
        <v>0.95397764628533854</v>
      </c>
      <c r="J66" s="5">
        <f t="shared" si="47"/>
        <v>89702.229291234049</v>
      </c>
      <c r="K66" s="5">
        <f t="shared" si="41"/>
        <v>4128.3077254348345</v>
      </c>
      <c r="L66" s="5">
        <f t="shared" si="42"/>
        <v>438190.37714258308</v>
      </c>
      <c r="M66" s="5">
        <f t="shared" si="32"/>
        <v>2261588.0069996677</v>
      </c>
      <c r="N66" s="33">
        <f t="shared" si="43"/>
        <v>25.212171702634333</v>
      </c>
      <c r="O66" s="4"/>
      <c r="Q66" s="27" t="s">
        <v>58</v>
      </c>
      <c r="R66" s="29">
        <f t="shared" si="33"/>
        <v>89702.229291234049</v>
      </c>
      <c r="S66" s="29">
        <f t="shared" si="34"/>
        <v>438190.37714258308</v>
      </c>
      <c r="T66" s="35">
        <f t="shared" si="35"/>
        <v>25.212171702634333</v>
      </c>
      <c r="U66" s="42">
        <v>0.86438699185239576</v>
      </c>
      <c r="V66" s="43">
        <f t="shared" si="48"/>
        <v>0.13561300814760424</v>
      </c>
      <c r="W66" s="29">
        <f t="shared" si="44"/>
        <v>378766.06195694418</v>
      </c>
      <c r="X66" s="29">
        <f t="shared" si="36"/>
        <v>1680177.3472796746</v>
      </c>
      <c r="Y66" s="35">
        <f t="shared" si="45"/>
        <v>18.730608598641219</v>
      </c>
      <c r="Z66" s="36">
        <f t="shared" si="46"/>
        <v>6.4815631039931141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1665</v>
      </c>
      <c r="E67" s="49">
        <f t="shared" si="37"/>
        <v>23</v>
      </c>
      <c r="F67" s="3">
        <f t="shared" si="38"/>
        <v>1.3813813813813814E-2</v>
      </c>
      <c r="G67" s="2">
        <v>0.5</v>
      </c>
      <c r="H67" s="3">
        <f t="shared" si="39"/>
        <v>6.6763425253991288E-2</v>
      </c>
      <c r="I67" s="3">
        <f t="shared" si="40"/>
        <v>0.93323657474600874</v>
      </c>
      <c r="J67" s="5">
        <f t="shared" si="47"/>
        <v>85573.921565799203</v>
      </c>
      <c r="K67" s="5">
        <f t="shared" si="41"/>
        <v>5713.2081161491478</v>
      </c>
      <c r="L67" s="5">
        <f t="shared" si="42"/>
        <v>413586.58753862313</v>
      </c>
      <c r="M67" s="5">
        <f t="shared" si="32"/>
        <v>1823397.6298570847</v>
      </c>
      <c r="N67" s="33">
        <f t="shared" si="43"/>
        <v>21.307865719990922</v>
      </c>
      <c r="O67" s="4"/>
      <c r="Q67" s="27" t="s">
        <v>60</v>
      </c>
      <c r="R67" s="29">
        <f t="shared" si="33"/>
        <v>85573.921565799203</v>
      </c>
      <c r="S67" s="29">
        <f t="shared" si="34"/>
        <v>413586.58753862313</v>
      </c>
      <c r="T67" s="35">
        <f t="shared" si="35"/>
        <v>21.307865719990922</v>
      </c>
      <c r="U67" s="42">
        <v>0.82345390469096191</v>
      </c>
      <c r="V67" s="43">
        <f t="shared" si="48"/>
        <v>0.17654609530903809</v>
      </c>
      <c r="W67" s="29">
        <f t="shared" si="44"/>
        <v>340569.49043648958</v>
      </c>
      <c r="X67" s="29">
        <f t="shared" si="36"/>
        <v>1301411.2853227304</v>
      </c>
      <c r="Y67" s="35">
        <f t="shared" si="45"/>
        <v>15.208036064141968</v>
      </c>
      <c r="Z67" s="36">
        <f t="shared" si="46"/>
        <v>6.0998296558489535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1263</v>
      </c>
      <c r="E68" s="49">
        <f t="shared" si="37"/>
        <v>24</v>
      </c>
      <c r="F68" s="3">
        <f t="shared" si="38"/>
        <v>1.9002375296912115E-2</v>
      </c>
      <c r="G68" s="2">
        <v>0.5</v>
      </c>
      <c r="H68" s="3">
        <f t="shared" si="39"/>
        <v>9.0702947845805001E-2</v>
      </c>
      <c r="I68" s="3">
        <f t="shared" si="40"/>
        <v>0.90929705215419498</v>
      </c>
      <c r="J68" s="5">
        <f t="shared" si="47"/>
        <v>79860.713449650051</v>
      </c>
      <c r="K68" s="5">
        <f t="shared" si="41"/>
        <v>7243.6021269523862</v>
      </c>
      <c r="L68" s="5">
        <f t="shared" si="42"/>
        <v>381194.56193086924</v>
      </c>
      <c r="M68" s="5">
        <f t="shared" si="32"/>
        <v>1409811.0423184617</v>
      </c>
      <c r="N68" s="33">
        <f t="shared" si="43"/>
        <v>17.653373998559481</v>
      </c>
      <c r="O68" s="4"/>
      <c r="Q68" s="27" t="s">
        <v>62</v>
      </c>
      <c r="R68" s="29">
        <f t="shared" si="33"/>
        <v>79860.713449650051</v>
      </c>
      <c r="S68" s="29">
        <f t="shared" si="34"/>
        <v>381194.56193086924</v>
      </c>
      <c r="T68" s="35">
        <f t="shared" si="35"/>
        <v>17.653373998559481</v>
      </c>
      <c r="U68" s="42">
        <v>0.7557222850963411</v>
      </c>
      <c r="V68" s="43">
        <f t="shared" si="48"/>
        <v>0.2442777149036589</v>
      </c>
      <c r="W68" s="29">
        <f t="shared" si="44"/>
        <v>288077.22540869523</v>
      </c>
      <c r="X68" s="29">
        <f t="shared" si="36"/>
        <v>960841.79488624097</v>
      </c>
      <c r="Y68" s="35">
        <f t="shared" si="45"/>
        <v>12.031470210844345</v>
      </c>
      <c r="Z68" s="36">
        <f t="shared" si="46"/>
        <v>5.6219037877151354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906</v>
      </c>
      <c r="E69" s="49">
        <f t="shared" si="37"/>
        <v>26</v>
      </c>
      <c r="F69" s="3">
        <f t="shared" si="38"/>
        <v>2.8697571743929361E-2</v>
      </c>
      <c r="G69" s="2">
        <v>0.5</v>
      </c>
      <c r="H69" s="3">
        <f t="shared" si="39"/>
        <v>0.13388259526261587</v>
      </c>
      <c r="I69" s="3">
        <f t="shared" si="40"/>
        <v>0.86611740473738408</v>
      </c>
      <c r="J69" s="5">
        <f t="shared" si="47"/>
        <v>72617.111322697659</v>
      </c>
      <c r="K69" s="5">
        <f t="shared" si="41"/>
        <v>9722.1673243570513</v>
      </c>
      <c r="L69" s="5">
        <f t="shared" si="42"/>
        <v>338780.13830259565</v>
      </c>
      <c r="M69" s="5">
        <f t="shared" si="32"/>
        <v>1028616.4803875925</v>
      </c>
      <c r="N69" s="33">
        <f t="shared" si="43"/>
        <v>14.164932502156439</v>
      </c>
      <c r="O69" s="4"/>
      <c r="Q69" s="27" t="s">
        <v>64</v>
      </c>
      <c r="R69" s="29">
        <f t="shared" si="33"/>
        <v>72617.111322697659</v>
      </c>
      <c r="S69" s="29">
        <f t="shared" si="34"/>
        <v>338780.13830259565</v>
      </c>
      <c r="T69" s="35">
        <f t="shared" si="35"/>
        <v>14.164932502156439</v>
      </c>
      <c r="U69" s="42">
        <v>0.69850988448397933</v>
      </c>
      <c r="V69" s="43">
        <f t="shared" si="48"/>
        <v>0.30149011551602067</v>
      </c>
      <c r="W69" s="29">
        <f t="shared" si="44"/>
        <v>236641.27527121262</v>
      </c>
      <c r="X69" s="29">
        <f t="shared" si="36"/>
        <v>672764.5694775458</v>
      </c>
      <c r="Y69" s="35">
        <f t="shared" si="45"/>
        <v>9.2645460170936644</v>
      </c>
      <c r="Z69" s="36">
        <f t="shared" si="46"/>
        <v>4.900386485062775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502</v>
      </c>
      <c r="E70" s="49">
        <f t="shared" si="37"/>
        <v>26</v>
      </c>
      <c r="F70" s="3">
        <f t="shared" si="38"/>
        <v>5.1792828685258967E-2</v>
      </c>
      <c r="G70" s="2">
        <v>0.5</v>
      </c>
      <c r="H70" s="3">
        <f t="shared" si="39"/>
        <v>0.22927689594356263</v>
      </c>
      <c r="I70" s="3">
        <f t="shared" si="40"/>
        <v>0.7707231040564374</v>
      </c>
      <c r="J70" s="5">
        <f t="shared" si="47"/>
        <v>62894.943998340605</v>
      </c>
      <c r="K70" s="5">
        <f t="shared" si="41"/>
        <v>14420.357530483738</v>
      </c>
      <c r="L70" s="5">
        <f t="shared" si="42"/>
        <v>278423.82616549369</v>
      </c>
      <c r="M70" s="5">
        <f t="shared" si="32"/>
        <v>689836.34208499687</v>
      </c>
      <c r="N70" s="33">
        <f t="shared" si="43"/>
        <v>10.96807307918419</v>
      </c>
      <c r="O70" s="4"/>
      <c r="Q70" s="27" t="s">
        <v>66</v>
      </c>
      <c r="R70" s="29">
        <f t="shared" si="33"/>
        <v>62894.943998340605</v>
      </c>
      <c r="S70" s="29">
        <f t="shared" si="34"/>
        <v>278423.82616549369</v>
      </c>
      <c r="T70" s="35">
        <f t="shared" si="35"/>
        <v>10.96807307918419</v>
      </c>
      <c r="U70" s="42">
        <v>0.67065690345363116</v>
      </c>
      <c r="V70" s="43">
        <f t="shared" si="48"/>
        <v>0.32934309654636884</v>
      </c>
      <c r="W70" s="29">
        <f t="shared" si="44"/>
        <v>186726.86110386209</v>
      </c>
      <c r="X70" s="29">
        <f t="shared" si="36"/>
        <v>436123.29420633323</v>
      </c>
      <c r="Y70" s="35">
        <f t="shared" si="45"/>
        <v>6.9341550605059723</v>
      </c>
      <c r="Z70" s="36">
        <f t="shared" si="46"/>
        <v>4.033918018678218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276</v>
      </c>
      <c r="E71" s="49">
        <f t="shared" si="49"/>
        <v>17</v>
      </c>
      <c r="F71" s="3">
        <f t="shared" si="38"/>
        <v>6.1594202898550728E-2</v>
      </c>
      <c r="G71" s="2">
        <v>0.5</v>
      </c>
      <c r="H71" s="3">
        <f t="shared" si="39"/>
        <v>0.26687598116169547</v>
      </c>
      <c r="I71" s="3">
        <f t="shared" si="40"/>
        <v>0.73312401883830458</v>
      </c>
      <c r="J71" s="5">
        <f t="shared" si="47"/>
        <v>48474.586467856869</v>
      </c>
      <c r="K71" s="5">
        <f t="shared" si="41"/>
        <v>12936.702825016748</v>
      </c>
      <c r="L71" s="5">
        <f t="shared" si="42"/>
        <v>210031.17527674249</v>
      </c>
      <c r="M71" s="5">
        <f>L71+M72</f>
        <v>411412.51591950317</v>
      </c>
      <c r="N71" s="33">
        <f t="shared" si="43"/>
        <v>8.4871794871794872</v>
      </c>
      <c r="O71" s="4"/>
      <c r="Q71" s="27" t="s">
        <v>68</v>
      </c>
      <c r="R71" s="29">
        <f t="shared" si="33"/>
        <v>48474.586467856869</v>
      </c>
      <c r="S71" s="29">
        <f t="shared" si="34"/>
        <v>210031.17527674249</v>
      </c>
      <c r="T71" s="35">
        <f t="shared" si="35"/>
        <v>8.4871794871794872</v>
      </c>
      <c r="U71" s="42">
        <v>0.63527807449444496</v>
      </c>
      <c r="V71" s="43">
        <f t="shared" si="48"/>
        <v>0.36472192550555504</v>
      </c>
      <c r="W71" s="29">
        <f t="shared" si="44"/>
        <v>133428.20061361423</v>
      </c>
      <c r="X71" s="29">
        <f>X72+W71</f>
        <v>249396.43310247117</v>
      </c>
      <c r="Y71" s="35">
        <f t="shared" si="45"/>
        <v>5.1448903698816295</v>
      </c>
      <c r="Z71" s="36">
        <f t="shared" si="46"/>
        <v>3.3422891172978577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170</v>
      </c>
      <c r="E72" s="50">
        <f t="shared" si="49"/>
        <v>30</v>
      </c>
      <c r="F72" s="17">
        <f t="shared" si="38"/>
        <v>0.17647058823529413</v>
      </c>
      <c r="G72" s="12"/>
      <c r="H72" s="17">
        <v>1</v>
      </c>
      <c r="I72" s="17">
        <f t="shared" si="40"/>
        <v>0</v>
      </c>
      <c r="J72" s="21">
        <f t="shared" si="47"/>
        <v>35537.883642840126</v>
      </c>
      <c r="K72" s="21">
        <f t="shared" si="41"/>
        <v>35537.883642840126</v>
      </c>
      <c r="L72" s="21">
        <f>K72/F72</f>
        <v>201381.34064276071</v>
      </c>
      <c r="M72" s="21">
        <f>L72</f>
        <v>201381.34064276071</v>
      </c>
      <c r="N72" s="34">
        <f t="shared" si="43"/>
        <v>5.666666666666667</v>
      </c>
      <c r="O72" s="4"/>
      <c r="Q72" s="30" t="s">
        <v>69</v>
      </c>
      <c r="R72" s="31">
        <f t="shared" si="33"/>
        <v>35537.883642840126</v>
      </c>
      <c r="S72" s="31">
        <f t="shared" si="34"/>
        <v>201381.34064276071</v>
      </c>
      <c r="T72" s="38">
        <f t="shared" si="35"/>
        <v>5.666666666666667</v>
      </c>
      <c r="U72" s="44">
        <v>0.57586384179742911</v>
      </c>
      <c r="V72" s="45">
        <f t="shared" si="48"/>
        <v>0.42413615820257089</v>
      </c>
      <c r="W72" s="31">
        <f t="shared" si="44"/>
        <v>115968.23248885694</v>
      </c>
      <c r="X72" s="31">
        <f>W72</f>
        <v>115968.23248885694</v>
      </c>
      <c r="Y72" s="38">
        <f t="shared" si="45"/>
        <v>3.2632284368520983</v>
      </c>
      <c r="Z72" s="37">
        <f t="shared" si="46"/>
        <v>2.4034382298145687</v>
      </c>
    </row>
    <row r="73" spans="1:26" s="2" customFormat="1" ht="13.2" x14ac:dyDescent="0.25">
      <c r="B73" s="2" t="s">
        <v>70</v>
      </c>
      <c r="D73" s="25">
        <f>SUM(D54:D72)</f>
        <v>32275</v>
      </c>
      <c r="E73" s="25">
        <f>SUM(E54:E72)</f>
        <v>224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73.33705172668013</v>
      </c>
      <c r="F78" s="54">
        <f>$Y$4</f>
        <v>66.545164908242072</v>
      </c>
      <c r="G78" s="54">
        <f>E78-F78</f>
        <v>6.7918868184380585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79.121797157247386</v>
      </c>
      <c r="F79" s="54">
        <f>$Y$29</f>
        <v>70.139224125621027</v>
      </c>
      <c r="G79" s="54">
        <f t="shared" ref="G79:G80" si="50">E79-F79</f>
        <v>8.9825730316263588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76.127140398082915</v>
      </c>
      <c r="F80" s="54">
        <f>$Y$54</f>
        <v>67.613708825337184</v>
      </c>
      <c r="G80" s="54">
        <f t="shared" si="50"/>
        <v>8.5134315727457306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9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109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7155172.4517154926</v>
      </c>
      <c r="N4" s="32">
        <f>M4/J4</f>
        <v>71.551724517154923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71.551724517154923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6494581.4426159635</v>
      </c>
      <c r="Y4" s="40">
        <f>X4/R4</f>
        <v>64.945814426159629</v>
      </c>
      <c r="Z4" s="36">
        <f>T4-Y4</f>
        <v>6.6059100909952946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565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7055172.4517154926</v>
      </c>
      <c r="N5" s="33">
        <f t="shared" ref="N5:N22" si="10">M5/J5</f>
        <v>70.551724517154923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70.551724517154923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6397901.2484410899</v>
      </c>
      <c r="Y5" s="35">
        <f t="shared" ref="Y5:Y22" si="12">X5/R5</f>
        <v>63.979012484410902</v>
      </c>
      <c r="Z5" s="36">
        <f t="shared" ref="Z5:Z22" si="13">T5-Y5</f>
        <v>6.5727120327440218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902</v>
      </c>
      <c r="E6">
        <v>1</v>
      </c>
      <c r="F6" s="3">
        <f t="shared" si="5"/>
        <v>1.1086474501108647E-3</v>
      </c>
      <c r="G6" s="2">
        <v>0.5</v>
      </c>
      <c r="H6" s="3">
        <f t="shared" si="6"/>
        <v>5.5279159756771697E-3</v>
      </c>
      <c r="I6" s="3">
        <f t="shared" si="7"/>
        <v>0.99447208402432286</v>
      </c>
      <c r="J6" s="5">
        <f t="shared" ref="J6:J22" si="14">I5*J5</f>
        <v>100000</v>
      </c>
      <c r="K6" s="5">
        <f t="shared" si="8"/>
        <v>552.79159756771696</v>
      </c>
      <c r="L6" s="5">
        <f t="shared" si="9"/>
        <v>498618.02100608067</v>
      </c>
      <c r="M6" s="5">
        <f t="shared" si="0"/>
        <v>6655172.4517154926</v>
      </c>
      <c r="N6" s="33">
        <f t="shared" si="10"/>
        <v>66.551724517154923</v>
      </c>
      <c r="O6" s="4"/>
      <c r="Q6" s="27" t="s">
        <v>38</v>
      </c>
      <c r="R6" s="29">
        <f t="shared" si="1"/>
        <v>100000</v>
      </c>
      <c r="S6" s="29">
        <f t="shared" si="2"/>
        <v>498618.02100608067</v>
      </c>
      <c r="T6" s="35">
        <f t="shared" si="3"/>
        <v>66.551724517154923</v>
      </c>
      <c r="U6" s="42">
        <v>0.96680194174873568</v>
      </c>
      <c r="V6" s="43">
        <f>1-U6</f>
        <v>3.3198058251264317E-2</v>
      </c>
      <c r="W6" s="29">
        <f t="shared" si="11"/>
        <v>482064.87089959066</v>
      </c>
      <c r="X6" s="29">
        <f t="shared" si="4"/>
        <v>6011180.4717415953</v>
      </c>
      <c r="Y6" s="35">
        <f t="shared" si="12"/>
        <v>60.11180471741595</v>
      </c>
      <c r="Z6" s="36">
        <f t="shared" si="13"/>
        <v>6.4399197997389734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1017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99447.208402432283</v>
      </c>
      <c r="K7" s="5">
        <f t="shared" si="8"/>
        <v>0</v>
      </c>
      <c r="L7" s="5">
        <f t="shared" si="9"/>
        <v>497236.0420121614</v>
      </c>
      <c r="M7" s="5">
        <f t="shared" si="0"/>
        <v>6156554.4307094123</v>
      </c>
      <c r="N7" s="33">
        <f t="shared" si="10"/>
        <v>61.907765231536004</v>
      </c>
      <c r="O7" s="4"/>
      <c r="Q7" s="27" t="s">
        <v>40</v>
      </c>
      <c r="R7" s="29">
        <f t="shared" si="1"/>
        <v>99447.208402432283</v>
      </c>
      <c r="S7" s="29">
        <f t="shared" si="2"/>
        <v>497236.0420121614</v>
      </c>
      <c r="T7" s="35">
        <f t="shared" si="3"/>
        <v>61.907765231536004</v>
      </c>
      <c r="U7" s="42">
        <v>0.96680194174873568</v>
      </c>
      <c r="V7" s="43">
        <f>1-U7</f>
        <v>3.3198058251264317E-2</v>
      </c>
      <c r="W7" s="29">
        <f t="shared" si="11"/>
        <v>480728.77092481358</v>
      </c>
      <c r="X7" s="29">
        <f t="shared" si="4"/>
        <v>5529115.6008420046</v>
      </c>
      <c r="Y7" s="35">
        <f t="shared" si="12"/>
        <v>55.598499843930995</v>
      </c>
      <c r="Z7" s="36">
        <f t="shared" si="13"/>
        <v>6.3092653876050093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1129</v>
      </c>
      <c r="E8">
        <v>1</v>
      </c>
      <c r="F8" s="3">
        <f t="shared" si="5"/>
        <v>8.8573959255978745E-4</v>
      </c>
      <c r="G8" s="2">
        <v>0.5</v>
      </c>
      <c r="H8" s="3">
        <f t="shared" si="6"/>
        <v>4.4189129474149361E-3</v>
      </c>
      <c r="I8" s="3">
        <f t="shared" si="7"/>
        <v>0.99558108705258508</v>
      </c>
      <c r="J8" s="5">
        <f t="shared" si="14"/>
        <v>99447.208402432283</v>
      </c>
      <c r="K8" s="5">
        <f t="shared" si="8"/>
        <v>439.44855679377946</v>
      </c>
      <c r="L8" s="5">
        <f t="shared" si="9"/>
        <v>496137.42062017694</v>
      </c>
      <c r="M8" s="5">
        <f t="shared" si="0"/>
        <v>5659318.3886972507</v>
      </c>
      <c r="N8" s="33">
        <f t="shared" si="10"/>
        <v>56.907765231536004</v>
      </c>
      <c r="O8" s="4"/>
      <c r="Q8" s="27" t="s">
        <v>42</v>
      </c>
      <c r="R8" s="29">
        <f t="shared" si="1"/>
        <v>99447.208402432283</v>
      </c>
      <c r="S8" s="29">
        <f t="shared" si="2"/>
        <v>496137.42062017694</v>
      </c>
      <c r="T8" s="35">
        <f t="shared" si="3"/>
        <v>56.907765231536004</v>
      </c>
      <c r="U8" s="42">
        <v>0.96680194174873568</v>
      </c>
      <c r="V8" s="43">
        <f>1-U8</f>
        <v>3.3198058251264317E-2</v>
      </c>
      <c r="W8" s="29">
        <f t="shared" si="11"/>
        <v>479666.62162979628</v>
      </c>
      <c r="X8" s="29">
        <f t="shared" si="4"/>
        <v>5048386.8299171906</v>
      </c>
      <c r="Y8" s="35">
        <f t="shared" si="12"/>
        <v>50.764490135187316</v>
      </c>
      <c r="Z8" s="36">
        <f t="shared" si="13"/>
        <v>6.1432750963486882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1123</v>
      </c>
      <c r="E9">
        <v>4</v>
      </c>
      <c r="F9" s="3">
        <f t="shared" si="5"/>
        <v>3.5618878005342831E-3</v>
      </c>
      <c r="G9" s="2">
        <v>0.5</v>
      </c>
      <c r="H9" s="3">
        <f t="shared" si="6"/>
        <v>1.7652250661959402E-2</v>
      </c>
      <c r="I9" s="3">
        <f t="shared" si="7"/>
        <v>0.98234774933804059</v>
      </c>
      <c r="J9" s="5">
        <f t="shared" si="14"/>
        <v>99007.759845638502</v>
      </c>
      <c r="K9" s="5">
        <f t="shared" si="8"/>
        <v>1747.7097942742898</v>
      </c>
      <c r="L9" s="5">
        <f t="shared" si="9"/>
        <v>490669.52474250685</v>
      </c>
      <c r="M9" s="5">
        <f t="shared" si="0"/>
        <v>5163180.9680770738</v>
      </c>
      <c r="N9" s="33">
        <f t="shared" si="10"/>
        <v>52.149255534383478</v>
      </c>
      <c r="O9" s="4"/>
      <c r="Q9" s="27" t="s">
        <v>44</v>
      </c>
      <c r="R9" s="29">
        <f t="shared" si="1"/>
        <v>99007.759845638502</v>
      </c>
      <c r="S9" s="29">
        <f t="shared" si="2"/>
        <v>490669.52474250685</v>
      </c>
      <c r="T9" s="35">
        <f t="shared" si="3"/>
        <v>52.149255534383478</v>
      </c>
      <c r="U9" s="42">
        <v>0.9555940589531835</v>
      </c>
      <c r="V9" s="43">
        <f t="shared" ref="V9:V22" si="15">1-U9</f>
        <v>4.4405941046816499E-2</v>
      </c>
      <c r="W9" s="29">
        <f t="shared" si="11"/>
        <v>468880.88275332161</v>
      </c>
      <c r="X9" s="29">
        <f t="shared" si="4"/>
        <v>4568720.2082873946</v>
      </c>
      <c r="Y9" s="35">
        <f t="shared" si="12"/>
        <v>46.145072016682498</v>
      </c>
      <c r="Z9" s="36">
        <f t="shared" si="13"/>
        <v>6.0041835177009801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1183</v>
      </c>
      <c r="E10">
        <v>4</v>
      </c>
      <c r="F10" s="3">
        <f t="shared" si="5"/>
        <v>3.3812341504649195E-3</v>
      </c>
      <c r="G10" s="2">
        <v>0.5</v>
      </c>
      <c r="H10" s="3">
        <f t="shared" si="6"/>
        <v>1.6764459346186082E-2</v>
      </c>
      <c r="I10" s="3">
        <f t="shared" si="7"/>
        <v>0.98323554065381391</v>
      </c>
      <c r="J10" s="5">
        <f t="shared" si="14"/>
        <v>97260.050051364218</v>
      </c>
      <c r="K10" s="5">
        <f t="shared" si="8"/>
        <v>1630.512155094119</v>
      </c>
      <c r="L10" s="5">
        <f t="shared" si="9"/>
        <v>482223.96986908576</v>
      </c>
      <c r="M10" s="5">
        <f t="shared" si="0"/>
        <v>4672511.4433345674</v>
      </c>
      <c r="N10" s="33">
        <f t="shared" si="10"/>
        <v>48.041425445154069</v>
      </c>
      <c r="O10" s="4"/>
      <c r="Q10" s="27" t="s">
        <v>46</v>
      </c>
      <c r="R10" s="29">
        <f t="shared" si="1"/>
        <v>97260.050051364218</v>
      </c>
      <c r="S10" s="29">
        <f t="shared" si="2"/>
        <v>482223.96986908576</v>
      </c>
      <c r="T10" s="35">
        <f t="shared" si="3"/>
        <v>48.041425445154069</v>
      </c>
      <c r="U10" s="42">
        <v>0.96363095511775332</v>
      </c>
      <c r="V10" s="43">
        <f t="shared" si="15"/>
        <v>3.6369044882246682E-2</v>
      </c>
      <c r="W10" s="29">
        <f t="shared" si="11"/>
        <v>464685.94466562179</v>
      </c>
      <c r="X10" s="29">
        <f t="shared" si="4"/>
        <v>4099839.3255340727</v>
      </c>
      <c r="Y10" s="35">
        <f t="shared" si="12"/>
        <v>42.153374621634448</v>
      </c>
      <c r="Z10" s="36">
        <f t="shared" si="13"/>
        <v>5.8880508235196203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1230</v>
      </c>
      <c r="E11">
        <v>3</v>
      </c>
      <c r="F11" s="3">
        <f t="shared" si="5"/>
        <v>2.4390243902439024E-3</v>
      </c>
      <c r="G11" s="2">
        <v>0.5</v>
      </c>
      <c r="H11" s="3">
        <f t="shared" si="6"/>
        <v>1.2121212121212121E-2</v>
      </c>
      <c r="I11" s="3">
        <f t="shared" si="7"/>
        <v>0.98787878787878791</v>
      </c>
      <c r="J11" s="5">
        <f t="shared" si="14"/>
        <v>95629.537896270092</v>
      </c>
      <c r="K11" s="5">
        <f t="shared" si="8"/>
        <v>1159.145913894183</v>
      </c>
      <c r="L11" s="5">
        <f t="shared" si="9"/>
        <v>475249.82469661499</v>
      </c>
      <c r="M11" s="5">
        <f t="shared" si="0"/>
        <v>4190287.4734654818</v>
      </c>
      <c r="N11" s="33">
        <f t="shared" si="10"/>
        <v>43.81792033765457</v>
      </c>
      <c r="O11" s="4"/>
      <c r="Q11" s="27" t="s">
        <v>48</v>
      </c>
      <c r="R11" s="29">
        <f t="shared" si="1"/>
        <v>95629.537896270092</v>
      </c>
      <c r="S11" s="29">
        <f t="shared" si="2"/>
        <v>475249.82469661499</v>
      </c>
      <c r="T11" s="35">
        <f t="shared" si="3"/>
        <v>43.81792033765457</v>
      </c>
      <c r="U11" s="42">
        <v>0.96005435016735896</v>
      </c>
      <c r="V11" s="43">
        <f t="shared" si="15"/>
        <v>3.9945649832641039E-2</v>
      </c>
      <c r="W11" s="29">
        <f t="shared" si="11"/>
        <v>456265.66161625995</v>
      </c>
      <c r="X11" s="29">
        <f t="shared" si="4"/>
        <v>3635153.3808684507</v>
      </c>
      <c r="Y11" s="35">
        <f t="shared" si="12"/>
        <v>38.012871972794876</v>
      </c>
      <c r="Z11" s="36">
        <f t="shared" si="13"/>
        <v>5.8050483648596938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1181</v>
      </c>
      <c r="E12">
        <v>8</v>
      </c>
      <c r="F12" s="3">
        <f t="shared" si="5"/>
        <v>6.7739204064352241E-3</v>
      </c>
      <c r="G12" s="2">
        <v>0.5</v>
      </c>
      <c r="H12" s="3">
        <f t="shared" si="6"/>
        <v>3.330557868442964E-2</v>
      </c>
      <c r="I12" s="3">
        <f t="shared" si="7"/>
        <v>0.96669442131557037</v>
      </c>
      <c r="J12" s="5">
        <f t="shared" si="14"/>
        <v>94470.391982375906</v>
      </c>
      <c r="K12" s="5">
        <f t="shared" si="8"/>
        <v>3146.3910735179315</v>
      </c>
      <c r="L12" s="5">
        <f t="shared" si="9"/>
        <v>464485.98222808476</v>
      </c>
      <c r="M12" s="5">
        <f t="shared" si="0"/>
        <v>3715037.6487688669</v>
      </c>
      <c r="N12" s="33">
        <f t="shared" si="10"/>
        <v>39.324888685355859</v>
      </c>
      <c r="O12" s="4"/>
      <c r="Q12" s="27" t="s">
        <v>50</v>
      </c>
      <c r="R12" s="29">
        <f t="shared" si="1"/>
        <v>94470.391982375906</v>
      </c>
      <c r="S12" s="29">
        <f t="shared" si="2"/>
        <v>464485.98222808476</v>
      </c>
      <c r="T12" s="35">
        <f t="shared" si="3"/>
        <v>39.324888685355859</v>
      </c>
      <c r="U12" s="42">
        <v>0.94127750867207383</v>
      </c>
      <c r="V12" s="43">
        <f t="shared" si="15"/>
        <v>5.8722491327926174E-2</v>
      </c>
      <c r="W12" s="29">
        <f t="shared" si="11"/>
        <v>437210.20816475275</v>
      </c>
      <c r="X12" s="29">
        <f t="shared" si="4"/>
        <v>3178887.7192521906</v>
      </c>
      <c r="Y12" s="35">
        <f t="shared" si="12"/>
        <v>33.649566309042456</v>
      </c>
      <c r="Z12" s="36">
        <f t="shared" si="13"/>
        <v>5.6753223763134031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1407</v>
      </c>
      <c r="E13">
        <v>10</v>
      </c>
      <c r="F13" s="3">
        <f t="shared" si="5"/>
        <v>7.1073205401563609E-3</v>
      </c>
      <c r="G13" s="2">
        <v>0.5</v>
      </c>
      <c r="H13" s="3">
        <f t="shared" si="6"/>
        <v>3.4916201117318441E-2</v>
      </c>
      <c r="I13" s="3">
        <f t="shared" si="7"/>
        <v>0.96508379888268159</v>
      </c>
      <c r="J13" s="5">
        <f t="shared" si="14"/>
        <v>91324.000908857983</v>
      </c>
      <c r="K13" s="5">
        <f t="shared" si="8"/>
        <v>3188.6871825718572</v>
      </c>
      <c r="L13" s="5">
        <f t="shared" si="9"/>
        <v>448648.28658786026</v>
      </c>
      <c r="M13" s="5">
        <f t="shared" si="0"/>
        <v>3250551.666540782</v>
      </c>
      <c r="N13" s="33">
        <f t="shared" si="10"/>
        <v>35.593618700355194</v>
      </c>
      <c r="O13" s="4"/>
      <c r="Q13" s="27" t="s">
        <v>52</v>
      </c>
      <c r="R13" s="29">
        <f t="shared" si="1"/>
        <v>91324.000908857983</v>
      </c>
      <c r="S13" s="29">
        <f t="shared" si="2"/>
        <v>448648.28658786026</v>
      </c>
      <c r="T13" s="35">
        <f t="shared" si="3"/>
        <v>35.593618700355194</v>
      </c>
      <c r="U13" s="42">
        <v>0.95386474178345915</v>
      </c>
      <c r="V13" s="43">
        <f t="shared" si="15"/>
        <v>4.6135258216540853E-2</v>
      </c>
      <c r="W13" s="29">
        <f t="shared" si="11"/>
        <v>427949.78203772072</v>
      </c>
      <c r="X13" s="29">
        <f t="shared" si="4"/>
        <v>2741677.5110874376</v>
      </c>
      <c r="Y13" s="35">
        <f t="shared" si="12"/>
        <v>30.021434494790167</v>
      </c>
      <c r="Z13" s="36">
        <f t="shared" si="13"/>
        <v>5.5721842055650264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1410</v>
      </c>
      <c r="E14">
        <v>12</v>
      </c>
      <c r="F14" s="3">
        <f t="shared" si="5"/>
        <v>8.5106382978723406E-3</v>
      </c>
      <c r="G14" s="2">
        <v>0.5</v>
      </c>
      <c r="H14" s="3">
        <f t="shared" si="6"/>
        <v>4.1666666666666671E-2</v>
      </c>
      <c r="I14" s="3">
        <f t="shared" si="7"/>
        <v>0.95833333333333337</v>
      </c>
      <c r="J14" s="5">
        <f t="shared" si="14"/>
        <v>88135.313726286127</v>
      </c>
      <c r="K14" s="5">
        <f t="shared" si="8"/>
        <v>3672.3047385952559</v>
      </c>
      <c r="L14" s="5">
        <f t="shared" si="9"/>
        <v>431495.80678494251</v>
      </c>
      <c r="M14" s="5">
        <f t="shared" si="0"/>
        <v>2801903.3799529215</v>
      </c>
      <c r="N14" s="33">
        <f t="shared" si="10"/>
        <v>31.790927625838371</v>
      </c>
      <c r="O14" s="4"/>
      <c r="Q14" s="27" t="s">
        <v>54</v>
      </c>
      <c r="R14" s="29">
        <f t="shared" si="1"/>
        <v>88135.313726286127</v>
      </c>
      <c r="S14" s="29">
        <f t="shared" si="2"/>
        <v>431495.80678494251</v>
      </c>
      <c r="T14" s="35">
        <f t="shared" si="3"/>
        <v>31.790927625838371</v>
      </c>
      <c r="U14" s="42">
        <v>0.94210046609890041</v>
      </c>
      <c r="V14" s="43">
        <f t="shared" si="15"/>
        <v>5.7899533901099587E-2</v>
      </c>
      <c r="W14" s="29">
        <f t="shared" si="11"/>
        <v>406512.40069181542</v>
      </c>
      <c r="X14" s="29">
        <f t="shared" si="4"/>
        <v>2313727.7290497171</v>
      </c>
      <c r="Y14" s="35">
        <f t="shared" si="12"/>
        <v>26.25199402177488</v>
      </c>
      <c r="Z14" s="36">
        <f t="shared" si="13"/>
        <v>5.5389336040634909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1327</v>
      </c>
      <c r="E15">
        <v>10</v>
      </c>
      <c r="F15" s="3">
        <f t="shared" si="5"/>
        <v>7.5357950263752827E-3</v>
      </c>
      <c r="G15" s="2">
        <v>0.5</v>
      </c>
      <c r="H15" s="3">
        <f t="shared" si="6"/>
        <v>3.6982248520710068E-2</v>
      </c>
      <c r="I15" s="3">
        <f t="shared" si="7"/>
        <v>0.96301775147928992</v>
      </c>
      <c r="J15" s="5">
        <f t="shared" si="14"/>
        <v>84463.008987690875</v>
      </c>
      <c r="K15" s="5">
        <f t="shared" si="8"/>
        <v>3123.6319891897519</v>
      </c>
      <c r="L15" s="5">
        <f t="shared" si="9"/>
        <v>414505.96496547991</v>
      </c>
      <c r="M15" s="5">
        <f t="shared" si="0"/>
        <v>2370407.5731679788</v>
      </c>
      <c r="N15" s="33">
        <f t="shared" si="10"/>
        <v>28.064446218266124</v>
      </c>
      <c r="O15" s="4"/>
      <c r="Q15" s="27" t="s">
        <v>56</v>
      </c>
      <c r="R15" s="29">
        <f t="shared" si="1"/>
        <v>84463.008987690875</v>
      </c>
      <c r="S15" s="29">
        <f t="shared" si="2"/>
        <v>414505.96496547991</v>
      </c>
      <c r="T15" s="35">
        <f t="shared" si="3"/>
        <v>28.064446218266124</v>
      </c>
      <c r="U15" s="42">
        <v>0.91645683631107144</v>
      </c>
      <c r="V15" s="43">
        <f t="shared" si="15"/>
        <v>8.3543163688928557E-2</v>
      </c>
      <c r="W15" s="29">
        <f t="shared" si="11"/>
        <v>379876.82528433151</v>
      </c>
      <c r="X15" s="29">
        <f t="shared" si="4"/>
        <v>1907215.3283579014</v>
      </c>
      <c r="Y15" s="35">
        <f t="shared" si="12"/>
        <v>22.580480511129402</v>
      </c>
      <c r="Z15" s="36">
        <f t="shared" si="13"/>
        <v>5.483965707136722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1163</v>
      </c>
      <c r="E16">
        <v>23</v>
      </c>
      <c r="F16" s="3">
        <f t="shared" si="5"/>
        <v>1.9776440240756664E-2</v>
      </c>
      <c r="G16" s="2">
        <v>0.5</v>
      </c>
      <c r="H16" s="3">
        <f t="shared" si="6"/>
        <v>9.4223678820155685E-2</v>
      </c>
      <c r="I16" s="3">
        <f t="shared" si="7"/>
        <v>0.9057763211798443</v>
      </c>
      <c r="J16" s="5">
        <f t="shared" si="14"/>
        <v>81339.376998501117</v>
      </c>
      <c r="K16" s="5">
        <f t="shared" si="8"/>
        <v>7664.095333738328</v>
      </c>
      <c r="L16" s="5">
        <f t="shared" si="9"/>
        <v>387536.64665815979</v>
      </c>
      <c r="M16" s="5">
        <f t="shared" si="0"/>
        <v>1955901.6082024989</v>
      </c>
      <c r="N16" s="33">
        <f t="shared" si="10"/>
        <v>24.04618378425177</v>
      </c>
      <c r="O16" s="4"/>
      <c r="Q16" s="27" t="s">
        <v>58</v>
      </c>
      <c r="R16" s="29">
        <f t="shared" si="1"/>
        <v>81339.376998501117</v>
      </c>
      <c r="S16" s="29">
        <f t="shared" si="2"/>
        <v>387536.64665815979</v>
      </c>
      <c r="T16" s="35">
        <f t="shared" si="3"/>
        <v>24.04618378425177</v>
      </c>
      <c r="U16" s="42">
        <v>0.8859396016463057</v>
      </c>
      <c r="V16" s="43">
        <f t="shared" si="15"/>
        <v>0.1140603983536943</v>
      </c>
      <c r="W16" s="29">
        <f t="shared" si="11"/>
        <v>343334.06236367521</v>
      </c>
      <c r="X16" s="29">
        <f t="shared" si="4"/>
        <v>1527338.5030735699</v>
      </c>
      <c r="Y16" s="35">
        <f t="shared" si="12"/>
        <v>18.777356791185099</v>
      </c>
      <c r="Z16" s="36">
        <f t="shared" si="13"/>
        <v>5.2688269930666713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843</v>
      </c>
      <c r="E17">
        <v>12</v>
      </c>
      <c r="F17" s="3">
        <f t="shared" si="5"/>
        <v>1.4234875444839857E-2</v>
      </c>
      <c r="G17" s="2">
        <v>0.5</v>
      </c>
      <c r="H17" s="3">
        <f t="shared" si="6"/>
        <v>6.8728522336769751E-2</v>
      </c>
      <c r="I17" s="3">
        <f t="shared" si="7"/>
        <v>0.93127147766323026</v>
      </c>
      <c r="J17" s="5">
        <f t="shared" si="14"/>
        <v>73675.281664762791</v>
      </c>
      <c r="K17" s="5">
        <f t="shared" si="8"/>
        <v>5063.593241564452</v>
      </c>
      <c r="L17" s="5">
        <f t="shared" si="9"/>
        <v>355717.42521990289</v>
      </c>
      <c r="M17" s="5">
        <f t="shared" si="0"/>
        <v>1568364.9615443391</v>
      </c>
      <c r="N17" s="33">
        <f t="shared" si="10"/>
        <v>21.28753261752988</v>
      </c>
      <c r="O17" s="4"/>
      <c r="Q17" s="27" t="s">
        <v>60</v>
      </c>
      <c r="R17" s="29">
        <f t="shared" si="1"/>
        <v>73675.281664762791</v>
      </c>
      <c r="S17" s="29">
        <f t="shared" si="2"/>
        <v>355717.42521990289</v>
      </c>
      <c r="T17" s="35">
        <f t="shared" si="3"/>
        <v>21.28753261752988</v>
      </c>
      <c r="U17" s="42">
        <v>0.85631920960893304</v>
      </c>
      <c r="V17" s="43">
        <f t="shared" si="15"/>
        <v>0.14368079039106696</v>
      </c>
      <c r="W17" s="29">
        <f t="shared" si="11"/>
        <v>304607.66440843197</v>
      </c>
      <c r="X17" s="29">
        <f t="shared" si="4"/>
        <v>1184004.4407098945</v>
      </c>
      <c r="Y17" s="35">
        <f t="shared" si="12"/>
        <v>16.070579086447889</v>
      </c>
      <c r="Z17" s="36">
        <f t="shared" si="13"/>
        <v>5.216953531081991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617</v>
      </c>
      <c r="E18">
        <v>8</v>
      </c>
      <c r="F18" s="3">
        <f t="shared" si="5"/>
        <v>1.2965964343598054E-2</v>
      </c>
      <c r="G18" s="2">
        <v>0.5</v>
      </c>
      <c r="H18" s="3">
        <f t="shared" si="6"/>
        <v>6.2794348508634232E-2</v>
      </c>
      <c r="I18" s="3">
        <f t="shared" si="7"/>
        <v>0.93720565149136581</v>
      </c>
      <c r="J18" s="5">
        <f t="shared" si="14"/>
        <v>68611.688423198342</v>
      </c>
      <c r="K18" s="5">
        <f t="shared" si="8"/>
        <v>4308.4262746121412</v>
      </c>
      <c r="L18" s="5">
        <f t="shared" si="9"/>
        <v>332287.37642946135</v>
      </c>
      <c r="M18" s="5">
        <f t="shared" si="0"/>
        <v>1212647.5363244361</v>
      </c>
      <c r="N18" s="33">
        <f t="shared" si="10"/>
        <v>17.674066390041308</v>
      </c>
      <c r="O18" s="4"/>
      <c r="Q18" s="27" t="s">
        <v>62</v>
      </c>
      <c r="R18" s="29">
        <f t="shared" si="1"/>
        <v>68611.688423198342</v>
      </c>
      <c r="S18" s="29">
        <f t="shared" si="2"/>
        <v>332287.37642946135</v>
      </c>
      <c r="T18" s="35">
        <f t="shared" si="3"/>
        <v>17.674066390041308</v>
      </c>
      <c r="U18" s="42">
        <v>0.77613843304153718</v>
      </c>
      <c r="V18" s="43">
        <f t="shared" si="15"/>
        <v>0.22386156695846282</v>
      </c>
      <c r="W18" s="29">
        <f t="shared" si="11"/>
        <v>257901.00366144555</v>
      </c>
      <c r="X18" s="29">
        <f t="shared" si="4"/>
        <v>879396.77630146267</v>
      </c>
      <c r="Y18" s="35">
        <f t="shared" si="12"/>
        <v>12.817011161091457</v>
      </c>
      <c r="Z18" s="36">
        <f t="shared" si="13"/>
        <v>4.8570552289498501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452</v>
      </c>
      <c r="E19">
        <v>16</v>
      </c>
      <c r="F19" s="3">
        <f t="shared" si="5"/>
        <v>3.5398230088495575E-2</v>
      </c>
      <c r="G19" s="2">
        <v>0.5</v>
      </c>
      <c r="H19" s="3">
        <f t="shared" si="6"/>
        <v>0.16260162601626019</v>
      </c>
      <c r="I19" s="3">
        <f t="shared" si="7"/>
        <v>0.83739837398373984</v>
      </c>
      <c r="J19" s="5">
        <f t="shared" si="14"/>
        <v>64303.262148586204</v>
      </c>
      <c r="K19" s="5">
        <f t="shared" si="8"/>
        <v>10455.814983509954</v>
      </c>
      <c r="L19" s="5">
        <f t="shared" si="9"/>
        <v>295376.77328415617</v>
      </c>
      <c r="M19" s="5">
        <f t="shared" si="0"/>
        <v>880360.15989497467</v>
      </c>
      <c r="N19" s="33">
        <f t="shared" si="10"/>
        <v>13.690754255370706</v>
      </c>
      <c r="O19" s="4"/>
      <c r="Q19" s="27" t="s">
        <v>64</v>
      </c>
      <c r="R19" s="29">
        <f t="shared" si="1"/>
        <v>64303.262148586204</v>
      </c>
      <c r="S19" s="29">
        <f t="shared" si="2"/>
        <v>295376.77328415617</v>
      </c>
      <c r="T19" s="35">
        <f t="shared" si="3"/>
        <v>13.690754255370706</v>
      </c>
      <c r="U19" s="42">
        <v>0.73716277889453141</v>
      </c>
      <c r="V19" s="43">
        <f t="shared" si="15"/>
        <v>0.26283722110546859</v>
      </c>
      <c r="W19" s="29">
        <f t="shared" si="11"/>
        <v>217740.76301504855</v>
      </c>
      <c r="X19" s="29">
        <f t="shared" si="4"/>
        <v>621495.77264001709</v>
      </c>
      <c r="Y19" s="35">
        <f t="shared" si="12"/>
        <v>9.6650737750119191</v>
      </c>
      <c r="Z19" s="36">
        <f t="shared" si="13"/>
        <v>4.0256804803587869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239</v>
      </c>
      <c r="E20">
        <v>11</v>
      </c>
      <c r="F20" s="3">
        <f t="shared" si="5"/>
        <v>4.6025104602510462E-2</v>
      </c>
      <c r="G20" s="2">
        <v>0.5</v>
      </c>
      <c r="H20" s="3">
        <f t="shared" si="6"/>
        <v>0.20637898686679174</v>
      </c>
      <c r="I20" s="3">
        <f t="shared" si="7"/>
        <v>0.79362101313320821</v>
      </c>
      <c r="J20" s="5">
        <f t="shared" si="14"/>
        <v>53847.44716507625</v>
      </c>
      <c r="K20" s="5">
        <f t="shared" si="8"/>
        <v>11112.981591291533</v>
      </c>
      <c r="L20" s="5">
        <f t="shared" si="9"/>
        <v>241454.78184715239</v>
      </c>
      <c r="M20" s="5">
        <f t="shared" si="0"/>
        <v>584983.38661081844</v>
      </c>
      <c r="N20" s="33">
        <f t="shared" si="10"/>
        <v>10.863716246704824</v>
      </c>
      <c r="O20" s="4"/>
      <c r="Q20" s="27" t="s">
        <v>66</v>
      </c>
      <c r="R20" s="29">
        <f t="shared" si="1"/>
        <v>53847.44716507625</v>
      </c>
      <c r="S20" s="29">
        <f t="shared" si="2"/>
        <v>241454.78184715239</v>
      </c>
      <c r="T20" s="35">
        <f t="shared" si="3"/>
        <v>10.863716246704824</v>
      </c>
      <c r="U20" s="42">
        <v>0.7271372759570951</v>
      </c>
      <c r="V20" s="43">
        <f t="shared" si="15"/>
        <v>0.2728627240429049</v>
      </c>
      <c r="W20" s="29">
        <f t="shared" si="11"/>
        <v>175570.77233915305</v>
      </c>
      <c r="X20" s="29">
        <f t="shared" si="4"/>
        <v>403755.00962496852</v>
      </c>
      <c r="Y20" s="35">
        <f t="shared" si="12"/>
        <v>7.4981272257384051</v>
      </c>
      <c r="Z20" s="36">
        <f t="shared" si="13"/>
        <v>3.3655890209664188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123</v>
      </c>
      <c r="E21">
        <v>14</v>
      </c>
      <c r="F21" s="3">
        <f t="shared" si="5"/>
        <v>0.11382113821138211</v>
      </c>
      <c r="G21" s="2">
        <v>0.5</v>
      </c>
      <c r="H21" s="3">
        <f t="shared" si="6"/>
        <v>0.44303797468354428</v>
      </c>
      <c r="I21" s="3">
        <f t="shared" si="7"/>
        <v>0.55696202531645578</v>
      </c>
      <c r="J21" s="5">
        <f t="shared" si="14"/>
        <v>42734.465573784713</v>
      </c>
      <c r="K21" s="5">
        <f t="shared" si="8"/>
        <v>18932.991076993225</v>
      </c>
      <c r="L21" s="5">
        <f t="shared" si="9"/>
        <v>166339.85017644052</v>
      </c>
      <c r="M21" s="5">
        <f>L21+M22</f>
        <v>343528.60476366605</v>
      </c>
      <c r="N21" s="33">
        <f t="shared" si="10"/>
        <v>8.0386779184247548</v>
      </c>
      <c r="O21" s="4"/>
      <c r="Q21" s="27" t="s">
        <v>68</v>
      </c>
      <c r="R21" s="29">
        <f t="shared" si="1"/>
        <v>42734.465573784713</v>
      </c>
      <c r="S21" s="29">
        <f t="shared" si="2"/>
        <v>166339.85017644052</v>
      </c>
      <c r="T21" s="35">
        <f t="shared" si="3"/>
        <v>8.0386779184247548</v>
      </c>
      <c r="U21" s="42">
        <v>0.68635947845240242</v>
      </c>
      <c r="V21" s="43">
        <f t="shared" si="15"/>
        <v>0.31364052154759758</v>
      </c>
      <c r="W21" s="29">
        <f t="shared" si="11"/>
        <v>114168.93281295248</v>
      </c>
      <c r="X21" s="29">
        <f>X22+W21</f>
        <v>228184.2372858155</v>
      </c>
      <c r="Y21" s="35">
        <f t="shared" si="12"/>
        <v>5.3395832666220171</v>
      </c>
      <c r="Z21" s="36">
        <f t="shared" si="13"/>
        <v>2.6990946518027377</v>
      </c>
    </row>
    <row r="22" spans="1:26" s="2" customFormat="1" x14ac:dyDescent="0.25">
      <c r="A22" s="12">
        <v>19</v>
      </c>
      <c r="B22" s="13" t="s">
        <v>69</v>
      </c>
      <c r="C22" s="12"/>
      <c r="D22">
        <v>67</v>
      </c>
      <c r="E22">
        <v>9</v>
      </c>
      <c r="F22" s="17">
        <f t="shared" si="5"/>
        <v>0.13432835820895522</v>
      </c>
      <c r="G22" s="12"/>
      <c r="H22" s="17">
        <v>1</v>
      </c>
      <c r="I22" s="17">
        <f t="shared" si="7"/>
        <v>0</v>
      </c>
      <c r="J22" s="21">
        <f t="shared" si="14"/>
        <v>23801.474496791488</v>
      </c>
      <c r="K22" s="21">
        <f t="shared" si="8"/>
        <v>23801.474496791488</v>
      </c>
      <c r="L22" s="21">
        <f>K22/F22</f>
        <v>177188.75458722553</v>
      </c>
      <c r="M22" s="21">
        <f>L22</f>
        <v>177188.75458722553</v>
      </c>
      <c r="N22" s="34">
        <f t="shared" si="10"/>
        <v>7.4444444444444446</v>
      </c>
      <c r="O22" s="4"/>
      <c r="Q22" s="30" t="s">
        <v>69</v>
      </c>
      <c r="R22" s="31">
        <f t="shared" si="1"/>
        <v>23801.474496791488</v>
      </c>
      <c r="S22" s="31">
        <f t="shared" si="2"/>
        <v>177188.75458722553</v>
      </c>
      <c r="T22" s="38">
        <f t="shared" si="3"/>
        <v>7.4444444444444446</v>
      </c>
      <c r="U22" s="44">
        <v>0.64346806172022719</v>
      </c>
      <c r="V22" s="45">
        <f t="shared" si="15"/>
        <v>0.35653193827977281</v>
      </c>
      <c r="W22" s="31">
        <f t="shared" si="11"/>
        <v>114015.30447286302</v>
      </c>
      <c r="X22" s="31">
        <f>W22</f>
        <v>114015.30447286302</v>
      </c>
      <c r="Y22" s="38">
        <f t="shared" si="12"/>
        <v>4.7902622372505803</v>
      </c>
      <c r="Z22" s="37">
        <f t="shared" si="13"/>
        <v>2.6541822071938643</v>
      </c>
    </row>
    <row r="23" spans="1:26" s="2" customFormat="1" ht="13.2" x14ac:dyDescent="0.25">
      <c r="B23" s="2" t="s">
        <v>70</v>
      </c>
      <c r="D23" s="25">
        <f>SUM(D4:D22)</f>
        <v>16087</v>
      </c>
      <c r="E23" s="25">
        <f>SUM(E4:E22)</f>
        <v>146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x14ac:dyDescent="0.25">
      <c r="A29" s="2">
        <v>1</v>
      </c>
      <c r="B29" s="1">
        <v>0</v>
      </c>
      <c r="C29" s="1">
        <v>1</v>
      </c>
      <c r="D29">
        <v>113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7908099.0948360488</v>
      </c>
      <c r="N29" s="32">
        <f>M29/J29</f>
        <v>79.080990948360494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79.080990948360494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6999247.3901810218</v>
      </c>
      <c r="Y29" s="40">
        <f>X29/R29</f>
        <v>69.992473901810214</v>
      </c>
      <c r="Z29" s="36">
        <f>T29-Y29</f>
        <v>9.0885170465502796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572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7808099.0948360488</v>
      </c>
      <c r="N30" s="33">
        <f t="shared" ref="N30:N47" si="26">M30/J30</f>
        <v>78.080990948360494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78.080990948360494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6903382.7161780577</v>
      </c>
      <c r="Y30" s="35">
        <f t="shared" ref="Y30:Y47" si="28">X30/R30</f>
        <v>69.033827161780579</v>
      </c>
      <c r="Z30" s="36">
        <f t="shared" ref="Z30:Z47" si="29">T30-Y30</f>
        <v>9.0471637865799153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875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7408099.0948360488</v>
      </c>
      <c r="N31" s="33">
        <f t="shared" si="26"/>
        <v>74.080990948360494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74.080990948360494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6519924.0201662015</v>
      </c>
      <c r="Y31" s="35">
        <f t="shared" si="28"/>
        <v>65.199240201662022</v>
      </c>
      <c r="Z31" s="36">
        <f t="shared" si="29"/>
        <v>8.8817507466984722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997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6908099.0948360488</v>
      </c>
      <c r="N32" s="33">
        <f t="shared" si="26"/>
        <v>69.080990948360494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69.080990948360494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6040600.6501513803</v>
      </c>
      <c r="Y32" s="35">
        <f t="shared" si="28"/>
        <v>60.406006501513801</v>
      </c>
      <c r="Z32" s="36">
        <f t="shared" si="29"/>
        <v>8.6749844468466932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1029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6408099.0948360488</v>
      </c>
      <c r="N33" s="33">
        <f t="shared" si="26"/>
        <v>64.080990948360494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64.080990948360494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5561277.2801365592</v>
      </c>
      <c r="Y33" s="35">
        <f t="shared" si="28"/>
        <v>55.612772801365594</v>
      </c>
      <c r="Z33" s="36">
        <f t="shared" si="29"/>
        <v>8.4682181469949001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1097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5908099.0948360488</v>
      </c>
      <c r="N34" s="33">
        <f t="shared" si="26"/>
        <v>59.080990948360487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59.080990948360487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5081953.910121738</v>
      </c>
      <c r="Y34" s="35">
        <f t="shared" si="28"/>
        <v>50.81953910121738</v>
      </c>
      <c r="Z34" s="36">
        <f t="shared" si="29"/>
        <v>8.2614518471431069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1121</v>
      </c>
      <c r="E35">
        <v>2</v>
      </c>
      <c r="F35" s="3">
        <f t="shared" si="21"/>
        <v>1.7841213202497771E-3</v>
      </c>
      <c r="G35" s="2">
        <v>0.5</v>
      </c>
      <c r="H35" s="3">
        <f t="shared" si="22"/>
        <v>8.8809946714031966E-3</v>
      </c>
      <c r="I35" s="3">
        <f t="shared" si="23"/>
        <v>0.99111900532859676</v>
      </c>
      <c r="J35" s="5">
        <f t="shared" si="30"/>
        <v>100000</v>
      </c>
      <c r="K35" s="5">
        <f t="shared" si="24"/>
        <v>888.09946714031969</v>
      </c>
      <c r="L35" s="5">
        <f t="shared" si="25"/>
        <v>497779.75133214914</v>
      </c>
      <c r="M35" s="5">
        <f t="shared" si="16"/>
        <v>5408099.0948360488</v>
      </c>
      <c r="N35" s="33">
        <f t="shared" si="26"/>
        <v>54.080990948360487</v>
      </c>
      <c r="O35" s="4"/>
      <c r="Q35" s="27" t="s">
        <v>46</v>
      </c>
      <c r="R35" s="29">
        <f t="shared" si="17"/>
        <v>100000</v>
      </c>
      <c r="S35" s="29">
        <f t="shared" si="18"/>
        <v>497779.75133214914</v>
      </c>
      <c r="T35" s="35">
        <f t="shared" si="19"/>
        <v>54.080990948360487</v>
      </c>
      <c r="U35" s="42">
        <v>0.96192878092594225</v>
      </c>
      <c r="V35" s="43">
        <f t="shared" si="31"/>
        <v>3.8071219074057749E-2</v>
      </c>
      <c r="W35" s="29">
        <f t="shared" si="27"/>
        <v>478828.66936855292</v>
      </c>
      <c r="X35" s="29">
        <f t="shared" si="20"/>
        <v>4597363.8014897648</v>
      </c>
      <c r="Y35" s="35">
        <f t="shared" si="28"/>
        <v>45.973638014897645</v>
      </c>
      <c r="Z35" s="36">
        <f t="shared" si="29"/>
        <v>8.1073529334628418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1096</v>
      </c>
      <c r="E36">
        <v>3</v>
      </c>
      <c r="F36" s="3">
        <f t="shared" si="21"/>
        <v>2.7372262773722629E-3</v>
      </c>
      <c r="G36" s="2">
        <v>0.5</v>
      </c>
      <c r="H36" s="3">
        <f t="shared" si="22"/>
        <v>1.359311282283643E-2</v>
      </c>
      <c r="I36" s="3">
        <f t="shared" si="23"/>
        <v>0.98640688717716352</v>
      </c>
      <c r="J36" s="5">
        <f t="shared" si="30"/>
        <v>99111.900532859669</v>
      </c>
      <c r="K36" s="5">
        <f t="shared" si="24"/>
        <v>1347.2392460289036</v>
      </c>
      <c r="L36" s="5">
        <f t="shared" si="25"/>
        <v>492191.40454922605</v>
      </c>
      <c r="M36" s="5">
        <f t="shared" si="16"/>
        <v>4910319.3435038999</v>
      </c>
      <c r="N36" s="33">
        <f t="shared" si="26"/>
        <v>49.54318620775441</v>
      </c>
      <c r="O36" s="4"/>
      <c r="Q36" s="27" t="s">
        <v>48</v>
      </c>
      <c r="R36" s="29">
        <f t="shared" si="17"/>
        <v>99111.900532859669</v>
      </c>
      <c r="S36" s="29">
        <f t="shared" si="18"/>
        <v>492191.40454922605</v>
      </c>
      <c r="T36" s="35">
        <f t="shared" si="19"/>
        <v>49.54318620775441</v>
      </c>
      <c r="U36" s="42">
        <v>0.95558309086652893</v>
      </c>
      <c r="V36" s="43">
        <f t="shared" si="31"/>
        <v>4.4416909133471072E-2</v>
      </c>
      <c r="W36" s="29">
        <f t="shared" si="27"/>
        <v>470329.7836570876</v>
      </c>
      <c r="X36" s="29">
        <f t="shared" si="20"/>
        <v>4118535.1321212123</v>
      </c>
      <c r="Y36" s="35">
        <f t="shared" si="28"/>
        <v>41.554395687889659</v>
      </c>
      <c r="Z36" s="36">
        <f t="shared" si="29"/>
        <v>7.9887905198647502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1177</v>
      </c>
      <c r="E37">
        <v>2</v>
      </c>
      <c r="F37" s="3">
        <f t="shared" si="21"/>
        <v>1.6992353440951572E-3</v>
      </c>
      <c r="G37" s="2">
        <v>0.5</v>
      </c>
      <c r="H37" s="3">
        <f t="shared" si="22"/>
        <v>8.4602368866328256E-3</v>
      </c>
      <c r="I37" s="3">
        <f t="shared" si="23"/>
        <v>0.99153976311336722</v>
      </c>
      <c r="J37" s="5">
        <f t="shared" si="30"/>
        <v>97764.661286830757</v>
      </c>
      <c r="K37" s="5">
        <f t="shared" si="24"/>
        <v>827.11219362800978</v>
      </c>
      <c r="L37" s="5">
        <f t="shared" si="25"/>
        <v>486755.52595008374</v>
      </c>
      <c r="M37" s="5">
        <f t="shared" si="16"/>
        <v>4418127.9389546737</v>
      </c>
      <c r="N37" s="33">
        <f t="shared" si="26"/>
        <v>45.191461626327047</v>
      </c>
      <c r="O37" s="4"/>
      <c r="Q37" s="27" t="s">
        <v>50</v>
      </c>
      <c r="R37" s="29">
        <f t="shared" si="17"/>
        <v>97764.661286830757</v>
      </c>
      <c r="S37" s="29">
        <f t="shared" si="18"/>
        <v>486755.52595008374</v>
      </c>
      <c r="T37" s="35">
        <f t="shared" si="19"/>
        <v>45.191461626327047</v>
      </c>
      <c r="U37" s="42">
        <v>0.95343645724036619</v>
      </c>
      <c r="V37" s="43">
        <f t="shared" si="31"/>
        <v>4.6563542759633814E-2</v>
      </c>
      <c r="W37" s="29">
        <f t="shared" si="27"/>
        <v>464090.46420401899</v>
      </c>
      <c r="X37" s="29">
        <f t="shared" si="20"/>
        <v>3648205.3484641248</v>
      </c>
      <c r="Y37" s="35">
        <f t="shared" si="28"/>
        <v>37.316196879777365</v>
      </c>
      <c r="Z37" s="36">
        <f t="shared" si="29"/>
        <v>7.8752647465496821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1423</v>
      </c>
      <c r="E38">
        <v>4</v>
      </c>
      <c r="F38" s="3">
        <f t="shared" si="21"/>
        <v>2.8109627547434997E-3</v>
      </c>
      <c r="G38" s="2">
        <v>0.5</v>
      </c>
      <c r="H38" s="3">
        <f t="shared" si="22"/>
        <v>1.3956734124214934E-2</v>
      </c>
      <c r="I38" s="3">
        <f t="shared" si="23"/>
        <v>0.98604326587578506</v>
      </c>
      <c r="J38" s="5">
        <f t="shared" si="30"/>
        <v>96937.549093202746</v>
      </c>
      <c r="K38" s="5">
        <f t="shared" si="24"/>
        <v>1352.9315993468631</v>
      </c>
      <c r="L38" s="5">
        <f t="shared" si="25"/>
        <v>481305.4164676466</v>
      </c>
      <c r="M38" s="5">
        <f t="shared" si="16"/>
        <v>3931372.4130045897</v>
      </c>
      <c r="N38" s="33">
        <f t="shared" si="26"/>
        <v>40.555723244299124</v>
      </c>
      <c r="O38" s="4"/>
      <c r="Q38" s="27" t="s">
        <v>52</v>
      </c>
      <c r="R38" s="29">
        <f t="shared" si="17"/>
        <v>96937.549093202746</v>
      </c>
      <c r="S38" s="29">
        <f t="shared" si="18"/>
        <v>481305.4164676466</v>
      </c>
      <c r="T38" s="35">
        <f t="shared" si="19"/>
        <v>40.555723244299124</v>
      </c>
      <c r="U38" s="42">
        <v>0.93748024841036759</v>
      </c>
      <c r="V38" s="43">
        <f t="shared" si="31"/>
        <v>6.2519751589632411E-2</v>
      </c>
      <c r="W38" s="29">
        <f t="shared" si="27"/>
        <v>451214.32139134477</v>
      </c>
      <c r="X38" s="29">
        <f t="shared" si="20"/>
        <v>3184114.8842601059</v>
      </c>
      <c r="Y38" s="35">
        <f t="shared" si="28"/>
        <v>32.847074369485746</v>
      </c>
      <c r="Z38" s="36">
        <f t="shared" si="29"/>
        <v>7.7086488748133775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1427</v>
      </c>
      <c r="E39">
        <v>3</v>
      </c>
      <c r="F39" s="3">
        <f t="shared" si="21"/>
        <v>2.1023125437981782E-3</v>
      </c>
      <c r="G39" s="2">
        <v>0.5</v>
      </c>
      <c r="H39" s="3">
        <f t="shared" si="22"/>
        <v>1.0456605088881146E-2</v>
      </c>
      <c r="I39" s="3">
        <f t="shared" si="23"/>
        <v>0.98954339491111887</v>
      </c>
      <c r="J39" s="5">
        <f t="shared" si="30"/>
        <v>95584.617493855883</v>
      </c>
      <c r="K39" s="5">
        <f t="shared" si="24"/>
        <v>999.49059770501128</v>
      </c>
      <c r="L39" s="5">
        <f t="shared" si="25"/>
        <v>475424.3609750169</v>
      </c>
      <c r="M39" s="5">
        <f t="shared" si="16"/>
        <v>3450066.9965369431</v>
      </c>
      <c r="N39" s="33">
        <f t="shared" si="26"/>
        <v>36.094374670262305</v>
      </c>
      <c r="O39" s="4"/>
      <c r="Q39" s="27" t="s">
        <v>54</v>
      </c>
      <c r="R39" s="29">
        <f t="shared" si="17"/>
        <v>95584.617493855883</v>
      </c>
      <c r="S39" s="29">
        <f t="shared" si="18"/>
        <v>475424.3609750169</v>
      </c>
      <c r="T39" s="35">
        <f t="shared" si="19"/>
        <v>36.094374670262305</v>
      </c>
      <c r="U39" s="42">
        <v>0.91788799906018037</v>
      </c>
      <c r="V39" s="43">
        <f t="shared" si="31"/>
        <v>8.2112000939819629E-2</v>
      </c>
      <c r="W39" s="29">
        <f t="shared" si="27"/>
        <v>436386.31539982319</v>
      </c>
      <c r="X39" s="29">
        <f t="shared" si="20"/>
        <v>2732900.5628687609</v>
      </c>
      <c r="Y39" s="35">
        <f t="shared" si="28"/>
        <v>28.591426471361146</v>
      </c>
      <c r="Z39" s="36">
        <f t="shared" si="29"/>
        <v>7.5029481989011586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1368</v>
      </c>
      <c r="E40">
        <v>7</v>
      </c>
      <c r="F40" s="3">
        <f t="shared" si="21"/>
        <v>5.1169590643274851E-3</v>
      </c>
      <c r="G40" s="2">
        <v>0.5</v>
      </c>
      <c r="H40" s="3">
        <f t="shared" si="22"/>
        <v>2.5261638397690366E-2</v>
      </c>
      <c r="I40" s="3">
        <f t="shared" si="23"/>
        <v>0.97473836160230964</v>
      </c>
      <c r="J40" s="5">
        <f t="shared" si="30"/>
        <v>94585.126896150876</v>
      </c>
      <c r="K40" s="5">
        <f t="shared" si="24"/>
        <v>2389.3752734502209</v>
      </c>
      <c r="L40" s="5">
        <f t="shared" si="25"/>
        <v>466952.1962971288</v>
      </c>
      <c r="M40" s="5">
        <f t="shared" si="16"/>
        <v>2974642.6355619263</v>
      </c>
      <c r="N40" s="33">
        <f t="shared" si="26"/>
        <v>31.449369823523266</v>
      </c>
      <c r="O40" s="4"/>
      <c r="Q40" s="27" t="s">
        <v>56</v>
      </c>
      <c r="R40" s="29">
        <f t="shared" si="17"/>
        <v>94585.126896150876</v>
      </c>
      <c r="S40" s="29">
        <f t="shared" si="18"/>
        <v>466952.1962971288</v>
      </c>
      <c r="T40" s="35">
        <f t="shared" si="19"/>
        <v>31.449369823523266</v>
      </c>
      <c r="U40" s="42">
        <v>0.89571782863194893</v>
      </c>
      <c r="V40" s="43">
        <f t="shared" si="31"/>
        <v>0.10428217136805107</v>
      </c>
      <c r="W40" s="29">
        <f t="shared" si="27"/>
        <v>418257.40734218381</v>
      </c>
      <c r="X40" s="29">
        <f t="shared" si="20"/>
        <v>2296514.2474689377</v>
      </c>
      <c r="Y40" s="35">
        <f t="shared" si="28"/>
        <v>24.279866431752854</v>
      </c>
      <c r="Z40" s="36">
        <f t="shared" si="29"/>
        <v>7.1695033917704123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1138</v>
      </c>
      <c r="E41">
        <v>8</v>
      </c>
      <c r="F41" s="3">
        <f t="shared" si="21"/>
        <v>7.0298769771528994E-3</v>
      </c>
      <c r="G41" s="2">
        <v>0.5</v>
      </c>
      <c r="H41" s="3">
        <f t="shared" si="22"/>
        <v>3.4542314335060442E-2</v>
      </c>
      <c r="I41" s="3">
        <f t="shared" si="23"/>
        <v>0.9654576856649395</v>
      </c>
      <c r="J41" s="5">
        <f t="shared" si="30"/>
        <v>92195.751622700656</v>
      </c>
      <c r="K41" s="5">
        <f t="shared" si="24"/>
        <v>3184.6546329084849</v>
      </c>
      <c r="L41" s="5">
        <f t="shared" si="25"/>
        <v>453017.12153123203</v>
      </c>
      <c r="M41" s="5">
        <f t="shared" si="16"/>
        <v>2507690.4392647976</v>
      </c>
      <c r="N41" s="33">
        <f t="shared" si="26"/>
        <v>27.199631166598657</v>
      </c>
      <c r="O41" s="4"/>
      <c r="Q41" s="27" t="s">
        <v>58</v>
      </c>
      <c r="R41" s="29">
        <f t="shared" si="17"/>
        <v>92195.751622700656</v>
      </c>
      <c r="S41" s="29">
        <f t="shared" si="18"/>
        <v>453017.12153123203</v>
      </c>
      <c r="T41" s="35">
        <f t="shared" si="19"/>
        <v>27.199631166598657</v>
      </c>
      <c r="U41" s="42">
        <v>0.86473435856680392</v>
      </c>
      <c r="V41" s="43">
        <f t="shared" si="31"/>
        <v>0.13526564143319608</v>
      </c>
      <c r="W41" s="29">
        <f t="shared" si="27"/>
        <v>391739.47000708978</v>
      </c>
      <c r="X41" s="29">
        <f t="shared" si="20"/>
        <v>1878256.8401267538</v>
      </c>
      <c r="Y41" s="35">
        <f t="shared" si="28"/>
        <v>20.372487962496148</v>
      </c>
      <c r="Z41" s="36">
        <f t="shared" si="29"/>
        <v>6.8271432041025086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896</v>
      </c>
      <c r="E42">
        <v>12</v>
      </c>
      <c r="F42" s="3">
        <f t="shared" si="21"/>
        <v>1.3392857142857142E-2</v>
      </c>
      <c r="G42" s="2">
        <v>0.5</v>
      </c>
      <c r="H42" s="3">
        <f t="shared" si="22"/>
        <v>6.4794816414686832E-2</v>
      </c>
      <c r="I42" s="3">
        <f t="shared" si="23"/>
        <v>0.93520518358531313</v>
      </c>
      <c r="J42" s="5">
        <f t="shared" si="30"/>
        <v>89011.09698979216</v>
      </c>
      <c r="K42" s="5">
        <f t="shared" si="24"/>
        <v>5767.4576883234668</v>
      </c>
      <c r="L42" s="5">
        <f t="shared" si="25"/>
        <v>430636.84072815208</v>
      </c>
      <c r="M42" s="5">
        <f t="shared" si="16"/>
        <v>2054673.3177335658</v>
      </c>
      <c r="N42" s="33">
        <f t="shared" si="26"/>
        <v>23.083338900645128</v>
      </c>
      <c r="O42" s="4"/>
      <c r="Q42" s="27" t="s">
        <v>60</v>
      </c>
      <c r="R42" s="29">
        <f t="shared" si="17"/>
        <v>89011.09698979216</v>
      </c>
      <c r="S42" s="29">
        <f t="shared" si="18"/>
        <v>430636.84072815208</v>
      </c>
      <c r="T42" s="35">
        <f t="shared" si="19"/>
        <v>23.083338900645128</v>
      </c>
      <c r="U42" s="42">
        <v>0.81758889711164551</v>
      </c>
      <c r="V42" s="43">
        <f t="shared" si="31"/>
        <v>0.18241110288835449</v>
      </c>
      <c r="W42" s="29">
        <f t="shared" si="27"/>
        <v>352083.89966657321</v>
      </c>
      <c r="X42" s="29">
        <f t="shared" si="20"/>
        <v>1486517.3701196641</v>
      </c>
      <c r="Y42" s="35">
        <f t="shared" si="28"/>
        <v>16.700360071847431</v>
      </c>
      <c r="Z42" s="36">
        <f t="shared" si="29"/>
        <v>6.3829788287976967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705</v>
      </c>
      <c r="E43">
        <v>12</v>
      </c>
      <c r="F43" s="3">
        <f t="shared" si="21"/>
        <v>1.7021276595744681E-2</v>
      </c>
      <c r="G43" s="2">
        <v>0.5</v>
      </c>
      <c r="H43" s="3">
        <f t="shared" si="22"/>
        <v>8.1632653061224483E-2</v>
      </c>
      <c r="I43" s="3">
        <f t="shared" si="23"/>
        <v>0.91836734693877553</v>
      </c>
      <c r="J43" s="5">
        <f t="shared" si="30"/>
        <v>83243.639301468691</v>
      </c>
      <c r="K43" s="5">
        <f t="shared" si="24"/>
        <v>6795.3991266505045</v>
      </c>
      <c r="L43" s="5">
        <f t="shared" si="25"/>
        <v>399229.69869071722</v>
      </c>
      <c r="M43" s="5">
        <f t="shared" si="16"/>
        <v>1624036.4770054137</v>
      </c>
      <c r="N43" s="33">
        <f t="shared" si="26"/>
        <v>19.50943628406165</v>
      </c>
      <c r="O43" s="4"/>
      <c r="Q43" s="27" t="s">
        <v>62</v>
      </c>
      <c r="R43" s="29">
        <f t="shared" si="17"/>
        <v>83243.639301468691</v>
      </c>
      <c r="S43" s="29">
        <f t="shared" si="18"/>
        <v>399229.69869071722</v>
      </c>
      <c r="T43" s="35">
        <f t="shared" si="19"/>
        <v>19.50943628406165</v>
      </c>
      <c r="U43" s="42">
        <v>0.77888026534586052</v>
      </c>
      <c r="V43" s="43">
        <f t="shared" si="31"/>
        <v>0.22111973465413948</v>
      </c>
      <c r="W43" s="29">
        <f t="shared" si="27"/>
        <v>310952.13365017378</v>
      </c>
      <c r="X43" s="29">
        <f t="shared" si="20"/>
        <v>1134433.470453091</v>
      </c>
      <c r="Y43" s="35">
        <f t="shared" si="28"/>
        <v>13.627869708395556</v>
      </c>
      <c r="Z43" s="36">
        <f t="shared" si="29"/>
        <v>5.8815665756660938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495</v>
      </c>
      <c r="E44">
        <v>8</v>
      </c>
      <c r="F44" s="3">
        <f t="shared" si="21"/>
        <v>1.6161616161616162E-2</v>
      </c>
      <c r="G44" s="2">
        <v>0.5</v>
      </c>
      <c r="H44" s="3">
        <f t="shared" si="22"/>
        <v>7.7669902912621352E-2</v>
      </c>
      <c r="I44" s="3">
        <f t="shared" si="23"/>
        <v>0.92233009708737868</v>
      </c>
      <c r="J44" s="5">
        <f t="shared" si="30"/>
        <v>76448.240174818187</v>
      </c>
      <c r="K44" s="5">
        <f t="shared" si="24"/>
        <v>5937.7273922188879</v>
      </c>
      <c r="L44" s="5">
        <f t="shared" si="25"/>
        <v>367396.88239354372</v>
      </c>
      <c r="M44" s="5">
        <f t="shared" si="16"/>
        <v>1224806.7783146966</v>
      </c>
      <c r="N44" s="33">
        <f t="shared" si="26"/>
        <v>16.021386175978243</v>
      </c>
      <c r="O44" s="4"/>
      <c r="Q44" s="27" t="s">
        <v>64</v>
      </c>
      <c r="R44" s="29">
        <f t="shared" si="17"/>
        <v>76448.240174818187</v>
      </c>
      <c r="S44" s="29">
        <f t="shared" si="18"/>
        <v>367396.88239354372</v>
      </c>
      <c r="T44" s="35">
        <f t="shared" si="19"/>
        <v>16.021386175978243</v>
      </c>
      <c r="U44" s="42">
        <v>0.71980976748499381</v>
      </c>
      <c r="V44" s="43">
        <f t="shared" si="31"/>
        <v>0.28019023251500619</v>
      </c>
      <c r="W44" s="29">
        <f t="shared" si="27"/>
        <v>264455.86449040833</v>
      </c>
      <c r="X44" s="29">
        <f t="shared" si="20"/>
        <v>823481.33680291718</v>
      </c>
      <c r="Y44" s="35">
        <f t="shared" si="28"/>
        <v>10.771750074557888</v>
      </c>
      <c r="Z44" s="36">
        <f t="shared" si="29"/>
        <v>5.2496361014203554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308</v>
      </c>
      <c r="E45">
        <v>10</v>
      </c>
      <c r="F45" s="3">
        <f t="shared" si="21"/>
        <v>3.2467532467532464E-2</v>
      </c>
      <c r="G45" s="2">
        <v>0.5</v>
      </c>
      <c r="H45" s="3">
        <f t="shared" si="22"/>
        <v>0.15015015015015015</v>
      </c>
      <c r="I45" s="3">
        <f t="shared" si="23"/>
        <v>0.8498498498498499</v>
      </c>
      <c r="J45" s="5">
        <f t="shared" si="30"/>
        <v>70510.512782599297</v>
      </c>
      <c r="K45" s="5">
        <f t="shared" si="24"/>
        <v>10587.164081471366</v>
      </c>
      <c r="L45" s="5">
        <f t="shared" si="25"/>
        <v>326084.65370931808</v>
      </c>
      <c r="M45" s="5">
        <f t="shared" si="16"/>
        <v>857409.89592115278</v>
      </c>
      <c r="N45" s="33">
        <f t="shared" si="26"/>
        <v>12.160029222376409</v>
      </c>
      <c r="O45" s="4"/>
      <c r="Q45" s="27" t="s">
        <v>66</v>
      </c>
      <c r="R45" s="29">
        <f t="shared" si="17"/>
        <v>70510.512782599297</v>
      </c>
      <c r="S45" s="29">
        <f t="shared" si="18"/>
        <v>326084.65370931808</v>
      </c>
      <c r="T45" s="35">
        <f t="shared" si="19"/>
        <v>12.160029222376409</v>
      </c>
      <c r="U45" s="42">
        <v>0.68480776711742686</v>
      </c>
      <c r="V45" s="43">
        <f t="shared" si="31"/>
        <v>0.31519223288257314</v>
      </c>
      <c r="W45" s="29">
        <f t="shared" si="27"/>
        <v>223305.30359793748</v>
      </c>
      <c r="X45" s="29">
        <f t="shared" si="20"/>
        <v>559025.47231250885</v>
      </c>
      <c r="Y45" s="35">
        <f t="shared" si="28"/>
        <v>7.9282570818356906</v>
      </c>
      <c r="Z45" s="36">
        <f t="shared" si="29"/>
        <v>4.231772140540718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172</v>
      </c>
      <c r="E46">
        <v>13</v>
      </c>
      <c r="F46" s="3">
        <f t="shared" si="21"/>
        <v>7.5581395348837205E-2</v>
      </c>
      <c r="G46" s="2">
        <v>0.5</v>
      </c>
      <c r="H46" s="3">
        <f t="shared" si="22"/>
        <v>0.31784841075794618</v>
      </c>
      <c r="I46" s="3">
        <f t="shared" si="23"/>
        <v>0.68215158924205377</v>
      </c>
      <c r="J46" s="5">
        <f t="shared" si="30"/>
        <v>59923.348701127936</v>
      </c>
      <c r="K46" s="5">
        <f t="shared" si="24"/>
        <v>19046.541151947753</v>
      </c>
      <c r="L46" s="5">
        <f t="shared" si="25"/>
        <v>252000.39062577026</v>
      </c>
      <c r="M46" s="5">
        <f>L46+M47</f>
        <v>531325.24221183476</v>
      </c>
      <c r="N46" s="33">
        <f t="shared" si="26"/>
        <v>8.8667481662591676</v>
      </c>
      <c r="O46" s="4"/>
      <c r="Q46" s="27" t="s">
        <v>68</v>
      </c>
      <c r="R46" s="29">
        <f t="shared" si="17"/>
        <v>59923.348701127936</v>
      </c>
      <c r="S46" s="29">
        <f t="shared" si="18"/>
        <v>252000.39062577026</v>
      </c>
      <c r="T46" s="35">
        <f t="shared" si="19"/>
        <v>8.8667481662591676</v>
      </c>
      <c r="U46" s="42">
        <v>0.65629805890441617</v>
      </c>
      <c r="V46" s="43">
        <f t="shared" si="31"/>
        <v>0.34370194109558383</v>
      </c>
      <c r="W46" s="29">
        <f t="shared" si="27"/>
        <v>165387.36721084765</v>
      </c>
      <c r="X46" s="29">
        <f>X47+W46</f>
        <v>335720.16871457134</v>
      </c>
      <c r="Y46" s="35">
        <f t="shared" si="28"/>
        <v>5.6024934519097078</v>
      </c>
      <c r="Z46" s="36">
        <f t="shared" si="29"/>
        <v>3.2642547143494598</v>
      </c>
    </row>
    <row r="47" spans="1:26" s="2" customFormat="1" x14ac:dyDescent="0.25">
      <c r="A47" s="12">
        <v>19</v>
      </c>
      <c r="B47" s="13" t="s">
        <v>69</v>
      </c>
      <c r="C47" s="12"/>
      <c r="D47">
        <v>123</v>
      </c>
      <c r="E47">
        <v>18</v>
      </c>
      <c r="F47" s="17">
        <f t="shared" si="21"/>
        <v>0.14634146341463414</v>
      </c>
      <c r="G47" s="12"/>
      <c r="H47" s="17">
        <v>1</v>
      </c>
      <c r="I47" s="17">
        <f t="shared" si="23"/>
        <v>0</v>
      </c>
      <c r="J47" s="21">
        <f t="shared" si="30"/>
        <v>40876.807549180179</v>
      </c>
      <c r="K47" s="21">
        <f t="shared" si="24"/>
        <v>40876.807549180179</v>
      </c>
      <c r="L47" s="21">
        <f>K47/F47</f>
        <v>279324.85158606456</v>
      </c>
      <c r="M47" s="21">
        <f>L47</f>
        <v>279324.85158606456</v>
      </c>
      <c r="N47" s="34">
        <f t="shared" si="26"/>
        <v>6.833333333333333</v>
      </c>
      <c r="O47" s="4"/>
      <c r="Q47" s="30" t="s">
        <v>69</v>
      </c>
      <c r="R47" s="31">
        <f t="shared" si="17"/>
        <v>40876.807549180179</v>
      </c>
      <c r="S47" s="31">
        <f t="shared" si="18"/>
        <v>279324.85158606456</v>
      </c>
      <c r="T47" s="38">
        <f t="shared" si="19"/>
        <v>6.833333333333333</v>
      </c>
      <c r="U47" s="44">
        <v>0.6098018151143324</v>
      </c>
      <c r="V47" s="45">
        <f t="shared" si="31"/>
        <v>0.3901981848856676</v>
      </c>
      <c r="W47" s="31">
        <f t="shared" si="27"/>
        <v>170332.80150372369</v>
      </c>
      <c r="X47" s="31">
        <f>W47</f>
        <v>170332.80150372369</v>
      </c>
      <c r="Y47" s="38">
        <f t="shared" si="28"/>
        <v>4.1669790699479385</v>
      </c>
      <c r="Z47" s="37">
        <f t="shared" si="29"/>
        <v>2.6663542633853945</v>
      </c>
    </row>
    <row r="48" spans="1:26" s="2" customFormat="1" ht="13.2" x14ac:dyDescent="0.25">
      <c r="B48" s="2" t="s">
        <v>70</v>
      </c>
      <c r="D48" s="25">
        <f>SUM(D29:D47)</f>
        <v>16132</v>
      </c>
      <c r="E48" s="25">
        <f>SUM(E29:E47)</f>
        <v>102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222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7513642.6742611965</v>
      </c>
      <c r="N54" s="32">
        <f>M54/J54</f>
        <v>75.13642674261196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75.13642674261196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6669851.6228981856</v>
      </c>
      <c r="Y54" s="40">
        <f>X54/R54</f>
        <v>66.698516228981859</v>
      </c>
      <c r="Z54" s="36">
        <f>T54-Y54</f>
        <v>8.4379105136301007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1137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7413642.6742611965</v>
      </c>
      <c r="N55" s="33">
        <f t="shared" ref="N55:N72" si="43">M55/J55</f>
        <v>74.13642674261196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74.13642674261196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6573680.7364258999</v>
      </c>
      <c r="Y55" s="35">
        <f t="shared" ref="Y55:Y72" si="45">X55/R55</f>
        <v>65.736807364258993</v>
      </c>
      <c r="Z55" s="36">
        <f t="shared" ref="Z55:Z72" si="46">T55-Y55</f>
        <v>8.3996193783529662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1777</v>
      </c>
      <c r="E56" s="49">
        <f t="shared" si="37"/>
        <v>1</v>
      </c>
      <c r="F56" s="3">
        <f t="shared" si="38"/>
        <v>5.6274620146314015E-4</v>
      </c>
      <c r="G56" s="2">
        <v>0.5</v>
      </c>
      <c r="H56" s="3">
        <f t="shared" si="39"/>
        <v>2.8097780275358249E-3</v>
      </c>
      <c r="I56" s="3">
        <f t="shared" si="40"/>
        <v>0.99719022197246421</v>
      </c>
      <c r="J56" s="5">
        <f t="shared" ref="J56:J72" si="47">I55*J55</f>
        <v>100000</v>
      </c>
      <c r="K56" s="5">
        <f t="shared" si="41"/>
        <v>280.97780275358247</v>
      </c>
      <c r="L56" s="5">
        <f t="shared" si="42"/>
        <v>499297.55549311609</v>
      </c>
      <c r="M56" s="5">
        <f t="shared" si="32"/>
        <v>7013642.6742611965</v>
      </c>
      <c r="N56" s="33">
        <f t="shared" si="43"/>
        <v>70.13642674261196</v>
      </c>
      <c r="O56" s="4"/>
      <c r="Q56" s="27" t="s">
        <v>38</v>
      </c>
      <c r="R56" s="29">
        <f t="shared" si="33"/>
        <v>100000</v>
      </c>
      <c r="S56" s="29">
        <f t="shared" si="34"/>
        <v>499297.55549311609</v>
      </c>
      <c r="T56" s="35">
        <f t="shared" si="35"/>
        <v>70.13642674261196</v>
      </c>
      <c r="U56" s="42">
        <v>0.96170886472285344</v>
      </c>
      <c r="V56" s="43">
        <f>1-U56</f>
        <v>3.829113527714656E-2</v>
      </c>
      <c r="W56" s="29">
        <f t="shared" si="44"/>
        <v>480178.88525218057</v>
      </c>
      <c r="X56" s="29">
        <f t="shared" si="36"/>
        <v>6188997.1905367589</v>
      </c>
      <c r="Y56" s="35">
        <f t="shared" si="45"/>
        <v>61.889971905367588</v>
      </c>
      <c r="Z56" s="36">
        <f t="shared" si="46"/>
        <v>8.2464548372443716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2014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99719.022197246421</v>
      </c>
      <c r="K57" s="5">
        <f t="shared" si="41"/>
        <v>0</v>
      </c>
      <c r="L57" s="5">
        <f t="shared" si="42"/>
        <v>498595.11098623212</v>
      </c>
      <c r="M57" s="5">
        <f t="shared" si="32"/>
        <v>6514345.1187680801</v>
      </c>
      <c r="N57" s="33">
        <f t="shared" si="43"/>
        <v>65.327005572543243</v>
      </c>
      <c r="O57" s="4"/>
      <c r="Q57" s="27" t="s">
        <v>40</v>
      </c>
      <c r="R57" s="29">
        <f t="shared" si="33"/>
        <v>99719.022197246421</v>
      </c>
      <c r="S57" s="29">
        <f t="shared" si="34"/>
        <v>498595.11098623212</v>
      </c>
      <c r="T57" s="35">
        <f t="shared" si="35"/>
        <v>65.327005572543243</v>
      </c>
      <c r="U57" s="42">
        <v>0.96170886472285344</v>
      </c>
      <c r="V57" s="43">
        <f>1-U57</f>
        <v>3.829113527714656E-2</v>
      </c>
      <c r="W57" s="29">
        <f t="shared" si="44"/>
        <v>479503.33814293437</v>
      </c>
      <c r="X57" s="29">
        <f t="shared" si="36"/>
        <v>5708818.3052845784</v>
      </c>
      <c r="Y57" s="35">
        <f t="shared" si="45"/>
        <v>57.249040147951014</v>
      </c>
      <c r="Z57" s="36">
        <f t="shared" si="46"/>
        <v>8.0779654245922288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2158</v>
      </c>
      <c r="E58" s="49">
        <f t="shared" si="37"/>
        <v>1</v>
      </c>
      <c r="F58" s="3">
        <f t="shared" si="38"/>
        <v>4.6339202965708991E-4</v>
      </c>
      <c r="G58" s="2">
        <v>0.5</v>
      </c>
      <c r="H58" s="3">
        <f t="shared" si="39"/>
        <v>2.314279102059709E-3</v>
      </c>
      <c r="I58" s="3">
        <f t="shared" si="40"/>
        <v>0.99768572089794028</v>
      </c>
      <c r="J58" s="5">
        <f t="shared" si="47"/>
        <v>99719.022197246421</v>
      </c>
      <c r="K58" s="5">
        <f t="shared" si="41"/>
        <v>230.77764914891563</v>
      </c>
      <c r="L58" s="5">
        <f t="shared" si="42"/>
        <v>498018.1668633598</v>
      </c>
      <c r="M58" s="5">
        <f t="shared" si="32"/>
        <v>6015750.0077818483</v>
      </c>
      <c r="N58" s="33">
        <f t="shared" si="43"/>
        <v>60.327005572543243</v>
      </c>
      <c r="O58" s="4"/>
      <c r="Q58" s="27" t="s">
        <v>42</v>
      </c>
      <c r="R58" s="29">
        <f t="shared" si="33"/>
        <v>99719.022197246421</v>
      </c>
      <c r="S58" s="29">
        <f t="shared" si="34"/>
        <v>498018.1668633598</v>
      </c>
      <c r="T58" s="35">
        <f t="shared" si="35"/>
        <v>60.327005572543243</v>
      </c>
      <c r="U58" s="42">
        <v>0.96170886472285344</v>
      </c>
      <c r="V58" s="43">
        <f>1-U58</f>
        <v>3.829113527714656E-2</v>
      </c>
      <c r="W58" s="29">
        <f t="shared" si="44"/>
        <v>478948.48586551833</v>
      </c>
      <c r="X58" s="29">
        <f t="shared" si="36"/>
        <v>5229314.9671416441</v>
      </c>
      <c r="Y58" s="35">
        <f t="shared" si="45"/>
        <v>52.440495824336743</v>
      </c>
      <c r="Z58" s="36">
        <f t="shared" si="46"/>
        <v>7.8865097482064996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2220</v>
      </c>
      <c r="E59" s="49">
        <f t="shared" si="37"/>
        <v>4</v>
      </c>
      <c r="F59" s="3">
        <f t="shared" si="38"/>
        <v>1.8018018018018018E-3</v>
      </c>
      <c r="G59" s="2">
        <v>0.5</v>
      </c>
      <c r="H59" s="3">
        <f t="shared" si="39"/>
        <v>8.9686098654708519E-3</v>
      </c>
      <c r="I59" s="3">
        <f t="shared" si="40"/>
        <v>0.99103139013452912</v>
      </c>
      <c r="J59" s="5">
        <f t="shared" si="47"/>
        <v>99488.2445480975</v>
      </c>
      <c r="K59" s="5">
        <f t="shared" si="41"/>
        <v>892.27125155244391</v>
      </c>
      <c r="L59" s="5">
        <f t="shared" si="42"/>
        <v>495210.5446116064</v>
      </c>
      <c r="M59" s="5">
        <f t="shared" si="32"/>
        <v>5517731.8409184888</v>
      </c>
      <c r="N59" s="33">
        <f t="shared" si="43"/>
        <v>55.461143836455435</v>
      </c>
      <c r="O59" s="4"/>
      <c r="Q59" s="27" t="s">
        <v>44</v>
      </c>
      <c r="R59" s="29">
        <f t="shared" si="33"/>
        <v>99488.2445480975</v>
      </c>
      <c r="S59" s="29">
        <f t="shared" si="34"/>
        <v>495210.5446116064</v>
      </c>
      <c r="T59" s="35">
        <f t="shared" si="35"/>
        <v>55.461143836455435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476933.15987520077</v>
      </c>
      <c r="X59" s="29">
        <f t="shared" si="36"/>
        <v>4750366.4812761256</v>
      </c>
      <c r="Y59" s="35">
        <f t="shared" si="45"/>
        <v>47.748017897527234</v>
      </c>
      <c r="Z59" s="36">
        <f t="shared" si="46"/>
        <v>7.7131259389282008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2304</v>
      </c>
      <c r="E60" s="49">
        <f t="shared" si="37"/>
        <v>6</v>
      </c>
      <c r="F60" s="3">
        <f t="shared" si="38"/>
        <v>2.6041666666666665E-3</v>
      </c>
      <c r="G60" s="2">
        <v>0.5</v>
      </c>
      <c r="H60" s="3">
        <f t="shared" si="39"/>
        <v>1.2936610608020696E-2</v>
      </c>
      <c r="I60" s="3">
        <f t="shared" si="40"/>
        <v>0.98706338939197935</v>
      </c>
      <c r="J60" s="5">
        <f t="shared" si="47"/>
        <v>98595.973296545053</v>
      </c>
      <c r="K60" s="5">
        <f t="shared" si="41"/>
        <v>1275.49771405621</v>
      </c>
      <c r="L60" s="5">
        <f t="shared" si="42"/>
        <v>489791.12219758471</v>
      </c>
      <c r="M60" s="5">
        <f t="shared" si="32"/>
        <v>5022521.2963068821</v>
      </c>
      <c r="N60" s="33">
        <f t="shared" si="43"/>
        <v>50.940430206016117</v>
      </c>
      <c r="O60" s="4"/>
      <c r="Q60" s="27" t="s">
        <v>46</v>
      </c>
      <c r="R60" s="29">
        <f t="shared" si="33"/>
        <v>98595.973296545053</v>
      </c>
      <c r="S60" s="29">
        <f t="shared" si="34"/>
        <v>489791.12219758471</v>
      </c>
      <c r="T60" s="35">
        <f t="shared" si="35"/>
        <v>50.940430206016117</v>
      </c>
      <c r="U60" s="42">
        <v>0.95736753435116873</v>
      </c>
      <c r="V60" s="43">
        <f t="shared" si="48"/>
        <v>4.2632465648831275E-2</v>
      </c>
      <c r="W60" s="29">
        <f t="shared" si="44"/>
        <v>468910.11900539364</v>
      </c>
      <c r="X60" s="29">
        <f t="shared" si="36"/>
        <v>4273433.3214009246</v>
      </c>
      <c r="Y60" s="35">
        <f t="shared" si="45"/>
        <v>43.342878806498604</v>
      </c>
      <c r="Z60" s="36">
        <f t="shared" si="46"/>
        <v>7.5975513995175135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2326</v>
      </c>
      <c r="E61" s="49">
        <f t="shared" si="37"/>
        <v>6</v>
      </c>
      <c r="F61" s="3">
        <f t="shared" si="38"/>
        <v>2.5795356835769563E-3</v>
      </c>
      <c r="G61" s="2">
        <v>0.5</v>
      </c>
      <c r="H61" s="3">
        <f t="shared" si="39"/>
        <v>1.2815036309269544E-2</v>
      </c>
      <c r="I61" s="3">
        <f t="shared" si="40"/>
        <v>0.9871849636907305</v>
      </c>
      <c r="J61" s="5">
        <f t="shared" si="47"/>
        <v>97320.475582488842</v>
      </c>
      <c r="K61" s="5">
        <f t="shared" si="41"/>
        <v>1247.1654282249747</v>
      </c>
      <c r="L61" s="5">
        <f t="shared" si="42"/>
        <v>483484.4643418818</v>
      </c>
      <c r="M61" s="5">
        <f t="shared" si="32"/>
        <v>4532730.1741092969</v>
      </c>
      <c r="N61" s="33">
        <f t="shared" si="43"/>
        <v>46.575298229686048</v>
      </c>
      <c r="O61" s="4"/>
      <c r="Q61" s="27" t="s">
        <v>48</v>
      </c>
      <c r="R61" s="29">
        <f t="shared" si="33"/>
        <v>97320.475582488842</v>
      </c>
      <c r="S61" s="29">
        <f t="shared" si="34"/>
        <v>483484.4643418818</v>
      </c>
      <c r="T61" s="35">
        <f t="shared" si="35"/>
        <v>46.575298229686048</v>
      </c>
      <c r="U61" s="42">
        <v>0.95681081085376496</v>
      </c>
      <c r="V61" s="43">
        <f t="shared" si="48"/>
        <v>4.3189189146235041E-2</v>
      </c>
      <c r="W61" s="29">
        <f t="shared" si="44"/>
        <v>462603.16236215417</v>
      </c>
      <c r="X61" s="29">
        <f t="shared" si="36"/>
        <v>3804523.2023955313</v>
      </c>
      <c r="Y61" s="35">
        <f t="shared" si="45"/>
        <v>39.092731304737789</v>
      </c>
      <c r="Z61" s="36">
        <f t="shared" si="46"/>
        <v>7.4825669249482587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2358</v>
      </c>
      <c r="E62" s="49">
        <f t="shared" si="37"/>
        <v>10</v>
      </c>
      <c r="F62" s="3">
        <f t="shared" si="38"/>
        <v>4.2408821034775231E-3</v>
      </c>
      <c r="G62" s="2">
        <v>0.5</v>
      </c>
      <c r="H62" s="3">
        <f t="shared" si="39"/>
        <v>2.0981955518254301E-2</v>
      </c>
      <c r="I62" s="3">
        <f t="shared" si="40"/>
        <v>0.97901804448174568</v>
      </c>
      <c r="J62" s="5">
        <f t="shared" si="47"/>
        <v>96073.310154263876</v>
      </c>
      <c r="K62" s="5">
        <f t="shared" si="41"/>
        <v>2015.8059201482138</v>
      </c>
      <c r="L62" s="5">
        <f t="shared" si="42"/>
        <v>475327.03597094887</v>
      </c>
      <c r="M62" s="5">
        <f t="shared" si="32"/>
        <v>4049245.7097674152</v>
      </c>
      <c r="N62" s="33">
        <f t="shared" si="43"/>
        <v>42.147457012416716</v>
      </c>
      <c r="O62" s="4"/>
      <c r="Q62" s="27" t="s">
        <v>50</v>
      </c>
      <c r="R62" s="29">
        <f t="shared" si="33"/>
        <v>96073.310154263876</v>
      </c>
      <c r="S62" s="29">
        <f t="shared" si="34"/>
        <v>475327.03597094887</v>
      </c>
      <c r="T62" s="35">
        <f t="shared" si="35"/>
        <v>42.147457012416716</v>
      </c>
      <c r="U62" s="42">
        <v>0.94800928093814252</v>
      </c>
      <c r="V62" s="43">
        <f t="shared" si="48"/>
        <v>5.1990719061857482E-2</v>
      </c>
      <c r="W62" s="29">
        <f t="shared" si="44"/>
        <v>450614.44158127782</v>
      </c>
      <c r="X62" s="29">
        <f t="shared" si="36"/>
        <v>3341920.0400333772</v>
      </c>
      <c r="Y62" s="35">
        <f t="shared" si="45"/>
        <v>34.785103528412755</v>
      </c>
      <c r="Z62" s="36">
        <f t="shared" si="46"/>
        <v>7.3623534840039611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2830</v>
      </c>
      <c r="E63" s="49">
        <f t="shared" si="37"/>
        <v>14</v>
      </c>
      <c r="F63" s="3">
        <f t="shared" si="38"/>
        <v>4.9469964664310955E-3</v>
      </c>
      <c r="G63" s="2">
        <v>0.5</v>
      </c>
      <c r="H63" s="3">
        <f t="shared" si="39"/>
        <v>2.4432809773123908E-2</v>
      </c>
      <c r="I63" s="3">
        <f t="shared" si="40"/>
        <v>0.9755671902268761</v>
      </c>
      <c r="J63" s="5">
        <f t="shared" si="47"/>
        <v>94057.504234115666</v>
      </c>
      <c r="K63" s="5">
        <f t="shared" si="41"/>
        <v>2298.0891086869447</v>
      </c>
      <c r="L63" s="5">
        <f t="shared" si="42"/>
        <v>464542.29839886102</v>
      </c>
      <c r="M63" s="5">
        <f t="shared" si="32"/>
        <v>3573918.6737964666</v>
      </c>
      <c r="N63" s="33">
        <f t="shared" si="43"/>
        <v>37.997166764075885</v>
      </c>
      <c r="O63" s="4"/>
      <c r="Q63" s="27" t="s">
        <v>52</v>
      </c>
      <c r="R63" s="29">
        <f t="shared" si="33"/>
        <v>94057.504234115666</v>
      </c>
      <c r="S63" s="29">
        <f t="shared" si="34"/>
        <v>464542.29839886102</v>
      </c>
      <c r="T63" s="35">
        <f t="shared" si="35"/>
        <v>37.997166764075885</v>
      </c>
      <c r="U63" s="42">
        <v>0.94216194080535964</v>
      </c>
      <c r="V63" s="43">
        <f t="shared" si="48"/>
        <v>5.7838059194640357E-2</v>
      </c>
      <c r="W63" s="29">
        <f t="shared" si="44"/>
        <v>437674.07344565343</v>
      </c>
      <c r="X63" s="29">
        <f t="shared" si="36"/>
        <v>2891305.5984520996</v>
      </c>
      <c r="Y63" s="35">
        <f t="shared" si="45"/>
        <v>30.739765231867509</v>
      </c>
      <c r="Z63" s="36">
        <f t="shared" si="46"/>
        <v>7.2574015322083767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2837</v>
      </c>
      <c r="E64" s="49">
        <f t="shared" si="37"/>
        <v>15</v>
      </c>
      <c r="F64" s="3">
        <f t="shared" si="38"/>
        <v>5.287275290800141E-3</v>
      </c>
      <c r="G64" s="2">
        <v>0.5</v>
      </c>
      <c r="H64" s="3">
        <f t="shared" si="39"/>
        <v>2.6091494172899635E-2</v>
      </c>
      <c r="I64" s="3">
        <f t="shared" si="40"/>
        <v>0.97390850582710031</v>
      </c>
      <c r="J64" s="5">
        <f t="shared" si="47"/>
        <v>91759.415125428728</v>
      </c>
      <c r="K64" s="5">
        <f t="shared" si="41"/>
        <v>2394.1402450538021</v>
      </c>
      <c r="L64" s="5">
        <f t="shared" si="42"/>
        <v>452811.72501450917</v>
      </c>
      <c r="M64" s="5">
        <f t="shared" si="32"/>
        <v>3109376.3753976054</v>
      </c>
      <c r="N64" s="33">
        <f t="shared" si="43"/>
        <v>33.88618346299728</v>
      </c>
      <c r="O64" s="4"/>
      <c r="Q64" s="27" t="s">
        <v>54</v>
      </c>
      <c r="R64" s="29">
        <f t="shared" si="33"/>
        <v>91759.415125428728</v>
      </c>
      <c r="S64" s="29">
        <f t="shared" si="34"/>
        <v>452811.72501450917</v>
      </c>
      <c r="T64" s="35">
        <f t="shared" si="35"/>
        <v>33.88618346299728</v>
      </c>
      <c r="U64" s="42">
        <v>0.92489605986448908</v>
      </c>
      <c r="V64" s="43">
        <f t="shared" si="48"/>
        <v>7.5103940135510916E-2</v>
      </c>
      <c r="W64" s="29">
        <f t="shared" si="44"/>
        <v>418803.78032636206</v>
      </c>
      <c r="X64" s="29">
        <f t="shared" si="36"/>
        <v>2453631.5250064461</v>
      </c>
      <c r="Y64" s="35">
        <f t="shared" si="45"/>
        <v>26.739833963114332</v>
      </c>
      <c r="Z64" s="36">
        <f t="shared" si="46"/>
        <v>7.1463494998829482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2695</v>
      </c>
      <c r="E65" s="49">
        <f t="shared" si="37"/>
        <v>17</v>
      </c>
      <c r="F65" s="3">
        <f t="shared" si="38"/>
        <v>6.3079777365491647E-3</v>
      </c>
      <c r="G65" s="2">
        <v>0.5</v>
      </c>
      <c r="H65" s="3">
        <f t="shared" si="39"/>
        <v>3.1050228310502283E-2</v>
      </c>
      <c r="I65" s="3">
        <f t="shared" si="40"/>
        <v>0.9689497716894977</v>
      </c>
      <c r="J65" s="5">
        <f t="shared" si="47"/>
        <v>89365.274880374927</v>
      </c>
      <c r="K65" s="5">
        <f t="shared" si="41"/>
        <v>2774.8121880664362</v>
      </c>
      <c r="L65" s="5">
        <f t="shared" si="42"/>
        <v>439889.34393170848</v>
      </c>
      <c r="M65" s="5">
        <f t="shared" si="32"/>
        <v>2656564.6503830962</v>
      </c>
      <c r="N65" s="33">
        <f t="shared" si="43"/>
        <v>29.72703495780878</v>
      </c>
      <c r="O65" s="4"/>
      <c r="Q65" s="27" t="s">
        <v>56</v>
      </c>
      <c r="R65" s="29">
        <f t="shared" si="33"/>
        <v>89365.274880374927</v>
      </c>
      <c r="S65" s="29">
        <f t="shared" si="34"/>
        <v>439889.34393170848</v>
      </c>
      <c r="T65" s="35">
        <f t="shared" si="35"/>
        <v>29.72703495780878</v>
      </c>
      <c r="U65" s="42">
        <v>0.89970667843387275</v>
      </c>
      <c r="V65" s="43">
        <f t="shared" si="48"/>
        <v>0.10029332156612725</v>
      </c>
      <c r="W65" s="29">
        <f t="shared" si="44"/>
        <v>395771.38050725288</v>
      </c>
      <c r="X65" s="29">
        <f t="shared" si="36"/>
        <v>2034827.7446800841</v>
      </c>
      <c r="Y65" s="35">
        <f t="shared" si="45"/>
        <v>22.769781074404133</v>
      </c>
      <c r="Z65" s="36">
        <f t="shared" si="46"/>
        <v>6.9572538834046469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2301</v>
      </c>
      <c r="E66" s="49">
        <f t="shared" si="37"/>
        <v>31</v>
      </c>
      <c r="F66" s="3">
        <f t="shared" si="38"/>
        <v>1.3472403302911778E-2</v>
      </c>
      <c r="G66" s="2">
        <v>0.5</v>
      </c>
      <c r="H66" s="3">
        <f t="shared" si="39"/>
        <v>6.5167122135799879E-2</v>
      </c>
      <c r="I66" s="3">
        <f t="shared" si="40"/>
        <v>0.93483287786420011</v>
      </c>
      <c r="J66" s="5">
        <f t="shared" si="47"/>
        <v>86590.462692308487</v>
      </c>
      <c r="K66" s="5">
        <f t="shared" si="41"/>
        <v>5642.8512580650904</v>
      </c>
      <c r="L66" s="5">
        <f t="shared" si="42"/>
        <v>418845.18531637971</v>
      </c>
      <c r="M66" s="5">
        <f t="shared" si="32"/>
        <v>2216675.3064513877</v>
      </c>
      <c r="N66" s="33">
        <f t="shared" si="43"/>
        <v>25.599531836758356</v>
      </c>
      <c r="O66" s="4"/>
      <c r="Q66" s="27" t="s">
        <v>58</v>
      </c>
      <c r="R66" s="29">
        <f t="shared" si="33"/>
        <v>86590.462692308487</v>
      </c>
      <c r="S66" s="29">
        <f t="shared" si="34"/>
        <v>418845.18531637971</v>
      </c>
      <c r="T66" s="35">
        <f t="shared" si="35"/>
        <v>25.599531836758356</v>
      </c>
      <c r="U66" s="42">
        <v>0.86438699185239576</v>
      </c>
      <c r="V66" s="43">
        <f t="shared" si="48"/>
        <v>0.13561300814760424</v>
      </c>
      <c r="W66" s="29">
        <f t="shared" si="44"/>
        <v>362044.32978748472</v>
      </c>
      <c r="X66" s="29">
        <f t="shared" si="36"/>
        <v>1639056.3641728312</v>
      </c>
      <c r="Y66" s="35">
        <f t="shared" si="45"/>
        <v>18.928832497374131</v>
      </c>
      <c r="Z66" s="36">
        <f t="shared" si="46"/>
        <v>6.6706993393842247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1739</v>
      </c>
      <c r="E67" s="49">
        <f t="shared" si="37"/>
        <v>24</v>
      </c>
      <c r="F67" s="3">
        <f t="shared" si="38"/>
        <v>1.3801035077630822E-2</v>
      </c>
      <c r="G67" s="2">
        <v>0.5</v>
      </c>
      <c r="H67" s="3">
        <f t="shared" si="39"/>
        <v>6.6703724291272928E-2</v>
      </c>
      <c r="I67" s="3">
        <f t="shared" si="40"/>
        <v>0.93329627570872709</v>
      </c>
      <c r="J67" s="5">
        <f t="shared" si="47"/>
        <v>80947.611434243401</v>
      </c>
      <c r="K67" s="5">
        <f t="shared" si="41"/>
        <v>5399.5071551468636</v>
      </c>
      <c r="L67" s="5">
        <f t="shared" si="42"/>
        <v>391239.28928334988</v>
      </c>
      <c r="M67" s="5">
        <f t="shared" si="32"/>
        <v>1797830.1211350078</v>
      </c>
      <c r="N67" s="33">
        <f t="shared" si="43"/>
        <v>22.209798279167863</v>
      </c>
      <c r="O67" s="4"/>
      <c r="Q67" s="27" t="s">
        <v>60</v>
      </c>
      <c r="R67" s="29">
        <f t="shared" si="33"/>
        <v>80947.611434243401</v>
      </c>
      <c r="S67" s="29">
        <f t="shared" si="34"/>
        <v>391239.28928334988</v>
      </c>
      <c r="T67" s="35">
        <f t="shared" si="35"/>
        <v>22.209798279167863</v>
      </c>
      <c r="U67" s="42">
        <v>0.82345390469096191</v>
      </c>
      <c r="V67" s="43">
        <f t="shared" si="48"/>
        <v>0.17654609530903809</v>
      </c>
      <c r="W67" s="29">
        <f t="shared" si="44"/>
        <v>322167.52042889129</v>
      </c>
      <c r="X67" s="29">
        <f t="shared" si="36"/>
        <v>1277012.0343853463</v>
      </c>
      <c r="Y67" s="35">
        <f t="shared" si="45"/>
        <v>15.775784013376457</v>
      </c>
      <c r="Z67" s="36">
        <f t="shared" si="46"/>
        <v>6.4340142657914061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1322</v>
      </c>
      <c r="E68" s="49">
        <f t="shared" si="37"/>
        <v>20</v>
      </c>
      <c r="F68" s="3">
        <f t="shared" si="38"/>
        <v>1.5128593040847202E-2</v>
      </c>
      <c r="G68" s="2">
        <v>0.5</v>
      </c>
      <c r="H68" s="3">
        <f t="shared" si="39"/>
        <v>7.2886297376093298E-2</v>
      </c>
      <c r="I68" s="3">
        <f t="shared" si="40"/>
        <v>0.92711370262390669</v>
      </c>
      <c r="J68" s="5">
        <f t="shared" si="47"/>
        <v>75548.104279096544</v>
      </c>
      <c r="K68" s="5">
        <f t="shared" si="41"/>
        <v>5506.4215946863369</v>
      </c>
      <c r="L68" s="5">
        <f t="shared" si="42"/>
        <v>363974.46740876685</v>
      </c>
      <c r="M68" s="5">
        <f t="shared" si="32"/>
        <v>1406590.8318516579</v>
      </c>
      <c r="N68" s="33">
        <f t="shared" si="43"/>
        <v>18.618479514129231</v>
      </c>
      <c r="O68" s="4"/>
      <c r="Q68" s="27" t="s">
        <v>62</v>
      </c>
      <c r="R68" s="29">
        <f t="shared" si="33"/>
        <v>75548.104279096544</v>
      </c>
      <c r="S68" s="29">
        <f t="shared" si="34"/>
        <v>363974.46740876685</v>
      </c>
      <c r="T68" s="35">
        <f t="shared" si="35"/>
        <v>18.618479514129231</v>
      </c>
      <c r="U68" s="42">
        <v>0.7557222850963411</v>
      </c>
      <c r="V68" s="43">
        <f t="shared" si="48"/>
        <v>0.2442777149036589</v>
      </c>
      <c r="W68" s="29">
        <f t="shared" si="44"/>
        <v>275063.61622687703</v>
      </c>
      <c r="X68" s="29">
        <f t="shared" si="36"/>
        <v>954844.51395645505</v>
      </c>
      <c r="Y68" s="35">
        <f t="shared" si="45"/>
        <v>12.638894424524318</v>
      </c>
      <c r="Z68" s="36">
        <f t="shared" si="46"/>
        <v>5.9795850896049121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947</v>
      </c>
      <c r="E69" s="49">
        <f t="shared" si="37"/>
        <v>24</v>
      </c>
      <c r="F69" s="3">
        <f t="shared" si="38"/>
        <v>2.5343189017951427E-2</v>
      </c>
      <c r="G69" s="2">
        <v>0.5</v>
      </c>
      <c r="H69" s="3">
        <f t="shared" si="39"/>
        <v>0.1191658391261172</v>
      </c>
      <c r="I69" s="3">
        <f t="shared" si="40"/>
        <v>0.88083416087388278</v>
      </c>
      <c r="J69" s="5">
        <f t="shared" si="47"/>
        <v>70041.682684410203</v>
      </c>
      <c r="K69" s="5">
        <f t="shared" si="41"/>
        <v>8346.5758908929747</v>
      </c>
      <c r="L69" s="5">
        <f t="shared" si="42"/>
        <v>329341.97369481856</v>
      </c>
      <c r="M69" s="5">
        <f t="shared" si="32"/>
        <v>1042616.3644428912</v>
      </c>
      <c r="N69" s="33">
        <f t="shared" si="43"/>
        <v>14.885655576560778</v>
      </c>
      <c r="O69" s="4"/>
      <c r="Q69" s="27" t="s">
        <v>64</v>
      </c>
      <c r="R69" s="29">
        <f t="shared" si="33"/>
        <v>70041.682684410203</v>
      </c>
      <c r="S69" s="29">
        <f t="shared" si="34"/>
        <v>329341.97369481856</v>
      </c>
      <c r="T69" s="35">
        <f t="shared" si="35"/>
        <v>14.885655576560778</v>
      </c>
      <c r="U69" s="42">
        <v>0.69850988448397933</v>
      </c>
      <c r="V69" s="43">
        <f t="shared" si="48"/>
        <v>0.30149011551602067</v>
      </c>
      <c r="W69" s="29">
        <f t="shared" si="44"/>
        <v>230048.62400129347</v>
      </c>
      <c r="X69" s="29">
        <f t="shared" si="36"/>
        <v>679780.89772957796</v>
      </c>
      <c r="Y69" s="35">
        <f t="shared" si="45"/>
        <v>9.7053764512268472</v>
      </c>
      <c r="Z69" s="36">
        <f t="shared" si="46"/>
        <v>5.1802791253339304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547</v>
      </c>
      <c r="E70" s="49">
        <f t="shared" si="37"/>
        <v>21</v>
      </c>
      <c r="F70" s="3">
        <f t="shared" si="38"/>
        <v>3.8391224862888484E-2</v>
      </c>
      <c r="G70" s="2">
        <v>0.5</v>
      </c>
      <c r="H70" s="3">
        <f t="shared" si="39"/>
        <v>0.17514595496246874</v>
      </c>
      <c r="I70" s="3">
        <f t="shared" si="40"/>
        <v>0.82485404503753124</v>
      </c>
      <c r="J70" s="5">
        <f t="shared" si="47"/>
        <v>61695.106793517225</v>
      </c>
      <c r="K70" s="5">
        <f t="shared" si="41"/>
        <v>10805.648395862067</v>
      </c>
      <c r="L70" s="5">
        <f t="shared" si="42"/>
        <v>281461.41297793097</v>
      </c>
      <c r="M70" s="5">
        <f t="shared" si="32"/>
        <v>713274.39074807265</v>
      </c>
      <c r="N70" s="33">
        <f t="shared" si="43"/>
        <v>11.561279780830557</v>
      </c>
      <c r="O70" s="4"/>
      <c r="Q70" s="27" t="s">
        <v>66</v>
      </c>
      <c r="R70" s="29">
        <f t="shared" si="33"/>
        <v>61695.106793517225</v>
      </c>
      <c r="S70" s="29">
        <f t="shared" si="34"/>
        <v>281461.41297793097</v>
      </c>
      <c r="T70" s="35">
        <f t="shared" si="35"/>
        <v>11.561279780830557</v>
      </c>
      <c r="U70" s="42">
        <v>0.67065690345363116</v>
      </c>
      <c r="V70" s="43">
        <f t="shared" si="48"/>
        <v>0.32934309654636884</v>
      </c>
      <c r="W70" s="29">
        <f t="shared" si="44"/>
        <v>188764.03966946286</v>
      </c>
      <c r="X70" s="29">
        <f t="shared" si="36"/>
        <v>449732.27372828446</v>
      </c>
      <c r="Y70" s="35">
        <f t="shared" si="45"/>
        <v>7.2895938932962716</v>
      </c>
      <c r="Z70" s="36">
        <f t="shared" si="46"/>
        <v>4.2716858875342849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295</v>
      </c>
      <c r="E71" s="49">
        <f t="shared" si="49"/>
        <v>27</v>
      </c>
      <c r="F71" s="3">
        <f t="shared" si="38"/>
        <v>9.152542372881356E-2</v>
      </c>
      <c r="G71" s="2">
        <v>0.5</v>
      </c>
      <c r="H71" s="3">
        <f t="shared" si="39"/>
        <v>0.37241379310344824</v>
      </c>
      <c r="I71" s="3">
        <f t="shared" si="40"/>
        <v>0.62758620689655176</v>
      </c>
      <c r="J71" s="5">
        <f t="shared" si="47"/>
        <v>50889.458397655158</v>
      </c>
      <c r="K71" s="5">
        <f t="shared" si="41"/>
        <v>18951.936230850886</v>
      </c>
      <c r="L71" s="5">
        <f t="shared" si="42"/>
        <v>207067.45141114859</v>
      </c>
      <c r="M71" s="5">
        <f>L71+M72</f>
        <v>431812.97777014162</v>
      </c>
      <c r="N71" s="33">
        <f t="shared" si="43"/>
        <v>8.4853128991060025</v>
      </c>
      <c r="O71" s="4"/>
      <c r="Q71" s="27" t="s">
        <v>68</v>
      </c>
      <c r="R71" s="29">
        <f t="shared" si="33"/>
        <v>50889.458397655158</v>
      </c>
      <c r="S71" s="29">
        <f t="shared" si="34"/>
        <v>207067.45141114859</v>
      </c>
      <c r="T71" s="35">
        <f t="shared" si="35"/>
        <v>8.4853128991060025</v>
      </c>
      <c r="U71" s="42">
        <v>0.63527807449444496</v>
      </c>
      <c r="V71" s="43">
        <f t="shared" si="48"/>
        <v>0.36472192550555504</v>
      </c>
      <c r="W71" s="29">
        <f t="shared" si="44"/>
        <v>131545.41182294651</v>
      </c>
      <c r="X71" s="29">
        <f>X72+W71</f>
        <v>260968.2340588216</v>
      </c>
      <c r="Y71" s="35">
        <f t="shared" si="45"/>
        <v>5.1281393490099765</v>
      </c>
      <c r="Z71" s="36">
        <f t="shared" si="46"/>
        <v>3.357173550096026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190</v>
      </c>
      <c r="E72" s="50">
        <f t="shared" si="49"/>
        <v>27</v>
      </c>
      <c r="F72" s="17">
        <f t="shared" si="38"/>
        <v>0.14210526315789473</v>
      </c>
      <c r="G72" s="12"/>
      <c r="H72" s="17">
        <v>1</v>
      </c>
      <c r="I72" s="17">
        <f t="shared" si="40"/>
        <v>0</v>
      </c>
      <c r="J72" s="21">
        <f t="shared" si="47"/>
        <v>31937.522166804272</v>
      </c>
      <c r="K72" s="21">
        <f t="shared" si="41"/>
        <v>31937.522166804272</v>
      </c>
      <c r="L72" s="21">
        <f>K72/F72</f>
        <v>224745.52635899303</v>
      </c>
      <c r="M72" s="21">
        <f>L72</f>
        <v>224745.52635899303</v>
      </c>
      <c r="N72" s="34">
        <f t="shared" si="43"/>
        <v>7.0370370370370372</v>
      </c>
      <c r="O72" s="4"/>
      <c r="Q72" s="30" t="s">
        <v>69</v>
      </c>
      <c r="R72" s="31">
        <f t="shared" si="33"/>
        <v>31937.522166804272</v>
      </c>
      <c r="S72" s="31">
        <f t="shared" si="34"/>
        <v>224745.52635899303</v>
      </c>
      <c r="T72" s="38">
        <f t="shared" si="35"/>
        <v>7.0370370370370372</v>
      </c>
      <c r="U72" s="44">
        <v>0.57586384179742911</v>
      </c>
      <c r="V72" s="45">
        <f t="shared" si="48"/>
        <v>0.42413615820257089</v>
      </c>
      <c r="W72" s="31">
        <f t="shared" si="44"/>
        <v>129422.82223587509</v>
      </c>
      <c r="X72" s="31">
        <f>W72</f>
        <v>129422.82223587509</v>
      </c>
      <c r="Y72" s="38">
        <f t="shared" si="45"/>
        <v>4.0523751830189454</v>
      </c>
      <c r="Z72" s="37">
        <f t="shared" si="46"/>
        <v>2.9846618540180918</v>
      </c>
    </row>
    <row r="73" spans="1:26" s="2" customFormat="1" ht="13.2" x14ac:dyDescent="0.25">
      <c r="B73" s="2" t="s">
        <v>70</v>
      </c>
      <c r="D73" s="25">
        <f>SUM(D54:D72)</f>
        <v>32219</v>
      </c>
      <c r="E73" s="25">
        <f>SUM(E54:E72)</f>
        <v>248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71.551724517154923</v>
      </c>
      <c r="F78" s="54">
        <f>$Y$4</f>
        <v>64.945814426159629</v>
      </c>
      <c r="G78" s="54">
        <f>E78-F78</f>
        <v>6.6059100909952946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79.080990948360494</v>
      </c>
      <c r="F79" s="54">
        <f>$Y$29</f>
        <v>69.992473901810214</v>
      </c>
      <c r="G79" s="54">
        <f t="shared" ref="G79:G80" si="50">E79-F79</f>
        <v>9.0885170465502796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75.13642674261196</v>
      </c>
      <c r="F80" s="54">
        <f>$Y$54</f>
        <v>66.698516228981859</v>
      </c>
      <c r="G80" s="54">
        <f t="shared" si="50"/>
        <v>8.4379105136301007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workbookViewId="0">
      <selection activeCell="H19" sqref="H19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105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7165943.2667031642</v>
      </c>
      <c r="N4" s="32">
        <f>M4/J4</f>
        <v>71.659432667031638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71.659432667031638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6540617.2856481606</v>
      </c>
      <c r="Y4" s="40">
        <f>X4/R4</f>
        <v>65.406172856481604</v>
      </c>
      <c r="Z4" s="36">
        <f>T4-Y4</f>
        <v>6.2532598105500341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537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7065943.2667031642</v>
      </c>
      <c r="N5" s="33">
        <f t="shared" ref="N5:N22" si="10">M5/J5</f>
        <v>70.659432667031638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70.659432667031638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6443937.091473287</v>
      </c>
      <c r="Y5" s="35">
        <f t="shared" ref="Y5:Y22" si="12">X5/R5</f>
        <v>64.439370914732876</v>
      </c>
      <c r="Z5" s="36">
        <f t="shared" ref="Z5:Z22" si="13">T5-Y5</f>
        <v>6.2200617522987613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863</v>
      </c>
      <c r="E6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6665943.2667031642</v>
      </c>
      <c r="N6" s="33">
        <f t="shared" si="10"/>
        <v>66.659432667031638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66.659432667031638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6057216.3147737924</v>
      </c>
      <c r="Y6" s="35">
        <f t="shared" si="12"/>
        <v>60.572163147737925</v>
      </c>
      <c r="Z6" s="36">
        <f t="shared" si="13"/>
        <v>6.087269519293713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1017</v>
      </c>
      <c r="E7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6165943.2667031642</v>
      </c>
      <c r="N7" s="33">
        <f t="shared" si="10"/>
        <v>61.659432667031645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61.659432667031645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5573815.3438994242</v>
      </c>
      <c r="Y7" s="35">
        <f t="shared" si="12"/>
        <v>55.738153438994239</v>
      </c>
      <c r="Z7" s="36">
        <f t="shared" si="13"/>
        <v>5.921279228037406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1103</v>
      </c>
      <c r="E8">
        <v>1</v>
      </c>
      <c r="F8" s="3">
        <f t="shared" si="5"/>
        <v>9.0661831368993653E-4</v>
      </c>
      <c r="G8" s="2">
        <v>0.5</v>
      </c>
      <c r="H8" s="3">
        <f t="shared" si="6"/>
        <v>4.5228403437358664E-3</v>
      </c>
      <c r="I8" s="3">
        <f t="shared" si="7"/>
        <v>0.99547715965626415</v>
      </c>
      <c r="J8" s="5">
        <f t="shared" si="14"/>
        <v>100000</v>
      </c>
      <c r="K8" s="5">
        <f t="shared" si="8"/>
        <v>452.28403437358662</v>
      </c>
      <c r="L8" s="5">
        <f t="shared" si="9"/>
        <v>498869.28991406603</v>
      </c>
      <c r="M8" s="5">
        <f t="shared" si="0"/>
        <v>5665943.2667031642</v>
      </c>
      <c r="N8" s="33">
        <f t="shared" si="10"/>
        <v>56.659432667031645</v>
      </c>
      <c r="O8" s="4"/>
      <c r="Q8" s="27" t="s">
        <v>42</v>
      </c>
      <c r="R8" s="29">
        <f t="shared" si="1"/>
        <v>100000</v>
      </c>
      <c r="S8" s="29">
        <f t="shared" si="2"/>
        <v>498869.28991406603</v>
      </c>
      <c r="T8" s="35">
        <f t="shared" si="3"/>
        <v>56.659432667031645</v>
      </c>
      <c r="U8" s="42">
        <v>0.96680194174873568</v>
      </c>
      <c r="V8" s="43">
        <f>1-U8</f>
        <v>3.3198058251264317E-2</v>
      </c>
      <c r="W8" s="29">
        <f t="shared" si="11"/>
        <v>482307.79816773202</v>
      </c>
      <c r="X8" s="29">
        <f t="shared" si="4"/>
        <v>5090414.373025056</v>
      </c>
      <c r="Y8" s="35">
        <f t="shared" si="12"/>
        <v>50.90414373025056</v>
      </c>
      <c r="Z8" s="36">
        <f t="shared" si="13"/>
        <v>5.7552889367810849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1070</v>
      </c>
      <c r="E9">
        <v>4</v>
      </c>
      <c r="F9" s="3">
        <f t="shared" si="5"/>
        <v>3.7383177570093459E-3</v>
      </c>
      <c r="G9" s="2">
        <v>0.5</v>
      </c>
      <c r="H9" s="3">
        <f t="shared" si="6"/>
        <v>1.8518518518518517E-2</v>
      </c>
      <c r="I9" s="3">
        <f t="shared" si="7"/>
        <v>0.98148148148148151</v>
      </c>
      <c r="J9" s="5">
        <f t="shared" si="14"/>
        <v>99547.715965626412</v>
      </c>
      <c r="K9" s="5">
        <f t="shared" si="8"/>
        <v>1843.4762215856742</v>
      </c>
      <c r="L9" s="5">
        <f t="shared" si="9"/>
        <v>493129.88927416789</v>
      </c>
      <c r="M9" s="5">
        <f t="shared" si="0"/>
        <v>5167073.9767890982</v>
      </c>
      <c r="N9" s="33">
        <f t="shared" si="10"/>
        <v>51.905500057613338</v>
      </c>
      <c r="O9" s="4"/>
      <c r="Q9" s="27" t="s">
        <v>44</v>
      </c>
      <c r="R9" s="29">
        <f t="shared" si="1"/>
        <v>99547.715965626412</v>
      </c>
      <c r="S9" s="29">
        <f t="shared" si="2"/>
        <v>493129.88927416789</v>
      </c>
      <c r="T9" s="35">
        <f t="shared" si="3"/>
        <v>51.905500057613338</v>
      </c>
      <c r="U9" s="42">
        <v>0.9555940589531835</v>
      </c>
      <c r="V9" s="43">
        <f t="shared" ref="V9:V22" si="15">1-U9</f>
        <v>4.4405941046816499E-2</v>
      </c>
      <c r="W9" s="29">
        <f t="shared" si="11"/>
        <v>471231.99248263607</v>
      </c>
      <c r="X9" s="29">
        <f t="shared" si="4"/>
        <v>4608106.5748573244</v>
      </c>
      <c r="Y9" s="35">
        <f t="shared" si="12"/>
        <v>46.290429972783031</v>
      </c>
      <c r="Z9" s="36">
        <f t="shared" si="13"/>
        <v>5.6150700848303075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1211</v>
      </c>
      <c r="E10"/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97704.239744040737</v>
      </c>
      <c r="K10" s="5">
        <f t="shared" si="8"/>
        <v>0</v>
      </c>
      <c r="L10" s="5">
        <f t="shared" si="9"/>
        <v>488521.19872020371</v>
      </c>
      <c r="M10" s="5">
        <f t="shared" si="0"/>
        <v>4673944.0875149304</v>
      </c>
      <c r="N10" s="33">
        <f t="shared" si="10"/>
        <v>47.837679303983407</v>
      </c>
      <c r="O10" s="4"/>
      <c r="Q10" s="27" t="s">
        <v>46</v>
      </c>
      <c r="R10" s="29">
        <f t="shared" si="1"/>
        <v>97704.239744040737</v>
      </c>
      <c r="S10" s="29">
        <f t="shared" si="2"/>
        <v>488521.19872020371</v>
      </c>
      <c r="T10" s="35">
        <f t="shared" si="3"/>
        <v>47.837679303983407</v>
      </c>
      <c r="U10" s="42">
        <v>0.96363095511775332</v>
      </c>
      <c r="V10" s="43">
        <f t="shared" si="15"/>
        <v>3.6369044882246682E-2</v>
      </c>
      <c r="W10" s="29">
        <f t="shared" si="11"/>
        <v>470754.14931801968</v>
      </c>
      <c r="X10" s="29">
        <f t="shared" si="4"/>
        <v>4136874.5823746887</v>
      </c>
      <c r="Y10" s="35">
        <f t="shared" si="12"/>
        <v>42.340788825666174</v>
      </c>
      <c r="Z10" s="36">
        <f t="shared" si="13"/>
        <v>5.4968904783172334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1207</v>
      </c>
      <c r="E11">
        <v>2</v>
      </c>
      <c r="F11" s="3">
        <f t="shared" si="5"/>
        <v>1.6570008285004142E-3</v>
      </c>
      <c r="G11" s="2">
        <v>0.5</v>
      </c>
      <c r="H11" s="3">
        <f t="shared" si="6"/>
        <v>8.2508250825082501E-3</v>
      </c>
      <c r="I11" s="3">
        <f t="shared" si="7"/>
        <v>0.9917491749174917</v>
      </c>
      <c r="J11" s="5">
        <f t="shared" si="14"/>
        <v>97704.239744040737</v>
      </c>
      <c r="K11" s="5">
        <f t="shared" si="8"/>
        <v>806.14059194753077</v>
      </c>
      <c r="L11" s="5">
        <f t="shared" si="9"/>
        <v>486505.84724033484</v>
      </c>
      <c r="M11" s="5">
        <f t="shared" si="0"/>
        <v>4185422.8887947267</v>
      </c>
      <c r="N11" s="33">
        <f t="shared" si="10"/>
        <v>42.837679303983407</v>
      </c>
      <c r="O11" s="4"/>
      <c r="Q11" s="27" t="s">
        <v>48</v>
      </c>
      <c r="R11" s="29">
        <f t="shared" si="1"/>
        <v>97704.239744040737</v>
      </c>
      <c r="S11" s="29">
        <f t="shared" si="2"/>
        <v>486505.84724033484</v>
      </c>
      <c r="T11" s="35">
        <f t="shared" si="3"/>
        <v>42.837679303983407</v>
      </c>
      <c r="U11" s="42">
        <v>0.96005435016735896</v>
      </c>
      <c r="V11" s="43">
        <f t="shared" si="15"/>
        <v>3.9945649832641039E-2</v>
      </c>
      <c r="W11" s="29">
        <f t="shared" si="11"/>
        <v>467072.05502494005</v>
      </c>
      <c r="X11" s="29">
        <f t="shared" si="4"/>
        <v>3666120.4330566688</v>
      </c>
      <c r="Y11" s="35">
        <f t="shared" si="12"/>
        <v>37.5226340500774</v>
      </c>
      <c r="Z11" s="36">
        <f t="shared" si="13"/>
        <v>5.3150452539060069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1125</v>
      </c>
      <c r="E12">
        <v>2</v>
      </c>
      <c r="F12" s="3">
        <f t="shared" si="5"/>
        <v>1.7777777777777779E-3</v>
      </c>
      <c r="G12" s="2">
        <v>0.5</v>
      </c>
      <c r="H12" s="3">
        <f t="shared" si="6"/>
        <v>8.8495575221238937E-3</v>
      </c>
      <c r="I12" s="3">
        <f t="shared" si="7"/>
        <v>0.99115044247787609</v>
      </c>
      <c r="J12" s="5">
        <f t="shared" si="14"/>
        <v>96898.0991520932</v>
      </c>
      <c r="K12" s="5">
        <f t="shared" si="8"/>
        <v>857.50530223091323</v>
      </c>
      <c r="L12" s="5">
        <f t="shared" si="9"/>
        <v>482346.73250488873</v>
      </c>
      <c r="M12" s="5">
        <f t="shared" si="0"/>
        <v>3698917.0415543918</v>
      </c>
      <c r="N12" s="33">
        <f t="shared" si="10"/>
        <v>38.173267318159638</v>
      </c>
      <c r="O12" s="4"/>
      <c r="Q12" s="27" t="s">
        <v>50</v>
      </c>
      <c r="R12" s="29">
        <f t="shared" si="1"/>
        <v>96898.0991520932</v>
      </c>
      <c r="S12" s="29">
        <f t="shared" si="2"/>
        <v>482346.73250488873</v>
      </c>
      <c r="T12" s="35">
        <f t="shared" si="3"/>
        <v>38.173267318159638</v>
      </c>
      <c r="U12" s="42">
        <v>0.94127750867207383</v>
      </c>
      <c r="V12" s="43">
        <f t="shared" si="15"/>
        <v>5.8722491327926174E-2</v>
      </c>
      <c r="W12" s="29">
        <f t="shared" si="11"/>
        <v>454022.13068831689</v>
      </c>
      <c r="X12" s="29">
        <f t="shared" si="4"/>
        <v>3199048.3780317288</v>
      </c>
      <c r="Y12" s="35">
        <f t="shared" si="12"/>
        <v>33.0145627832228</v>
      </c>
      <c r="Z12" s="36">
        <f t="shared" si="13"/>
        <v>5.1587045349368381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1394</v>
      </c>
      <c r="E13">
        <v>10</v>
      </c>
      <c r="F13" s="3">
        <f t="shared" si="5"/>
        <v>7.1736011477761836E-3</v>
      </c>
      <c r="G13" s="2">
        <v>0.5</v>
      </c>
      <c r="H13" s="3">
        <f t="shared" si="6"/>
        <v>3.5236081747709654E-2</v>
      </c>
      <c r="I13" s="3">
        <f t="shared" si="7"/>
        <v>0.96476391825229035</v>
      </c>
      <c r="J13" s="5">
        <f t="shared" si="14"/>
        <v>96040.593849862285</v>
      </c>
      <c r="K13" s="5">
        <f t="shared" si="8"/>
        <v>3384.0942159923284</v>
      </c>
      <c r="L13" s="5">
        <f t="shared" si="9"/>
        <v>471742.73370933055</v>
      </c>
      <c r="M13" s="5">
        <f t="shared" si="0"/>
        <v>3216570.3090495029</v>
      </c>
      <c r="N13" s="33">
        <f t="shared" si="10"/>
        <v>33.491778633500353</v>
      </c>
      <c r="O13" s="4"/>
      <c r="Q13" s="27" t="s">
        <v>52</v>
      </c>
      <c r="R13" s="29">
        <f t="shared" si="1"/>
        <v>96040.593849862285</v>
      </c>
      <c r="S13" s="29">
        <f t="shared" si="2"/>
        <v>471742.73370933055</v>
      </c>
      <c r="T13" s="35">
        <f t="shared" si="3"/>
        <v>33.491778633500353</v>
      </c>
      <c r="U13" s="42">
        <v>0.95386474178345915</v>
      </c>
      <c r="V13" s="43">
        <f t="shared" si="15"/>
        <v>4.6135258216540853E-2</v>
      </c>
      <c r="W13" s="29">
        <f t="shared" si="11"/>
        <v>449978.76087787369</v>
      </c>
      <c r="X13" s="29">
        <f t="shared" si="4"/>
        <v>2745026.2473434121</v>
      </c>
      <c r="Y13" s="35">
        <f t="shared" si="12"/>
        <v>28.581937463179777</v>
      </c>
      <c r="Z13" s="36">
        <f t="shared" si="13"/>
        <v>4.9098411703205755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1409</v>
      </c>
      <c r="E14">
        <v>15</v>
      </c>
      <c r="F14" s="3">
        <f t="shared" si="5"/>
        <v>1.0645848119233499E-2</v>
      </c>
      <c r="G14" s="2">
        <v>0.5</v>
      </c>
      <c r="H14" s="3">
        <f t="shared" si="6"/>
        <v>5.1849291393017631E-2</v>
      </c>
      <c r="I14" s="3">
        <f t="shared" si="7"/>
        <v>0.94815070860698236</v>
      </c>
      <c r="J14" s="5">
        <f t="shared" si="14"/>
        <v>92656.499633869957</v>
      </c>
      <c r="K14" s="5">
        <f t="shared" si="8"/>
        <v>4804.1738489735544</v>
      </c>
      <c r="L14" s="5">
        <f t="shared" si="9"/>
        <v>451272.06354691589</v>
      </c>
      <c r="M14" s="5">
        <f t="shared" si="0"/>
        <v>2744827.5753401723</v>
      </c>
      <c r="N14" s="33">
        <f t="shared" si="10"/>
        <v>29.62369165882907</v>
      </c>
      <c r="O14" s="4"/>
      <c r="Q14" s="27" t="s">
        <v>54</v>
      </c>
      <c r="R14" s="29">
        <f t="shared" si="1"/>
        <v>92656.499633869957</v>
      </c>
      <c r="S14" s="29">
        <f t="shared" si="2"/>
        <v>451272.06354691589</v>
      </c>
      <c r="T14" s="35">
        <f t="shared" si="3"/>
        <v>29.62369165882907</v>
      </c>
      <c r="U14" s="42">
        <v>0.94210046609890041</v>
      </c>
      <c r="V14" s="43">
        <f t="shared" si="15"/>
        <v>5.7899533901099587E-2</v>
      </c>
      <c r="W14" s="29">
        <f t="shared" si="11"/>
        <v>425143.62140496209</v>
      </c>
      <c r="X14" s="29">
        <f t="shared" si="4"/>
        <v>2295047.4864655384</v>
      </c>
      <c r="Y14" s="35">
        <f t="shared" si="12"/>
        <v>24.769417100088674</v>
      </c>
      <c r="Z14" s="36">
        <f t="shared" si="13"/>
        <v>4.8542745587403964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1331</v>
      </c>
      <c r="E15">
        <v>11</v>
      </c>
      <c r="F15" s="3">
        <f t="shared" si="5"/>
        <v>8.2644628099173556E-3</v>
      </c>
      <c r="G15" s="2">
        <v>0.5</v>
      </c>
      <c r="H15" s="3">
        <f t="shared" si="6"/>
        <v>4.048582995951417E-2</v>
      </c>
      <c r="I15" s="3">
        <f t="shared" si="7"/>
        <v>0.95951417004048578</v>
      </c>
      <c r="J15" s="5">
        <f t="shared" si="14"/>
        <v>87852.325784896399</v>
      </c>
      <c r="K15" s="5">
        <f t="shared" si="8"/>
        <v>3556.7743232751577</v>
      </c>
      <c r="L15" s="5">
        <f t="shared" si="9"/>
        <v>430369.6931162941</v>
      </c>
      <c r="M15" s="5">
        <f t="shared" si="0"/>
        <v>2293555.5117932563</v>
      </c>
      <c r="N15" s="33">
        <f t="shared" si="10"/>
        <v>26.10694129383613</v>
      </c>
      <c r="O15" s="4"/>
      <c r="Q15" s="27" t="s">
        <v>56</v>
      </c>
      <c r="R15" s="29">
        <f t="shared" si="1"/>
        <v>87852.325784896399</v>
      </c>
      <c r="S15" s="29">
        <f t="shared" si="2"/>
        <v>430369.6931162941</v>
      </c>
      <c r="T15" s="35">
        <f t="shared" si="3"/>
        <v>26.10694129383613</v>
      </c>
      <c r="U15" s="42">
        <v>0.91645683631107144</v>
      </c>
      <c r="V15" s="43">
        <f t="shared" si="15"/>
        <v>8.3543163688928557E-2</v>
      </c>
      <c r="W15" s="29">
        <f t="shared" si="11"/>
        <v>394415.24739752559</v>
      </c>
      <c r="X15" s="29">
        <f t="shared" si="4"/>
        <v>1869903.8650605762</v>
      </c>
      <c r="Y15" s="35">
        <f t="shared" si="12"/>
        <v>21.284625630048495</v>
      </c>
      <c r="Z15" s="36">
        <f t="shared" si="13"/>
        <v>4.8223156637876343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1183</v>
      </c>
      <c r="E16">
        <v>11</v>
      </c>
      <c r="F16" s="3">
        <f t="shared" si="5"/>
        <v>9.2983939137785288E-3</v>
      </c>
      <c r="G16" s="2">
        <v>0.5</v>
      </c>
      <c r="H16" s="3">
        <f t="shared" si="6"/>
        <v>4.5435770342833533E-2</v>
      </c>
      <c r="I16" s="3">
        <f t="shared" si="7"/>
        <v>0.95456422965716647</v>
      </c>
      <c r="J16" s="5">
        <f t="shared" si="14"/>
        <v>84295.551461621231</v>
      </c>
      <c r="K16" s="5">
        <f t="shared" si="8"/>
        <v>3830.0333171327279</v>
      </c>
      <c r="L16" s="5">
        <f t="shared" si="9"/>
        <v>411902.67401527439</v>
      </c>
      <c r="M16" s="5">
        <f t="shared" si="0"/>
        <v>1863185.8186769621</v>
      </c>
      <c r="N16" s="33">
        <f t="shared" si="10"/>
        <v>22.10301476614989</v>
      </c>
      <c r="O16" s="4"/>
      <c r="Q16" s="27" t="s">
        <v>58</v>
      </c>
      <c r="R16" s="29">
        <f t="shared" si="1"/>
        <v>84295.551461621231</v>
      </c>
      <c r="S16" s="29">
        <f t="shared" si="2"/>
        <v>411902.67401527439</v>
      </c>
      <c r="T16" s="35">
        <f t="shared" si="3"/>
        <v>22.10301476614989</v>
      </c>
      <c r="U16" s="42">
        <v>0.8859396016463057</v>
      </c>
      <c r="V16" s="43">
        <f t="shared" si="15"/>
        <v>0.1140603983536943</v>
      </c>
      <c r="W16" s="29">
        <f t="shared" si="11"/>
        <v>364920.89093414031</v>
      </c>
      <c r="X16" s="29">
        <f t="shared" si="4"/>
        <v>1475488.6176630505</v>
      </c>
      <c r="Y16" s="35">
        <f t="shared" si="12"/>
        <v>17.503754256057309</v>
      </c>
      <c r="Z16" s="36">
        <f t="shared" si="13"/>
        <v>4.5992605100925807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889</v>
      </c>
      <c r="E17">
        <v>19</v>
      </c>
      <c r="F17" s="3">
        <f t="shared" si="5"/>
        <v>2.1372328458942633E-2</v>
      </c>
      <c r="G17" s="2">
        <v>0.5</v>
      </c>
      <c r="H17" s="3">
        <f t="shared" si="6"/>
        <v>0.10144153764014949</v>
      </c>
      <c r="I17" s="3">
        <f t="shared" si="7"/>
        <v>0.89855846235985048</v>
      </c>
      <c r="J17" s="5">
        <f t="shared" si="14"/>
        <v>80465.518144488509</v>
      </c>
      <c r="K17" s="5">
        <f t="shared" si="8"/>
        <v>8162.5458875882623</v>
      </c>
      <c r="L17" s="5">
        <f t="shared" si="9"/>
        <v>381921.22600347188</v>
      </c>
      <c r="M17" s="5">
        <f t="shared" si="0"/>
        <v>1451283.1446616878</v>
      </c>
      <c r="N17" s="33">
        <f t="shared" si="10"/>
        <v>18.036087732085193</v>
      </c>
      <c r="O17" s="4"/>
      <c r="Q17" s="27" t="s">
        <v>60</v>
      </c>
      <c r="R17" s="29">
        <f t="shared" si="1"/>
        <v>80465.518144488509</v>
      </c>
      <c r="S17" s="29">
        <f t="shared" si="2"/>
        <v>381921.22600347188</v>
      </c>
      <c r="T17" s="35">
        <f t="shared" si="3"/>
        <v>18.036087732085193</v>
      </c>
      <c r="U17" s="42">
        <v>0.85631920960893304</v>
      </c>
      <c r="V17" s="43">
        <f t="shared" si="15"/>
        <v>0.14368079039106696</v>
      </c>
      <c r="W17" s="29">
        <f t="shared" si="11"/>
        <v>327046.48238416773</v>
      </c>
      <c r="X17" s="29">
        <f t="shared" si="4"/>
        <v>1110567.7267289101</v>
      </c>
      <c r="Y17" s="35">
        <f t="shared" si="12"/>
        <v>13.801784321263064</v>
      </c>
      <c r="Z17" s="36">
        <f t="shared" si="13"/>
        <v>4.2343034108221289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657</v>
      </c>
      <c r="E18">
        <v>14</v>
      </c>
      <c r="F18" s="3">
        <f t="shared" si="5"/>
        <v>2.1308980213089801E-2</v>
      </c>
      <c r="G18" s="2">
        <v>0.5</v>
      </c>
      <c r="H18" s="3">
        <f t="shared" si="6"/>
        <v>0.10115606936416185</v>
      </c>
      <c r="I18" s="3">
        <f t="shared" si="7"/>
        <v>0.89884393063583812</v>
      </c>
      <c r="J18" s="5">
        <f t="shared" si="14"/>
        <v>72302.972256900248</v>
      </c>
      <c r="K18" s="5">
        <f t="shared" si="8"/>
        <v>7313.8844768540721</v>
      </c>
      <c r="L18" s="5">
        <f t="shared" si="9"/>
        <v>343230.15009236604</v>
      </c>
      <c r="M18" s="5">
        <f t="shared" si="0"/>
        <v>1069361.918658216</v>
      </c>
      <c r="N18" s="33">
        <f t="shared" si="10"/>
        <v>14.790013263336643</v>
      </c>
      <c r="O18" s="4"/>
      <c r="Q18" s="27" t="s">
        <v>62</v>
      </c>
      <c r="R18" s="29">
        <f t="shared" si="1"/>
        <v>72302.972256900248</v>
      </c>
      <c r="S18" s="29">
        <f t="shared" si="2"/>
        <v>343230.15009236604</v>
      </c>
      <c r="T18" s="35">
        <f t="shared" si="3"/>
        <v>14.790013263336643</v>
      </c>
      <c r="U18" s="42">
        <v>0.77613843304153718</v>
      </c>
      <c r="V18" s="43">
        <f t="shared" si="15"/>
        <v>0.22386156695846282</v>
      </c>
      <c r="W18" s="29">
        <f t="shared" si="11"/>
        <v>266394.11086530058</v>
      </c>
      <c r="X18" s="29">
        <f t="shared" si="4"/>
        <v>783521.24434474227</v>
      </c>
      <c r="Y18" s="35">
        <f t="shared" si="12"/>
        <v>10.836639489187345</v>
      </c>
      <c r="Z18" s="36">
        <f t="shared" si="13"/>
        <v>3.9533737741492985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443</v>
      </c>
      <c r="E19">
        <v>28</v>
      </c>
      <c r="F19" s="3">
        <f t="shared" si="5"/>
        <v>6.320541760722348E-2</v>
      </c>
      <c r="G19" s="2">
        <v>0.5</v>
      </c>
      <c r="H19" s="3">
        <f t="shared" si="6"/>
        <v>0.27290448343079921</v>
      </c>
      <c r="I19" s="3">
        <f t="shared" si="7"/>
        <v>0.72709551656920079</v>
      </c>
      <c r="J19" s="5">
        <f t="shared" si="14"/>
        <v>64989.087780046175</v>
      </c>
      <c r="K19" s="5">
        <f t="shared" si="8"/>
        <v>17735.813429252368</v>
      </c>
      <c r="L19" s="5">
        <f t="shared" si="9"/>
        <v>280605.90532709996</v>
      </c>
      <c r="M19" s="5">
        <f t="shared" si="0"/>
        <v>726131.76856584987</v>
      </c>
      <c r="N19" s="33">
        <f t="shared" si="10"/>
        <v>11.1731337270562</v>
      </c>
      <c r="O19" s="4"/>
      <c r="Q19" s="27" t="s">
        <v>64</v>
      </c>
      <c r="R19" s="29">
        <f t="shared" si="1"/>
        <v>64989.087780046175</v>
      </c>
      <c r="S19" s="29">
        <f t="shared" si="2"/>
        <v>280605.90532709996</v>
      </c>
      <c r="T19" s="35">
        <f t="shared" si="3"/>
        <v>11.1731337270562</v>
      </c>
      <c r="U19" s="42">
        <v>0.73716277889453141</v>
      </c>
      <c r="V19" s="43">
        <f t="shared" si="15"/>
        <v>0.26283722110546859</v>
      </c>
      <c r="W19" s="29">
        <f t="shared" si="11"/>
        <v>206852.22894514081</v>
      </c>
      <c r="X19" s="29">
        <f t="shared" si="4"/>
        <v>517127.13347944175</v>
      </c>
      <c r="Y19" s="35">
        <f t="shared" si="12"/>
        <v>7.9571379002832705</v>
      </c>
      <c r="Z19" s="36">
        <f t="shared" si="13"/>
        <v>3.2159958267729296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275</v>
      </c>
      <c r="E20">
        <v>13</v>
      </c>
      <c r="F20" s="3">
        <f t="shared" si="5"/>
        <v>4.7272727272727272E-2</v>
      </c>
      <c r="G20" s="2">
        <v>0.5</v>
      </c>
      <c r="H20" s="3">
        <f t="shared" si="6"/>
        <v>0.21138211382113822</v>
      </c>
      <c r="I20" s="3">
        <f t="shared" si="7"/>
        <v>0.78861788617886175</v>
      </c>
      <c r="J20" s="5">
        <f t="shared" si="14"/>
        <v>47253.274350793807</v>
      </c>
      <c r="K20" s="5">
        <f t="shared" si="8"/>
        <v>9988.4970172409685</v>
      </c>
      <c r="L20" s="5">
        <f t="shared" si="9"/>
        <v>211295.12921086661</v>
      </c>
      <c r="M20" s="5">
        <f t="shared" si="0"/>
        <v>445525.86323874991</v>
      </c>
      <c r="N20" s="33">
        <f t="shared" si="10"/>
        <v>9.4284654208574548</v>
      </c>
      <c r="O20" s="4"/>
      <c r="Q20" s="27" t="s">
        <v>66</v>
      </c>
      <c r="R20" s="29">
        <f t="shared" si="1"/>
        <v>47253.274350793807</v>
      </c>
      <c r="S20" s="29">
        <f t="shared" si="2"/>
        <v>211295.12921086661</v>
      </c>
      <c r="T20" s="35">
        <f t="shared" si="3"/>
        <v>9.4284654208574548</v>
      </c>
      <c r="U20" s="42">
        <v>0.7271372759570951</v>
      </c>
      <c r="V20" s="43">
        <f t="shared" si="15"/>
        <v>0.2728627240429049</v>
      </c>
      <c r="W20" s="29">
        <f t="shared" si="11"/>
        <v>153640.56467739199</v>
      </c>
      <c r="X20" s="29">
        <f t="shared" si="4"/>
        <v>310274.90453430091</v>
      </c>
      <c r="Y20" s="35">
        <f t="shared" si="12"/>
        <v>6.5662096182142902</v>
      </c>
      <c r="Z20" s="36">
        <f t="shared" si="13"/>
        <v>2.8622558026431646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121</v>
      </c>
      <c r="E21">
        <v>17</v>
      </c>
      <c r="F21" s="3">
        <f t="shared" si="5"/>
        <v>0.14049586776859505</v>
      </c>
      <c r="G21" s="2">
        <v>0.5</v>
      </c>
      <c r="H21" s="3">
        <f t="shared" si="6"/>
        <v>0.51987767584097855</v>
      </c>
      <c r="I21" s="3">
        <f t="shared" si="7"/>
        <v>0.48012232415902145</v>
      </c>
      <c r="J21" s="5">
        <f t="shared" si="14"/>
        <v>37264.77733355284</v>
      </c>
      <c r="K21" s="5">
        <f t="shared" si="8"/>
        <v>19373.125830899029</v>
      </c>
      <c r="L21" s="5">
        <f t="shared" si="9"/>
        <v>137891.07209051662</v>
      </c>
      <c r="M21" s="5">
        <f>L21+M22</f>
        <v>234230.7340278833</v>
      </c>
      <c r="N21" s="33">
        <f t="shared" si="10"/>
        <v>6.285579863561515</v>
      </c>
      <c r="O21" s="4"/>
      <c r="Q21" s="27" t="s">
        <v>68</v>
      </c>
      <c r="R21" s="29">
        <f t="shared" si="1"/>
        <v>37264.77733355284</v>
      </c>
      <c r="S21" s="29">
        <f t="shared" si="2"/>
        <v>137891.07209051662</v>
      </c>
      <c r="T21" s="35">
        <f t="shared" si="3"/>
        <v>6.285579863561515</v>
      </c>
      <c r="U21" s="42">
        <v>0.68635947845240242</v>
      </c>
      <c r="V21" s="43">
        <f t="shared" si="15"/>
        <v>0.31364052154759758</v>
      </c>
      <c r="W21" s="29">
        <f t="shared" si="11"/>
        <v>94642.84432328961</v>
      </c>
      <c r="X21" s="29">
        <f>X22+W21</f>
        <v>156634.33985690889</v>
      </c>
      <c r="Y21" s="35">
        <f t="shared" si="12"/>
        <v>4.2032812501438688</v>
      </c>
      <c r="Z21" s="36">
        <f t="shared" si="13"/>
        <v>2.0822986134176462</v>
      </c>
    </row>
    <row r="22" spans="1:26" s="2" customFormat="1" x14ac:dyDescent="0.25">
      <c r="A22" s="12">
        <v>19</v>
      </c>
      <c r="B22" s="13" t="s">
        <v>69</v>
      </c>
      <c r="C22" s="12"/>
      <c r="D22">
        <v>70</v>
      </c>
      <c r="E22">
        <v>13</v>
      </c>
      <c r="F22" s="17">
        <f t="shared" si="5"/>
        <v>0.18571428571428572</v>
      </c>
      <c r="G22" s="12"/>
      <c r="H22" s="17">
        <v>1</v>
      </c>
      <c r="I22" s="17">
        <f t="shared" si="7"/>
        <v>0</v>
      </c>
      <c r="J22" s="21">
        <f t="shared" si="14"/>
        <v>17891.651502653811</v>
      </c>
      <c r="K22" s="21">
        <f t="shared" si="8"/>
        <v>17891.651502653811</v>
      </c>
      <c r="L22" s="21">
        <f>K22/F22</f>
        <v>96339.661937366676</v>
      </c>
      <c r="M22" s="21">
        <f>L22</f>
        <v>96339.661937366676</v>
      </c>
      <c r="N22" s="34">
        <f t="shared" si="10"/>
        <v>5.384615384615385</v>
      </c>
      <c r="O22" s="4"/>
      <c r="Q22" s="30" t="s">
        <v>69</v>
      </c>
      <c r="R22" s="31">
        <f t="shared" si="1"/>
        <v>17891.651502653811</v>
      </c>
      <c r="S22" s="31">
        <f t="shared" si="2"/>
        <v>96339.661937366676</v>
      </c>
      <c r="T22" s="38">
        <f t="shared" si="3"/>
        <v>5.384615384615385</v>
      </c>
      <c r="U22" s="44">
        <v>0.64346806172022719</v>
      </c>
      <c r="V22" s="45">
        <f t="shared" si="15"/>
        <v>0.35653193827977281</v>
      </c>
      <c r="W22" s="31">
        <f t="shared" si="11"/>
        <v>61991.49553361928</v>
      </c>
      <c r="X22" s="31">
        <f>W22</f>
        <v>61991.49553361928</v>
      </c>
      <c r="Y22" s="38">
        <f t="shared" si="12"/>
        <v>3.4648280246473773</v>
      </c>
      <c r="Z22" s="37">
        <f t="shared" si="13"/>
        <v>1.9197873599680078</v>
      </c>
    </row>
    <row r="23" spans="1:26" s="2" customFormat="1" ht="13.2" x14ac:dyDescent="0.25">
      <c r="B23" s="2" t="s">
        <v>70</v>
      </c>
      <c r="D23" s="25">
        <f>SUM(D4:D22)</f>
        <v>16010</v>
      </c>
      <c r="E23" s="25">
        <f>SUM(E4:E22)</f>
        <v>160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x14ac:dyDescent="0.25">
      <c r="A29" s="2">
        <v>1</v>
      </c>
      <c r="B29" s="1">
        <v>0</v>
      </c>
      <c r="C29" s="1">
        <v>1</v>
      </c>
      <c r="D29">
        <v>111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7962057.1999946777</v>
      </c>
      <c r="N29" s="32">
        <f>M29/J29</f>
        <v>79.620571999946776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79.620571999946776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7052811.8813827373</v>
      </c>
      <c r="Y29" s="40">
        <f>X29/R29</f>
        <v>70.528118813827376</v>
      </c>
      <c r="Z29" s="36">
        <f>T29-Y29</f>
        <v>9.0924531861193998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555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7862057.1999946777</v>
      </c>
      <c r="N30" s="33">
        <f t="shared" ref="N30:N47" si="26">M30/J30</f>
        <v>78.620571999946776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78.620571999946776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6956947.2073797733</v>
      </c>
      <c r="Y30" s="35">
        <f t="shared" ref="Y30:Y47" si="28">X30/R30</f>
        <v>69.569472073797726</v>
      </c>
      <c r="Z30" s="36">
        <f t="shared" ref="Z30:Z47" si="29">T30-Y30</f>
        <v>9.0510999261490497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830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7462057.1999946777</v>
      </c>
      <c r="N31" s="33">
        <f t="shared" si="26"/>
        <v>74.620571999946776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74.620571999946776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6573488.5113679161</v>
      </c>
      <c r="Y31" s="35">
        <f t="shared" si="28"/>
        <v>65.734885113679155</v>
      </c>
      <c r="Z31" s="36">
        <f t="shared" si="29"/>
        <v>8.8856868862676208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1000</v>
      </c>
      <c r="E32">
        <v>1</v>
      </c>
      <c r="F32" s="3">
        <f t="shared" si="21"/>
        <v>1E-3</v>
      </c>
      <c r="G32" s="2">
        <v>0.5</v>
      </c>
      <c r="H32" s="3">
        <f t="shared" si="22"/>
        <v>4.9875311720698262E-3</v>
      </c>
      <c r="I32" s="3">
        <f t="shared" si="23"/>
        <v>0.99501246882793015</v>
      </c>
      <c r="J32" s="5">
        <f t="shared" si="30"/>
        <v>100000</v>
      </c>
      <c r="K32" s="5">
        <f t="shared" si="24"/>
        <v>498.75311720698261</v>
      </c>
      <c r="L32" s="5">
        <f t="shared" si="25"/>
        <v>498753.11720698251</v>
      </c>
      <c r="M32" s="5">
        <f t="shared" si="16"/>
        <v>6962057.1999946777</v>
      </c>
      <c r="N32" s="33">
        <f t="shared" si="26"/>
        <v>69.620571999946776</v>
      </c>
      <c r="O32" s="4"/>
      <c r="Q32" s="27" t="s">
        <v>40</v>
      </c>
      <c r="R32" s="29">
        <f t="shared" si="17"/>
        <v>100000</v>
      </c>
      <c r="S32" s="29">
        <f t="shared" si="18"/>
        <v>498753.11720698251</v>
      </c>
      <c r="T32" s="35">
        <f t="shared" si="19"/>
        <v>69.620571999946776</v>
      </c>
      <c r="U32" s="42">
        <v>0.95864674002964168</v>
      </c>
      <c r="V32" s="43">
        <f>1-U32</f>
        <v>4.1353259970358325E-2</v>
      </c>
      <c r="W32" s="29">
        <f t="shared" si="27"/>
        <v>478128.04989009554</v>
      </c>
      <c r="X32" s="29">
        <f t="shared" si="20"/>
        <v>6094165.141353095</v>
      </c>
      <c r="Y32" s="35">
        <f t="shared" si="28"/>
        <v>60.941651413530948</v>
      </c>
      <c r="Z32" s="36">
        <f t="shared" si="29"/>
        <v>8.6789205864158276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997</v>
      </c>
      <c r="E33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99501.246882793013</v>
      </c>
      <c r="K33" s="5">
        <f t="shared" si="24"/>
        <v>0</v>
      </c>
      <c r="L33" s="5">
        <f t="shared" si="25"/>
        <v>497506.23441396508</v>
      </c>
      <c r="M33" s="5">
        <f t="shared" si="16"/>
        <v>6463304.0827876953</v>
      </c>
      <c r="N33" s="33">
        <f t="shared" si="26"/>
        <v>64.957015969871321</v>
      </c>
      <c r="O33" s="4"/>
      <c r="Q33" s="27" t="s">
        <v>42</v>
      </c>
      <c r="R33" s="29">
        <f t="shared" si="17"/>
        <v>99501.246882793013</v>
      </c>
      <c r="S33" s="29">
        <f t="shared" si="18"/>
        <v>497506.23441396508</v>
      </c>
      <c r="T33" s="35">
        <f t="shared" si="19"/>
        <v>64.957015969871321</v>
      </c>
      <c r="U33" s="42">
        <v>0.95864674002964168</v>
      </c>
      <c r="V33" s="43">
        <f>1-U33</f>
        <v>4.1353259970358325E-2</v>
      </c>
      <c r="W33" s="29">
        <f t="shared" si="27"/>
        <v>476932.72976537037</v>
      </c>
      <c r="X33" s="29">
        <f t="shared" si="20"/>
        <v>5616037.0914629996</v>
      </c>
      <c r="Y33" s="35">
        <f t="shared" si="28"/>
        <v>56.441876533249697</v>
      </c>
      <c r="Z33" s="36">
        <f t="shared" si="29"/>
        <v>8.5151394366216238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1066</v>
      </c>
      <c r="E34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99501.246882793013</v>
      </c>
      <c r="K34" s="5">
        <f t="shared" si="24"/>
        <v>0</v>
      </c>
      <c r="L34" s="5">
        <f t="shared" si="25"/>
        <v>497506.23441396508</v>
      </c>
      <c r="M34" s="5">
        <f t="shared" si="16"/>
        <v>5965797.8483737307</v>
      </c>
      <c r="N34" s="33">
        <f t="shared" si="26"/>
        <v>59.957015969871328</v>
      </c>
      <c r="O34" s="4"/>
      <c r="Q34" s="27" t="s">
        <v>44</v>
      </c>
      <c r="R34" s="29">
        <f t="shared" si="17"/>
        <v>99501.246882793013</v>
      </c>
      <c r="S34" s="29">
        <f t="shared" si="18"/>
        <v>497506.23441396508</v>
      </c>
      <c r="T34" s="35">
        <f t="shared" si="19"/>
        <v>59.957015969871328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482173.20035949448</v>
      </c>
      <c r="X34" s="29">
        <f t="shared" si="20"/>
        <v>5139104.3616976291</v>
      </c>
      <c r="Y34" s="35">
        <f t="shared" si="28"/>
        <v>51.648642833101491</v>
      </c>
      <c r="Z34" s="36">
        <f t="shared" si="29"/>
        <v>8.3083731367698377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1161</v>
      </c>
      <c r="E35">
        <v>1</v>
      </c>
      <c r="F35" s="3">
        <f t="shared" si="21"/>
        <v>8.6132644272179156E-4</v>
      </c>
      <c r="G35" s="2">
        <v>0.5</v>
      </c>
      <c r="H35" s="3">
        <f t="shared" si="22"/>
        <v>4.2973785990545769E-3</v>
      </c>
      <c r="I35" s="3">
        <f t="shared" si="23"/>
        <v>0.99570262140094545</v>
      </c>
      <c r="J35" s="5">
        <f t="shared" si="30"/>
        <v>99501.246882793013</v>
      </c>
      <c r="K35" s="5">
        <f t="shared" si="24"/>
        <v>427.59452893336061</v>
      </c>
      <c r="L35" s="5">
        <f t="shared" si="25"/>
        <v>496437.24809163163</v>
      </c>
      <c r="M35" s="5">
        <f t="shared" si="16"/>
        <v>5468291.613959766</v>
      </c>
      <c r="N35" s="33">
        <f t="shared" si="26"/>
        <v>54.957015969871335</v>
      </c>
      <c r="O35" s="4"/>
      <c r="Q35" s="27" t="s">
        <v>46</v>
      </c>
      <c r="R35" s="29">
        <f t="shared" si="17"/>
        <v>99501.246882793013</v>
      </c>
      <c r="S35" s="29">
        <f t="shared" si="18"/>
        <v>496437.24809163163</v>
      </c>
      <c r="T35" s="35">
        <f t="shared" si="19"/>
        <v>54.957015969871335</v>
      </c>
      <c r="U35" s="42">
        <v>0.96192878092594225</v>
      </c>
      <c r="V35" s="43">
        <f t="shared" si="31"/>
        <v>3.8071219074057749E-2</v>
      </c>
      <c r="W35" s="29">
        <f t="shared" si="27"/>
        <v>477537.27686301275</v>
      </c>
      <c r="X35" s="29">
        <f t="shared" si="20"/>
        <v>4656931.1613381347</v>
      </c>
      <c r="Y35" s="35">
        <f t="shared" si="28"/>
        <v>46.802741746781756</v>
      </c>
      <c r="Z35" s="36">
        <f t="shared" si="29"/>
        <v>8.1542742230895797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1094</v>
      </c>
      <c r="E36">
        <v>2</v>
      </c>
      <c r="F36" s="3">
        <f t="shared" si="21"/>
        <v>1.8281535648994515E-3</v>
      </c>
      <c r="G36" s="2">
        <v>0.5</v>
      </c>
      <c r="H36" s="3">
        <f t="shared" si="22"/>
        <v>9.0991810737033677E-3</v>
      </c>
      <c r="I36" s="3">
        <f t="shared" si="23"/>
        <v>0.99090081892629667</v>
      </c>
      <c r="J36" s="5">
        <f t="shared" si="30"/>
        <v>99073.652353859652</v>
      </c>
      <c r="K36" s="5">
        <f t="shared" si="24"/>
        <v>901.48910240090686</v>
      </c>
      <c r="L36" s="5">
        <f t="shared" si="25"/>
        <v>493114.53901329602</v>
      </c>
      <c r="M36" s="5">
        <f t="shared" si="16"/>
        <v>4971854.3658681344</v>
      </c>
      <c r="N36" s="33">
        <f t="shared" si="26"/>
        <v>50.183416556707208</v>
      </c>
      <c r="O36" s="4"/>
      <c r="Q36" s="27" t="s">
        <v>48</v>
      </c>
      <c r="R36" s="29">
        <f t="shared" si="17"/>
        <v>99073.652353859652</v>
      </c>
      <c r="S36" s="29">
        <f t="shared" si="18"/>
        <v>493114.53901329602</v>
      </c>
      <c r="T36" s="35">
        <f t="shared" si="19"/>
        <v>50.183416556707208</v>
      </c>
      <c r="U36" s="42">
        <v>0.95558309086652893</v>
      </c>
      <c r="V36" s="43">
        <f t="shared" si="31"/>
        <v>4.4416909133471072E-2</v>
      </c>
      <c r="W36" s="29">
        <f t="shared" si="27"/>
        <v>471211.91534154897</v>
      </c>
      <c r="X36" s="29">
        <f t="shared" si="20"/>
        <v>4179393.8844751217</v>
      </c>
      <c r="Y36" s="35">
        <f t="shared" si="28"/>
        <v>42.184715968153199</v>
      </c>
      <c r="Z36" s="36">
        <f t="shared" si="29"/>
        <v>7.9987005885540086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1160</v>
      </c>
      <c r="E37">
        <v>1</v>
      </c>
      <c r="F37" s="3">
        <f t="shared" si="21"/>
        <v>8.6206896551724137E-4</v>
      </c>
      <c r="G37" s="2">
        <v>0.5</v>
      </c>
      <c r="H37" s="3">
        <f t="shared" si="22"/>
        <v>4.3010752688172043E-3</v>
      </c>
      <c r="I37" s="3">
        <f t="shared" si="23"/>
        <v>0.99569892473118282</v>
      </c>
      <c r="J37" s="5">
        <f t="shared" si="30"/>
        <v>98172.163251458755</v>
      </c>
      <c r="K37" s="5">
        <f t="shared" si="24"/>
        <v>422.24586344713441</v>
      </c>
      <c r="L37" s="5">
        <f t="shared" si="25"/>
        <v>489805.20159867598</v>
      </c>
      <c r="M37" s="5">
        <f t="shared" si="16"/>
        <v>4478739.8268548381</v>
      </c>
      <c r="N37" s="33">
        <f t="shared" si="26"/>
        <v>45.62128080424354</v>
      </c>
      <c r="O37" s="4"/>
      <c r="Q37" s="27" t="s">
        <v>50</v>
      </c>
      <c r="R37" s="29">
        <f t="shared" si="17"/>
        <v>98172.163251458755</v>
      </c>
      <c r="S37" s="29">
        <f t="shared" si="18"/>
        <v>489805.20159867598</v>
      </c>
      <c r="T37" s="35">
        <f t="shared" si="19"/>
        <v>45.62128080424354</v>
      </c>
      <c r="U37" s="42">
        <v>0.95343645724036619</v>
      </c>
      <c r="V37" s="43">
        <f t="shared" si="31"/>
        <v>4.6563542759633814E-2</v>
      </c>
      <c r="W37" s="29">
        <f t="shared" si="27"/>
        <v>466998.13615014497</v>
      </c>
      <c r="X37" s="29">
        <f t="shared" si="20"/>
        <v>3708181.9691335727</v>
      </c>
      <c r="Y37" s="35">
        <f t="shared" si="28"/>
        <v>37.772234473792878</v>
      </c>
      <c r="Z37" s="36">
        <f t="shared" si="29"/>
        <v>7.8490463304506619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1366</v>
      </c>
      <c r="E38"/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97749.917388011629</v>
      </c>
      <c r="K38" s="5">
        <f t="shared" si="24"/>
        <v>0</v>
      </c>
      <c r="L38" s="5">
        <f t="shared" si="25"/>
        <v>488749.58694005816</v>
      </c>
      <c r="M38" s="5">
        <f t="shared" si="16"/>
        <v>3988934.6252561617</v>
      </c>
      <c r="N38" s="33">
        <f t="shared" si="26"/>
        <v>40.807549835795335</v>
      </c>
      <c r="O38" s="4"/>
      <c r="Q38" s="27" t="s">
        <v>52</v>
      </c>
      <c r="R38" s="29">
        <f t="shared" si="17"/>
        <v>97749.917388011629</v>
      </c>
      <c r="S38" s="29">
        <f t="shared" si="18"/>
        <v>488749.58694005816</v>
      </c>
      <c r="T38" s="35">
        <f t="shared" si="19"/>
        <v>40.807549835795335</v>
      </c>
      <c r="U38" s="42">
        <v>0.93748024841036759</v>
      </c>
      <c r="V38" s="43">
        <f t="shared" si="31"/>
        <v>6.2519751589632411E-2</v>
      </c>
      <c r="W38" s="29">
        <f t="shared" si="27"/>
        <v>458193.08417503029</v>
      </c>
      <c r="X38" s="29">
        <f t="shared" si="20"/>
        <v>3241183.8329834277</v>
      </c>
      <c r="Y38" s="35">
        <f t="shared" si="28"/>
        <v>33.157918897442848</v>
      </c>
      <c r="Z38" s="36">
        <f t="shared" si="29"/>
        <v>7.6496309383524874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1423</v>
      </c>
      <c r="E39">
        <v>3</v>
      </c>
      <c r="F39" s="3">
        <f t="shared" si="21"/>
        <v>2.1082220660576245E-3</v>
      </c>
      <c r="G39" s="2">
        <v>0.5</v>
      </c>
      <c r="H39" s="3">
        <f t="shared" si="22"/>
        <v>1.0485844110450891E-2</v>
      </c>
      <c r="I39" s="3">
        <f t="shared" si="23"/>
        <v>0.98951415588954916</v>
      </c>
      <c r="J39" s="5">
        <f t="shared" si="30"/>
        <v>97749.917388011629</v>
      </c>
      <c r="K39" s="5">
        <f t="shared" si="24"/>
        <v>1024.9903955401428</v>
      </c>
      <c r="L39" s="5">
        <f t="shared" si="25"/>
        <v>486187.11095120781</v>
      </c>
      <c r="M39" s="5">
        <f t="shared" si="16"/>
        <v>3500185.0383161036</v>
      </c>
      <c r="N39" s="33">
        <f t="shared" si="26"/>
        <v>35.807549835795335</v>
      </c>
      <c r="O39" s="4"/>
      <c r="Q39" s="27" t="s">
        <v>54</v>
      </c>
      <c r="R39" s="29">
        <f t="shared" si="17"/>
        <v>97749.917388011629</v>
      </c>
      <c r="S39" s="29">
        <f t="shared" si="18"/>
        <v>486187.11095120781</v>
      </c>
      <c r="T39" s="35">
        <f t="shared" si="19"/>
        <v>35.807549835795335</v>
      </c>
      <c r="U39" s="42">
        <v>0.91788799906018037</v>
      </c>
      <c r="V39" s="43">
        <f t="shared" si="31"/>
        <v>8.2112000939819629E-2</v>
      </c>
      <c r="W39" s="29">
        <f t="shared" si="27"/>
        <v>446265.31443985406</v>
      </c>
      <c r="X39" s="29">
        <f t="shared" si="20"/>
        <v>2782990.7488083974</v>
      </c>
      <c r="Y39" s="35">
        <f t="shared" si="28"/>
        <v>28.470517655391006</v>
      </c>
      <c r="Z39" s="36">
        <f t="shared" si="29"/>
        <v>7.3370321804043286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1396</v>
      </c>
      <c r="E40">
        <v>5</v>
      </c>
      <c r="F40" s="3">
        <f t="shared" si="21"/>
        <v>3.5816618911174787E-3</v>
      </c>
      <c r="G40" s="2">
        <v>0.5</v>
      </c>
      <c r="H40" s="3">
        <f t="shared" si="22"/>
        <v>1.7749378771742992E-2</v>
      </c>
      <c r="I40" s="3">
        <f t="shared" si="23"/>
        <v>0.98225062122825701</v>
      </c>
      <c r="J40" s="5">
        <f t="shared" si="30"/>
        <v>96724.92699247149</v>
      </c>
      <c r="K40" s="5">
        <f t="shared" si="24"/>
        <v>1716.8073658585643</v>
      </c>
      <c r="L40" s="5">
        <f t="shared" si="25"/>
        <v>479332.61654771108</v>
      </c>
      <c r="M40" s="5">
        <f t="shared" si="16"/>
        <v>3013997.9273648961</v>
      </c>
      <c r="N40" s="33">
        <f t="shared" si="26"/>
        <v>31.16050868251871</v>
      </c>
      <c r="O40" s="4"/>
      <c r="Q40" s="27" t="s">
        <v>56</v>
      </c>
      <c r="R40" s="29">
        <f t="shared" si="17"/>
        <v>96724.92699247149</v>
      </c>
      <c r="S40" s="29">
        <f t="shared" si="18"/>
        <v>479332.61654771108</v>
      </c>
      <c r="T40" s="35">
        <f t="shared" si="19"/>
        <v>31.16050868251871</v>
      </c>
      <c r="U40" s="42">
        <v>0.89571782863194893</v>
      </c>
      <c r="V40" s="43">
        <f t="shared" si="31"/>
        <v>0.10428217136805107</v>
      </c>
      <c r="W40" s="29">
        <f t="shared" si="27"/>
        <v>429346.77048658638</v>
      </c>
      <c r="X40" s="29">
        <f t="shared" si="20"/>
        <v>2336725.4343685433</v>
      </c>
      <c r="Y40" s="35">
        <f t="shared" si="28"/>
        <v>24.158461598533133</v>
      </c>
      <c r="Z40" s="36">
        <f t="shared" si="29"/>
        <v>7.0020470839855768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1187</v>
      </c>
      <c r="E41">
        <v>4</v>
      </c>
      <c r="F41" s="3">
        <f t="shared" si="21"/>
        <v>3.3698399326032012E-3</v>
      </c>
      <c r="G41" s="2">
        <v>0.5</v>
      </c>
      <c r="H41" s="3">
        <f t="shared" si="22"/>
        <v>1.6708437761069339E-2</v>
      </c>
      <c r="I41" s="3">
        <f t="shared" si="23"/>
        <v>0.98329156223893066</v>
      </c>
      <c r="J41" s="5">
        <f t="shared" si="30"/>
        <v>95008.119626612926</v>
      </c>
      <c r="K41" s="5">
        <f t="shared" si="24"/>
        <v>1587.4372535774924</v>
      </c>
      <c r="L41" s="5">
        <f t="shared" si="25"/>
        <v>471072.00499912089</v>
      </c>
      <c r="M41" s="5">
        <f t="shared" si="16"/>
        <v>2534665.3108171849</v>
      </c>
      <c r="N41" s="33">
        <f t="shared" si="26"/>
        <v>26.678407285383159</v>
      </c>
      <c r="O41" s="4"/>
      <c r="Q41" s="27" t="s">
        <v>58</v>
      </c>
      <c r="R41" s="29">
        <f t="shared" si="17"/>
        <v>95008.119626612926</v>
      </c>
      <c r="S41" s="29">
        <f t="shared" si="18"/>
        <v>471072.00499912089</v>
      </c>
      <c r="T41" s="35">
        <f t="shared" si="19"/>
        <v>26.678407285383159</v>
      </c>
      <c r="U41" s="42">
        <v>0.86473435856680392</v>
      </c>
      <c r="V41" s="43">
        <f t="shared" si="31"/>
        <v>0.13526564143319608</v>
      </c>
      <c r="W41" s="29">
        <f t="shared" si="27"/>
        <v>407352.14808169304</v>
      </c>
      <c r="X41" s="29">
        <f t="shared" si="20"/>
        <v>1907378.6638819571</v>
      </c>
      <c r="Y41" s="35">
        <f t="shared" si="28"/>
        <v>20.075954259257617</v>
      </c>
      <c r="Z41" s="36">
        <f t="shared" si="29"/>
        <v>6.6024530261255414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931</v>
      </c>
      <c r="E42">
        <v>12</v>
      </c>
      <c r="F42" s="3">
        <f t="shared" si="21"/>
        <v>1.288936627282492E-2</v>
      </c>
      <c r="G42" s="2">
        <v>0.5</v>
      </c>
      <c r="H42" s="3">
        <f t="shared" si="22"/>
        <v>6.243496357960459E-2</v>
      </c>
      <c r="I42" s="3">
        <f t="shared" si="23"/>
        <v>0.93756503642039546</v>
      </c>
      <c r="J42" s="5">
        <f t="shared" si="30"/>
        <v>93420.682373035437</v>
      </c>
      <c r="K42" s="5">
        <f t="shared" si="24"/>
        <v>5832.716901542276</v>
      </c>
      <c r="L42" s="5">
        <f t="shared" si="25"/>
        <v>452521.61961132148</v>
      </c>
      <c r="M42" s="5">
        <f t="shared" si="16"/>
        <v>2063593.3058180639</v>
      </c>
      <c r="N42" s="33">
        <f t="shared" si="26"/>
        <v>22.089255327615664</v>
      </c>
      <c r="O42" s="4"/>
      <c r="Q42" s="27" t="s">
        <v>60</v>
      </c>
      <c r="R42" s="29">
        <f t="shared" si="17"/>
        <v>93420.682373035437</v>
      </c>
      <c r="S42" s="29">
        <f t="shared" si="18"/>
        <v>452521.61961132148</v>
      </c>
      <c r="T42" s="35">
        <f t="shared" si="19"/>
        <v>22.089255327615664</v>
      </c>
      <c r="U42" s="42">
        <v>0.81758889711164551</v>
      </c>
      <c r="V42" s="43">
        <f t="shared" si="31"/>
        <v>0.18241110288835449</v>
      </c>
      <c r="W42" s="29">
        <f t="shared" si="27"/>
        <v>369976.6518971959</v>
      </c>
      <c r="X42" s="29">
        <f t="shared" si="20"/>
        <v>1500026.515800264</v>
      </c>
      <c r="Y42" s="35">
        <f t="shared" si="28"/>
        <v>16.056685497228024</v>
      </c>
      <c r="Z42" s="36">
        <f t="shared" si="29"/>
        <v>6.0325698303876401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729</v>
      </c>
      <c r="E43">
        <v>13</v>
      </c>
      <c r="F43" s="3">
        <f t="shared" si="21"/>
        <v>1.7832647462277092E-2</v>
      </c>
      <c r="G43" s="2">
        <v>0.5</v>
      </c>
      <c r="H43" s="3">
        <f t="shared" si="22"/>
        <v>8.5357846355876552E-2</v>
      </c>
      <c r="I43" s="3">
        <f t="shared" si="23"/>
        <v>0.91464215364412349</v>
      </c>
      <c r="J43" s="5">
        <f t="shared" si="30"/>
        <v>87587.965471493168</v>
      </c>
      <c r="K43" s="5">
        <f t="shared" si="24"/>
        <v>7476.320099339534</v>
      </c>
      <c r="L43" s="5">
        <f t="shared" si="25"/>
        <v>419249.02710911701</v>
      </c>
      <c r="M43" s="5">
        <f t="shared" si="16"/>
        <v>1611071.6862067424</v>
      </c>
      <c r="N43" s="33">
        <f t="shared" si="26"/>
        <v>18.393756237334799</v>
      </c>
      <c r="O43" s="4"/>
      <c r="Q43" s="27" t="s">
        <v>62</v>
      </c>
      <c r="R43" s="29">
        <f t="shared" si="17"/>
        <v>87587.965471493168</v>
      </c>
      <c r="S43" s="29">
        <f t="shared" si="18"/>
        <v>419249.02710911701</v>
      </c>
      <c r="T43" s="35">
        <f t="shared" si="19"/>
        <v>18.393756237334799</v>
      </c>
      <c r="U43" s="42">
        <v>0.77888026534586052</v>
      </c>
      <c r="V43" s="43">
        <f t="shared" si="31"/>
        <v>0.22111973465413948</v>
      </c>
      <c r="W43" s="29">
        <f t="shared" si="27"/>
        <v>326544.79348074296</v>
      </c>
      <c r="X43" s="29">
        <f t="shared" si="20"/>
        <v>1130049.863903068</v>
      </c>
      <c r="Y43" s="35">
        <f t="shared" si="28"/>
        <v>12.901885068569836</v>
      </c>
      <c r="Z43" s="36">
        <f t="shared" si="29"/>
        <v>5.4918711687649626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528</v>
      </c>
      <c r="E44">
        <v>15</v>
      </c>
      <c r="F44" s="3">
        <f t="shared" si="21"/>
        <v>2.8409090909090908E-2</v>
      </c>
      <c r="G44" s="2">
        <v>0.5</v>
      </c>
      <c r="H44" s="3">
        <f t="shared" si="22"/>
        <v>0.1326259946949602</v>
      </c>
      <c r="I44" s="3">
        <f t="shared" si="23"/>
        <v>0.86737400530503983</v>
      </c>
      <c r="J44" s="5">
        <f t="shared" si="30"/>
        <v>80111.645372153638</v>
      </c>
      <c r="K44" s="5">
        <f t="shared" si="24"/>
        <v>10624.88665413178</v>
      </c>
      <c r="L44" s="5">
        <f t="shared" si="25"/>
        <v>373996.01022543875</v>
      </c>
      <c r="M44" s="5">
        <f t="shared" si="16"/>
        <v>1191822.6590976254</v>
      </c>
      <c r="N44" s="33">
        <f t="shared" si="26"/>
        <v>14.877021356396911</v>
      </c>
      <c r="O44" s="4"/>
      <c r="Q44" s="27" t="s">
        <v>64</v>
      </c>
      <c r="R44" s="29">
        <f t="shared" si="17"/>
        <v>80111.645372153638</v>
      </c>
      <c r="S44" s="29">
        <f t="shared" si="18"/>
        <v>373996.01022543875</v>
      </c>
      <c r="T44" s="35">
        <f t="shared" si="19"/>
        <v>14.877021356396911</v>
      </c>
      <c r="U44" s="42">
        <v>0.71980976748499381</v>
      </c>
      <c r="V44" s="43">
        <f t="shared" si="31"/>
        <v>0.28019023251500619</v>
      </c>
      <c r="W44" s="29">
        <f t="shared" si="27"/>
        <v>269205.98116068845</v>
      </c>
      <c r="X44" s="29">
        <f t="shared" si="20"/>
        <v>803505.07042232505</v>
      </c>
      <c r="Y44" s="35">
        <f t="shared" si="28"/>
        <v>10.029816098392343</v>
      </c>
      <c r="Z44" s="36">
        <f t="shared" si="29"/>
        <v>4.8472052580045677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327</v>
      </c>
      <c r="E45">
        <v>13</v>
      </c>
      <c r="F45" s="3">
        <f t="shared" si="21"/>
        <v>3.9755351681957186E-2</v>
      </c>
      <c r="G45" s="2">
        <v>0.5</v>
      </c>
      <c r="H45" s="3">
        <f t="shared" si="22"/>
        <v>0.18080667593880387</v>
      </c>
      <c r="I45" s="3">
        <f t="shared" si="23"/>
        <v>0.81919332406119616</v>
      </c>
      <c r="J45" s="5">
        <f t="shared" si="30"/>
        <v>69486.758718021854</v>
      </c>
      <c r="K45" s="5">
        <f t="shared" si="24"/>
        <v>12563.669865567232</v>
      </c>
      <c r="L45" s="5">
        <f t="shared" si="25"/>
        <v>316024.61892619124</v>
      </c>
      <c r="M45" s="5">
        <f t="shared" si="16"/>
        <v>817826.64887218655</v>
      </c>
      <c r="N45" s="33">
        <f t="shared" si="26"/>
        <v>11.769532267160963</v>
      </c>
      <c r="O45" s="4"/>
      <c r="Q45" s="27" t="s">
        <v>66</v>
      </c>
      <c r="R45" s="29">
        <f t="shared" si="17"/>
        <v>69486.758718021854</v>
      </c>
      <c r="S45" s="29">
        <f t="shared" si="18"/>
        <v>316024.61892619124</v>
      </c>
      <c r="T45" s="35">
        <f t="shared" si="19"/>
        <v>11.769532267160963</v>
      </c>
      <c r="U45" s="42">
        <v>0.68480776711742686</v>
      </c>
      <c r="V45" s="43">
        <f t="shared" si="31"/>
        <v>0.31519223288257314</v>
      </c>
      <c r="W45" s="29">
        <f t="shared" si="27"/>
        <v>216416.11364098074</v>
      </c>
      <c r="X45" s="29">
        <f t="shared" si="20"/>
        <v>534299.0892616366</v>
      </c>
      <c r="Y45" s="35">
        <f t="shared" si="28"/>
        <v>7.689221646239524</v>
      </c>
      <c r="Z45" s="36">
        <f t="shared" si="29"/>
        <v>4.0803106209214395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176</v>
      </c>
      <c r="E46">
        <v>8</v>
      </c>
      <c r="F46" s="3">
        <f t="shared" si="21"/>
        <v>4.5454545454545456E-2</v>
      </c>
      <c r="G46" s="2">
        <v>0.5</v>
      </c>
      <c r="H46" s="3">
        <f t="shared" si="22"/>
        <v>0.20408163265306123</v>
      </c>
      <c r="I46" s="3">
        <f t="shared" si="23"/>
        <v>0.79591836734693877</v>
      </c>
      <c r="J46" s="5">
        <f t="shared" si="30"/>
        <v>56923.088852454624</v>
      </c>
      <c r="K46" s="5">
        <f t="shared" si="24"/>
        <v>11616.95690866421</v>
      </c>
      <c r="L46" s="5">
        <f t="shared" si="25"/>
        <v>255573.05199061261</v>
      </c>
      <c r="M46" s="5">
        <f>L46+M47</f>
        <v>501802.02994599531</v>
      </c>
      <c r="N46" s="33">
        <f t="shared" si="26"/>
        <v>8.8154392191659277</v>
      </c>
      <c r="O46" s="4"/>
      <c r="Q46" s="27" t="s">
        <v>68</v>
      </c>
      <c r="R46" s="29">
        <f t="shared" si="17"/>
        <v>56923.088852454624</v>
      </c>
      <c r="S46" s="29">
        <f t="shared" si="18"/>
        <v>255573.05199061261</v>
      </c>
      <c r="T46" s="35">
        <f t="shared" si="19"/>
        <v>8.8154392191659277</v>
      </c>
      <c r="U46" s="42">
        <v>0.65629805890441617</v>
      </c>
      <c r="V46" s="43">
        <f t="shared" si="31"/>
        <v>0.34370194109558383</v>
      </c>
      <c r="W46" s="29">
        <f t="shared" si="27"/>
        <v>167732.09792971649</v>
      </c>
      <c r="X46" s="29">
        <f>X47+W46</f>
        <v>317882.97562065581</v>
      </c>
      <c r="Y46" s="35">
        <f t="shared" si="28"/>
        <v>5.5844294824655867</v>
      </c>
      <c r="Z46" s="36">
        <f t="shared" si="29"/>
        <v>3.231009736700341</v>
      </c>
    </row>
    <row r="47" spans="1:26" s="2" customFormat="1" x14ac:dyDescent="0.25">
      <c r="A47" s="12">
        <v>19</v>
      </c>
      <c r="B47" s="13" t="s">
        <v>69</v>
      </c>
      <c r="C47" s="12"/>
      <c r="D47">
        <v>125</v>
      </c>
      <c r="E47">
        <v>23</v>
      </c>
      <c r="F47" s="17">
        <f t="shared" si="21"/>
        <v>0.184</v>
      </c>
      <c r="G47" s="12"/>
      <c r="H47" s="17">
        <v>1</v>
      </c>
      <c r="I47" s="17">
        <f t="shared" si="23"/>
        <v>0</v>
      </c>
      <c r="J47" s="21">
        <f t="shared" si="30"/>
        <v>45306.131943790417</v>
      </c>
      <c r="K47" s="21">
        <f t="shared" si="24"/>
        <v>45306.131943790417</v>
      </c>
      <c r="L47" s="21">
        <f>K47/F47</f>
        <v>246228.9779553827</v>
      </c>
      <c r="M47" s="21">
        <f>L47</f>
        <v>246228.9779553827</v>
      </c>
      <c r="N47" s="34">
        <f t="shared" si="26"/>
        <v>5.4347826086956523</v>
      </c>
      <c r="O47" s="4"/>
      <c r="Q47" s="30" t="s">
        <v>69</v>
      </c>
      <c r="R47" s="31">
        <f t="shared" si="17"/>
        <v>45306.131943790417</v>
      </c>
      <c r="S47" s="31">
        <f t="shared" si="18"/>
        <v>246228.9779553827</v>
      </c>
      <c r="T47" s="38">
        <f t="shared" si="19"/>
        <v>5.4347826086956523</v>
      </c>
      <c r="U47" s="44">
        <v>0.6098018151143324</v>
      </c>
      <c r="V47" s="45">
        <f t="shared" si="31"/>
        <v>0.3901981848856676</v>
      </c>
      <c r="W47" s="31">
        <f t="shared" si="27"/>
        <v>150150.87769093932</v>
      </c>
      <c r="X47" s="31">
        <f>W47</f>
        <v>150150.87769093932</v>
      </c>
      <c r="Y47" s="38">
        <f t="shared" si="28"/>
        <v>3.3141402995344156</v>
      </c>
      <c r="Z47" s="37">
        <f t="shared" si="29"/>
        <v>2.1206423091612367</v>
      </c>
    </row>
    <row r="48" spans="1:26" s="2" customFormat="1" ht="13.2" x14ac:dyDescent="0.25">
      <c r="B48" s="2" t="s">
        <v>70</v>
      </c>
      <c r="D48" s="25">
        <f>SUM(D29:D47)</f>
        <v>16162</v>
      </c>
      <c r="E48" s="25">
        <f>SUM(E29:E47)</f>
        <v>101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216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7542939.989283069</v>
      </c>
      <c r="N54" s="32">
        <f>M54/J54</f>
        <v>75.429399892830688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75.429399892830688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6722391.7361970255</v>
      </c>
      <c r="Y54" s="40">
        <f>X54/R54</f>
        <v>67.223917361970251</v>
      </c>
      <c r="Z54" s="36">
        <f>T54-Y54</f>
        <v>8.2054825308604364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1092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7442939.989283069</v>
      </c>
      <c r="N55" s="33">
        <f t="shared" ref="N55:N72" si="43">M55/J55</f>
        <v>74.429399892830688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74.429399892830688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6626220.8497247398</v>
      </c>
      <c r="Y55" s="35">
        <f t="shared" ref="Y55:Y72" si="45">X55/R55</f>
        <v>66.2622084972474</v>
      </c>
      <c r="Z55" s="36">
        <f t="shared" ref="Z55:Z72" si="46">T55-Y55</f>
        <v>8.1671913955832878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1693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7042939.989283069</v>
      </c>
      <c r="N56" s="33">
        <f t="shared" si="43"/>
        <v>70.429399892830688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70.429399892830688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6241537.3038355988</v>
      </c>
      <c r="Y56" s="35">
        <f t="shared" si="45"/>
        <v>62.415373038355987</v>
      </c>
      <c r="Z56" s="36">
        <f t="shared" si="46"/>
        <v>8.0140268544747002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2017</v>
      </c>
      <c r="E57" s="49">
        <f t="shared" si="37"/>
        <v>1</v>
      </c>
      <c r="F57" s="3">
        <f t="shared" si="38"/>
        <v>4.9578582052553293E-4</v>
      </c>
      <c r="G57" s="2">
        <v>0.5</v>
      </c>
      <c r="H57" s="3">
        <f t="shared" si="39"/>
        <v>2.4758603614756123E-3</v>
      </c>
      <c r="I57" s="3">
        <f t="shared" si="40"/>
        <v>0.99752413963852438</v>
      </c>
      <c r="J57" s="5">
        <f t="shared" si="47"/>
        <v>100000</v>
      </c>
      <c r="K57" s="5">
        <f t="shared" si="41"/>
        <v>247.58603614756123</v>
      </c>
      <c r="L57" s="5">
        <f t="shared" si="42"/>
        <v>499381.03490963107</v>
      </c>
      <c r="M57" s="5">
        <f t="shared" si="32"/>
        <v>6542939.989283069</v>
      </c>
      <c r="N57" s="33">
        <f t="shared" si="43"/>
        <v>65.429399892830688</v>
      </c>
      <c r="O57" s="4"/>
      <c r="Q57" s="27" t="s">
        <v>40</v>
      </c>
      <c r="R57" s="29">
        <f t="shared" si="33"/>
        <v>100000</v>
      </c>
      <c r="S57" s="29">
        <f t="shared" si="34"/>
        <v>499381.03490963107</v>
      </c>
      <c r="T57" s="35">
        <f t="shared" si="35"/>
        <v>65.429399892830688</v>
      </c>
      <c r="U57" s="42">
        <v>0.96170886472285344</v>
      </c>
      <c r="V57" s="43">
        <f>1-U57</f>
        <v>3.829113527714656E-2</v>
      </c>
      <c r="W57" s="29">
        <f t="shared" si="44"/>
        <v>480259.16814706492</v>
      </c>
      <c r="X57" s="29">
        <f t="shared" si="36"/>
        <v>5760682.871474172</v>
      </c>
      <c r="Y57" s="35">
        <f t="shared" si="45"/>
        <v>57.606828714741717</v>
      </c>
      <c r="Z57" s="36">
        <f t="shared" si="46"/>
        <v>7.8225711780889711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2100</v>
      </c>
      <c r="E58" s="49">
        <f t="shared" si="37"/>
        <v>1</v>
      </c>
      <c r="F58" s="3">
        <f t="shared" si="38"/>
        <v>4.7619047619047619E-4</v>
      </c>
      <c r="G58" s="2">
        <v>0.5</v>
      </c>
      <c r="H58" s="3">
        <f t="shared" si="39"/>
        <v>2.3781212841854937E-3</v>
      </c>
      <c r="I58" s="3">
        <f t="shared" si="40"/>
        <v>0.99762187871581454</v>
      </c>
      <c r="J58" s="5">
        <f t="shared" si="47"/>
        <v>99752.413963852436</v>
      </c>
      <c r="K58" s="5">
        <f t="shared" si="41"/>
        <v>237.22333879631972</v>
      </c>
      <c r="L58" s="5">
        <f t="shared" si="42"/>
        <v>498169.01147227141</v>
      </c>
      <c r="M58" s="5">
        <f t="shared" si="32"/>
        <v>6043558.9543734379</v>
      </c>
      <c r="N58" s="33">
        <f t="shared" si="43"/>
        <v>60.585591006985148</v>
      </c>
      <c r="O58" s="4"/>
      <c r="Q58" s="27" t="s">
        <v>42</v>
      </c>
      <c r="R58" s="29">
        <f t="shared" si="33"/>
        <v>99752.413963852436</v>
      </c>
      <c r="S58" s="29">
        <f t="shared" si="34"/>
        <v>498169.01147227141</v>
      </c>
      <c r="T58" s="35">
        <f t="shared" si="35"/>
        <v>60.585591006985148</v>
      </c>
      <c r="U58" s="42">
        <v>0.96170886472285344</v>
      </c>
      <c r="V58" s="43">
        <f>1-U58</f>
        <v>3.829113527714656E-2</v>
      </c>
      <c r="W58" s="29">
        <f t="shared" si="44"/>
        <v>479093.55446310429</v>
      </c>
      <c r="X58" s="29">
        <f t="shared" si="36"/>
        <v>5280423.7033271072</v>
      </c>
      <c r="Y58" s="35">
        <f t="shared" si="45"/>
        <v>52.935297437920546</v>
      </c>
      <c r="Z58" s="36">
        <f t="shared" si="46"/>
        <v>7.6502935690646012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2136</v>
      </c>
      <c r="E59" s="49">
        <f t="shared" si="37"/>
        <v>4</v>
      </c>
      <c r="F59" s="3">
        <f t="shared" si="38"/>
        <v>1.8726591760299626E-3</v>
      </c>
      <c r="G59" s="2">
        <v>0.5</v>
      </c>
      <c r="H59" s="3">
        <f t="shared" si="39"/>
        <v>9.3196644920782862E-3</v>
      </c>
      <c r="I59" s="3">
        <f t="shared" si="40"/>
        <v>0.99068033550792167</v>
      </c>
      <c r="J59" s="5">
        <f t="shared" si="47"/>
        <v>99515.190625056115</v>
      </c>
      <c r="K59" s="5">
        <f t="shared" si="41"/>
        <v>927.44818849073738</v>
      </c>
      <c r="L59" s="5">
        <f t="shared" si="42"/>
        <v>495257.33265405369</v>
      </c>
      <c r="M59" s="5">
        <f t="shared" si="32"/>
        <v>5545389.9429011662</v>
      </c>
      <c r="N59" s="33">
        <f t="shared" si="43"/>
        <v>55.724054871125752</v>
      </c>
      <c r="O59" s="4"/>
      <c r="Q59" s="27" t="s">
        <v>44</v>
      </c>
      <c r="R59" s="29">
        <f t="shared" si="33"/>
        <v>99515.190625056115</v>
      </c>
      <c r="S59" s="29">
        <f t="shared" si="34"/>
        <v>495257.33265405369</v>
      </c>
      <c r="T59" s="35">
        <f t="shared" si="35"/>
        <v>55.724054871125752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476978.22105003154</v>
      </c>
      <c r="X59" s="29">
        <f t="shared" si="36"/>
        <v>4801330.1488640029</v>
      </c>
      <c r="Y59" s="35">
        <f t="shared" si="45"/>
        <v>48.247208478492482</v>
      </c>
      <c r="Z59" s="36">
        <f t="shared" si="46"/>
        <v>7.47684639263327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2372</v>
      </c>
      <c r="E60" s="49">
        <f t="shared" si="37"/>
        <v>1</v>
      </c>
      <c r="F60" s="3">
        <f t="shared" si="38"/>
        <v>4.2158516020236085E-4</v>
      </c>
      <c r="G60" s="2">
        <v>0.5</v>
      </c>
      <c r="H60" s="3">
        <f t="shared" si="39"/>
        <v>2.1057064645188459E-3</v>
      </c>
      <c r="I60" s="3">
        <f t="shared" si="40"/>
        <v>0.9978942935354812</v>
      </c>
      <c r="J60" s="5">
        <f t="shared" si="47"/>
        <v>98587.742436565371</v>
      </c>
      <c r="K60" s="5">
        <f t="shared" si="41"/>
        <v>207.59684657099464</v>
      </c>
      <c r="L60" s="5">
        <f t="shared" si="42"/>
        <v>492419.72006639937</v>
      </c>
      <c r="M60" s="5">
        <f t="shared" si="32"/>
        <v>5050132.6102471128</v>
      </c>
      <c r="N60" s="33">
        <f t="shared" si="43"/>
        <v>51.224751530308502</v>
      </c>
      <c r="O60" s="4"/>
      <c r="Q60" s="27" t="s">
        <v>46</v>
      </c>
      <c r="R60" s="29">
        <f t="shared" si="33"/>
        <v>98587.742436565371</v>
      </c>
      <c r="S60" s="29">
        <f t="shared" si="34"/>
        <v>492419.72006639937</v>
      </c>
      <c r="T60" s="35">
        <f t="shared" si="35"/>
        <v>51.224751530308502</v>
      </c>
      <c r="U60" s="42">
        <v>0.95736753435116873</v>
      </c>
      <c r="V60" s="43">
        <f t="shared" si="48"/>
        <v>4.2632465648831275E-2</v>
      </c>
      <c r="W60" s="29">
        <f t="shared" si="44"/>
        <v>471426.6532658615</v>
      </c>
      <c r="X60" s="29">
        <f t="shared" si="36"/>
        <v>4324351.9278139714</v>
      </c>
      <c r="Y60" s="35">
        <f t="shared" si="45"/>
        <v>43.862977495365648</v>
      </c>
      <c r="Z60" s="36">
        <f t="shared" si="46"/>
        <v>7.3617740349428544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2301</v>
      </c>
      <c r="E61" s="49">
        <f t="shared" si="37"/>
        <v>4</v>
      </c>
      <c r="F61" s="3">
        <f t="shared" si="38"/>
        <v>1.738374619730552E-3</v>
      </c>
      <c r="G61" s="2">
        <v>0.5</v>
      </c>
      <c r="H61" s="3">
        <f t="shared" si="39"/>
        <v>8.6542622241453926E-3</v>
      </c>
      <c r="I61" s="3">
        <f t="shared" si="40"/>
        <v>0.99134573777585455</v>
      </c>
      <c r="J61" s="5">
        <f t="shared" si="47"/>
        <v>98380.145589994383</v>
      </c>
      <c r="K61" s="5">
        <f t="shared" si="41"/>
        <v>851.40757758541235</v>
      </c>
      <c r="L61" s="5">
        <f t="shared" si="42"/>
        <v>489772.20900600834</v>
      </c>
      <c r="M61" s="5">
        <f t="shared" si="32"/>
        <v>4557712.8901807135</v>
      </c>
      <c r="N61" s="33">
        <f t="shared" si="43"/>
        <v>46.327568056010776</v>
      </c>
      <c r="O61" s="4"/>
      <c r="Q61" s="27" t="s">
        <v>48</v>
      </c>
      <c r="R61" s="29">
        <f t="shared" si="33"/>
        <v>98380.145589994383</v>
      </c>
      <c r="S61" s="29">
        <f t="shared" si="34"/>
        <v>489772.20900600834</v>
      </c>
      <c r="T61" s="35">
        <f t="shared" si="35"/>
        <v>46.327568056010776</v>
      </c>
      <c r="U61" s="42">
        <v>0.95681081085376496</v>
      </c>
      <c r="V61" s="43">
        <f t="shared" si="48"/>
        <v>4.3189189146235041E-2</v>
      </c>
      <c r="W61" s="29">
        <f t="shared" si="44"/>
        <v>468619.34443267848</v>
      </c>
      <c r="X61" s="29">
        <f t="shared" si="36"/>
        <v>3852925.2745481101</v>
      </c>
      <c r="Y61" s="35">
        <f t="shared" si="45"/>
        <v>39.163646805377027</v>
      </c>
      <c r="Z61" s="36">
        <f t="shared" si="46"/>
        <v>7.1639212506337486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2285</v>
      </c>
      <c r="E62" s="49">
        <f t="shared" si="37"/>
        <v>3</v>
      </c>
      <c r="F62" s="3">
        <f t="shared" si="38"/>
        <v>1.312910284463895E-3</v>
      </c>
      <c r="G62" s="2">
        <v>0.5</v>
      </c>
      <c r="H62" s="3">
        <f t="shared" si="39"/>
        <v>6.5430752453653216E-3</v>
      </c>
      <c r="I62" s="3">
        <f t="shared" si="40"/>
        <v>0.99345692475463465</v>
      </c>
      <c r="J62" s="5">
        <f t="shared" si="47"/>
        <v>97528.738012408969</v>
      </c>
      <c r="K62" s="5">
        <f t="shared" si="41"/>
        <v>638.13787140071292</v>
      </c>
      <c r="L62" s="5">
        <f t="shared" si="42"/>
        <v>486048.34538354306</v>
      </c>
      <c r="M62" s="5">
        <f t="shared" si="32"/>
        <v>4067940.6811747053</v>
      </c>
      <c r="N62" s="33">
        <f t="shared" si="43"/>
        <v>41.710174499101228</v>
      </c>
      <c r="O62" s="4"/>
      <c r="Q62" s="27" t="s">
        <v>50</v>
      </c>
      <c r="R62" s="29">
        <f t="shared" si="33"/>
        <v>97528.738012408969</v>
      </c>
      <c r="S62" s="29">
        <f t="shared" si="34"/>
        <v>486048.34538354306</v>
      </c>
      <c r="T62" s="35">
        <f t="shared" si="35"/>
        <v>41.710174499101228</v>
      </c>
      <c r="U62" s="42">
        <v>0.94800928093814252</v>
      </c>
      <c r="V62" s="43">
        <f t="shared" si="48"/>
        <v>5.1990719061857482E-2</v>
      </c>
      <c r="W62" s="29">
        <f t="shared" si="44"/>
        <v>460778.34240822657</v>
      </c>
      <c r="X62" s="29">
        <f t="shared" si="36"/>
        <v>3384305.9301154315</v>
      </c>
      <c r="Y62" s="35">
        <f t="shared" si="45"/>
        <v>34.70060209007147</v>
      </c>
      <c r="Z62" s="36">
        <f t="shared" si="46"/>
        <v>7.009572409029758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2760</v>
      </c>
      <c r="E63" s="49">
        <f t="shared" si="37"/>
        <v>10</v>
      </c>
      <c r="F63" s="3">
        <f t="shared" si="38"/>
        <v>3.6231884057971015E-3</v>
      </c>
      <c r="G63" s="2">
        <v>0.5</v>
      </c>
      <c r="H63" s="3">
        <f t="shared" si="39"/>
        <v>1.7953321364452424E-2</v>
      </c>
      <c r="I63" s="3">
        <f t="shared" si="40"/>
        <v>0.98204667863554762</v>
      </c>
      <c r="J63" s="5">
        <f t="shared" si="47"/>
        <v>96890.600141008254</v>
      </c>
      <c r="K63" s="5">
        <f t="shared" si="41"/>
        <v>1739.5080815261806</v>
      </c>
      <c r="L63" s="5">
        <f t="shared" si="42"/>
        <v>480104.2305012258</v>
      </c>
      <c r="M63" s="5">
        <f t="shared" si="32"/>
        <v>3581892.3357911622</v>
      </c>
      <c r="N63" s="33">
        <f t="shared" si="43"/>
        <v>36.968419336636472</v>
      </c>
      <c r="O63" s="4"/>
      <c r="Q63" s="27" t="s">
        <v>52</v>
      </c>
      <c r="R63" s="29">
        <f t="shared" si="33"/>
        <v>96890.600141008254</v>
      </c>
      <c r="S63" s="29">
        <f t="shared" si="34"/>
        <v>480104.2305012258</v>
      </c>
      <c r="T63" s="35">
        <f t="shared" si="35"/>
        <v>36.968419336636472</v>
      </c>
      <c r="U63" s="42">
        <v>0.94216194080535964</v>
      </c>
      <c r="V63" s="43">
        <f t="shared" si="48"/>
        <v>5.7838059194640357E-2</v>
      </c>
      <c r="W63" s="29">
        <f t="shared" si="44"/>
        <v>452335.93359789863</v>
      </c>
      <c r="X63" s="29">
        <f t="shared" si="36"/>
        <v>2923527.5877072052</v>
      </c>
      <c r="Y63" s="35">
        <f t="shared" si="45"/>
        <v>30.173490343258212</v>
      </c>
      <c r="Z63" s="36">
        <f t="shared" si="46"/>
        <v>6.7949289933782602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2832</v>
      </c>
      <c r="E64" s="49">
        <f t="shared" si="37"/>
        <v>18</v>
      </c>
      <c r="F64" s="3">
        <f t="shared" si="38"/>
        <v>6.3559322033898309E-3</v>
      </c>
      <c r="G64" s="2">
        <v>0.5</v>
      </c>
      <c r="H64" s="3">
        <f t="shared" si="39"/>
        <v>3.1282586027111578E-2</v>
      </c>
      <c r="I64" s="3">
        <f t="shared" si="40"/>
        <v>0.96871741397288846</v>
      </c>
      <c r="J64" s="5">
        <f t="shared" si="47"/>
        <v>95151.092059482078</v>
      </c>
      <c r="K64" s="5">
        <f t="shared" si="41"/>
        <v>2976.5722229243615</v>
      </c>
      <c r="L64" s="5">
        <f t="shared" si="42"/>
        <v>468314.0297400995</v>
      </c>
      <c r="M64" s="5">
        <f t="shared" si="32"/>
        <v>3101788.1052899365</v>
      </c>
      <c r="N64" s="33">
        <f t="shared" si="43"/>
        <v>32.598554973503688</v>
      </c>
      <c r="O64" s="4"/>
      <c r="Q64" s="27" t="s">
        <v>54</v>
      </c>
      <c r="R64" s="29">
        <f t="shared" si="33"/>
        <v>95151.092059482078</v>
      </c>
      <c r="S64" s="29">
        <f t="shared" si="34"/>
        <v>468314.0297400995</v>
      </c>
      <c r="T64" s="35">
        <f t="shared" si="35"/>
        <v>32.598554973503688</v>
      </c>
      <c r="U64" s="42">
        <v>0.92489605986448908</v>
      </c>
      <c r="V64" s="43">
        <f t="shared" si="48"/>
        <v>7.5103940135510916E-2</v>
      </c>
      <c r="W64" s="29">
        <f t="shared" si="44"/>
        <v>433141.8008858792</v>
      </c>
      <c r="X64" s="29">
        <f t="shared" si="36"/>
        <v>2471191.6541093066</v>
      </c>
      <c r="Y64" s="35">
        <f t="shared" si="45"/>
        <v>25.971237960826382</v>
      </c>
      <c r="Z64" s="36">
        <f t="shared" si="46"/>
        <v>6.627317012677306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2727</v>
      </c>
      <c r="E65" s="49">
        <f t="shared" si="37"/>
        <v>16</v>
      </c>
      <c r="F65" s="3">
        <f t="shared" si="38"/>
        <v>5.8672533920058672E-3</v>
      </c>
      <c r="G65" s="2">
        <v>0.5</v>
      </c>
      <c r="H65" s="3">
        <f t="shared" si="39"/>
        <v>2.8912179255511383E-2</v>
      </c>
      <c r="I65" s="3">
        <f t="shared" si="40"/>
        <v>0.97108782074448863</v>
      </c>
      <c r="J65" s="5">
        <f t="shared" si="47"/>
        <v>92174.519836557723</v>
      </c>
      <c r="K65" s="5">
        <f t="shared" si="41"/>
        <v>2664.9662403052466</v>
      </c>
      <c r="L65" s="5">
        <f t="shared" si="42"/>
        <v>454210.18358202546</v>
      </c>
      <c r="M65" s="5">
        <f t="shared" si="32"/>
        <v>2633474.0755498372</v>
      </c>
      <c r="N65" s="33">
        <f t="shared" si="43"/>
        <v>28.570521226684644</v>
      </c>
      <c r="O65" s="4"/>
      <c r="Q65" s="27" t="s">
        <v>56</v>
      </c>
      <c r="R65" s="29">
        <f t="shared" si="33"/>
        <v>92174.519836557723</v>
      </c>
      <c r="S65" s="29">
        <f t="shared" si="34"/>
        <v>454210.18358202546</v>
      </c>
      <c r="T65" s="35">
        <f t="shared" si="35"/>
        <v>28.570521226684644</v>
      </c>
      <c r="U65" s="42">
        <v>0.89970667843387275</v>
      </c>
      <c r="V65" s="43">
        <f t="shared" si="48"/>
        <v>0.10029332156612725</v>
      </c>
      <c r="W65" s="29">
        <f t="shared" si="44"/>
        <v>408655.93558142369</v>
      </c>
      <c r="X65" s="29">
        <f t="shared" si="36"/>
        <v>2038049.8532234272</v>
      </c>
      <c r="Y65" s="35">
        <f t="shared" si="45"/>
        <v>22.110772660788058</v>
      </c>
      <c r="Z65" s="36">
        <f t="shared" si="46"/>
        <v>6.4597485658965859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2370</v>
      </c>
      <c r="E66" s="49">
        <f t="shared" si="37"/>
        <v>15</v>
      </c>
      <c r="F66" s="3">
        <f t="shared" si="38"/>
        <v>6.3291139240506328E-3</v>
      </c>
      <c r="G66" s="2">
        <v>0.5</v>
      </c>
      <c r="H66" s="3">
        <f t="shared" si="39"/>
        <v>3.1152647975077882E-2</v>
      </c>
      <c r="I66" s="3">
        <f t="shared" si="40"/>
        <v>0.96884735202492211</v>
      </c>
      <c r="J66" s="5">
        <f t="shared" si="47"/>
        <v>89509.553596252474</v>
      </c>
      <c r="K66" s="5">
        <f t="shared" si="41"/>
        <v>2788.4596135904198</v>
      </c>
      <c r="L66" s="5">
        <f t="shared" si="42"/>
        <v>440576.61894728633</v>
      </c>
      <c r="M66" s="5">
        <f t="shared" si="32"/>
        <v>2179263.8919678116</v>
      </c>
      <c r="N66" s="33">
        <f t="shared" si="43"/>
        <v>24.346718360341054</v>
      </c>
      <c r="O66" s="4"/>
      <c r="Q66" s="27" t="s">
        <v>58</v>
      </c>
      <c r="R66" s="29">
        <f t="shared" si="33"/>
        <v>89509.553596252474</v>
      </c>
      <c r="S66" s="29">
        <f t="shared" si="34"/>
        <v>440576.61894728633</v>
      </c>
      <c r="T66" s="35">
        <f t="shared" si="35"/>
        <v>24.346718360341054</v>
      </c>
      <c r="U66" s="42">
        <v>0.86438699185239576</v>
      </c>
      <c r="V66" s="43">
        <f t="shared" si="48"/>
        <v>0.13561300814760424</v>
      </c>
      <c r="W66" s="29">
        <f t="shared" si="44"/>
        <v>380828.69833234407</v>
      </c>
      <c r="X66" s="29">
        <f t="shared" si="36"/>
        <v>1629393.9176420034</v>
      </c>
      <c r="Y66" s="35">
        <f t="shared" si="45"/>
        <v>18.203575508728957</v>
      </c>
      <c r="Z66" s="36">
        <f t="shared" si="46"/>
        <v>6.1431428516120974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1820</v>
      </c>
      <c r="E67" s="49">
        <f t="shared" si="37"/>
        <v>31</v>
      </c>
      <c r="F67" s="3">
        <f t="shared" si="38"/>
        <v>1.7032967032967031E-2</v>
      </c>
      <c r="G67" s="2">
        <v>0.5</v>
      </c>
      <c r="H67" s="3">
        <f t="shared" si="39"/>
        <v>8.1686429512516451E-2</v>
      </c>
      <c r="I67" s="3">
        <f t="shared" si="40"/>
        <v>0.91831357048748352</v>
      </c>
      <c r="J67" s="5">
        <f t="shared" si="47"/>
        <v>86721.09398266206</v>
      </c>
      <c r="K67" s="5">
        <f t="shared" si="41"/>
        <v>7083.9365308630386</v>
      </c>
      <c r="L67" s="5">
        <f t="shared" si="42"/>
        <v>415895.62858615274</v>
      </c>
      <c r="M67" s="5">
        <f t="shared" si="32"/>
        <v>1738687.2730205252</v>
      </c>
      <c r="N67" s="33">
        <f t="shared" si="43"/>
        <v>20.049185188647836</v>
      </c>
      <c r="O67" s="4"/>
      <c r="Q67" s="27" t="s">
        <v>60</v>
      </c>
      <c r="R67" s="29">
        <f t="shared" si="33"/>
        <v>86721.09398266206</v>
      </c>
      <c r="S67" s="29">
        <f t="shared" si="34"/>
        <v>415895.62858615274</v>
      </c>
      <c r="T67" s="35">
        <f t="shared" si="35"/>
        <v>20.049185188647836</v>
      </c>
      <c r="U67" s="42">
        <v>0.82345390469096191</v>
      </c>
      <c r="V67" s="43">
        <f t="shared" si="48"/>
        <v>0.17654609530903809</v>
      </c>
      <c r="W67" s="29">
        <f t="shared" si="44"/>
        <v>342470.87930316949</v>
      </c>
      <c r="X67" s="29">
        <f t="shared" si="36"/>
        <v>1248565.2193096592</v>
      </c>
      <c r="Y67" s="35">
        <f t="shared" si="45"/>
        <v>14.397480035933148</v>
      </c>
      <c r="Z67" s="36">
        <f t="shared" si="46"/>
        <v>5.6517051527146887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1386</v>
      </c>
      <c r="E68" s="49">
        <f t="shared" si="37"/>
        <v>27</v>
      </c>
      <c r="F68" s="3">
        <f t="shared" si="38"/>
        <v>1.948051948051948E-2</v>
      </c>
      <c r="G68" s="2">
        <v>0.5</v>
      </c>
      <c r="H68" s="3">
        <f t="shared" si="39"/>
        <v>9.2879256965944276E-2</v>
      </c>
      <c r="I68" s="3">
        <f t="shared" si="40"/>
        <v>0.90712074303405577</v>
      </c>
      <c r="J68" s="5">
        <f t="shared" si="47"/>
        <v>79637.157451799023</v>
      </c>
      <c r="K68" s="5">
        <f t="shared" si="41"/>
        <v>7396.6400110030054</v>
      </c>
      <c r="L68" s="5">
        <f t="shared" si="42"/>
        <v>379694.18723148759</v>
      </c>
      <c r="M68" s="5">
        <f t="shared" si="32"/>
        <v>1322791.6444343724</v>
      </c>
      <c r="N68" s="33">
        <f t="shared" si="43"/>
        <v>16.610231790794415</v>
      </c>
      <c r="O68" s="4"/>
      <c r="Q68" s="27" t="s">
        <v>62</v>
      </c>
      <c r="R68" s="29">
        <f t="shared" si="33"/>
        <v>79637.157451799023</v>
      </c>
      <c r="S68" s="29">
        <f t="shared" si="34"/>
        <v>379694.18723148759</v>
      </c>
      <c r="T68" s="35">
        <f t="shared" si="35"/>
        <v>16.610231790794415</v>
      </c>
      <c r="U68" s="42">
        <v>0.7557222850963411</v>
      </c>
      <c r="V68" s="43">
        <f t="shared" si="48"/>
        <v>0.2442777149036589</v>
      </c>
      <c r="W68" s="29">
        <f t="shared" si="44"/>
        <v>286943.35881237779</v>
      </c>
      <c r="X68" s="29">
        <f t="shared" si="36"/>
        <v>906094.34000648966</v>
      </c>
      <c r="Y68" s="35">
        <f t="shared" si="45"/>
        <v>11.377783549782148</v>
      </c>
      <c r="Z68" s="36">
        <f t="shared" si="46"/>
        <v>5.2324482410122677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971</v>
      </c>
      <c r="E69" s="49">
        <f t="shared" si="37"/>
        <v>43</v>
      </c>
      <c r="F69" s="3">
        <f t="shared" si="38"/>
        <v>4.4284243048403706E-2</v>
      </c>
      <c r="G69" s="2">
        <v>0.5</v>
      </c>
      <c r="H69" s="3">
        <f t="shared" si="39"/>
        <v>0.19935095039406583</v>
      </c>
      <c r="I69" s="3">
        <f t="shared" si="40"/>
        <v>0.80064904960593419</v>
      </c>
      <c r="J69" s="5">
        <f t="shared" si="47"/>
        <v>72240.517440796015</v>
      </c>
      <c r="K69" s="5">
        <f t="shared" si="41"/>
        <v>14401.215808781773</v>
      </c>
      <c r="L69" s="5">
        <f t="shared" si="42"/>
        <v>325199.54768202564</v>
      </c>
      <c r="M69" s="5">
        <f t="shared" si="32"/>
        <v>943097.45720288483</v>
      </c>
      <c r="N69" s="33">
        <f t="shared" si="43"/>
        <v>13.054965421251181</v>
      </c>
      <c r="O69" s="4"/>
      <c r="Q69" s="27" t="s">
        <v>64</v>
      </c>
      <c r="R69" s="29">
        <f t="shared" si="33"/>
        <v>72240.517440796015</v>
      </c>
      <c r="S69" s="29">
        <f t="shared" si="34"/>
        <v>325199.54768202564</v>
      </c>
      <c r="T69" s="35">
        <f t="shared" si="35"/>
        <v>13.054965421251181</v>
      </c>
      <c r="U69" s="42">
        <v>0.69850988448397933</v>
      </c>
      <c r="V69" s="43">
        <f t="shared" si="48"/>
        <v>0.30149011551602067</v>
      </c>
      <c r="W69" s="29">
        <f t="shared" si="44"/>
        <v>227155.09848561406</v>
      </c>
      <c r="X69" s="29">
        <f t="shared" si="36"/>
        <v>619150.98119411187</v>
      </c>
      <c r="Y69" s="35">
        <f t="shared" si="45"/>
        <v>8.5706886263865805</v>
      </c>
      <c r="Z69" s="36">
        <f t="shared" si="46"/>
        <v>4.4842767948646003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602</v>
      </c>
      <c r="E70" s="49">
        <f t="shared" si="37"/>
        <v>26</v>
      </c>
      <c r="F70" s="3">
        <f t="shared" si="38"/>
        <v>4.3189368770764118E-2</v>
      </c>
      <c r="G70" s="2">
        <v>0.5</v>
      </c>
      <c r="H70" s="3">
        <f t="shared" si="39"/>
        <v>0.19490254872563717</v>
      </c>
      <c r="I70" s="3">
        <f t="shared" si="40"/>
        <v>0.80509745127436283</v>
      </c>
      <c r="J70" s="5">
        <f t="shared" si="47"/>
        <v>57839.301632014241</v>
      </c>
      <c r="K70" s="5">
        <f t="shared" si="41"/>
        <v>11273.027304590481</v>
      </c>
      <c r="L70" s="5">
        <f t="shared" si="42"/>
        <v>261013.93989859498</v>
      </c>
      <c r="M70" s="5">
        <f t="shared" si="32"/>
        <v>617897.90952085925</v>
      </c>
      <c r="N70" s="33">
        <f t="shared" si="43"/>
        <v>10.683011241250028</v>
      </c>
      <c r="O70" s="4"/>
      <c r="Q70" s="27" t="s">
        <v>66</v>
      </c>
      <c r="R70" s="29">
        <f t="shared" si="33"/>
        <v>57839.301632014241</v>
      </c>
      <c r="S70" s="29">
        <f t="shared" si="34"/>
        <v>261013.93989859498</v>
      </c>
      <c r="T70" s="35">
        <f t="shared" si="35"/>
        <v>10.683011241250028</v>
      </c>
      <c r="U70" s="42">
        <v>0.67065690345363116</v>
      </c>
      <c r="V70" s="43">
        <f t="shared" si="48"/>
        <v>0.32934309654636884</v>
      </c>
      <c r="W70" s="29">
        <f t="shared" si="44"/>
        <v>175050.8006906239</v>
      </c>
      <c r="X70" s="29">
        <f t="shared" si="36"/>
        <v>391995.88270849781</v>
      </c>
      <c r="Y70" s="35">
        <f t="shared" si="45"/>
        <v>6.7773273820361419</v>
      </c>
      <c r="Z70" s="36">
        <f t="shared" si="46"/>
        <v>3.9056838592138865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297</v>
      </c>
      <c r="E71" s="49">
        <f t="shared" si="49"/>
        <v>25</v>
      </c>
      <c r="F71" s="3">
        <f t="shared" si="38"/>
        <v>8.4175084175084181E-2</v>
      </c>
      <c r="G71" s="2">
        <v>0.5</v>
      </c>
      <c r="H71" s="3">
        <f t="shared" si="39"/>
        <v>0.34770514603616137</v>
      </c>
      <c r="I71" s="3">
        <f t="shared" si="40"/>
        <v>0.65229485396383868</v>
      </c>
      <c r="J71" s="5">
        <f t="shared" si="47"/>
        <v>46566.274327423758</v>
      </c>
      <c r="K71" s="5">
        <f t="shared" si="41"/>
        <v>16191.33321537683</v>
      </c>
      <c r="L71" s="5">
        <f t="shared" si="42"/>
        <v>192353.03859867674</v>
      </c>
      <c r="M71" s="5">
        <f>L71+M72</f>
        <v>356883.96962226427</v>
      </c>
      <c r="N71" s="33">
        <f t="shared" si="43"/>
        <v>7.6640009272137233</v>
      </c>
      <c r="O71" s="4"/>
      <c r="Q71" s="27" t="s">
        <v>68</v>
      </c>
      <c r="R71" s="29">
        <f t="shared" si="33"/>
        <v>46566.274327423758</v>
      </c>
      <c r="S71" s="29">
        <f t="shared" si="34"/>
        <v>192353.03859867674</v>
      </c>
      <c r="T71" s="35">
        <f t="shared" si="35"/>
        <v>7.6640009272137233</v>
      </c>
      <c r="U71" s="42">
        <v>0.63527807449444496</v>
      </c>
      <c r="V71" s="43">
        <f t="shared" si="48"/>
        <v>0.36472192550555504</v>
      </c>
      <c r="W71" s="29">
        <f t="shared" si="44"/>
        <v>122197.66798412301</v>
      </c>
      <c r="X71" s="29">
        <f>X72+W71</f>
        <v>216945.08201787394</v>
      </c>
      <c r="Y71" s="35">
        <f t="shared" si="45"/>
        <v>4.6588455948280769</v>
      </c>
      <c r="Z71" s="36">
        <f t="shared" si="46"/>
        <v>3.0051553323856464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195</v>
      </c>
      <c r="E72" s="50">
        <f t="shared" si="49"/>
        <v>36</v>
      </c>
      <c r="F72" s="17">
        <f t="shared" si="38"/>
        <v>0.18461538461538463</v>
      </c>
      <c r="G72" s="12"/>
      <c r="H72" s="17">
        <v>1</v>
      </c>
      <c r="I72" s="17">
        <f t="shared" si="40"/>
        <v>0</v>
      </c>
      <c r="J72" s="21">
        <f t="shared" si="47"/>
        <v>30374.94111204693</v>
      </c>
      <c r="K72" s="21">
        <f t="shared" si="41"/>
        <v>30374.94111204693</v>
      </c>
      <c r="L72" s="21">
        <f>K72/F72</f>
        <v>164530.93102358753</v>
      </c>
      <c r="M72" s="21">
        <f>L72</f>
        <v>164530.93102358753</v>
      </c>
      <c r="N72" s="34">
        <f t="shared" si="43"/>
        <v>5.4166666666666661</v>
      </c>
      <c r="O72" s="4"/>
      <c r="Q72" s="30" t="s">
        <v>69</v>
      </c>
      <c r="R72" s="31">
        <f t="shared" si="33"/>
        <v>30374.94111204693</v>
      </c>
      <c r="S72" s="31">
        <f t="shared" si="34"/>
        <v>164530.93102358753</v>
      </c>
      <c r="T72" s="38">
        <f t="shared" si="35"/>
        <v>5.4166666666666661</v>
      </c>
      <c r="U72" s="44">
        <v>0.57586384179742911</v>
      </c>
      <c r="V72" s="45">
        <f t="shared" si="48"/>
        <v>0.42413615820257089</v>
      </c>
      <c r="W72" s="31">
        <f t="shared" si="44"/>
        <v>94747.414033750931</v>
      </c>
      <c r="X72" s="31">
        <f>W72</f>
        <v>94747.414033750931</v>
      </c>
      <c r="Y72" s="38">
        <f t="shared" si="45"/>
        <v>3.1192624764027408</v>
      </c>
      <c r="Z72" s="37">
        <f t="shared" si="46"/>
        <v>2.2974041902639253</v>
      </c>
    </row>
    <row r="73" spans="1:26" s="2" customFormat="1" ht="13.2" x14ac:dyDescent="0.25">
      <c r="B73" s="2" t="s">
        <v>70</v>
      </c>
      <c r="D73" s="25">
        <f>SUM(D54:D72)</f>
        <v>32172</v>
      </c>
      <c r="E73" s="25">
        <f>SUM(E54:E72)</f>
        <v>261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71.659432667031638</v>
      </c>
      <c r="F78" s="54">
        <f>$Y$4</f>
        <v>65.406172856481604</v>
      </c>
      <c r="G78" s="54">
        <f>E78-F78</f>
        <v>6.2532598105500341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79.620571999946776</v>
      </c>
      <c r="F79" s="54">
        <f>$Y$29</f>
        <v>70.528118813827376</v>
      </c>
      <c r="G79" s="54">
        <f t="shared" ref="G79:G80" si="50">E79-F79</f>
        <v>9.0924531861193998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75.429399892830688</v>
      </c>
      <c r="F80" s="54">
        <f>$Y$54</f>
        <v>67.223917361970251</v>
      </c>
      <c r="G80" s="54">
        <f t="shared" si="50"/>
        <v>8.2054825308604364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36DE9-B1C7-5D43-98AD-66D7BDD4860B}">
  <dimension ref="A1:Z80"/>
  <sheetViews>
    <sheetView topLeftCell="A52" workbookViewId="0">
      <selection activeCell="H17" sqref="H1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x14ac:dyDescent="0.25">
      <c r="A4" s="2">
        <v>1</v>
      </c>
      <c r="B4" s="1">
        <v>0</v>
      </c>
      <c r="C4" s="1">
        <v>1</v>
      </c>
      <c r="D4">
        <v>98</v>
      </c>
      <c r="E4" s="55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 t="e">
        <f t="shared" ref="M4:M20" si="0">L4+M5</f>
        <v>#DIV/0!</v>
      </c>
      <c r="N4" s="32" t="e">
        <f>M4/J4</f>
        <v>#DIV/0!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 t="e">
        <f t="shared" ref="T4:T22" si="3">N4</f>
        <v>#DIV/0!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 t="e">
        <f t="shared" ref="X4:X20" si="4">X5+W4</f>
        <v>#DIV/0!</v>
      </c>
      <c r="Y4" s="40" t="e">
        <f>X4/R4</f>
        <v>#DIV/0!</v>
      </c>
      <c r="Z4" s="36" t="e">
        <f>T4-Y4</f>
        <v>#DIV/0!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506</v>
      </c>
      <c r="E5" s="5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 t="e">
        <f t="shared" si="0"/>
        <v>#DIV/0!</v>
      </c>
      <c r="N5" s="33" t="e">
        <f t="shared" ref="N5:N22" si="10">M5/J5</f>
        <v>#DIV/0!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 t="e">
        <f t="shared" si="3"/>
        <v>#DIV/0!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 t="e">
        <f t="shared" si="4"/>
        <v>#DIV/0!</v>
      </c>
      <c r="Y5" s="35" t="e">
        <f t="shared" ref="Y5:Y22" si="12">X5/R5</f>
        <v>#DIV/0!</v>
      </c>
      <c r="Z5" s="36" t="e">
        <f t="shared" ref="Z5:Z22" si="13">T5-Y5</f>
        <v>#DIV/0!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806</v>
      </c>
      <c r="E6" s="55"/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 t="e">
        <f t="shared" si="0"/>
        <v>#DIV/0!</v>
      </c>
      <c r="N6" s="33" t="e">
        <f t="shared" si="10"/>
        <v>#DIV/0!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 t="e">
        <f t="shared" si="3"/>
        <v>#DIV/0!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 t="e">
        <f t="shared" si="4"/>
        <v>#DIV/0!</v>
      </c>
      <c r="Y6" s="35" t="e">
        <f t="shared" si="12"/>
        <v>#DIV/0!</v>
      </c>
      <c r="Z6" s="36" t="e">
        <f t="shared" si="13"/>
        <v>#DIV/0!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967</v>
      </c>
      <c r="E7" s="55"/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 t="e">
        <f t="shared" si="0"/>
        <v>#DIV/0!</v>
      </c>
      <c r="N7" s="33" t="e">
        <f t="shared" si="10"/>
        <v>#DIV/0!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 t="e">
        <f t="shared" si="3"/>
        <v>#DIV/0!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 t="e">
        <f t="shared" si="4"/>
        <v>#DIV/0!</v>
      </c>
      <c r="Y7" s="35" t="e">
        <f t="shared" si="12"/>
        <v>#DIV/0!</v>
      </c>
      <c r="Z7" s="36" t="e">
        <f t="shared" si="13"/>
        <v>#DIV/0!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1068</v>
      </c>
      <c r="E8" s="55"/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100000</v>
      </c>
      <c r="K8" s="5">
        <f t="shared" si="8"/>
        <v>0</v>
      </c>
      <c r="L8" s="5">
        <f t="shared" si="9"/>
        <v>500000</v>
      </c>
      <c r="M8" s="5" t="e">
        <f t="shared" si="0"/>
        <v>#DIV/0!</v>
      </c>
      <c r="N8" s="33" t="e">
        <f t="shared" si="10"/>
        <v>#DIV/0!</v>
      </c>
      <c r="O8" s="4"/>
      <c r="Q8" s="27" t="s">
        <v>42</v>
      </c>
      <c r="R8" s="29">
        <f t="shared" si="1"/>
        <v>100000</v>
      </c>
      <c r="S8" s="29">
        <f t="shared" si="2"/>
        <v>500000</v>
      </c>
      <c r="T8" s="35" t="e">
        <f t="shared" si="3"/>
        <v>#DIV/0!</v>
      </c>
      <c r="U8" s="42">
        <v>0.96680194174873568</v>
      </c>
      <c r="V8" s="43">
        <f>1-U8</f>
        <v>3.3198058251264317E-2</v>
      </c>
      <c r="W8" s="29">
        <f t="shared" si="11"/>
        <v>483400.97087436786</v>
      </c>
      <c r="X8" s="29" t="e">
        <f t="shared" si="4"/>
        <v>#DIV/0!</v>
      </c>
      <c r="Y8" s="35" t="e">
        <f t="shared" si="12"/>
        <v>#DIV/0!</v>
      </c>
      <c r="Z8" s="36" t="e">
        <f t="shared" si="13"/>
        <v>#DIV/0!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1129</v>
      </c>
      <c r="E9" s="55"/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100000</v>
      </c>
      <c r="K9" s="5">
        <f t="shared" si="8"/>
        <v>0</v>
      </c>
      <c r="L9" s="5">
        <f t="shared" si="9"/>
        <v>500000</v>
      </c>
      <c r="M9" s="5" t="e">
        <f t="shared" si="0"/>
        <v>#DIV/0!</v>
      </c>
      <c r="N9" s="33" t="e">
        <f t="shared" si="10"/>
        <v>#DIV/0!</v>
      </c>
      <c r="O9" s="4"/>
      <c r="Q9" s="27" t="s">
        <v>44</v>
      </c>
      <c r="R9" s="29">
        <f t="shared" si="1"/>
        <v>100000</v>
      </c>
      <c r="S9" s="29">
        <f t="shared" si="2"/>
        <v>500000</v>
      </c>
      <c r="T9" s="35" t="e">
        <f t="shared" si="3"/>
        <v>#DIV/0!</v>
      </c>
      <c r="U9" s="42">
        <v>0.9555940589531835</v>
      </c>
      <c r="V9" s="43">
        <f t="shared" ref="V9:V22" si="15">1-U9</f>
        <v>4.4405941046816499E-2</v>
      </c>
      <c r="W9" s="29">
        <f t="shared" si="11"/>
        <v>477797.02947659174</v>
      </c>
      <c r="X9" s="29" t="e">
        <f t="shared" si="4"/>
        <v>#DIV/0!</v>
      </c>
      <c r="Y9" s="35" t="e">
        <f t="shared" si="12"/>
        <v>#DIV/0!</v>
      </c>
      <c r="Z9" s="36" t="e">
        <f t="shared" si="13"/>
        <v>#DIV/0!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1174</v>
      </c>
      <c r="E10" s="55"/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100000</v>
      </c>
      <c r="K10" s="5">
        <f t="shared" si="8"/>
        <v>0</v>
      </c>
      <c r="L10" s="5">
        <f t="shared" si="9"/>
        <v>500000</v>
      </c>
      <c r="M10" s="5" t="e">
        <f t="shared" si="0"/>
        <v>#DIV/0!</v>
      </c>
      <c r="N10" s="33" t="e">
        <f t="shared" si="10"/>
        <v>#DIV/0!</v>
      </c>
      <c r="O10" s="4"/>
      <c r="Q10" s="27" t="s">
        <v>46</v>
      </c>
      <c r="R10" s="29">
        <f t="shared" si="1"/>
        <v>100000</v>
      </c>
      <c r="S10" s="29">
        <f t="shared" si="2"/>
        <v>500000</v>
      </c>
      <c r="T10" s="35" t="e">
        <f t="shared" si="3"/>
        <v>#DIV/0!</v>
      </c>
      <c r="U10" s="42">
        <v>0.96363095511775332</v>
      </c>
      <c r="V10" s="43">
        <f t="shared" si="15"/>
        <v>3.6369044882246682E-2</v>
      </c>
      <c r="W10" s="29">
        <f t="shared" si="11"/>
        <v>481815.47755887668</v>
      </c>
      <c r="X10" s="29" t="e">
        <f t="shared" si="4"/>
        <v>#DIV/0!</v>
      </c>
      <c r="Y10" s="35" t="e">
        <f t="shared" si="12"/>
        <v>#DIV/0!</v>
      </c>
      <c r="Z10" s="36" t="e">
        <f t="shared" si="13"/>
        <v>#DIV/0!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1233</v>
      </c>
      <c r="E11" s="55"/>
      <c r="F11" s="3">
        <f t="shared" si="5"/>
        <v>0</v>
      </c>
      <c r="G11" s="2">
        <v>0.5</v>
      </c>
      <c r="H11" s="3">
        <f t="shared" si="6"/>
        <v>0</v>
      </c>
      <c r="I11" s="3">
        <f t="shared" si="7"/>
        <v>1</v>
      </c>
      <c r="J11" s="5">
        <f t="shared" si="14"/>
        <v>100000</v>
      </c>
      <c r="K11" s="5">
        <f t="shared" si="8"/>
        <v>0</v>
      </c>
      <c r="L11" s="5">
        <f t="shared" si="9"/>
        <v>500000</v>
      </c>
      <c r="M11" s="5" t="e">
        <f t="shared" si="0"/>
        <v>#DIV/0!</v>
      </c>
      <c r="N11" s="33" t="e">
        <f t="shared" si="10"/>
        <v>#DIV/0!</v>
      </c>
      <c r="O11" s="4"/>
      <c r="Q11" s="27" t="s">
        <v>48</v>
      </c>
      <c r="R11" s="29">
        <f t="shared" si="1"/>
        <v>100000</v>
      </c>
      <c r="S11" s="29">
        <f t="shared" si="2"/>
        <v>500000</v>
      </c>
      <c r="T11" s="35" t="e">
        <f t="shared" si="3"/>
        <v>#DIV/0!</v>
      </c>
      <c r="U11" s="42">
        <v>0.96005435016735896</v>
      </c>
      <c r="V11" s="43">
        <f t="shared" si="15"/>
        <v>3.9945649832641039E-2</v>
      </c>
      <c r="W11" s="29">
        <f t="shared" si="11"/>
        <v>480027.1750836795</v>
      </c>
      <c r="X11" s="29" t="e">
        <f t="shared" si="4"/>
        <v>#DIV/0!</v>
      </c>
      <c r="Y11" s="35" t="e">
        <f t="shared" si="12"/>
        <v>#DIV/0!</v>
      </c>
      <c r="Z11" s="36" t="e">
        <f t="shared" si="13"/>
        <v>#DIV/0!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1109</v>
      </c>
      <c r="E12" s="55"/>
      <c r="F12" s="3">
        <f t="shared" si="5"/>
        <v>0</v>
      </c>
      <c r="G12" s="2">
        <v>0.5</v>
      </c>
      <c r="H12" s="3">
        <f t="shared" si="6"/>
        <v>0</v>
      </c>
      <c r="I12" s="3">
        <f t="shared" si="7"/>
        <v>1</v>
      </c>
      <c r="J12" s="5">
        <f t="shared" si="14"/>
        <v>100000</v>
      </c>
      <c r="K12" s="5">
        <f t="shared" si="8"/>
        <v>0</v>
      </c>
      <c r="L12" s="5">
        <f t="shared" si="9"/>
        <v>500000</v>
      </c>
      <c r="M12" s="5" t="e">
        <f t="shared" si="0"/>
        <v>#DIV/0!</v>
      </c>
      <c r="N12" s="33" t="e">
        <f t="shared" si="10"/>
        <v>#DIV/0!</v>
      </c>
      <c r="O12" s="4"/>
      <c r="Q12" s="27" t="s">
        <v>50</v>
      </c>
      <c r="R12" s="29">
        <f t="shared" si="1"/>
        <v>100000</v>
      </c>
      <c r="S12" s="29">
        <f t="shared" si="2"/>
        <v>500000</v>
      </c>
      <c r="T12" s="35" t="e">
        <f t="shared" si="3"/>
        <v>#DIV/0!</v>
      </c>
      <c r="U12" s="42">
        <v>0.94127750867207383</v>
      </c>
      <c r="V12" s="43">
        <f t="shared" si="15"/>
        <v>5.8722491327926174E-2</v>
      </c>
      <c r="W12" s="29">
        <f t="shared" si="11"/>
        <v>470638.75433603692</v>
      </c>
      <c r="X12" s="29" t="e">
        <f t="shared" si="4"/>
        <v>#DIV/0!</v>
      </c>
      <c r="Y12" s="35" t="e">
        <f t="shared" si="12"/>
        <v>#DIV/0!</v>
      </c>
      <c r="Z12" s="36" t="e">
        <f t="shared" si="13"/>
        <v>#DIV/0!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1352</v>
      </c>
      <c r="E13" s="55"/>
      <c r="F13" s="3">
        <f t="shared" si="5"/>
        <v>0</v>
      </c>
      <c r="G13" s="2">
        <v>0.5</v>
      </c>
      <c r="H13" s="3">
        <f t="shared" si="6"/>
        <v>0</v>
      </c>
      <c r="I13" s="3">
        <f t="shared" si="7"/>
        <v>1</v>
      </c>
      <c r="J13" s="5">
        <f t="shared" si="14"/>
        <v>100000</v>
      </c>
      <c r="K13" s="5">
        <f t="shared" si="8"/>
        <v>0</v>
      </c>
      <c r="L13" s="5">
        <f t="shared" si="9"/>
        <v>500000</v>
      </c>
      <c r="M13" s="5" t="e">
        <f t="shared" si="0"/>
        <v>#DIV/0!</v>
      </c>
      <c r="N13" s="33" t="e">
        <f t="shared" si="10"/>
        <v>#DIV/0!</v>
      </c>
      <c r="O13" s="4"/>
      <c r="Q13" s="27" t="s">
        <v>52</v>
      </c>
      <c r="R13" s="29">
        <f t="shared" si="1"/>
        <v>100000</v>
      </c>
      <c r="S13" s="29">
        <f t="shared" si="2"/>
        <v>500000</v>
      </c>
      <c r="T13" s="35" t="e">
        <f t="shared" si="3"/>
        <v>#DIV/0!</v>
      </c>
      <c r="U13" s="42">
        <v>0.95386474178345915</v>
      </c>
      <c r="V13" s="43">
        <f t="shared" si="15"/>
        <v>4.6135258216540853E-2</v>
      </c>
      <c r="W13" s="29">
        <f t="shared" si="11"/>
        <v>476932.37089172954</v>
      </c>
      <c r="X13" s="29" t="e">
        <f t="shared" si="4"/>
        <v>#DIV/0!</v>
      </c>
      <c r="Y13" s="35" t="e">
        <f t="shared" si="12"/>
        <v>#DIV/0!</v>
      </c>
      <c r="Z13" s="36" t="e">
        <f t="shared" si="13"/>
        <v>#DIV/0!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1383</v>
      </c>
      <c r="E14" s="55"/>
      <c r="F14" s="3">
        <f t="shared" si="5"/>
        <v>0</v>
      </c>
      <c r="G14" s="2">
        <v>0.5</v>
      </c>
      <c r="H14" s="3">
        <f t="shared" si="6"/>
        <v>0</v>
      </c>
      <c r="I14" s="3">
        <f t="shared" si="7"/>
        <v>1</v>
      </c>
      <c r="J14" s="5">
        <f t="shared" si="14"/>
        <v>100000</v>
      </c>
      <c r="K14" s="5">
        <f t="shared" si="8"/>
        <v>0</v>
      </c>
      <c r="L14" s="5">
        <f t="shared" si="9"/>
        <v>500000</v>
      </c>
      <c r="M14" s="5" t="e">
        <f t="shared" si="0"/>
        <v>#DIV/0!</v>
      </c>
      <c r="N14" s="33" t="e">
        <f t="shared" si="10"/>
        <v>#DIV/0!</v>
      </c>
      <c r="O14" s="4"/>
      <c r="Q14" s="27" t="s">
        <v>54</v>
      </c>
      <c r="R14" s="29">
        <f t="shared" si="1"/>
        <v>100000</v>
      </c>
      <c r="S14" s="29">
        <f t="shared" si="2"/>
        <v>500000</v>
      </c>
      <c r="T14" s="35" t="e">
        <f t="shared" si="3"/>
        <v>#DIV/0!</v>
      </c>
      <c r="U14" s="42">
        <v>0.94210046609890041</v>
      </c>
      <c r="V14" s="43">
        <f t="shared" si="15"/>
        <v>5.7899533901099587E-2</v>
      </c>
      <c r="W14" s="29">
        <f t="shared" si="11"/>
        <v>471050.23304945021</v>
      </c>
      <c r="X14" s="29" t="e">
        <f t="shared" si="4"/>
        <v>#DIV/0!</v>
      </c>
      <c r="Y14" s="35" t="e">
        <f t="shared" si="12"/>
        <v>#DIV/0!</v>
      </c>
      <c r="Z14" s="36" t="e">
        <f t="shared" si="13"/>
        <v>#DIV/0!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1293</v>
      </c>
      <c r="E15" s="55"/>
      <c r="F15" s="3">
        <f t="shared" si="5"/>
        <v>0</v>
      </c>
      <c r="G15" s="2">
        <v>0.5</v>
      </c>
      <c r="H15" s="3">
        <f t="shared" si="6"/>
        <v>0</v>
      </c>
      <c r="I15" s="3">
        <f t="shared" si="7"/>
        <v>1</v>
      </c>
      <c r="J15" s="5">
        <f t="shared" si="14"/>
        <v>100000</v>
      </c>
      <c r="K15" s="5">
        <f t="shared" si="8"/>
        <v>0</v>
      </c>
      <c r="L15" s="5">
        <f t="shared" si="9"/>
        <v>500000</v>
      </c>
      <c r="M15" s="5" t="e">
        <f t="shared" si="0"/>
        <v>#DIV/0!</v>
      </c>
      <c r="N15" s="33" t="e">
        <f t="shared" si="10"/>
        <v>#DIV/0!</v>
      </c>
      <c r="O15" s="4"/>
      <c r="Q15" s="27" t="s">
        <v>56</v>
      </c>
      <c r="R15" s="29">
        <f t="shared" si="1"/>
        <v>100000</v>
      </c>
      <c r="S15" s="29">
        <f t="shared" si="2"/>
        <v>500000</v>
      </c>
      <c r="T15" s="35" t="e">
        <f t="shared" si="3"/>
        <v>#DIV/0!</v>
      </c>
      <c r="U15" s="42">
        <v>0.91645683631107144</v>
      </c>
      <c r="V15" s="43">
        <f t="shared" si="15"/>
        <v>8.3543163688928557E-2</v>
      </c>
      <c r="W15" s="29">
        <f t="shared" si="11"/>
        <v>458228.41815553571</v>
      </c>
      <c r="X15" s="29" t="e">
        <f t="shared" si="4"/>
        <v>#DIV/0!</v>
      </c>
      <c r="Y15" s="35" t="e">
        <f t="shared" si="12"/>
        <v>#DIV/0!</v>
      </c>
      <c r="Z15" s="36" t="e">
        <f t="shared" si="13"/>
        <v>#DIV/0!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1248</v>
      </c>
      <c r="E16" s="55"/>
      <c r="F16" s="3">
        <f t="shared" si="5"/>
        <v>0</v>
      </c>
      <c r="G16" s="2">
        <v>0.5</v>
      </c>
      <c r="H16" s="3">
        <f t="shared" si="6"/>
        <v>0</v>
      </c>
      <c r="I16" s="3">
        <f t="shared" si="7"/>
        <v>1</v>
      </c>
      <c r="J16" s="5">
        <f t="shared" si="14"/>
        <v>100000</v>
      </c>
      <c r="K16" s="5">
        <f t="shared" si="8"/>
        <v>0</v>
      </c>
      <c r="L16" s="5">
        <f t="shared" si="9"/>
        <v>500000</v>
      </c>
      <c r="M16" s="5" t="e">
        <f t="shared" si="0"/>
        <v>#DIV/0!</v>
      </c>
      <c r="N16" s="33" t="e">
        <f t="shared" si="10"/>
        <v>#DIV/0!</v>
      </c>
      <c r="O16" s="4"/>
      <c r="Q16" s="27" t="s">
        <v>58</v>
      </c>
      <c r="R16" s="29">
        <f t="shared" si="1"/>
        <v>100000</v>
      </c>
      <c r="S16" s="29">
        <f t="shared" si="2"/>
        <v>500000</v>
      </c>
      <c r="T16" s="35" t="e">
        <f t="shared" si="3"/>
        <v>#DIV/0!</v>
      </c>
      <c r="U16" s="42">
        <v>0.8859396016463057</v>
      </c>
      <c r="V16" s="43">
        <f t="shared" si="15"/>
        <v>0.1140603983536943</v>
      </c>
      <c r="W16" s="29">
        <f t="shared" si="11"/>
        <v>442969.80082315282</v>
      </c>
      <c r="X16" s="29" t="e">
        <f t="shared" si="4"/>
        <v>#DIV/0!</v>
      </c>
      <c r="Y16" s="35" t="e">
        <f t="shared" si="12"/>
        <v>#DIV/0!</v>
      </c>
      <c r="Z16" s="36" t="e">
        <f t="shared" si="13"/>
        <v>#DIV/0!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924</v>
      </c>
      <c r="E17" s="55"/>
      <c r="F17" s="3">
        <f t="shared" si="5"/>
        <v>0</v>
      </c>
      <c r="G17" s="2">
        <v>0.5</v>
      </c>
      <c r="H17" s="3">
        <f t="shared" si="6"/>
        <v>0</v>
      </c>
      <c r="I17" s="3">
        <f t="shared" si="7"/>
        <v>1</v>
      </c>
      <c r="J17" s="5">
        <f t="shared" si="14"/>
        <v>100000</v>
      </c>
      <c r="K17" s="5">
        <f t="shared" si="8"/>
        <v>0</v>
      </c>
      <c r="L17" s="5">
        <f t="shared" si="9"/>
        <v>500000</v>
      </c>
      <c r="M17" s="5" t="e">
        <f t="shared" si="0"/>
        <v>#DIV/0!</v>
      </c>
      <c r="N17" s="33" t="e">
        <f t="shared" si="10"/>
        <v>#DIV/0!</v>
      </c>
      <c r="O17" s="4"/>
      <c r="Q17" s="27" t="s">
        <v>60</v>
      </c>
      <c r="R17" s="29">
        <f t="shared" si="1"/>
        <v>100000</v>
      </c>
      <c r="S17" s="29">
        <f t="shared" si="2"/>
        <v>500000</v>
      </c>
      <c r="T17" s="35" t="e">
        <f t="shared" si="3"/>
        <v>#DIV/0!</v>
      </c>
      <c r="U17" s="42">
        <v>0.85631920960893304</v>
      </c>
      <c r="V17" s="43">
        <f t="shared" si="15"/>
        <v>0.14368079039106696</v>
      </c>
      <c r="W17" s="29">
        <f t="shared" si="11"/>
        <v>428159.60480446654</v>
      </c>
      <c r="X17" s="29" t="e">
        <f t="shared" si="4"/>
        <v>#DIV/0!</v>
      </c>
      <c r="Y17" s="35" t="e">
        <f t="shared" si="12"/>
        <v>#DIV/0!</v>
      </c>
      <c r="Z17" s="36" t="e">
        <f t="shared" si="13"/>
        <v>#DIV/0!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689</v>
      </c>
      <c r="E18" s="55"/>
      <c r="F18" s="3">
        <f t="shared" si="5"/>
        <v>0</v>
      </c>
      <c r="G18" s="2">
        <v>0.5</v>
      </c>
      <c r="H18" s="3">
        <f t="shared" si="6"/>
        <v>0</v>
      </c>
      <c r="I18" s="3">
        <f t="shared" si="7"/>
        <v>1</v>
      </c>
      <c r="J18" s="5">
        <f t="shared" si="14"/>
        <v>100000</v>
      </c>
      <c r="K18" s="5">
        <f t="shared" si="8"/>
        <v>0</v>
      </c>
      <c r="L18" s="5">
        <f t="shared" si="9"/>
        <v>500000</v>
      </c>
      <c r="M18" s="5" t="e">
        <f t="shared" si="0"/>
        <v>#DIV/0!</v>
      </c>
      <c r="N18" s="33" t="e">
        <f t="shared" si="10"/>
        <v>#DIV/0!</v>
      </c>
      <c r="O18" s="4"/>
      <c r="Q18" s="27" t="s">
        <v>62</v>
      </c>
      <c r="R18" s="29">
        <f t="shared" si="1"/>
        <v>100000</v>
      </c>
      <c r="S18" s="29">
        <f t="shared" si="2"/>
        <v>500000</v>
      </c>
      <c r="T18" s="35" t="e">
        <f t="shared" si="3"/>
        <v>#DIV/0!</v>
      </c>
      <c r="U18" s="42">
        <v>0.77613843304153718</v>
      </c>
      <c r="V18" s="43">
        <f t="shared" si="15"/>
        <v>0.22386156695846282</v>
      </c>
      <c r="W18" s="29">
        <f t="shared" si="11"/>
        <v>388069.21652076859</v>
      </c>
      <c r="X18" s="29" t="e">
        <f t="shared" si="4"/>
        <v>#DIV/0!</v>
      </c>
      <c r="Y18" s="35" t="e">
        <f t="shared" si="12"/>
        <v>#DIV/0!</v>
      </c>
      <c r="Z18" s="36" t="e">
        <f t="shared" si="13"/>
        <v>#DIV/0!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454</v>
      </c>
      <c r="E19" s="55"/>
      <c r="F19" s="3">
        <f t="shared" si="5"/>
        <v>0</v>
      </c>
      <c r="G19" s="2">
        <v>0.5</v>
      </c>
      <c r="H19" s="3">
        <f t="shared" si="6"/>
        <v>0</v>
      </c>
      <c r="I19" s="3">
        <f t="shared" si="7"/>
        <v>1</v>
      </c>
      <c r="J19" s="5">
        <f t="shared" si="14"/>
        <v>100000</v>
      </c>
      <c r="K19" s="5">
        <f t="shared" si="8"/>
        <v>0</v>
      </c>
      <c r="L19" s="5">
        <f t="shared" si="9"/>
        <v>500000</v>
      </c>
      <c r="M19" s="5" t="e">
        <f t="shared" si="0"/>
        <v>#DIV/0!</v>
      </c>
      <c r="N19" s="33" t="e">
        <f t="shared" si="10"/>
        <v>#DIV/0!</v>
      </c>
      <c r="O19" s="4"/>
      <c r="Q19" s="27" t="s">
        <v>64</v>
      </c>
      <c r="R19" s="29">
        <f t="shared" si="1"/>
        <v>100000</v>
      </c>
      <c r="S19" s="29">
        <f t="shared" si="2"/>
        <v>500000</v>
      </c>
      <c r="T19" s="35" t="e">
        <f t="shared" si="3"/>
        <v>#DIV/0!</v>
      </c>
      <c r="U19" s="42">
        <v>0.73716277889453141</v>
      </c>
      <c r="V19" s="43">
        <f t="shared" si="15"/>
        <v>0.26283722110546859</v>
      </c>
      <c r="W19" s="29">
        <f t="shared" si="11"/>
        <v>368581.38944726571</v>
      </c>
      <c r="X19" s="29" t="e">
        <f t="shared" si="4"/>
        <v>#DIV/0!</v>
      </c>
      <c r="Y19" s="35" t="e">
        <f t="shared" si="12"/>
        <v>#DIV/0!</v>
      </c>
      <c r="Z19" s="36" t="e">
        <f t="shared" si="13"/>
        <v>#DIV/0!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308</v>
      </c>
      <c r="E20" s="55"/>
      <c r="F20" s="3">
        <f t="shared" si="5"/>
        <v>0</v>
      </c>
      <c r="G20" s="2">
        <v>0.5</v>
      </c>
      <c r="H20" s="3">
        <f t="shared" si="6"/>
        <v>0</v>
      </c>
      <c r="I20" s="3">
        <f t="shared" si="7"/>
        <v>1</v>
      </c>
      <c r="J20" s="5">
        <f t="shared" si="14"/>
        <v>100000</v>
      </c>
      <c r="K20" s="5">
        <f t="shared" si="8"/>
        <v>0</v>
      </c>
      <c r="L20" s="5">
        <f t="shared" si="9"/>
        <v>500000</v>
      </c>
      <c r="M20" s="5" t="e">
        <f t="shared" si="0"/>
        <v>#DIV/0!</v>
      </c>
      <c r="N20" s="33" t="e">
        <f t="shared" si="10"/>
        <v>#DIV/0!</v>
      </c>
      <c r="O20" s="4"/>
      <c r="Q20" s="27" t="s">
        <v>66</v>
      </c>
      <c r="R20" s="29">
        <f t="shared" si="1"/>
        <v>100000</v>
      </c>
      <c r="S20" s="29">
        <f t="shared" si="2"/>
        <v>500000</v>
      </c>
      <c r="T20" s="35" t="e">
        <f t="shared" si="3"/>
        <v>#DIV/0!</v>
      </c>
      <c r="U20" s="42">
        <v>0.7271372759570951</v>
      </c>
      <c r="V20" s="43">
        <f t="shared" si="15"/>
        <v>0.2728627240429049</v>
      </c>
      <c r="W20" s="29">
        <f t="shared" si="11"/>
        <v>363568.63797854754</v>
      </c>
      <c r="X20" s="29" t="e">
        <f t="shared" si="4"/>
        <v>#DIV/0!</v>
      </c>
      <c r="Y20" s="35" t="e">
        <f t="shared" si="12"/>
        <v>#DIV/0!</v>
      </c>
      <c r="Z20" s="36" t="e">
        <f t="shared" si="13"/>
        <v>#DIV/0!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121</v>
      </c>
      <c r="E21" s="55"/>
      <c r="F21" s="3">
        <f t="shared" si="5"/>
        <v>0</v>
      </c>
      <c r="G21" s="2">
        <v>0.5</v>
      </c>
      <c r="H21" s="3">
        <f t="shared" si="6"/>
        <v>0</v>
      </c>
      <c r="I21" s="3">
        <f t="shared" si="7"/>
        <v>1</v>
      </c>
      <c r="J21" s="5">
        <f t="shared" si="14"/>
        <v>100000</v>
      </c>
      <c r="K21" s="5">
        <f t="shared" si="8"/>
        <v>0</v>
      </c>
      <c r="L21" s="5">
        <f t="shared" si="9"/>
        <v>500000</v>
      </c>
      <c r="M21" s="5" t="e">
        <f>L21+M22</f>
        <v>#DIV/0!</v>
      </c>
      <c r="N21" s="33" t="e">
        <f t="shared" si="10"/>
        <v>#DIV/0!</v>
      </c>
      <c r="O21" s="4"/>
      <c r="Q21" s="27" t="s">
        <v>68</v>
      </c>
      <c r="R21" s="29">
        <f t="shared" si="1"/>
        <v>100000</v>
      </c>
      <c r="S21" s="29">
        <f t="shared" si="2"/>
        <v>500000</v>
      </c>
      <c r="T21" s="35" t="e">
        <f t="shared" si="3"/>
        <v>#DIV/0!</v>
      </c>
      <c r="U21" s="42">
        <v>0.68635947845240242</v>
      </c>
      <c r="V21" s="43">
        <f t="shared" si="15"/>
        <v>0.31364052154759758</v>
      </c>
      <c r="W21" s="29">
        <f t="shared" si="11"/>
        <v>343179.7392262012</v>
      </c>
      <c r="X21" s="29" t="e">
        <f>X22+W21</f>
        <v>#DIV/0!</v>
      </c>
      <c r="Y21" s="35" t="e">
        <f t="shared" si="12"/>
        <v>#DIV/0!</v>
      </c>
      <c r="Z21" s="36" t="e">
        <f t="shared" si="13"/>
        <v>#DIV/0!</v>
      </c>
    </row>
    <row r="22" spans="1:26" s="2" customFormat="1" x14ac:dyDescent="0.25">
      <c r="A22" s="12">
        <v>19</v>
      </c>
      <c r="B22" s="13" t="s">
        <v>69</v>
      </c>
      <c r="C22" s="12"/>
      <c r="D22" s="60">
        <v>78</v>
      </c>
      <c r="E22" s="59"/>
      <c r="F22" s="17">
        <f t="shared" si="5"/>
        <v>0</v>
      </c>
      <c r="G22" s="12"/>
      <c r="H22" s="17">
        <v>1</v>
      </c>
      <c r="I22" s="17">
        <f t="shared" si="7"/>
        <v>0</v>
      </c>
      <c r="J22" s="21">
        <f t="shared" si="14"/>
        <v>100000</v>
      </c>
      <c r="K22" s="21">
        <f t="shared" si="8"/>
        <v>100000</v>
      </c>
      <c r="L22" s="21" t="e">
        <f>K22/F22</f>
        <v>#DIV/0!</v>
      </c>
      <c r="M22" s="21" t="e">
        <f>L22</f>
        <v>#DIV/0!</v>
      </c>
      <c r="N22" s="34" t="e">
        <f t="shared" si="10"/>
        <v>#DIV/0!</v>
      </c>
      <c r="O22" s="4"/>
      <c r="Q22" s="30" t="s">
        <v>69</v>
      </c>
      <c r="R22" s="31">
        <f t="shared" si="1"/>
        <v>100000</v>
      </c>
      <c r="S22" s="31" t="e">
        <f t="shared" si="2"/>
        <v>#DIV/0!</v>
      </c>
      <c r="T22" s="38" t="e">
        <f t="shared" si="3"/>
        <v>#DIV/0!</v>
      </c>
      <c r="U22" s="44">
        <v>0.64346806172022719</v>
      </c>
      <c r="V22" s="45">
        <f t="shared" si="15"/>
        <v>0.35653193827977281</v>
      </c>
      <c r="W22" s="31" t="e">
        <f t="shared" si="11"/>
        <v>#DIV/0!</v>
      </c>
      <c r="X22" s="31" t="e">
        <f>W22</f>
        <v>#DIV/0!</v>
      </c>
      <c r="Y22" s="38" t="e">
        <f t="shared" si="12"/>
        <v>#DIV/0!</v>
      </c>
      <c r="Z22" s="37" t="e">
        <f t="shared" si="13"/>
        <v>#DIV/0!</v>
      </c>
    </row>
    <row r="23" spans="1:26" s="2" customFormat="1" ht="13.2" x14ac:dyDescent="0.25">
      <c r="B23" s="2" t="s">
        <v>70</v>
      </c>
      <c r="D23" s="25">
        <f>SUM(D4:D22)</f>
        <v>15940</v>
      </c>
      <c r="E23" s="56">
        <f>SUM(E4:E22)</f>
        <v>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ht="14.4" x14ac:dyDescent="0.3">
      <c r="A29" s="2">
        <v>1</v>
      </c>
      <c r="B29" s="1">
        <v>0</v>
      </c>
      <c r="C29" s="1">
        <v>1</v>
      </c>
      <c r="D29" s="57">
        <v>84</v>
      </c>
      <c r="E29" s="55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 t="e">
        <f t="shared" ref="M29:M45" si="16">L29+M30</f>
        <v>#DIV/0!</v>
      </c>
      <c r="N29" s="32" t="e">
        <f>M29/J29</f>
        <v>#DIV/0!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 t="e">
        <f t="shared" ref="T29:T47" si="19">N29</f>
        <v>#DIV/0!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 t="e">
        <f t="shared" ref="X29:X45" si="20">X30+W29</f>
        <v>#DIV/0!</v>
      </c>
      <c r="Y29" s="40" t="e">
        <f>X29/R29</f>
        <v>#DIV/0!</v>
      </c>
      <c r="Z29" s="36" t="e">
        <f>T29-Y29</f>
        <v>#DIV/0!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7">
        <v>507</v>
      </c>
      <c r="E30" s="55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 t="e">
        <f t="shared" si="16"/>
        <v>#DIV/0!</v>
      </c>
      <c r="N30" s="33" t="e">
        <f t="shared" ref="N30:N47" si="26">M30/J30</f>
        <v>#DIV/0!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 t="e">
        <f t="shared" si="19"/>
        <v>#DIV/0!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 t="e">
        <f t="shared" si="20"/>
        <v>#DIV/0!</v>
      </c>
      <c r="Y30" s="35" t="e">
        <f t="shared" ref="Y30:Y47" si="28">X30/R30</f>
        <v>#DIV/0!</v>
      </c>
      <c r="Z30" s="36" t="e">
        <f t="shared" ref="Z30:Z47" si="29">T30-Y30</f>
        <v>#DIV/0!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7">
        <v>803</v>
      </c>
      <c r="E31" s="55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 t="e">
        <f t="shared" si="16"/>
        <v>#DIV/0!</v>
      </c>
      <c r="N31" s="33" t="e">
        <f t="shared" si="26"/>
        <v>#DIV/0!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 t="e">
        <f t="shared" si="19"/>
        <v>#DIV/0!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 t="e">
        <f t="shared" si="20"/>
        <v>#DIV/0!</v>
      </c>
      <c r="Y31" s="35" t="e">
        <f t="shared" si="28"/>
        <v>#DIV/0!</v>
      </c>
      <c r="Z31" s="36" t="e">
        <f t="shared" si="29"/>
        <v>#DIV/0!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7">
        <v>991</v>
      </c>
      <c r="E32" s="55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 t="e">
        <f t="shared" si="16"/>
        <v>#DIV/0!</v>
      </c>
      <c r="N32" s="33" t="e">
        <f t="shared" si="26"/>
        <v>#DIV/0!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 t="e">
        <f t="shared" si="19"/>
        <v>#DIV/0!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 t="e">
        <f t="shared" si="20"/>
        <v>#DIV/0!</v>
      </c>
      <c r="Y32" s="35" t="e">
        <f t="shared" si="28"/>
        <v>#DIV/0!</v>
      </c>
      <c r="Z32" s="36" t="e">
        <f t="shared" si="29"/>
        <v>#DIV/0!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7">
        <v>991</v>
      </c>
      <c r="E33" s="55"/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 t="e">
        <f t="shared" si="16"/>
        <v>#DIV/0!</v>
      </c>
      <c r="N33" s="33" t="e">
        <f t="shared" si="26"/>
        <v>#DIV/0!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 t="e">
        <f t="shared" si="19"/>
        <v>#DIV/0!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 t="e">
        <f t="shared" si="20"/>
        <v>#DIV/0!</v>
      </c>
      <c r="Y33" s="35" t="e">
        <f t="shared" si="28"/>
        <v>#DIV/0!</v>
      </c>
      <c r="Z33" s="36" t="e">
        <f t="shared" si="29"/>
        <v>#DIV/0!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7">
        <v>1036</v>
      </c>
      <c r="E34" s="55"/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 t="e">
        <f t="shared" si="16"/>
        <v>#DIV/0!</v>
      </c>
      <c r="N34" s="33" t="e">
        <f t="shared" si="26"/>
        <v>#DIV/0!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 t="e">
        <f t="shared" si="19"/>
        <v>#DIV/0!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 t="e">
        <f t="shared" si="20"/>
        <v>#DIV/0!</v>
      </c>
      <c r="Y34" s="35" t="e">
        <f t="shared" si="28"/>
        <v>#DIV/0!</v>
      </c>
      <c r="Z34" s="36" t="e">
        <f t="shared" si="29"/>
        <v>#DIV/0!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7">
        <v>1161</v>
      </c>
      <c r="E35" s="55"/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100000</v>
      </c>
      <c r="K35" s="5">
        <f t="shared" si="24"/>
        <v>0</v>
      </c>
      <c r="L35" s="5">
        <f t="shared" si="25"/>
        <v>500000</v>
      </c>
      <c r="M35" s="5" t="e">
        <f t="shared" si="16"/>
        <v>#DIV/0!</v>
      </c>
      <c r="N35" s="33" t="e">
        <f t="shared" si="26"/>
        <v>#DIV/0!</v>
      </c>
      <c r="O35" s="4"/>
      <c r="Q35" s="27" t="s">
        <v>46</v>
      </c>
      <c r="R35" s="29">
        <f t="shared" si="17"/>
        <v>100000</v>
      </c>
      <c r="S35" s="29">
        <f t="shared" si="18"/>
        <v>500000</v>
      </c>
      <c r="T35" s="35" t="e">
        <f t="shared" si="19"/>
        <v>#DIV/0!</v>
      </c>
      <c r="U35" s="42">
        <v>0.96192878092594225</v>
      </c>
      <c r="V35" s="43">
        <f t="shared" si="31"/>
        <v>3.8071219074057749E-2</v>
      </c>
      <c r="W35" s="29">
        <f t="shared" si="27"/>
        <v>480964.39046297112</v>
      </c>
      <c r="X35" s="29" t="e">
        <f t="shared" si="20"/>
        <v>#DIV/0!</v>
      </c>
      <c r="Y35" s="35" t="e">
        <f t="shared" si="28"/>
        <v>#DIV/0!</v>
      </c>
      <c r="Z35" s="36" t="e">
        <f t="shared" si="29"/>
        <v>#DIV/0!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7">
        <v>1095</v>
      </c>
      <c r="E36" s="55"/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100000</v>
      </c>
      <c r="K36" s="5">
        <f t="shared" si="24"/>
        <v>0</v>
      </c>
      <c r="L36" s="5">
        <f t="shared" si="25"/>
        <v>500000</v>
      </c>
      <c r="M36" s="5" t="e">
        <f t="shared" si="16"/>
        <v>#DIV/0!</v>
      </c>
      <c r="N36" s="33" t="e">
        <f t="shared" si="26"/>
        <v>#DIV/0!</v>
      </c>
      <c r="O36" s="4"/>
      <c r="Q36" s="27" t="s">
        <v>48</v>
      </c>
      <c r="R36" s="29">
        <f t="shared" si="17"/>
        <v>100000</v>
      </c>
      <c r="S36" s="29">
        <f t="shared" si="18"/>
        <v>500000</v>
      </c>
      <c r="T36" s="35" t="e">
        <f t="shared" si="19"/>
        <v>#DIV/0!</v>
      </c>
      <c r="U36" s="42">
        <v>0.95558309086652893</v>
      </c>
      <c r="V36" s="43">
        <f t="shared" si="31"/>
        <v>4.4416909133471072E-2</v>
      </c>
      <c r="W36" s="29">
        <f t="shared" si="27"/>
        <v>477791.54543326446</v>
      </c>
      <c r="X36" s="29" t="e">
        <f t="shared" si="20"/>
        <v>#DIV/0!</v>
      </c>
      <c r="Y36" s="35" t="e">
        <f t="shared" si="28"/>
        <v>#DIV/0!</v>
      </c>
      <c r="Z36" s="36" t="e">
        <f t="shared" si="29"/>
        <v>#DIV/0!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7">
        <v>1114</v>
      </c>
      <c r="E37" s="55"/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100000</v>
      </c>
      <c r="K37" s="5">
        <f t="shared" si="24"/>
        <v>0</v>
      </c>
      <c r="L37" s="5">
        <f t="shared" si="25"/>
        <v>500000</v>
      </c>
      <c r="M37" s="5" t="e">
        <f t="shared" si="16"/>
        <v>#DIV/0!</v>
      </c>
      <c r="N37" s="33" t="e">
        <f t="shared" si="26"/>
        <v>#DIV/0!</v>
      </c>
      <c r="O37" s="4"/>
      <c r="Q37" s="27" t="s">
        <v>50</v>
      </c>
      <c r="R37" s="29">
        <f t="shared" si="17"/>
        <v>100000</v>
      </c>
      <c r="S37" s="29">
        <f t="shared" si="18"/>
        <v>500000</v>
      </c>
      <c r="T37" s="35" t="e">
        <f t="shared" si="19"/>
        <v>#DIV/0!</v>
      </c>
      <c r="U37" s="42">
        <v>0.95343645724036619</v>
      </c>
      <c r="V37" s="43">
        <f t="shared" si="31"/>
        <v>4.6563542759633814E-2</v>
      </c>
      <c r="W37" s="29">
        <f t="shared" si="27"/>
        <v>476718.22862018307</v>
      </c>
      <c r="X37" s="29" t="e">
        <f t="shared" si="20"/>
        <v>#DIV/0!</v>
      </c>
      <c r="Y37" s="35" t="e">
        <f t="shared" si="28"/>
        <v>#DIV/0!</v>
      </c>
      <c r="Z37" s="36" t="e">
        <f t="shared" si="29"/>
        <v>#DIV/0!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7">
        <v>1328</v>
      </c>
      <c r="E38" s="55"/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100000</v>
      </c>
      <c r="K38" s="5">
        <f t="shared" si="24"/>
        <v>0</v>
      </c>
      <c r="L38" s="5">
        <f t="shared" si="25"/>
        <v>500000</v>
      </c>
      <c r="M38" s="5" t="e">
        <f t="shared" si="16"/>
        <v>#DIV/0!</v>
      </c>
      <c r="N38" s="33" t="e">
        <f t="shared" si="26"/>
        <v>#DIV/0!</v>
      </c>
      <c r="O38" s="4"/>
      <c r="Q38" s="27" t="s">
        <v>52</v>
      </c>
      <c r="R38" s="29">
        <f t="shared" si="17"/>
        <v>100000</v>
      </c>
      <c r="S38" s="29">
        <f t="shared" si="18"/>
        <v>500000</v>
      </c>
      <c r="T38" s="35" t="e">
        <f t="shared" si="19"/>
        <v>#DIV/0!</v>
      </c>
      <c r="U38" s="42">
        <v>0.93748024841036759</v>
      </c>
      <c r="V38" s="43">
        <f t="shared" si="31"/>
        <v>6.2519751589632411E-2</v>
      </c>
      <c r="W38" s="29">
        <f t="shared" si="27"/>
        <v>468740.12420518382</v>
      </c>
      <c r="X38" s="29" t="e">
        <f t="shared" si="20"/>
        <v>#DIV/0!</v>
      </c>
      <c r="Y38" s="35" t="e">
        <f t="shared" si="28"/>
        <v>#DIV/0!</v>
      </c>
      <c r="Z38" s="36" t="e">
        <f t="shared" si="29"/>
        <v>#DIV/0!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7">
        <v>1440</v>
      </c>
      <c r="E39" s="55"/>
      <c r="F39" s="3">
        <f t="shared" si="21"/>
        <v>0</v>
      </c>
      <c r="G39" s="2">
        <v>0.5</v>
      </c>
      <c r="H39" s="3">
        <f t="shared" si="22"/>
        <v>0</v>
      </c>
      <c r="I39" s="3">
        <f t="shared" si="23"/>
        <v>1</v>
      </c>
      <c r="J39" s="5">
        <f t="shared" si="30"/>
        <v>100000</v>
      </c>
      <c r="K39" s="5">
        <f t="shared" si="24"/>
        <v>0</v>
      </c>
      <c r="L39" s="5">
        <f t="shared" si="25"/>
        <v>500000</v>
      </c>
      <c r="M39" s="5" t="e">
        <f t="shared" si="16"/>
        <v>#DIV/0!</v>
      </c>
      <c r="N39" s="33" t="e">
        <f t="shared" si="26"/>
        <v>#DIV/0!</v>
      </c>
      <c r="O39" s="4"/>
      <c r="Q39" s="27" t="s">
        <v>54</v>
      </c>
      <c r="R39" s="29">
        <f t="shared" si="17"/>
        <v>100000</v>
      </c>
      <c r="S39" s="29">
        <f t="shared" si="18"/>
        <v>500000</v>
      </c>
      <c r="T39" s="35" t="e">
        <f t="shared" si="19"/>
        <v>#DIV/0!</v>
      </c>
      <c r="U39" s="42">
        <v>0.91788799906018037</v>
      </c>
      <c r="V39" s="43">
        <f t="shared" si="31"/>
        <v>8.2112000939819629E-2</v>
      </c>
      <c r="W39" s="29">
        <f t="shared" si="27"/>
        <v>458943.99953009019</v>
      </c>
      <c r="X39" s="29" t="e">
        <f t="shared" si="20"/>
        <v>#DIV/0!</v>
      </c>
      <c r="Y39" s="35" t="e">
        <f t="shared" si="28"/>
        <v>#DIV/0!</v>
      </c>
      <c r="Z39" s="36" t="e">
        <f t="shared" si="29"/>
        <v>#DIV/0!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7">
        <v>1379</v>
      </c>
      <c r="E40" s="55"/>
      <c r="F40" s="3">
        <f t="shared" si="21"/>
        <v>0</v>
      </c>
      <c r="G40" s="2">
        <v>0.5</v>
      </c>
      <c r="H40" s="3">
        <f t="shared" si="22"/>
        <v>0</v>
      </c>
      <c r="I40" s="3">
        <f t="shared" si="23"/>
        <v>1</v>
      </c>
      <c r="J40" s="5">
        <f t="shared" si="30"/>
        <v>100000</v>
      </c>
      <c r="K40" s="5">
        <f t="shared" si="24"/>
        <v>0</v>
      </c>
      <c r="L40" s="5">
        <f t="shared" si="25"/>
        <v>500000</v>
      </c>
      <c r="M40" s="5" t="e">
        <f t="shared" si="16"/>
        <v>#DIV/0!</v>
      </c>
      <c r="N40" s="33" t="e">
        <f t="shared" si="26"/>
        <v>#DIV/0!</v>
      </c>
      <c r="O40" s="4"/>
      <c r="Q40" s="27" t="s">
        <v>56</v>
      </c>
      <c r="R40" s="29">
        <f t="shared" si="17"/>
        <v>100000</v>
      </c>
      <c r="S40" s="29">
        <f t="shared" si="18"/>
        <v>500000</v>
      </c>
      <c r="T40" s="35" t="e">
        <f t="shared" si="19"/>
        <v>#DIV/0!</v>
      </c>
      <c r="U40" s="42">
        <v>0.89571782863194893</v>
      </c>
      <c r="V40" s="43">
        <f t="shared" si="31"/>
        <v>0.10428217136805107</v>
      </c>
      <c r="W40" s="29">
        <f t="shared" si="27"/>
        <v>447858.91431597446</v>
      </c>
      <c r="X40" s="29" t="e">
        <f t="shared" si="20"/>
        <v>#DIV/0!</v>
      </c>
      <c r="Y40" s="35" t="e">
        <f t="shared" si="28"/>
        <v>#DIV/0!</v>
      </c>
      <c r="Z40" s="36" t="e">
        <f t="shared" si="29"/>
        <v>#DIV/0!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7">
        <v>1260</v>
      </c>
      <c r="E41" s="55"/>
      <c r="F41" s="3">
        <f t="shared" si="21"/>
        <v>0</v>
      </c>
      <c r="G41" s="2">
        <v>0.5</v>
      </c>
      <c r="H41" s="3">
        <f t="shared" si="22"/>
        <v>0</v>
      </c>
      <c r="I41" s="3">
        <f t="shared" si="23"/>
        <v>1</v>
      </c>
      <c r="J41" s="5">
        <f t="shared" si="30"/>
        <v>100000</v>
      </c>
      <c r="K41" s="5">
        <f t="shared" si="24"/>
        <v>0</v>
      </c>
      <c r="L41" s="5">
        <f t="shared" si="25"/>
        <v>500000</v>
      </c>
      <c r="M41" s="5" t="e">
        <f t="shared" si="16"/>
        <v>#DIV/0!</v>
      </c>
      <c r="N41" s="33" t="e">
        <f t="shared" si="26"/>
        <v>#DIV/0!</v>
      </c>
      <c r="O41" s="4"/>
      <c r="Q41" s="27" t="s">
        <v>58</v>
      </c>
      <c r="R41" s="29">
        <f t="shared" si="17"/>
        <v>100000</v>
      </c>
      <c r="S41" s="29">
        <f t="shared" si="18"/>
        <v>500000</v>
      </c>
      <c r="T41" s="35" t="e">
        <f t="shared" si="19"/>
        <v>#DIV/0!</v>
      </c>
      <c r="U41" s="42">
        <v>0.86473435856680392</v>
      </c>
      <c r="V41" s="43">
        <f t="shared" si="31"/>
        <v>0.13526564143319608</v>
      </c>
      <c r="W41" s="29">
        <f t="shared" si="27"/>
        <v>432367.17928340199</v>
      </c>
      <c r="X41" s="29" t="e">
        <f t="shared" si="20"/>
        <v>#DIV/0!</v>
      </c>
      <c r="Y41" s="35" t="e">
        <f t="shared" si="28"/>
        <v>#DIV/0!</v>
      </c>
      <c r="Z41" s="36" t="e">
        <f t="shared" si="29"/>
        <v>#DIV/0!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7">
        <v>929</v>
      </c>
      <c r="E42" s="55"/>
      <c r="F42" s="3">
        <f t="shared" si="21"/>
        <v>0</v>
      </c>
      <c r="G42" s="2">
        <v>0.5</v>
      </c>
      <c r="H42" s="3">
        <f t="shared" si="22"/>
        <v>0</v>
      </c>
      <c r="I42" s="3">
        <f t="shared" si="23"/>
        <v>1</v>
      </c>
      <c r="J42" s="5">
        <f t="shared" si="30"/>
        <v>100000</v>
      </c>
      <c r="K42" s="5">
        <f t="shared" si="24"/>
        <v>0</v>
      </c>
      <c r="L42" s="5">
        <f t="shared" si="25"/>
        <v>500000</v>
      </c>
      <c r="M42" s="5" t="e">
        <f t="shared" si="16"/>
        <v>#DIV/0!</v>
      </c>
      <c r="N42" s="33" t="e">
        <f t="shared" si="26"/>
        <v>#DIV/0!</v>
      </c>
      <c r="O42" s="4"/>
      <c r="Q42" s="27" t="s">
        <v>60</v>
      </c>
      <c r="R42" s="29">
        <f t="shared" si="17"/>
        <v>100000</v>
      </c>
      <c r="S42" s="29">
        <f t="shared" si="18"/>
        <v>500000</v>
      </c>
      <c r="T42" s="35" t="e">
        <f t="shared" si="19"/>
        <v>#DIV/0!</v>
      </c>
      <c r="U42" s="42">
        <v>0.81758889711164551</v>
      </c>
      <c r="V42" s="43">
        <f t="shared" si="31"/>
        <v>0.18241110288835449</v>
      </c>
      <c r="W42" s="29">
        <f t="shared" si="27"/>
        <v>408794.44855582278</v>
      </c>
      <c r="X42" s="29" t="e">
        <f t="shared" si="20"/>
        <v>#DIV/0!</v>
      </c>
      <c r="Y42" s="35" t="e">
        <f t="shared" si="28"/>
        <v>#DIV/0!</v>
      </c>
      <c r="Z42" s="36" t="e">
        <f t="shared" si="29"/>
        <v>#DIV/0!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7">
        <v>760</v>
      </c>
      <c r="E43" s="55"/>
      <c r="F43" s="3">
        <f t="shared" si="21"/>
        <v>0</v>
      </c>
      <c r="G43" s="2">
        <v>0.5</v>
      </c>
      <c r="H43" s="3">
        <f t="shared" si="22"/>
        <v>0</v>
      </c>
      <c r="I43" s="3">
        <f t="shared" si="23"/>
        <v>1</v>
      </c>
      <c r="J43" s="5">
        <f t="shared" si="30"/>
        <v>100000</v>
      </c>
      <c r="K43" s="5">
        <f t="shared" si="24"/>
        <v>0</v>
      </c>
      <c r="L43" s="5">
        <f t="shared" si="25"/>
        <v>500000</v>
      </c>
      <c r="M43" s="5" t="e">
        <f t="shared" si="16"/>
        <v>#DIV/0!</v>
      </c>
      <c r="N43" s="33" t="e">
        <f t="shared" si="26"/>
        <v>#DIV/0!</v>
      </c>
      <c r="O43" s="4"/>
      <c r="Q43" s="27" t="s">
        <v>62</v>
      </c>
      <c r="R43" s="29">
        <f t="shared" si="17"/>
        <v>100000</v>
      </c>
      <c r="S43" s="29">
        <f t="shared" si="18"/>
        <v>500000</v>
      </c>
      <c r="T43" s="35" t="e">
        <f t="shared" si="19"/>
        <v>#DIV/0!</v>
      </c>
      <c r="U43" s="42">
        <v>0.77888026534586052</v>
      </c>
      <c r="V43" s="43">
        <f t="shared" si="31"/>
        <v>0.22111973465413948</v>
      </c>
      <c r="W43" s="29">
        <f t="shared" si="27"/>
        <v>389440.13267293025</v>
      </c>
      <c r="X43" s="29" t="e">
        <f t="shared" si="20"/>
        <v>#DIV/0!</v>
      </c>
      <c r="Y43" s="35" t="e">
        <f t="shared" si="28"/>
        <v>#DIV/0!</v>
      </c>
      <c r="Z43" s="36" t="e">
        <f t="shared" si="29"/>
        <v>#DIV/0!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7">
        <v>573</v>
      </c>
      <c r="E44" s="55"/>
      <c r="F44" s="3">
        <f t="shared" si="21"/>
        <v>0</v>
      </c>
      <c r="G44" s="2">
        <v>0.5</v>
      </c>
      <c r="H44" s="3">
        <f t="shared" si="22"/>
        <v>0</v>
      </c>
      <c r="I44" s="3">
        <f t="shared" si="23"/>
        <v>1</v>
      </c>
      <c r="J44" s="5">
        <f t="shared" si="30"/>
        <v>100000</v>
      </c>
      <c r="K44" s="5">
        <f t="shared" si="24"/>
        <v>0</v>
      </c>
      <c r="L44" s="5">
        <f t="shared" si="25"/>
        <v>500000</v>
      </c>
      <c r="M44" s="5" t="e">
        <f t="shared" si="16"/>
        <v>#DIV/0!</v>
      </c>
      <c r="N44" s="33" t="e">
        <f t="shared" si="26"/>
        <v>#DIV/0!</v>
      </c>
      <c r="O44" s="4"/>
      <c r="Q44" s="27" t="s">
        <v>64</v>
      </c>
      <c r="R44" s="29">
        <f t="shared" si="17"/>
        <v>100000</v>
      </c>
      <c r="S44" s="29">
        <f t="shared" si="18"/>
        <v>500000</v>
      </c>
      <c r="T44" s="35" t="e">
        <f t="shared" si="19"/>
        <v>#DIV/0!</v>
      </c>
      <c r="U44" s="42">
        <v>0.71980976748499381</v>
      </c>
      <c r="V44" s="43">
        <f t="shared" si="31"/>
        <v>0.28019023251500619</v>
      </c>
      <c r="W44" s="29">
        <f t="shared" si="27"/>
        <v>359904.8837424969</v>
      </c>
      <c r="X44" s="29" t="e">
        <f t="shared" si="20"/>
        <v>#DIV/0!</v>
      </c>
      <c r="Y44" s="35" t="e">
        <f t="shared" si="28"/>
        <v>#DIV/0!</v>
      </c>
      <c r="Z44" s="36" t="e">
        <f t="shared" si="29"/>
        <v>#DIV/0!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7">
        <v>331</v>
      </c>
      <c r="E45" s="55"/>
      <c r="F45" s="3">
        <f t="shared" si="21"/>
        <v>0</v>
      </c>
      <c r="G45" s="2">
        <v>0.5</v>
      </c>
      <c r="H45" s="3">
        <f t="shared" si="22"/>
        <v>0</v>
      </c>
      <c r="I45" s="3">
        <f t="shared" si="23"/>
        <v>1</v>
      </c>
      <c r="J45" s="5">
        <f t="shared" si="30"/>
        <v>100000</v>
      </c>
      <c r="K45" s="5">
        <f t="shared" si="24"/>
        <v>0</v>
      </c>
      <c r="L45" s="5">
        <f t="shared" si="25"/>
        <v>500000</v>
      </c>
      <c r="M45" s="5" t="e">
        <f t="shared" si="16"/>
        <v>#DIV/0!</v>
      </c>
      <c r="N45" s="33" t="e">
        <f t="shared" si="26"/>
        <v>#DIV/0!</v>
      </c>
      <c r="O45" s="4"/>
      <c r="Q45" s="27" t="s">
        <v>66</v>
      </c>
      <c r="R45" s="29">
        <f t="shared" si="17"/>
        <v>100000</v>
      </c>
      <c r="S45" s="29">
        <f t="shared" si="18"/>
        <v>500000</v>
      </c>
      <c r="T45" s="35" t="e">
        <f t="shared" si="19"/>
        <v>#DIV/0!</v>
      </c>
      <c r="U45" s="42">
        <v>0.68480776711742686</v>
      </c>
      <c r="V45" s="43">
        <f t="shared" si="31"/>
        <v>0.31519223288257314</v>
      </c>
      <c r="W45" s="29">
        <f t="shared" si="27"/>
        <v>342403.88355871342</v>
      </c>
      <c r="X45" s="29" t="e">
        <f t="shared" si="20"/>
        <v>#DIV/0!</v>
      </c>
      <c r="Y45" s="35" t="e">
        <f t="shared" si="28"/>
        <v>#DIV/0!</v>
      </c>
      <c r="Z45" s="36" t="e">
        <f t="shared" si="29"/>
        <v>#DIV/0!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7">
        <v>185</v>
      </c>
      <c r="E46" s="55"/>
      <c r="F46" s="3">
        <f t="shared" si="21"/>
        <v>0</v>
      </c>
      <c r="G46" s="2">
        <v>0.5</v>
      </c>
      <c r="H46" s="3">
        <f t="shared" si="22"/>
        <v>0</v>
      </c>
      <c r="I46" s="3">
        <f t="shared" si="23"/>
        <v>1</v>
      </c>
      <c r="J46" s="5">
        <f t="shared" si="30"/>
        <v>100000</v>
      </c>
      <c r="K46" s="5">
        <f t="shared" si="24"/>
        <v>0</v>
      </c>
      <c r="L46" s="5">
        <f t="shared" si="25"/>
        <v>500000</v>
      </c>
      <c r="M46" s="5" t="e">
        <f>L46+M47</f>
        <v>#DIV/0!</v>
      </c>
      <c r="N46" s="33" t="e">
        <f t="shared" si="26"/>
        <v>#DIV/0!</v>
      </c>
      <c r="O46" s="4"/>
      <c r="Q46" s="27" t="s">
        <v>68</v>
      </c>
      <c r="R46" s="29">
        <f t="shared" si="17"/>
        <v>100000</v>
      </c>
      <c r="S46" s="29">
        <f t="shared" si="18"/>
        <v>500000</v>
      </c>
      <c r="T46" s="35" t="e">
        <f t="shared" si="19"/>
        <v>#DIV/0!</v>
      </c>
      <c r="U46" s="42">
        <v>0.65629805890441617</v>
      </c>
      <c r="V46" s="43">
        <f t="shared" si="31"/>
        <v>0.34370194109558383</v>
      </c>
      <c r="W46" s="29">
        <f t="shared" si="27"/>
        <v>328149.02945220808</v>
      </c>
      <c r="X46" s="29" t="e">
        <f>X47+W46</f>
        <v>#DIV/0!</v>
      </c>
      <c r="Y46" s="35" t="e">
        <f t="shared" si="28"/>
        <v>#DIV/0!</v>
      </c>
      <c r="Z46" s="36" t="e">
        <f t="shared" si="29"/>
        <v>#DIV/0!</v>
      </c>
    </row>
    <row r="47" spans="1:26" s="2" customFormat="1" ht="14.4" x14ac:dyDescent="0.3">
      <c r="A47" s="12">
        <v>19</v>
      </c>
      <c r="B47" s="13" t="s">
        <v>69</v>
      </c>
      <c r="C47" s="12"/>
      <c r="D47" s="58">
        <v>130</v>
      </c>
      <c r="E47" s="59"/>
      <c r="F47" s="17">
        <f t="shared" si="21"/>
        <v>0</v>
      </c>
      <c r="G47" s="12"/>
      <c r="H47" s="17">
        <v>1</v>
      </c>
      <c r="I47" s="17">
        <f t="shared" si="23"/>
        <v>0</v>
      </c>
      <c r="J47" s="21">
        <f t="shared" si="30"/>
        <v>100000</v>
      </c>
      <c r="K47" s="21">
        <f t="shared" si="24"/>
        <v>100000</v>
      </c>
      <c r="L47" s="21" t="e">
        <f>K47/F47</f>
        <v>#DIV/0!</v>
      </c>
      <c r="M47" s="21" t="e">
        <f>L47</f>
        <v>#DIV/0!</v>
      </c>
      <c r="N47" s="34" t="e">
        <f t="shared" si="26"/>
        <v>#DIV/0!</v>
      </c>
      <c r="O47" s="4"/>
      <c r="Q47" s="30" t="s">
        <v>69</v>
      </c>
      <c r="R47" s="31">
        <f t="shared" si="17"/>
        <v>100000</v>
      </c>
      <c r="S47" s="31" t="e">
        <f t="shared" si="18"/>
        <v>#DIV/0!</v>
      </c>
      <c r="T47" s="38" t="e">
        <f t="shared" si="19"/>
        <v>#DIV/0!</v>
      </c>
      <c r="U47" s="44">
        <v>0.6098018151143324</v>
      </c>
      <c r="V47" s="45">
        <f t="shared" si="31"/>
        <v>0.3901981848856676</v>
      </c>
      <c r="W47" s="31" t="e">
        <f t="shared" si="27"/>
        <v>#DIV/0!</v>
      </c>
      <c r="X47" s="31" t="e">
        <f>W47</f>
        <v>#DIV/0!</v>
      </c>
      <c r="Y47" s="38" t="e">
        <f t="shared" si="28"/>
        <v>#DIV/0!</v>
      </c>
      <c r="Z47" s="37" t="e">
        <f t="shared" si="29"/>
        <v>#DIV/0!</v>
      </c>
    </row>
    <row r="48" spans="1:26" s="2" customFormat="1" ht="13.2" x14ac:dyDescent="0.25">
      <c r="B48" s="2" t="s">
        <v>70</v>
      </c>
      <c r="D48" s="25">
        <f>SUM(D29:D47)</f>
        <v>16097</v>
      </c>
      <c r="E48" s="56">
        <f>SUM(E29:E47)</f>
        <v>0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182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 t="e">
        <f t="shared" ref="M54:M70" si="32">L54+M55</f>
        <v>#DIV/0!</v>
      </c>
      <c r="N54" s="32" t="e">
        <f>M54/J54</f>
        <v>#DIV/0!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 t="e">
        <f t="shared" ref="T54:T72" si="35">N54</f>
        <v>#DIV/0!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 t="e">
        <f t="shared" ref="X54:X70" si="36">X55+W54</f>
        <v>#DIV/0!</v>
      </c>
      <c r="Y54" s="40" t="e">
        <f>X54/R54</f>
        <v>#DIV/0!</v>
      </c>
      <c r="Z54" s="36" t="e">
        <f>T54-Y54</f>
        <v>#DIV/0!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1013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 t="e">
        <f t="shared" si="32"/>
        <v>#DIV/0!</v>
      </c>
      <c r="N55" s="33" t="e">
        <f t="shared" ref="N55:N72" si="43">M55/J55</f>
        <v>#DIV/0!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 t="e">
        <f t="shared" si="35"/>
        <v>#DIV/0!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 t="e">
        <f t="shared" si="36"/>
        <v>#DIV/0!</v>
      </c>
      <c r="Y55" s="35" t="e">
        <f t="shared" ref="Y55:Y72" si="45">X55/R55</f>
        <v>#DIV/0!</v>
      </c>
      <c r="Z55" s="36" t="e">
        <f t="shared" ref="Z55:Z72" si="46">T55-Y55</f>
        <v>#DIV/0!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1609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 t="e">
        <f t="shared" si="32"/>
        <v>#DIV/0!</v>
      </c>
      <c r="N56" s="33" t="e">
        <f t="shared" si="43"/>
        <v>#DIV/0!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 t="e">
        <f t="shared" si="35"/>
        <v>#DIV/0!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 t="e">
        <f t="shared" si="36"/>
        <v>#DIV/0!</v>
      </c>
      <c r="Y56" s="35" t="e">
        <f t="shared" si="45"/>
        <v>#DIV/0!</v>
      </c>
      <c r="Z56" s="36" t="e">
        <f t="shared" si="46"/>
        <v>#DIV/0!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1958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100000</v>
      </c>
      <c r="K57" s="5">
        <f t="shared" si="41"/>
        <v>0</v>
      </c>
      <c r="L57" s="5">
        <f t="shared" si="42"/>
        <v>500000</v>
      </c>
      <c r="M57" s="5" t="e">
        <f t="shared" si="32"/>
        <v>#DIV/0!</v>
      </c>
      <c r="N57" s="33" t="e">
        <f t="shared" si="43"/>
        <v>#DIV/0!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 t="e">
        <f t="shared" si="35"/>
        <v>#DIV/0!</v>
      </c>
      <c r="U57" s="42">
        <v>0.96170886472285344</v>
      </c>
      <c r="V57" s="43">
        <f>1-U57</f>
        <v>3.829113527714656E-2</v>
      </c>
      <c r="W57" s="29">
        <f t="shared" si="44"/>
        <v>480854.43236142671</v>
      </c>
      <c r="X57" s="29" t="e">
        <f t="shared" si="36"/>
        <v>#DIV/0!</v>
      </c>
      <c r="Y57" s="35" t="e">
        <f t="shared" si="45"/>
        <v>#DIV/0!</v>
      </c>
      <c r="Z57" s="36" t="e">
        <f t="shared" si="46"/>
        <v>#DIV/0!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2059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100000</v>
      </c>
      <c r="K58" s="5">
        <f t="shared" si="41"/>
        <v>0</v>
      </c>
      <c r="L58" s="5">
        <f t="shared" si="42"/>
        <v>500000</v>
      </c>
      <c r="M58" s="5" t="e">
        <f t="shared" si="32"/>
        <v>#DIV/0!</v>
      </c>
      <c r="N58" s="33" t="e">
        <f t="shared" si="43"/>
        <v>#DIV/0!</v>
      </c>
      <c r="O58" s="4"/>
      <c r="Q58" s="27" t="s">
        <v>42</v>
      </c>
      <c r="R58" s="29">
        <f t="shared" si="33"/>
        <v>100000</v>
      </c>
      <c r="S58" s="29">
        <f t="shared" si="34"/>
        <v>500000</v>
      </c>
      <c r="T58" s="35" t="e">
        <f t="shared" si="35"/>
        <v>#DIV/0!</v>
      </c>
      <c r="U58" s="42">
        <v>0.96170886472285344</v>
      </c>
      <c r="V58" s="43">
        <f>1-U58</f>
        <v>3.829113527714656E-2</v>
      </c>
      <c r="W58" s="29">
        <f t="shared" si="44"/>
        <v>480854.43236142671</v>
      </c>
      <c r="X58" s="29" t="e">
        <f t="shared" si="36"/>
        <v>#DIV/0!</v>
      </c>
      <c r="Y58" s="35" t="e">
        <f t="shared" si="45"/>
        <v>#DIV/0!</v>
      </c>
      <c r="Z58" s="36" t="e">
        <f t="shared" si="46"/>
        <v>#DIV/0!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2165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100000</v>
      </c>
      <c r="K59" s="5">
        <f t="shared" si="41"/>
        <v>0</v>
      </c>
      <c r="L59" s="5">
        <f t="shared" si="42"/>
        <v>500000</v>
      </c>
      <c r="M59" s="5" t="e">
        <f t="shared" si="32"/>
        <v>#DIV/0!</v>
      </c>
      <c r="N59" s="33" t="e">
        <f t="shared" si="43"/>
        <v>#DIV/0!</v>
      </c>
      <c r="O59" s="4"/>
      <c r="Q59" s="27" t="s">
        <v>44</v>
      </c>
      <c r="R59" s="29">
        <f t="shared" si="33"/>
        <v>100000</v>
      </c>
      <c r="S59" s="29">
        <f t="shared" si="34"/>
        <v>500000</v>
      </c>
      <c r="T59" s="35" t="e">
        <f t="shared" si="35"/>
        <v>#DIV/0!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481545.84455512703</v>
      </c>
      <c r="X59" s="29" t="e">
        <f t="shared" si="36"/>
        <v>#DIV/0!</v>
      </c>
      <c r="Y59" s="35" t="e">
        <f t="shared" si="45"/>
        <v>#DIV/0!</v>
      </c>
      <c r="Z59" s="36" t="e">
        <f t="shared" si="46"/>
        <v>#DIV/0!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2335</v>
      </c>
      <c r="E60" s="49">
        <f t="shared" si="37"/>
        <v>0</v>
      </c>
      <c r="F60" s="3">
        <f t="shared" si="38"/>
        <v>0</v>
      </c>
      <c r="G60" s="2">
        <v>0.5</v>
      </c>
      <c r="H60" s="3">
        <f t="shared" si="39"/>
        <v>0</v>
      </c>
      <c r="I60" s="3">
        <f t="shared" si="40"/>
        <v>1</v>
      </c>
      <c r="J60" s="5">
        <f t="shared" si="47"/>
        <v>100000</v>
      </c>
      <c r="K60" s="5">
        <f t="shared" si="41"/>
        <v>0</v>
      </c>
      <c r="L60" s="5">
        <f t="shared" si="42"/>
        <v>500000</v>
      </c>
      <c r="M60" s="5" t="e">
        <f t="shared" si="32"/>
        <v>#DIV/0!</v>
      </c>
      <c r="N60" s="33" t="e">
        <f t="shared" si="43"/>
        <v>#DIV/0!</v>
      </c>
      <c r="O60" s="4"/>
      <c r="Q60" s="27" t="s">
        <v>46</v>
      </c>
      <c r="R60" s="29">
        <f t="shared" si="33"/>
        <v>100000</v>
      </c>
      <c r="S60" s="29">
        <f t="shared" si="34"/>
        <v>500000</v>
      </c>
      <c r="T60" s="35" t="e">
        <f t="shared" si="35"/>
        <v>#DIV/0!</v>
      </c>
      <c r="U60" s="42">
        <v>0.95736753435116873</v>
      </c>
      <c r="V60" s="43">
        <f t="shared" si="48"/>
        <v>4.2632465648831275E-2</v>
      </c>
      <c r="W60" s="29">
        <f t="shared" si="44"/>
        <v>478683.76717558439</v>
      </c>
      <c r="X60" s="29" t="e">
        <f t="shared" si="36"/>
        <v>#DIV/0!</v>
      </c>
      <c r="Y60" s="35" t="e">
        <f t="shared" si="45"/>
        <v>#DIV/0!</v>
      </c>
      <c r="Z60" s="36" t="e">
        <f t="shared" si="46"/>
        <v>#DIV/0!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2328</v>
      </c>
      <c r="E61" s="49">
        <f t="shared" si="37"/>
        <v>0</v>
      </c>
      <c r="F61" s="3">
        <f t="shared" si="38"/>
        <v>0</v>
      </c>
      <c r="G61" s="2">
        <v>0.5</v>
      </c>
      <c r="H61" s="3">
        <f t="shared" si="39"/>
        <v>0</v>
      </c>
      <c r="I61" s="3">
        <f t="shared" si="40"/>
        <v>1</v>
      </c>
      <c r="J61" s="5">
        <f t="shared" si="47"/>
        <v>100000</v>
      </c>
      <c r="K61" s="5">
        <f t="shared" si="41"/>
        <v>0</v>
      </c>
      <c r="L61" s="5">
        <f t="shared" si="42"/>
        <v>500000</v>
      </c>
      <c r="M61" s="5" t="e">
        <f t="shared" si="32"/>
        <v>#DIV/0!</v>
      </c>
      <c r="N61" s="33" t="e">
        <f t="shared" si="43"/>
        <v>#DIV/0!</v>
      </c>
      <c r="O61" s="4"/>
      <c r="Q61" s="27" t="s">
        <v>48</v>
      </c>
      <c r="R61" s="29">
        <f t="shared" si="33"/>
        <v>100000</v>
      </c>
      <c r="S61" s="29">
        <f t="shared" si="34"/>
        <v>500000</v>
      </c>
      <c r="T61" s="35" t="e">
        <f t="shared" si="35"/>
        <v>#DIV/0!</v>
      </c>
      <c r="U61" s="42">
        <v>0.95681081085376496</v>
      </c>
      <c r="V61" s="43">
        <f t="shared" si="48"/>
        <v>4.3189189146235041E-2</v>
      </c>
      <c r="W61" s="29">
        <f t="shared" si="44"/>
        <v>478405.4054268825</v>
      </c>
      <c r="X61" s="29" t="e">
        <f t="shared" si="36"/>
        <v>#DIV/0!</v>
      </c>
      <c r="Y61" s="35" t="e">
        <f t="shared" si="45"/>
        <v>#DIV/0!</v>
      </c>
      <c r="Z61" s="36" t="e">
        <f t="shared" si="46"/>
        <v>#DIV/0!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2223</v>
      </c>
      <c r="E62" s="49">
        <f t="shared" si="37"/>
        <v>0</v>
      </c>
      <c r="F62" s="3">
        <f t="shared" si="38"/>
        <v>0</v>
      </c>
      <c r="G62" s="2">
        <v>0.5</v>
      </c>
      <c r="H62" s="3">
        <f t="shared" si="39"/>
        <v>0</v>
      </c>
      <c r="I62" s="3">
        <f t="shared" si="40"/>
        <v>1</v>
      </c>
      <c r="J62" s="5">
        <f t="shared" si="47"/>
        <v>100000</v>
      </c>
      <c r="K62" s="5">
        <f t="shared" si="41"/>
        <v>0</v>
      </c>
      <c r="L62" s="5">
        <f t="shared" si="42"/>
        <v>500000</v>
      </c>
      <c r="M62" s="5" t="e">
        <f t="shared" si="32"/>
        <v>#DIV/0!</v>
      </c>
      <c r="N62" s="33" t="e">
        <f t="shared" si="43"/>
        <v>#DIV/0!</v>
      </c>
      <c r="O62" s="4"/>
      <c r="Q62" s="27" t="s">
        <v>50</v>
      </c>
      <c r="R62" s="29">
        <f t="shared" si="33"/>
        <v>100000</v>
      </c>
      <c r="S62" s="29">
        <f t="shared" si="34"/>
        <v>500000</v>
      </c>
      <c r="T62" s="35" t="e">
        <f t="shared" si="35"/>
        <v>#DIV/0!</v>
      </c>
      <c r="U62" s="42">
        <v>0.94800928093814252</v>
      </c>
      <c r="V62" s="43">
        <f t="shared" si="48"/>
        <v>5.1990719061857482E-2</v>
      </c>
      <c r="W62" s="29">
        <f t="shared" si="44"/>
        <v>474004.64046907128</v>
      </c>
      <c r="X62" s="29" t="e">
        <f t="shared" si="36"/>
        <v>#DIV/0!</v>
      </c>
      <c r="Y62" s="35" t="e">
        <f t="shared" si="45"/>
        <v>#DIV/0!</v>
      </c>
      <c r="Z62" s="36" t="e">
        <f t="shared" si="46"/>
        <v>#DIV/0!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2680</v>
      </c>
      <c r="E63" s="49">
        <f t="shared" si="37"/>
        <v>0</v>
      </c>
      <c r="F63" s="3">
        <f t="shared" si="38"/>
        <v>0</v>
      </c>
      <c r="G63" s="2">
        <v>0.5</v>
      </c>
      <c r="H63" s="3">
        <f t="shared" si="39"/>
        <v>0</v>
      </c>
      <c r="I63" s="3">
        <f t="shared" si="40"/>
        <v>1</v>
      </c>
      <c r="J63" s="5">
        <f t="shared" si="47"/>
        <v>100000</v>
      </c>
      <c r="K63" s="5">
        <f t="shared" si="41"/>
        <v>0</v>
      </c>
      <c r="L63" s="5">
        <f t="shared" si="42"/>
        <v>500000</v>
      </c>
      <c r="M63" s="5" t="e">
        <f t="shared" si="32"/>
        <v>#DIV/0!</v>
      </c>
      <c r="N63" s="33" t="e">
        <f t="shared" si="43"/>
        <v>#DIV/0!</v>
      </c>
      <c r="O63" s="4"/>
      <c r="Q63" s="27" t="s">
        <v>52</v>
      </c>
      <c r="R63" s="29">
        <f t="shared" si="33"/>
        <v>100000</v>
      </c>
      <c r="S63" s="29">
        <f t="shared" si="34"/>
        <v>500000</v>
      </c>
      <c r="T63" s="35" t="e">
        <f t="shared" si="35"/>
        <v>#DIV/0!</v>
      </c>
      <c r="U63" s="42">
        <v>0.94216194080535964</v>
      </c>
      <c r="V63" s="43">
        <f t="shared" si="48"/>
        <v>5.7838059194640357E-2</v>
      </c>
      <c r="W63" s="29">
        <f t="shared" si="44"/>
        <v>471080.97040267981</v>
      </c>
      <c r="X63" s="29" t="e">
        <f t="shared" si="36"/>
        <v>#DIV/0!</v>
      </c>
      <c r="Y63" s="35" t="e">
        <f t="shared" si="45"/>
        <v>#DIV/0!</v>
      </c>
      <c r="Z63" s="36" t="e">
        <f t="shared" si="46"/>
        <v>#DIV/0!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2823</v>
      </c>
      <c r="E64" s="49">
        <f t="shared" si="37"/>
        <v>0</v>
      </c>
      <c r="F64" s="3">
        <f t="shared" si="38"/>
        <v>0</v>
      </c>
      <c r="G64" s="2">
        <v>0.5</v>
      </c>
      <c r="H64" s="3">
        <f t="shared" si="39"/>
        <v>0</v>
      </c>
      <c r="I64" s="3">
        <f t="shared" si="40"/>
        <v>1</v>
      </c>
      <c r="J64" s="5">
        <f t="shared" si="47"/>
        <v>100000</v>
      </c>
      <c r="K64" s="5">
        <f t="shared" si="41"/>
        <v>0</v>
      </c>
      <c r="L64" s="5">
        <f t="shared" si="42"/>
        <v>500000</v>
      </c>
      <c r="M64" s="5" t="e">
        <f t="shared" si="32"/>
        <v>#DIV/0!</v>
      </c>
      <c r="N64" s="33" t="e">
        <f t="shared" si="43"/>
        <v>#DIV/0!</v>
      </c>
      <c r="O64" s="4"/>
      <c r="Q64" s="27" t="s">
        <v>54</v>
      </c>
      <c r="R64" s="29">
        <f t="shared" si="33"/>
        <v>100000</v>
      </c>
      <c r="S64" s="29">
        <f t="shared" si="34"/>
        <v>500000</v>
      </c>
      <c r="T64" s="35" t="e">
        <f t="shared" si="35"/>
        <v>#DIV/0!</v>
      </c>
      <c r="U64" s="42">
        <v>0.92489605986448908</v>
      </c>
      <c r="V64" s="43">
        <f t="shared" si="48"/>
        <v>7.5103940135510916E-2</v>
      </c>
      <c r="W64" s="29">
        <f t="shared" si="44"/>
        <v>462448.02993224456</v>
      </c>
      <c r="X64" s="29" t="e">
        <f t="shared" si="36"/>
        <v>#DIV/0!</v>
      </c>
      <c r="Y64" s="35" t="e">
        <f t="shared" si="45"/>
        <v>#DIV/0!</v>
      </c>
      <c r="Z64" s="36" t="e">
        <f t="shared" si="46"/>
        <v>#DIV/0!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2672</v>
      </c>
      <c r="E65" s="49">
        <f t="shared" si="37"/>
        <v>0</v>
      </c>
      <c r="F65" s="3">
        <f t="shared" si="38"/>
        <v>0</v>
      </c>
      <c r="G65" s="2">
        <v>0.5</v>
      </c>
      <c r="H65" s="3">
        <f t="shared" si="39"/>
        <v>0</v>
      </c>
      <c r="I65" s="3">
        <f t="shared" si="40"/>
        <v>1</v>
      </c>
      <c r="J65" s="5">
        <f t="shared" si="47"/>
        <v>100000</v>
      </c>
      <c r="K65" s="5">
        <f t="shared" si="41"/>
        <v>0</v>
      </c>
      <c r="L65" s="5">
        <f t="shared" si="42"/>
        <v>500000</v>
      </c>
      <c r="M65" s="5" t="e">
        <f t="shared" si="32"/>
        <v>#DIV/0!</v>
      </c>
      <c r="N65" s="33" t="e">
        <f t="shared" si="43"/>
        <v>#DIV/0!</v>
      </c>
      <c r="O65" s="4"/>
      <c r="Q65" s="27" t="s">
        <v>56</v>
      </c>
      <c r="R65" s="29">
        <f t="shared" si="33"/>
        <v>100000</v>
      </c>
      <c r="S65" s="29">
        <f t="shared" si="34"/>
        <v>500000</v>
      </c>
      <c r="T65" s="35" t="e">
        <f t="shared" si="35"/>
        <v>#DIV/0!</v>
      </c>
      <c r="U65" s="42">
        <v>0.89970667843387275</v>
      </c>
      <c r="V65" s="43">
        <f t="shared" si="48"/>
        <v>0.10029332156612725</v>
      </c>
      <c r="W65" s="29">
        <f t="shared" si="44"/>
        <v>449853.33921693638</v>
      </c>
      <c r="X65" s="29" t="e">
        <f t="shared" si="36"/>
        <v>#DIV/0!</v>
      </c>
      <c r="Y65" s="35" t="e">
        <f t="shared" si="45"/>
        <v>#DIV/0!</v>
      </c>
      <c r="Z65" s="36" t="e">
        <f t="shared" si="46"/>
        <v>#DIV/0!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2508</v>
      </c>
      <c r="E66" s="49">
        <f t="shared" si="37"/>
        <v>0</v>
      </c>
      <c r="F66" s="3">
        <f t="shared" si="38"/>
        <v>0</v>
      </c>
      <c r="G66" s="2">
        <v>0.5</v>
      </c>
      <c r="H66" s="3">
        <f t="shared" si="39"/>
        <v>0</v>
      </c>
      <c r="I66" s="3">
        <f t="shared" si="40"/>
        <v>1</v>
      </c>
      <c r="J66" s="5">
        <f t="shared" si="47"/>
        <v>100000</v>
      </c>
      <c r="K66" s="5">
        <f t="shared" si="41"/>
        <v>0</v>
      </c>
      <c r="L66" s="5">
        <f t="shared" si="42"/>
        <v>500000</v>
      </c>
      <c r="M66" s="5" t="e">
        <f t="shared" si="32"/>
        <v>#DIV/0!</v>
      </c>
      <c r="N66" s="33" t="e">
        <f t="shared" si="43"/>
        <v>#DIV/0!</v>
      </c>
      <c r="O66" s="4"/>
      <c r="Q66" s="27" t="s">
        <v>58</v>
      </c>
      <c r="R66" s="29">
        <f t="shared" si="33"/>
        <v>100000</v>
      </c>
      <c r="S66" s="29">
        <f t="shared" si="34"/>
        <v>500000</v>
      </c>
      <c r="T66" s="35" t="e">
        <f t="shared" si="35"/>
        <v>#DIV/0!</v>
      </c>
      <c r="U66" s="42">
        <v>0.86438699185239576</v>
      </c>
      <c r="V66" s="43">
        <f t="shared" si="48"/>
        <v>0.13561300814760424</v>
      </c>
      <c r="W66" s="29">
        <f t="shared" si="44"/>
        <v>432193.49592619785</v>
      </c>
      <c r="X66" s="29" t="e">
        <f t="shared" si="36"/>
        <v>#DIV/0!</v>
      </c>
      <c r="Y66" s="35" t="e">
        <f t="shared" si="45"/>
        <v>#DIV/0!</v>
      </c>
      <c r="Z66" s="36" t="e">
        <f t="shared" si="46"/>
        <v>#DIV/0!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1853</v>
      </c>
      <c r="E67" s="49">
        <f t="shared" si="37"/>
        <v>0</v>
      </c>
      <c r="F67" s="3">
        <f t="shared" si="38"/>
        <v>0</v>
      </c>
      <c r="G67" s="2">
        <v>0.5</v>
      </c>
      <c r="H67" s="3">
        <f t="shared" si="39"/>
        <v>0</v>
      </c>
      <c r="I67" s="3">
        <f t="shared" si="40"/>
        <v>1</v>
      </c>
      <c r="J67" s="5">
        <f t="shared" si="47"/>
        <v>100000</v>
      </c>
      <c r="K67" s="5">
        <f t="shared" si="41"/>
        <v>0</v>
      </c>
      <c r="L67" s="5">
        <f t="shared" si="42"/>
        <v>500000</v>
      </c>
      <c r="M67" s="5" t="e">
        <f t="shared" si="32"/>
        <v>#DIV/0!</v>
      </c>
      <c r="N67" s="33" t="e">
        <f t="shared" si="43"/>
        <v>#DIV/0!</v>
      </c>
      <c r="O67" s="4"/>
      <c r="Q67" s="27" t="s">
        <v>60</v>
      </c>
      <c r="R67" s="29">
        <f t="shared" si="33"/>
        <v>100000</v>
      </c>
      <c r="S67" s="29">
        <f t="shared" si="34"/>
        <v>500000</v>
      </c>
      <c r="T67" s="35" t="e">
        <f t="shared" si="35"/>
        <v>#DIV/0!</v>
      </c>
      <c r="U67" s="42">
        <v>0.82345390469096191</v>
      </c>
      <c r="V67" s="43">
        <f t="shared" si="48"/>
        <v>0.17654609530903809</v>
      </c>
      <c r="W67" s="29">
        <f t="shared" si="44"/>
        <v>411726.95234548097</v>
      </c>
      <c r="X67" s="29" t="e">
        <f t="shared" si="36"/>
        <v>#DIV/0!</v>
      </c>
      <c r="Y67" s="35" t="e">
        <f t="shared" si="45"/>
        <v>#DIV/0!</v>
      </c>
      <c r="Z67" s="36" t="e">
        <f t="shared" si="46"/>
        <v>#DIV/0!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1449</v>
      </c>
      <c r="E68" s="49">
        <f t="shared" si="37"/>
        <v>0</v>
      </c>
      <c r="F68" s="3">
        <f t="shared" si="38"/>
        <v>0</v>
      </c>
      <c r="G68" s="2">
        <v>0.5</v>
      </c>
      <c r="H68" s="3">
        <f t="shared" si="39"/>
        <v>0</v>
      </c>
      <c r="I68" s="3">
        <f t="shared" si="40"/>
        <v>1</v>
      </c>
      <c r="J68" s="5">
        <f t="shared" si="47"/>
        <v>100000</v>
      </c>
      <c r="K68" s="5">
        <f t="shared" si="41"/>
        <v>0</v>
      </c>
      <c r="L68" s="5">
        <f t="shared" si="42"/>
        <v>500000</v>
      </c>
      <c r="M68" s="5" t="e">
        <f t="shared" si="32"/>
        <v>#DIV/0!</v>
      </c>
      <c r="N68" s="33" t="e">
        <f t="shared" si="43"/>
        <v>#DIV/0!</v>
      </c>
      <c r="O68" s="4"/>
      <c r="Q68" s="27" t="s">
        <v>62</v>
      </c>
      <c r="R68" s="29">
        <f t="shared" si="33"/>
        <v>100000</v>
      </c>
      <c r="S68" s="29">
        <f t="shared" si="34"/>
        <v>500000</v>
      </c>
      <c r="T68" s="35" t="e">
        <f t="shared" si="35"/>
        <v>#DIV/0!</v>
      </c>
      <c r="U68" s="42">
        <v>0.7557222850963411</v>
      </c>
      <c r="V68" s="43">
        <f t="shared" si="48"/>
        <v>0.2442777149036589</v>
      </c>
      <c r="W68" s="29">
        <f t="shared" si="44"/>
        <v>377861.14254817052</v>
      </c>
      <c r="X68" s="29" t="e">
        <f t="shared" si="36"/>
        <v>#DIV/0!</v>
      </c>
      <c r="Y68" s="35" t="e">
        <f t="shared" si="45"/>
        <v>#DIV/0!</v>
      </c>
      <c r="Z68" s="36" t="e">
        <f t="shared" si="46"/>
        <v>#DIV/0!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1027</v>
      </c>
      <c r="E69" s="49">
        <f t="shared" si="37"/>
        <v>0</v>
      </c>
      <c r="F69" s="3">
        <f t="shared" si="38"/>
        <v>0</v>
      </c>
      <c r="G69" s="2">
        <v>0.5</v>
      </c>
      <c r="H69" s="3">
        <f t="shared" si="39"/>
        <v>0</v>
      </c>
      <c r="I69" s="3">
        <f t="shared" si="40"/>
        <v>1</v>
      </c>
      <c r="J69" s="5">
        <f t="shared" si="47"/>
        <v>100000</v>
      </c>
      <c r="K69" s="5">
        <f t="shared" si="41"/>
        <v>0</v>
      </c>
      <c r="L69" s="5">
        <f t="shared" si="42"/>
        <v>500000</v>
      </c>
      <c r="M69" s="5" t="e">
        <f t="shared" si="32"/>
        <v>#DIV/0!</v>
      </c>
      <c r="N69" s="33" t="e">
        <f t="shared" si="43"/>
        <v>#DIV/0!</v>
      </c>
      <c r="O69" s="4"/>
      <c r="Q69" s="27" t="s">
        <v>64</v>
      </c>
      <c r="R69" s="29">
        <f t="shared" si="33"/>
        <v>100000</v>
      </c>
      <c r="S69" s="29">
        <f t="shared" si="34"/>
        <v>500000</v>
      </c>
      <c r="T69" s="35" t="e">
        <f t="shared" si="35"/>
        <v>#DIV/0!</v>
      </c>
      <c r="U69" s="42">
        <v>0.69850988448397933</v>
      </c>
      <c r="V69" s="43">
        <f t="shared" si="48"/>
        <v>0.30149011551602067</v>
      </c>
      <c r="W69" s="29">
        <f t="shared" si="44"/>
        <v>349254.94224198966</v>
      </c>
      <c r="X69" s="29" t="e">
        <f t="shared" si="36"/>
        <v>#DIV/0!</v>
      </c>
      <c r="Y69" s="35" t="e">
        <f t="shared" si="45"/>
        <v>#DIV/0!</v>
      </c>
      <c r="Z69" s="36" t="e">
        <f t="shared" si="46"/>
        <v>#DIV/0!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639</v>
      </c>
      <c r="E70" s="49">
        <f t="shared" si="37"/>
        <v>0</v>
      </c>
      <c r="F70" s="3">
        <f t="shared" si="38"/>
        <v>0</v>
      </c>
      <c r="G70" s="2">
        <v>0.5</v>
      </c>
      <c r="H70" s="3">
        <f t="shared" si="39"/>
        <v>0</v>
      </c>
      <c r="I70" s="3">
        <f t="shared" si="40"/>
        <v>1</v>
      </c>
      <c r="J70" s="5">
        <f t="shared" si="47"/>
        <v>100000</v>
      </c>
      <c r="K70" s="5">
        <f t="shared" si="41"/>
        <v>0</v>
      </c>
      <c r="L70" s="5">
        <f t="shared" si="42"/>
        <v>500000</v>
      </c>
      <c r="M70" s="5" t="e">
        <f t="shared" si="32"/>
        <v>#DIV/0!</v>
      </c>
      <c r="N70" s="33" t="e">
        <f t="shared" si="43"/>
        <v>#DIV/0!</v>
      </c>
      <c r="O70" s="4"/>
      <c r="Q70" s="27" t="s">
        <v>66</v>
      </c>
      <c r="R70" s="29">
        <f t="shared" si="33"/>
        <v>100000</v>
      </c>
      <c r="S70" s="29">
        <f t="shared" si="34"/>
        <v>500000</v>
      </c>
      <c r="T70" s="35" t="e">
        <f t="shared" si="35"/>
        <v>#DIV/0!</v>
      </c>
      <c r="U70" s="42">
        <v>0.67065690345363116</v>
      </c>
      <c r="V70" s="43">
        <f t="shared" si="48"/>
        <v>0.32934309654636884</v>
      </c>
      <c r="W70" s="29">
        <f t="shared" si="44"/>
        <v>335328.45172681561</v>
      </c>
      <c r="X70" s="29" t="e">
        <f t="shared" si="36"/>
        <v>#DIV/0!</v>
      </c>
      <c r="Y70" s="35" t="e">
        <f t="shared" si="45"/>
        <v>#DIV/0!</v>
      </c>
      <c r="Z70" s="36" t="e">
        <f t="shared" si="46"/>
        <v>#DIV/0!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306</v>
      </c>
      <c r="E71" s="49">
        <f t="shared" si="49"/>
        <v>0</v>
      </c>
      <c r="F71" s="3">
        <f t="shared" si="38"/>
        <v>0</v>
      </c>
      <c r="G71" s="2">
        <v>0.5</v>
      </c>
      <c r="H71" s="3">
        <f t="shared" si="39"/>
        <v>0</v>
      </c>
      <c r="I71" s="3">
        <f t="shared" si="40"/>
        <v>1</v>
      </c>
      <c r="J71" s="5">
        <f t="shared" si="47"/>
        <v>100000</v>
      </c>
      <c r="K71" s="5">
        <f t="shared" si="41"/>
        <v>0</v>
      </c>
      <c r="L71" s="5">
        <f t="shared" si="42"/>
        <v>500000</v>
      </c>
      <c r="M71" s="5" t="e">
        <f>L71+M72</f>
        <v>#DIV/0!</v>
      </c>
      <c r="N71" s="33" t="e">
        <f t="shared" si="43"/>
        <v>#DIV/0!</v>
      </c>
      <c r="O71" s="4"/>
      <c r="Q71" s="27" t="s">
        <v>68</v>
      </c>
      <c r="R71" s="29">
        <f t="shared" si="33"/>
        <v>100000</v>
      </c>
      <c r="S71" s="29">
        <f t="shared" si="34"/>
        <v>500000</v>
      </c>
      <c r="T71" s="35" t="e">
        <f t="shared" si="35"/>
        <v>#DIV/0!</v>
      </c>
      <c r="U71" s="42">
        <v>0.63527807449444496</v>
      </c>
      <c r="V71" s="43">
        <f t="shared" si="48"/>
        <v>0.36472192550555504</v>
      </c>
      <c r="W71" s="29">
        <f t="shared" si="44"/>
        <v>317639.0372472225</v>
      </c>
      <c r="X71" s="29" t="e">
        <f>X72+W71</f>
        <v>#DIV/0!</v>
      </c>
      <c r="Y71" s="35" t="e">
        <f t="shared" si="45"/>
        <v>#DIV/0!</v>
      </c>
      <c r="Z71" s="36" t="e">
        <f t="shared" si="46"/>
        <v>#DIV/0!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208</v>
      </c>
      <c r="E72" s="50">
        <f t="shared" si="49"/>
        <v>0</v>
      </c>
      <c r="F72" s="17">
        <f t="shared" si="38"/>
        <v>0</v>
      </c>
      <c r="G72" s="12"/>
      <c r="H72" s="17">
        <v>1</v>
      </c>
      <c r="I72" s="17">
        <f t="shared" si="40"/>
        <v>0</v>
      </c>
      <c r="J72" s="21">
        <f t="shared" si="47"/>
        <v>100000</v>
      </c>
      <c r="K72" s="21">
        <f t="shared" si="41"/>
        <v>100000</v>
      </c>
      <c r="L72" s="21" t="e">
        <f>K72/F72</f>
        <v>#DIV/0!</v>
      </c>
      <c r="M72" s="21" t="e">
        <f>L72</f>
        <v>#DIV/0!</v>
      </c>
      <c r="N72" s="34" t="e">
        <f t="shared" si="43"/>
        <v>#DIV/0!</v>
      </c>
      <c r="O72" s="4"/>
      <c r="Q72" s="30" t="s">
        <v>69</v>
      </c>
      <c r="R72" s="31">
        <f t="shared" si="33"/>
        <v>100000</v>
      </c>
      <c r="S72" s="31" t="e">
        <f t="shared" si="34"/>
        <v>#DIV/0!</v>
      </c>
      <c r="T72" s="38" t="e">
        <f t="shared" si="35"/>
        <v>#DIV/0!</v>
      </c>
      <c r="U72" s="44">
        <v>0.57586384179742911</v>
      </c>
      <c r="V72" s="45">
        <f t="shared" si="48"/>
        <v>0.42413615820257089</v>
      </c>
      <c r="W72" s="31" t="e">
        <f t="shared" si="44"/>
        <v>#DIV/0!</v>
      </c>
      <c r="X72" s="31" t="e">
        <f>W72</f>
        <v>#DIV/0!</v>
      </c>
      <c r="Y72" s="38" t="e">
        <f t="shared" si="45"/>
        <v>#DIV/0!</v>
      </c>
      <c r="Z72" s="37" t="e">
        <f t="shared" si="46"/>
        <v>#DIV/0!</v>
      </c>
    </row>
    <row r="73" spans="1:26" s="2" customFormat="1" ht="13.2" x14ac:dyDescent="0.25">
      <c r="B73" s="2" t="s">
        <v>70</v>
      </c>
      <c r="D73" s="25">
        <f>SUM(D54:D72)</f>
        <v>32037</v>
      </c>
      <c r="E73" s="25">
        <f>SUM(E54:E72)</f>
        <v>0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 t="e">
        <f>$N$4</f>
        <v>#DIV/0!</v>
      </c>
      <c r="F78" s="54" t="e">
        <f>$Y$4</f>
        <v>#DIV/0!</v>
      </c>
      <c r="G78" s="54" t="e">
        <f>E78-F78</f>
        <v>#DIV/0!</v>
      </c>
    </row>
    <row r="79" spans="1:26" s="51" customFormat="1" ht="17.399999999999999" x14ac:dyDescent="0.3">
      <c r="C79" s="52" t="s">
        <v>85</v>
      </c>
      <c r="D79" s="53">
        <v>0</v>
      </c>
      <c r="E79" s="54" t="e">
        <f>$N$29</f>
        <v>#DIV/0!</v>
      </c>
      <c r="F79" s="54" t="e">
        <f>$Y$29</f>
        <v>#DIV/0!</v>
      </c>
      <c r="G79" s="54" t="e">
        <f t="shared" ref="G79:G80" si="50">E79-F79</f>
        <v>#DIV/0!</v>
      </c>
    </row>
    <row r="80" spans="1:26" s="51" customFormat="1" ht="17.399999999999999" x14ac:dyDescent="0.3">
      <c r="C80" s="52" t="s">
        <v>86</v>
      </c>
      <c r="D80" s="53">
        <v>0</v>
      </c>
      <c r="E80" s="54" t="e">
        <f>$N$54</f>
        <v>#DIV/0!</v>
      </c>
      <c r="F80" s="54" t="e">
        <f>$Y$54</f>
        <v>#DIV/0!</v>
      </c>
      <c r="G80" s="54" t="e">
        <f t="shared" si="50"/>
        <v>#DIV/0!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489DD-64C1-C84A-8735-37FA3C352566}">
  <dimension ref="A1:Z80"/>
  <sheetViews>
    <sheetView topLeftCell="A52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ht="15.6" x14ac:dyDescent="0.3">
      <c r="A4" s="2">
        <v>1</v>
      </c>
      <c r="B4" s="1">
        <v>0</v>
      </c>
      <c r="C4" s="1">
        <v>1</v>
      </c>
      <c r="D4" s="64">
        <v>98</v>
      </c>
      <c r="E4" s="6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7456227.1653795606</v>
      </c>
      <c r="N4" s="32">
        <f>M4/J4</f>
        <v>74.562271653795605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74.562271653795605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6753130.9074571459</v>
      </c>
      <c r="Y4" s="40">
        <f>X4/R4</f>
        <v>67.531309074571453</v>
      </c>
      <c r="Z4" s="36">
        <f>T4-Y4</f>
        <v>7.0309625792241519</v>
      </c>
    </row>
    <row r="5" spans="1:26" s="2" customFormat="1" ht="15.6" x14ac:dyDescent="0.3">
      <c r="A5" s="2">
        <v>2</v>
      </c>
      <c r="B5" s="1" t="s">
        <v>35</v>
      </c>
      <c r="C5" s="1">
        <v>4</v>
      </c>
      <c r="D5" s="64">
        <v>505</v>
      </c>
      <c r="E5" s="6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7356227.1653795606</v>
      </c>
      <c r="N5" s="33">
        <f t="shared" ref="N5:N22" si="10">M5/J5</f>
        <v>73.562271653795605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73.562271653795605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6656450.7132822722</v>
      </c>
      <c r="Y5" s="35">
        <f t="shared" ref="Y5:Y22" si="12">X5/R5</f>
        <v>66.564507132822726</v>
      </c>
      <c r="Z5" s="36">
        <f t="shared" ref="Z5:Z22" si="13">T5-Y5</f>
        <v>6.9977645209728792</v>
      </c>
    </row>
    <row r="6" spans="1:26" s="2" customFormat="1" ht="15.6" x14ac:dyDescent="0.3">
      <c r="A6" s="2">
        <v>3</v>
      </c>
      <c r="B6" s="1" t="s">
        <v>37</v>
      </c>
      <c r="C6" s="1">
        <v>5</v>
      </c>
      <c r="D6" s="64">
        <v>806</v>
      </c>
      <c r="E6" s="6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6956227.1653795606</v>
      </c>
      <c r="N6" s="33">
        <f t="shared" si="10"/>
        <v>69.562271653795605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69.562271653795605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6269729.9365827776</v>
      </c>
      <c r="Y6" s="35">
        <f t="shared" si="12"/>
        <v>62.697299365827774</v>
      </c>
      <c r="Z6" s="36">
        <f t="shared" si="13"/>
        <v>6.8649722879678308</v>
      </c>
    </row>
    <row r="7" spans="1:26" s="2" customFormat="1" ht="15.6" x14ac:dyDescent="0.3">
      <c r="A7" s="2">
        <v>4</v>
      </c>
      <c r="B7" s="1" t="s">
        <v>39</v>
      </c>
      <c r="C7" s="1">
        <v>5</v>
      </c>
      <c r="D7" s="64">
        <v>967</v>
      </c>
      <c r="E7" s="61">
        <v>2</v>
      </c>
      <c r="F7" s="3">
        <f t="shared" si="5"/>
        <v>2.0682523267838678E-3</v>
      </c>
      <c r="G7" s="2">
        <v>0.5</v>
      </c>
      <c r="H7" s="3">
        <f t="shared" si="6"/>
        <v>1.0288065843621399E-2</v>
      </c>
      <c r="I7" s="3">
        <f t="shared" si="7"/>
        <v>0.98971193415637859</v>
      </c>
      <c r="J7" s="5">
        <f t="shared" si="14"/>
        <v>100000</v>
      </c>
      <c r="K7" s="5">
        <f t="shared" si="8"/>
        <v>1028.80658436214</v>
      </c>
      <c r="L7" s="5">
        <f t="shared" si="9"/>
        <v>497427.98353909462</v>
      </c>
      <c r="M7" s="5">
        <f t="shared" si="0"/>
        <v>6456227.1653795606</v>
      </c>
      <c r="N7" s="33">
        <f t="shared" si="10"/>
        <v>64.562271653795605</v>
      </c>
      <c r="O7" s="4"/>
      <c r="Q7" s="27" t="s">
        <v>40</v>
      </c>
      <c r="R7" s="29">
        <f t="shared" si="1"/>
        <v>100000</v>
      </c>
      <c r="S7" s="29">
        <f t="shared" si="2"/>
        <v>497427.98353909462</v>
      </c>
      <c r="T7" s="35">
        <f t="shared" si="3"/>
        <v>64.562271653795605</v>
      </c>
      <c r="U7" s="42">
        <v>0.96680194174873568</v>
      </c>
      <c r="V7" s="43">
        <f>1-U7</f>
        <v>3.3198058251264317E-2</v>
      </c>
      <c r="W7" s="29">
        <f t="shared" si="11"/>
        <v>480914.34036575479</v>
      </c>
      <c r="X7" s="29">
        <f t="shared" si="4"/>
        <v>5786328.9657084094</v>
      </c>
      <c r="Y7" s="35">
        <f t="shared" si="12"/>
        <v>57.863289657084096</v>
      </c>
      <c r="Z7" s="36">
        <f t="shared" si="13"/>
        <v>6.6989819967115096</v>
      </c>
    </row>
    <row r="8" spans="1:26" s="2" customFormat="1" ht="15.6" x14ac:dyDescent="0.3">
      <c r="A8" s="2">
        <v>5</v>
      </c>
      <c r="B8" s="1" t="s">
        <v>41</v>
      </c>
      <c r="C8" s="1">
        <v>5</v>
      </c>
      <c r="D8" s="64">
        <v>1067</v>
      </c>
      <c r="E8" s="6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98971.193415637856</v>
      </c>
      <c r="K8" s="5">
        <f t="shared" si="8"/>
        <v>0</v>
      </c>
      <c r="L8" s="5">
        <f t="shared" si="9"/>
        <v>494855.96707818925</v>
      </c>
      <c r="M8" s="5">
        <f t="shared" si="0"/>
        <v>5958799.1818404663</v>
      </c>
      <c r="N8" s="33">
        <f t="shared" si="10"/>
        <v>60.207409612774775</v>
      </c>
      <c r="O8" s="4"/>
      <c r="Q8" s="27" t="s">
        <v>42</v>
      </c>
      <c r="R8" s="29">
        <f t="shared" si="1"/>
        <v>98971.193415637856</v>
      </c>
      <c r="S8" s="29">
        <f t="shared" si="2"/>
        <v>494855.96707818925</v>
      </c>
      <c r="T8" s="35">
        <f t="shared" si="3"/>
        <v>60.207409612774775</v>
      </c>
      <c r="U8" s="42">
        <v>0.96680194174873568</v>
      </c>
      <c r="V8" s="43">
        <f>1-U8</f>
        <v>3.3198058251264317E-2</v>
      </c>
      <c r="W8" s="29">
        <f t="shared" si="11"/>
        <v>478427.70985714177</v>
      </c>
      <c r="X8" s="29">
        <f t="shared" si="4"/>
        <v>5305414.625342655</v>
      </c>
      <c r="Y8" s="35">
        <f t="shared" si="12"/>
        <v>53.605644655229327</v>
      </c>
      <c r="Z8" s="36">
        <f t="shared" si="13"/>
        <v>6.6017649575454485</v>
      </c>
    </row>
    <row r="9" spans="1:26" s="2" customFormat="1" ht="15.6" x14ac:dyDescent="0.3">
      <c r="A9" s="2">
        <v>6</v>
      </c>
      <c r="B9" s="1" t="s">
        <v>43</v>
      </c>
      <c r="C9" s="1">
        <v>5</v>
      </c>
      <c r="D9" s="64">
        <v>1128</v>
      </c>
      <c r="E9" s="61">
        <v>1</v>
      </c>
      <c r="F9" s="3">
        <f t="shared" si="5"/>
        <v>8.8652482269503544E-4</v>
      </c>
      <c r="G9" s="2">
        <v>0.5</v>
      </c>
      <c r="H9" s="3">
        <f t="shared" si="6"/>
        <v>4.42282176028306E-3</v>
      </c>
      <c r="I9" s="3">
        <f t="shared" si="7"/>
        <v>0.99557717823971692</v>
      </c>
      <c r="J9" s="5">
        <f t="shared" si="14"/>
        <v>98971.193415637856</v>
      </c>
      <c r="K9" s="5">
        <f t="shared" si="8"/>
        <v>437.7319478798666</v>
      </c>
      <c r="L9" s="5">
        <f t="shared" si="9"/>
        <v>493761.63720848958</v>
      </c>
      <c r="M9" s="5">
        <f t="shared" si="0"/>
        <v>5463943.214762277</v>
      </c>
      <c r="N9" s="33">
        <f t="shared" si="10"/>
        <v>55.207409612774775</v>
      </c>
      <c r="O9" s="4"/>
      <c r="Q9" s="27" t="s">
        <v>44</v>
      </c>
      <c r="R9" s="29">
        <f t="shared" si="1"/>
        <v>98971.193415637856</v>
      </c>
      <c r="S9" s="29">
        <f t="shared" si="2"/>
        <v>493761.63720848958</v>
      </c>
      <c r="T9" s="35">
        <f t="shared" si="3"/>
        <v>55.207409612774775</v>
      </c>
      <c r="U9" s="42">
        <v>0.9555940589531835</v>
      </c>
      <c r="V9" s="43">
        <f t="shared" ref="V9:V22" si="15">1-U9</f>
        <v>4.4405941046816499E-2</v>
      </c>
      <c r="W9" s="29">
        <f t="shared" si="11"/>
        <v>471835.68705542979</v>
      </c>
      <c r="X9" s="29">
        <f t="shared" si="4"/>
        <v>4826986.9154855134</v>
      </c>
      <c r="Y9" s="35">
        <f t="shared" si="12"/>
        <v>48.771634946485648</v>
      </c>
      <c r="Z9" s="36">
        <f t="shared" si="13"/>
        <v>6.4357746662891273</v>
      </c>
    </row>
    <row r="10" spans="1:26" s="2" customFormat="1" ht="15.6" x14ac:dyDescent="0.3">
      <c r="A10" s="2">
        <v>7</v>
      </c>
      <c r="B10" s="1" t="s">
        <v>45</v>
      </c>
      <c r="C10" s="1">
        <v>5</v>
      </c>
      <c r="D10" s="64">
        <v>1165</v>
      </c>
      <c r="E10" s="61">
        <v>3</v>
      </c>
      <c r="F10" s="3">
        <f t="shared" si="5"/>
        <v>2.5751072961373391E-3</v>
      </c>
      <c r="G10" s="2">
        <v>0.5</v>
      </c>
      <c r="H10" s="3">
        <f t="shared" si="6"/>
        <v>1.279317697228145E-2</v>
      </c>
      <c r="I10" s="3">
        <f t="shared" si="7"/>
        <v>0.98720682302771856</v>
      </c>
      <c r="J10" s="5">
        <f t="shared" si="14"/>
        <v>98533.461467757981</v>
      </c>
      <c r="K10" s="5">
        <f t="shared" si="8"/>
        <v>1260.5560102485028</v>
      </c>
      <c r="L10" s="5">
        <f t="shared" si="9"/>
        <v>489515.91731316864</v>
      </c>
      <c r="M10" s="5">
        <f t="shared" si="0"/>
        <v>4970181.5775537873</v>
      </c>
      <c r="N10" s="33">
        <f t="shared" si="10"/>
        <v>50.441560699459693</v>
      </c>
      <c r="O10" s="4"/>
      <c r="Q10" s="27" t="s">
        <v>46</v>
      </c>
      <c r="R10" s="29">
        <f t="shared" si="1"/>
        <v>98533.461467757981</v>
      </c>
      <c r="S10" s="29">
        <f t="shared" si="2"/>
        <v>489515.91731316864</v>
      </c>
      <c r="T10" s="35">
        <f t="shared" si="3"/>
        <v>50.441560699459693</v>
      </c>
      <c r="U10" s="42">
        <v>0.96363095511775332</v>
      </c>
      <c r="V10" s="43">
        <f t="shared" si="15"/>
        <v>3.6369044882246682E-2</v>
      </c>
      <c r="W10" s="29">
        <f t="shared" si="11"/>
        <v>471712.69094583183</v>
      </c>
      <c r="X10" s="29">
        <f t="shared" si="4"/>
        <v>4355151.228430084</v>
      </c>
      <c r="Y10" s="35">
        <f t="shared" si="12"/>
        <v>44.199718182590914</v>
      </c>
      <c r="Z10" s="36">
        <f t="shared" si="13"/>
        <v>6.241842516868779</v>
      </c>
    </row>
    <row r="11" spans="1:26" s="2" customFormat="1" ht="15.6" x14ac:dyDescent="0.3">
      <c r="A11" s="2">
        <v>8</v>
      </c>
      <c r="B11" s="1" t="s">
        <v>47</v>
      </c>
      <c r="C11" s="1">
        <v>5</v>
      </c>
      <c r="D11" s="64">
        <v>1228</v>
      </c>
      <c r="E11" s="61">
        <v>4</v>
      </c>
      <c r="F11" s="3">
        <f t="shared" si="5"/>
        <v>3.2573289902280132E-3</v>
      </c>
      <c r="G11" s="2">
        <v>0.5</v>
      </c>
      <c r="H11" s="3">
        <f t="shared" si="6"/>
        <v>1.6155088852988692E-2</v>
      </c>
      <c r="I11" s="3">
        <f t="shared" si="7"/>
        <v>0.98384491114701134</v>
      </c>
      <c r="J11" s="5">
        <f t="shared" si="14"/>
        <v>97272.905457509478</v>
      </c>
      <c r="K11" s="5">
        <f t="shared" si="8"/>
        <v>1571.4524306544342</v>
      </c>
      <c r="L11" s="5">
        <f t="shared" si="9"/>
        <v>482435.89621091133</v>
      </c>
      <c r="M11" s="5">
        <f t="shared" si="0"/>
        <v>4480665.6602406185</v>
      </c>
      <c r="N11" s="33">
        <f t="shared" si="10"/>
        <v>46.062833624290704</v>
      </c>
      <c r="O11" s="4"/>
      <c r="Q11" s="27" t="s">
        <v>48</v>
      </c>
      <c r="R11" s="29">
        <f t="shared" si="1"/>
        <v>97272.905457509478</v>
      </c>
      <c r="S11" s="29">
        <f t="shared" si="2"/>
        <v>482435.89621091133</v>
      </c>
      <c r="T11" s="35">
        <f t="shared" si="3"/>
        <v>46.062833624290704</v>
      </c>
      <c r="U11" s="42">
        <v>0.96005435016735896</v>
      </c>
      <c r="V11" s="43">
        <f t="shared" si="15"/>
        <v>3.9945649832641039E-2</v>
      </c>
      <c r="W11" s="29">
        <f t="shared" si="11"/>
        <v>463164.68083417392</v>
      </c>
      <c r="X11" s="29">
        <f t="shared" si="4"/>
        <v>3883438.5374842519</v>
      </c>
      <c r="Y11" s="35">
        <f t="shared" si="12"/>
        <v>39.923126786632338</v>
      </c>
      <c r="Z11" s="36">
        <f t="shared" si="13"/>
        <v>6.1397068376583661</v>
      </c>
    </row>
    <row r="12" spans="1:26" s="2" customFormat="1" ht="15.6" x14ac:dyDescent="0.3">
      <c r="A12" s="2">
        <v>9</v>
      </c>
      <c r="B12" s="1" t="s">
        <v>49</v>
      </c>
      <c r="C12" s="1">
        <v>5</v>
      </c>
      <c r="D12" s="64">
        <v>1105</v>
      </c>
      <c r="E12" s="61">
        <v>1</v>
      </c>
      <c r="F12" s="3">
        <f t="shared" si="5"/>
        <v>9.049773755656109E-4</v>
      </c>
      <c r="G12" s="2">
        <v>0.5</v>
      </c>
      <c r="H12" s="3">
        <f t="shared" si="6"/>
        <v>4.5146726862302488E-3</v>
      </c>
      <c r="I12" s="3">
        <f t="shared" si="7"/>
        <v>0.99548532731376971</v>
      </c>
      <c r="J12" s="5">
        <f t="shared" si="14"/>
        <v>95701.453026855044</v>
      </c>
      <c r="K12" s="5">
        <f t="shared" si="8"/>
        <v>432.06073601288966</v>
      </c>
      <c r="L12" s="5">
        <f t="shared" si="9"/>
        <v>477427.11329424294</v>
      </c>
      <c r="M12" s="5">
        <f t="shared" si="0"/>
        <v>3998229.7640297068</v>
      </c>
      <c r="N12" s="33">
        <f t="shared" si="10"/>
        <v>41.778151089385787</v>
      </c>
      <c r="O12" s="4"/>
      <c r="Q12" s="27" t="s">
        <v>50</v>
      </c>
      <c r="R12" s="29">
        <f t="shared" si="1"/>
        <v>95701.453026855044</v>
      </c>
      <c r="S12" s="29">
        <f t="shared" si="2"/>
        <v>477427.11329424294</v>
      </c>
      <c r="T12" s="35">
        <f t="shared" si="3"/>
        <v>41.778151089385787</v>
      </c>
      <c r="U12" s="42">
        <v>0.94127750867207383</v>
      </c>
      <c r="V12" s="43">
        <f t="shared" si="15"/>
        <v>5.8722491327926174E-2</v>
      </c>
      <c r="W12" s="29">
        <f t="shared" si="11"/>
        <v>449391.40377410495</v>
      </c>
      <c r="X12" s="29">
        <f t="shared" si="4"/>
        <v>3420273.8566500782</v>
      </c>
      <c r="Y12" s="35">
        <f t="shared" si="12"/>
        <v>35.73899610166113</v>
      </c>
      <c r="Z12" s="36">
        <f t="shared" si="13"/>
        <v>6.0391549877246575</v>
      </c>
    </row>
    <row r="13" spans="1:26" s="2" customFormat="1" ht="15.6" x14ac:dyDescent="0.3">
      <c r="A13" s="2">
        <v>10</v>
      </c>
      <c r="B13" s="1" t="s">
        <v>51</v>
      </c>
      <c r="C13" s="1">
        <v>5</v>
      </c>
      <c r="D13" s="64">
        <v>1345</v>
      </c>
      <c r="E13" s="61">
        <v>1</v>
      </c>
      <c r="F13" s="3">
        <f t="shared" si="5"/>
        <v>7.4349442379182155E-4</v>
      </c>
      <c r="G13" s="2">
        <v>0.5</v>
      </c>
      <c r="H13" s="3">
        <f t="shared" si="6"/>
        <v>3.7105751391465678E-3</v>
      </c>
      <c r="I13" s="3">
        <f t="shared" si="7"/>
        <v>0.99628942486085348</v>
      </c>
      <c r="J13" s="5">
        <f t="shared" si="14"/>
        <v>95269.392290842152</v>
      </c>
      <c r="K13" s="5">
        <f t="shared" si="8"/>
        <v>353.50423855600059</v>
      </c>
      <c r="L13" s="5">
        <f t="shared" si="9"/>
        <v>475463.2008578208</v>
      </c>
      <c r="M13" s="5">
        <f t="shared" si="0"/>
        <v>3520802.6507354639</v>
      </c>
      <c r="N13" s="33">
        <f t="shared" si="10"/>
        <v>36.956283293872801</v>
      </c>
      <c r="O13" s="4"/>
      <c r="Q13" s="27" t="s">
        <v>52</v>
      </c>
      <c r="R13" s="29">
        <f t="shared" si="1"/>
        <v>95269.392290842152</v>
      </c>
      <c r="S13" s="29">
        <f t="shared" si="2"/>
        <v>475463.2008578208</v>
      </c>
      <c r="T13" s="35">
        <f t="shared" si="3"/>
        <v>36.956283293872801</v>
      </c>
      <c r="U13" s="42">
        <v>0.95386474178345915</v>
      </c>
      <c r="V13" s="43">
        <f t="shared" si="15"/>
        <v>4.6135258216540853E-2</v>
      </c>
      <c r="W13" s="29">
        <f t="shared" si="11"/>
        <v>453527.58331378223</v>
      </c>
      <c r="X13" s="29">
        <f t="shared" si="4"/>
        <v>2970882.4528759732</v>
      </c>
      <c r="Y13" s="35">
        <f t="shared" si="12"/>
        <v>31.184018092677093</v>
      </c>
      <c r="Z13" s="36">
        <f t="shared" si="13"/>
        <v>5.7722652011957081</v>
      </c>
    </row>
    <row r="14" spans="1:26" s="2" customFormat="1" ht="15.6" x14ac:dyDescent="0.3">
      <c r="A14" s="2">
        <v>11</v>
      </c>
      <c r="B14" s="1" t="s">
        <v>53</v>
      </c>
      <c r="C14" s="1">
        <v>5</v>
      </c>
      <c r="D14" s="64">
        <v>1377</v>
      </c>
      <c r="E14" s="61">
        <v>12</v>
      </c>
      <c r="F14" s="3">
        <f t="shared" si="5"/>
        <v>8.7145969498910684E-3</v>
      </c>
      <c r="G14" s="2">
        <v>0.5</v>
      </c>
      <c r="H14" s="3">
        <f t="shared" si="6"/>
        <v>4.2643923240938165E-2</v>
      </c>
      <c r="I14" s="3">
        <f t="shared" si="7"/>
        <v>0.95735607675906187</v>
      </c>
      <c r="J14" s="5">
        <f t="shared" si="14"/>
        <v>94915.888052286158</v>
      </c>
      <c r="K14" s="5">
        <f t="shared" si="8"/>
        <v>4047.585844447171</v>
      </c>
      <c r="L14" s="5">
        <f t="shared" si="9"/>
        <v>464460.47565031284</v>
      </c>
      <c r="M14" s="5">
        <f t="shared" si="0"/>
        <v>3045339.449877643</v>
      </c>
      <c r="N14" s="33">
        <f t="shared" si="10"/>
        <v>32.084612095712174</v>
      </c>
      <c r="O14" s="4"/>
      <c r="Q14" s="27" t="s">
        <v>54</v>
      </c>
      <c r="R14" s="29">
        <f t="shared" si="1"/>
        <v>94915.888052286158</v>
      </c>
      <c r="S14" s="29">
        <f t="shared" si="2"/>
        <v>464460.47565031284</v>
      </c>
      <c r="T14" s="35">
        <f t="shared" si="3"/>
        <v>32.084612095712174</v>
      </c>
      <c r="U14" s="42">
        <v>0.94210046609890041</v>
      </c>
      <c r="V14" s="43">
        <f t="shared" si="15"/>
        <v>5.7899533901099587E-2</v>
      </c>
      <c r="W14" s="29">
        <f t="shared" si="11"/>
        <v>437568.4305946767</v>
      </c>
      <c r="X14" s="29">
        <f t="shared" si="4"/>
        <v>2517354.869562191</v>
      </c>
      <c r="Y14" s="35">
        <f t="shared" si="12"/>
        <v>26.521954555969174</v>
      </c>
      <c r="Z14" s="36">
        <f t="shared" si="13"/>
        <v>5.5626575397430003</v>
      </c>
    </row>
    <row r="15" spans="1:26" s="2" customFormat="1" ht="15.6" x14ac:dyDescent="0.3">
      <c r="A15" s="2">
        <v>12</v>
      </c>
      <c r="B15" s="1" t="s">
        <v>55</v>
      </c>
      <c r="C15" s="1">
        <v>5</v>
      </c>
      <c r="D15" s="64">
        <v>1288</v>
      </c>
      <c r="E15" s="61">
        <v>10</v>
      </c>
      <c r="F15" s="3">
        <f t="shared" si="5"/>
        <v>7.763975155279503E-3</v>
      </c>
      <c r="G15" s="2">
        <v>0.5</v>
      </c>
      <c r="H15" s="3">
        <f t="shared" si="6"/>
        <v>3.8080731150038079E-2</v>
      </c>
      <c r="I15" s="3">
        <f t="shared" si="7"/>
        <v>0.96191926884996193</v>
      </c>
      <c r="J15" s="5">
        <f t="shared" si="14"/>
        <v>90868.302207838991</v>
      </c>
      <c r="K15" s="5">
        <f t="shared" si="8"/>
        <v>3460.331386437128</v>
      </c>
      <c r="L15" s="5">
        <f t="shared" si="9"/>
        <v>445690.68257310207</v>
      </c>
      <c r="M15" s="5">
        <f t="shared" si="0"/>
        <v>2580878.9742273302</v>
      </c>
      <c r="N15" s="33">
        <f t="shared" si="10"/>
        <v>28.402412189062382</v>
      </c>
      <c r="O15" s="4"/>
      <c r="Q15" s="27" t="s">
        <v>56</v>
      </c>
      <c r="R15" s="29">
        <f t="shared" si="1"/>
        <v>90868.302207838991</v>
      </c>
      <c r="S15" s="29">
        <f t="shared" si="2"/>
        <v>445690.68257310207</v>
      </c>
      <c r="T15" s="35">
        <f t="shared" si="3"/>
        <v>28.402412189062382</v>
      </c>
      <c r="U15" s="42">
        <v>0.91645683631107144</v>
      </c>
      <c r="V15" s="43">
        <f t="shared" si="15"/>
        <v>8.3543163688928557E-2</v>
      </c>
      <c r="W15" s="29">
        <f t="shared" si="11"/>
        <v>408456.2729242671</v>
      </c>
      <c r="X15" s="29">
        <f t="shared" si="4"/>
        <v>2079786.4389675143</v>
      </c>
      <c r="Y15" s="35">
        <f t="shared" si="12"/>
        <v>22.88792008252242</v>
      </c>
      <c r="Z15" s="36">
        <f t="shared" si="13"/>
        <v>5.5144921065399615</v>
      </c>
    </row>
    <row r="16" spans="1:26" s="2" customFormat="1" ht="15.6" x14ac:dyDescent="0.3">
      <c r="A16" s="2">
        <v>13</v>
      </c>
      <c r="B16" s="1" t="s">
        <v>57</v>
      </c>
      <c r="C16" s="1">
        <v>5</v>
      </c>
      <c r="D16" s="64">
        <v>1237</v>
      </c>
      <c r="E16" s="61">
        <v>11</v>
      </c>
      <c r="F16" s="3">
        <f t="shared" si="5"/>
        <v>8.8924818108326604E-3</v>
      </c>
      <c r="G16" s="2">
        <v>0.5</v>
      </c>
      <c r="H16" s="3">
        <f t="shared" si="6"/>
        <v>4.3495452748121791E-2</v>
      </c>
      <c r="I16" s="3">
        <f t="shared" si="7"/>
        <v>0.95650454725187817</v>
      </c>
      <c r="J16" s="5">
        <f t="shared" si="14"/>
        <v>87407.970821401861</v>
      </c>
      <c r="K16" s="5">
        <f t="shared" si="8"/>
        <v>3801.8492646714931</v>
      </c>
      <c r="L16" s="5">
        <f t="shared" si="9"/>
        <v>427535.23094533058</v>
      </c>
      <c r="M16" s="5">
        <f t="shared" si="0"/>
        <v>2135188.2916542282</v>
      </c>
      <c r="N16" s="33">
        <f t="shared" si="10"/>
        <v>24.427844183878786</v>
      </c>
      <c r="O16" s="4"/>
      <c r="Q16" s="27" t="s">
        <v>58</v>
      </c>
      <c r="R16" s="29">
        <f t="shared" si="1"/>
        <v>87407.970821401861</v>
      </c>
      <c r="S16" s="29">
        <f t="shared" si="2"/>
        <v>427535.23094533058</v>
      </c>
      <c r="T16" s="35">
        <f t="shared" si="3"/>
        <v>24.427844183878786</v>
      </c>
      <c r="U16" s="42">
        <v>0.8859396016463057</v>
      </c>
      <c r="V16" s="43">
        <f t="shared" si="15"/>
        <v>0.1140603983536943</v>
      </c>
      <c r="W16" s="29">
        <f t="shared" si="11"/>
        <v>378770.39219346747</v>
      </c>
      <c r="X16" s="29">
        <f t="shared" si="4"/>
        <v>1671330.1660432471</v>
      </c>
      <c r="Y16" s="35">
        <f t="shared" si="12"/>
        <v>19.121026953688549</v>
      </c>
      <c r="Z16" s="36">
        <f t="shared" si="13"/>
        <v>5.3068172301902372</v>
      </c>
    </row>
    <row r="17" spans="1:26" s="2" customFormat="1" ht="15.6" x14ac:dyDescent="0.3">
      <c r="A17" s="2">
        <v>14</v>
      </c>
      <c r="B17" s="1" t="s">
        <v>59</v>
      </c>
      <c r="C17" s="1">
        <v>5</v>
      </c>
      <c r="D17" s="64">
        <v>917</v>
      </c>
      <c r="E17" s="61">
        <v>10</v>
      </c>
      <c r="F17" s="3">
        <f t="shared" si="5"/>
        <v>1.0905125408942203E-2</v>
      </c>
      <c r="G17" s="2">
        <v>0.5</v>
      </c>
      <c r="H17" s="3">
        <f t="shared" si="6"/>
        <v>5.3078556263269634E-2</v>
      </c>
      <c r="I17" s="3">
        <f t="shared" si="7"/>
        <v>0.94692144373673037</v>
      </c>
      <c r="J17" s="5">
        <f t="shared" si="14"/>
        <v>83606.121556730359</v>
      </c>
      <c r="K17" s="5">
        <f t="shared" si="8"/>
        <v>4437.6922270026726</v>
      </c>
      <c r="L17" s="5">
        <f t="shared" si="9"/>
        <v>406936.37721614511</v>
      </c>
      <c r="M17" s="5">
        <f t="shared" si="0"/>
        <v>1707653.0607088974</v>
      </c>
      <c r="N17" s="33">
        <f t="shared" si="10"/>
        <v>20.424976412165957</v>
      </c>
      <c r="O17" s="4"/>
      <c r="Q17" s="27" t="s">
        <v>60</v>
      </c>
      <c r="R17" s="29">
        <f t="shared" si="1"/>
        <v>83606.121556730359</v>
      </c>
      <c r="S17" s="29">
        <f t="shared" si="2"/>
        <v>406936.37721614511</v>
      </c>
      <c r="T17" s="35">
        <f t="shared" si="3"/>
        <v>20.424976412165957</v>
      </c>
      <c r="U17" s="42">
        <v>0.85631920960893304</v>
      </c>
      <c r="V17" s="43">
        <f t="shared" si="15"/>
        <v>0.14368079039106696</v>
      </c>
      <c r="W17" s="29">
        <f t="shared" si="11"/>
        <v>348467.436898852</v>
      </c>
      <c r="X17" s="29">
        <f t="shared" si="4"/>
        <v>1292559.7738497797</v>
      </c>
      <c r="Y17" s="35">
        <f t="shared" si="12"/>
        <v>15.460109257343342</v>
      </c>
      <c r="Z17" s="36">
        <f t="shared" si="13"/>
        <v>4.9648671548226151</v>
      </c>
    </row>
    <row r="18" spans="1:26" s="2" customFormat="1" ht="15.6" x14ac:dyDescent="0.3">
      <c r="A18" s="2">
        <v>15</v>
      </c>
      <c r="B18" s="1" t="s">
        <v>61</v>
      </c>
      <c r="C18" s="1">
        <v>5</v>
      </c>
      <c r="D18" s="64">
        <v>685</v>
      </c>
      <c r="E18" s="61">
        <v>18</v>
      </c>
      <c r="F18" s="3">
        <f t="shared" si="5"/>
        <v>2.6277372262773723E-2</v>
      </c>
      <c r="G18" s="2">
        <v>0.5</v>
      </c>
      <c r="H18" s="3">
        <f t="shared" si="6"/>
        <v>0.12328767123287672</v>
      </c>
      <c r="I18" s="3">
        <f t="shared" si="7"/>
        <v>0.87671232876712324</v>
      </c>
      <c r="J18" s="5">
        <f t="shared" si="14"/>
        <v>79168.429329727689</v>
      </c>
      <c r="K18" s="5">
        <f t="shared" si="8"/>
        <v>9760.4912872267014</v>
      </c>
      <c r="L18" s="5">
        <f t="shared" si="9"/>
        <v>371440.91843057168</v>
      </c>
      <c r="M18" s="5">
        <f t="shared" si="0"/>
        <v>1300716.6834927523</v>
      </c>
      <c r="N18" s="33">
        <f t="shared" si="10"/>
        <v>16.429739663968981</v>
      </c>
      <c r="O18" s="4"/>
      <c r="Q18" s="27" t="s">
        <v>62</v>
      </c>
      <c r="R18" s="29">
        <f t="shared" si="1"/>
        <v>79168.429329727689</v>
      </c>
      <c r="S18" s="29">
        <f t="shared" si="2"/>
        <v>371440.91843057168</v>
      </c>
      <c r="T18" s="35">
        <f t="shared" si="3"/>
        <v>16.429739663968981</v>
      </c>
      <c r="U18" s="42">
        <v>0.77613843304153718</v>
      </c>
      <c r="V18" s="43">
        <f t="shared" si="15"/>
        <v>0.22386156695846282</v>
      </c>
      <c r="W18" s="29">
        <f t="shared" si="11"/>
        <v>288289.57239821332</v>
      </c>
      <c r="X18" s="29">
        <f t="shared" si="4"/>
        <v>944092.33695092786</v>
      </c>
      <c r="Y18" s="35">
        <f t="shared" si="12"/>
        <v>11.925111372601425</v>
      </c>
      <c r="Z18" s="36">
        <f t="shared" si="13"/>
        <v>4.5046282913675562</v>
      </c>
    </row>
    <row r="19" spans="1:26" s="2" customFormat="1" ht="15.6" x14ac:dyDescent="0.3">
      <c r="A19" s="2">
        <v>16</v>
      </c>
      <c r="B19" s="1" t="s">
        <v>63</v>
      </c>
      <c r="C19" s="1">
        <v>5</v>
      </c>
      <c r="D19" s="64">
        <v>445</v>
      </c>
      <c r="E19" s="61">
        <v>19</v>
      </c>
      <c r="F19" s="3">
        <f t="shared" si="5"/>
        <v>4.2696629213483148E-2</v>
      </c>
      <c r="G19" s="2">
        <v>0.5</v>
      </c>
      <c r="H19" s="3">
        <f t="shared" si="6"/>
        <v>0.19289340101522845</v>
      </c>
      <c r="I19" s="3">
        <f t="shared" si="7"/>
        <v>0.80710659898477155</v>
      </c>
      <c r="J19" s="5">
        <f t="shared" si="14"/>
        <v>69407.938042500988</v>
      </c>
      <c r="K19" s="5">
        <f t="shared" si="8"/>
        <v>13388.333226472274</v>
      </c>
      <c r="L19" s="5">
        <f t="shared" si="9"/>
        <v>313568.85714632424</v>
      </c>
      <c r="M19" s="5">
        <f t="shared" si="0"/>
        <v>929275.7650621807</v>
      </c>
      <c r="N19" s="33">
        <f t="shared" si="10"/>
        <v>13.388609304214622</v>
      </c>
      <c r="O19" s="4"/>
      <c r="Q19" s="27" t="s">
        <v>64</v>
      </c>
      <c r="R19" s="29">
        <f t="shared" si="1"/>
        <v>69407.938042500988</v>
      </c>
      <c r="S19" s="29">
        <f t="shared" si="2"/>
        <v>313568.85714632424</v>
      </c>
      <c r="T19" s="35">
        <f t="shared" si="3"/>
        <v>13.388609304214622</v>
      </c>
      <c r="U19" s="42">
        <v>0.73716277889453141</v>
      </c>
      <c r="V19" s="43">
        <f t="shared" si="15"/>
        <v>0.26283722110546859</v>
      </c>
      <c r="W19" s="29">
        <f t="shared" si="11"/>
        <v>231151.29010876673</v>
      </c>
      <c r="X19" s="29">
        <f t="shared" si="4"/>
        <v>655802.76455271454</v>
      </c>
      <c r="Y19" s="35">
        <f t="shared" si="12"/>
        <v>9.4485268262996485</v>
      </c>
      <c r="Z19" s="36">
        <f t="shared" si="13"/>
        <v>3.9400824779149737</v>
      </c>
    </row>
    <row r="20" spans="1:26" s="2" customFormat="1" ht="15.6" x14ac:dyDescent="0.3">
      <c r="A20" s="2">
        <v>17</v>
      </c>
      <c r="B20" s="1" t="s">
        <v>65</v>
      </c>
      <c r="C20" s="1">
        <v>5</v>
      </c>
      <c r="D20" s="64">
        <v>303</v>
      </c>
      <c r="E20" s="61">
        <v>14</v>
      </c>
      <c r="F20" s="3">
        <f t="shared" si="5"/>
        <v>4.6204620462046202E-2</v>
      </c>
      <c r="G20" s="2">
        <v>0.5</v>
      </c>
      <c r="H20" s="3">
        <f t="shared" si="6"/>
        <v>0.20710059171597633</v>
      </c>
      <c r="I20" s="3">
        <f t="shared" si="7"/>
        <v>0.79289940828402372</v>
      </c>
      <c r="J20" s="5">
        <f t="shared" si="14"/>
        <v>56019.604816028717</v>
      </c>
      <c r="K20" s="5">
        <f t="shared" si="8"/>
        <v>11601.693305094705</v>
      </c>
      <c r="L20" s="5">
        <f t="shared" si="9"/>
        <v>251093.79081740684</v>
      </c>
      <c r="M20" s="5">
        <f t="shared" si="0"/>
        <v>615706.90791585646</v>
      </c>
      <c r="N20" s="33">
        <f t="shared" si="10"/>
        <v>10.990918446102393</v>
      </c>
      <c r="O20" s="4"/>
      <c r="Q20" s="27" t="s">
        <v>66</v>
      </c>
      <c r="R20" s="29">
        <f t="shared" si="1"/>
        <v>56019.604816028717</v>
      </c>
      <c r="S20" s="29">
        <f t="shared" si="2"/>
        <v>251093.79081740684</v>
      </c>
      <c r="T20" s="35">
        <f t="shared" si="3"/>
        <v>10.990918446102393</v>
      </c>
      <c r="U20" s="42">
        <v>0.7271372759570951</v>
      </c>
      <c r="V20" s="43">
        <f t="shared" si="15"/>
        <v>0.2728627240429049</v>
      </c>
      <c r="W20" s="29">
        <f t="shared" si="11"/>
        <v>182579.65506470986</v>
      </c>
      <c r="X20" s="29">
        <f t="shared" si="4"/>
        <v>424651.47444394778</v>
      </c>
      <c r="Y20" s="35">
        <f t="shared" si="12"/>
        <v>7.5804082488358357</v>
      </c>
      <c r="Z20" s="36">
        <f t="shared" si="13"/>
        <v>3.4105101972665572</v>
      </c>
    </row>
    <row r="21" spans="1:26" s="2" customFormat="1" ht="15.6" x14ac:dyDescent="0.3">
      <c r="A21" s="2">
        <v>18</v>
      </c>
      <c r="B21" s="1" t="s">
        <v>67</v>
      </c>
      <c r="C21" s="1">
        <v>5</v>
      </c>
      <c r="D21" s="64">
        <v>117</v>
      </c>
      <c r="E21" s="61">
        <v>13</v>
      </c>
      <c r="F21" s="3">
        <f t="shared" si="5"/>
        <v>0.1111111111111111</v>
      </c>
      <c r="G21" s="2">
        <v>0.5</v>
      </c>
      <c r="H21" s="3">
        <f t="shared" si="6"/>
        <v>0.43478260869565222</v>
      </c>
      <c r="I21" s="3">
        <f t="shared" si="7"/>
        <v>0.56521739130434778</v>
      </c>
      <c r="J21" s="5">
        <f t="shared" si="14"/>
        <v>44417.911510934013</v>
      </c>
      <c r="K21" s="5">
        <f t="shared" si="8"/>
        <v>19312.135439536531</v>
      </c>
      <c r="L21" s="5">
        <f t="shared" si="9"/>
        <v>173809.21895582872</v>
      </c>
      <c r="M21" s="5">
        <f>L21+M22</f>
        <v>364613.11709844961</v>
      </c>
      <c r="N21" s="33">
        <f t="shared" si="10"/>
        <v>8.2086956521739118</v>
      </c>
      <c r="O21" s="4"/>
      <c r="Q21" s="27" t="s">
        <v>68</v>
      </c>
      <c r="R21" s="29">
        <f t="shared" si="1"/>
        <v>44417.911510934013</v>
      </c>
      <c r="S21" s="29">
        <f t="shared" si="2"/>
        <v>173809.21895582872</v>
      </c>
      <c r="T21" s="35">
        <f t="shared" si="3"/>
        <v>8.2086956521739118</v>
      </c>
      <c r="U21" s="42">
        <v>0.68635947845240242</v>
      </c>
      <c r="V21" s="43">
        <f t="shared" si="15"/>
        <v>0.31364052154759758</v>
      </c>
      <c r="W21" s="29">
        <f t="shared" si="11"/>
        <v>119295.60487274201</v>
      </c>
      <c r="X21" s="29">
        <f>X22+W21</f>
        <v>242071.81937923792</v>
      </c>
      <c r="Y21" s="35">
        <f t="shared" si="12"/>
        <v>5.4498694590728105</v>
      </c>
      <c r="Z21" s="36">
        <f t="shared" si="13"/>
        <v>2.7588261931011013</v>
      </c>
    </row>
    <row r="22" spans="1:26" s="2" customFormat="1" ht="15.6" x14ac:dyDescent="0.3">
      <c r="A22" s="12">
        <v>19</v>
      </c>
      <c r="B22" s="13" t="s">
        <v>69</v>
      </c>
      <c r="C22" s="12"/>
      <c r="D22" s="64">
        <v>76</v>
      </c>
      <c r="E22" s="62">
        <v>10</v>
      </c>
      <c r="F22" s="17">
        <f t="shared" si="5"/>
        <v>0.13157894736842105</v>
      </c>
      <c r="G22" s="12"/>
      <c r="H22" s="17">
        <v>1</v>
      </c>
      <c r="I22" s="17">
        <f t="shared" si="7"/>
        <v>0</v>
      </c>
      <c r="J22" s="21">
        <f t="shared" si="14"/>
        <v>25105.776071397482</v>
      </c>
      <c r="K22" s="21">
        <f t="shared" si="8"/>
        <v>25105.776071397482</v>
      </c>
      <c r="L22" s="21">
        <f>K22/F22</f>
        <v>190803.89814262086</v>
      </c>
      <c r="M22" s="21">
        <f>L22</f>
        <v>190803.89814262086</v>
      </c>
      <c r="N22" s="34">
        <f t="shared" si="10"/>
        <v>7.6</v>
      </c>
      <c r="O22" s="4"/>
      <c r="Q22" s="30" t="s">
        <v>69</v>
      </c>
      <c r="R22" s="31">
        <f t="shared" si="1"/>
        <v>25105.776071397482</v>
      </c>
      <c r="S22" s="31">
        <f t="shared" si="2"/>
        <v>190803.89814262086</v>
      </c>
      <c r="T22" s="38">
        <f t="shared" si="3"/>
        <v>7.6</v>
      </c>
      <c r="U22" s="44">
        <v>0.64346806172022719</v>
      </c>
      <c r="V22" s="45">
        <f t="shared" si="15"/>
        <v>0.35653193827977281</v>
      </c>
      <c r="W22" s="31">
        <f t="shared" si="11"/>
        <v>122776.2145064959</v>
      </c>
      <c r="X22" s="31">
        <f>W22</f>
        <v>122776.2145064959</v>
      </c>
      <c r="Y22" s="38">
        <f t="shared" si="12"/>
        <v>4.8903572690737267</v>
      </c>
      <c r="Z22" s="37">
        <f t="shared" si="13"/>
        <v>2.7096427309262729</v>
      </c>
    </row>
    <row r="23" spans="1:26" s="2" customFormat="1" x14ac:dyDescent="0.25">
      <c r="B23" s="2" t="s">
        <v>70</v>
      </c>
      <c r="D23" s="65">
        <f>SUM(D4:D22)</f>
        <v>15859</v>
      </c>
      <c r="E23"/>
    </row>
    <row r="24" spans="1:26" s="2" customFormat="1" x14ac:dyDescent="0.25">
      <c r="D24" s="14"/>
      <c r="E24"/>
      <c r="F24" s="5"/>
    </row>
    <row r="25" spans="1:26" x14ac:dyDescent="0.25">
      <c r="D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ht="15.6" x14ac:dyDescent="0.3">
      <c r="A29" s="2">
        <v>1</v>
      </c>
      <c r="B29" s="1">
        <v>0</v>
      </c>
      <c r="C29" s="1">
        <v>1</v>
      </c>
      <c r="D29" s="64">
        <v>86</v>
      </c>
      <c r="E29" s="6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7884866.1719478881</v>
      </c>
      <c r="N29" s="32">
        <f>M29/J29</f>
        <v>78.848661719478883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78.848661719478883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7007312.9157695342</v>
      </c>
      <c r="Y29" s="40">
        <f>X29/R29</f>
        <v>70.073129157695348</v>
      </c>
      <c r="Z29" s="36">
        <f>T29-Y29</f>
        <v>8.7755325617835354</v>
      </c>
    </row>
    <row r="30" spans="1:26" s="2" customFormat="1" ht="15.6" x14ac:dyDescent="0.3">
      <c r="A30" s="2">
        <v>2</v>
      </c>
      <c r="B30" s="1" t="s">
        <v>35</v>
      </c>
      <c r="C30" s="1">
        <v>4</v>
      </c>
      <c r="D30" s="64">
        <v>507</v>
      </c>
      <c r="E30" s="6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7784866.1719478881</v>
      </c>
      <c r="N30" s="33">
        <f t="shared" ref="N30:N47" si="26">M30/J30</f>
        <v>77.848661719478883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77.848661719478883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6911448.2417665701</v>
      </c>
      <c r="Y30" s="35">
        <f t="shared" ref="Y30:Y47" si="28">X30/R30</f>
        <v>69.114482417665698</v>
      </c>
      <c r="Z30" s="36">
        <f t="shared" ref="Z30:Z47" si="29">T30-Y30</f>
        <v>8.7341793018131852</v>
      </c>
    </row>
    <row r="31" spans="1:26" s="2" customFormat="1" ht="15.6" x14ac:dyDescent="0.3">
      <c r="A31" s="2">
        <v>3</v>
      </c>
      <c r="B31" s="1" t="s">
        <v>37</v>
      </c>
      <c r="C31" s="1">
        <v>5</v>
      </c>
      <c r="D31" s="64">
        <v>800</v>
      </c>
      <c r="E31" s="6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7384866.1719478881</v>
      </c>
      <c r="N31" s="33">
        <f t="shared" si="26"/>
        <v>73.848661719478883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73.848661719478883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6527989.545754713</v>
      </c>
      <c r="Y31" s="35">
        <f t="shared" si="28"/>
        <v>65.279895457547127</v>
      </c>
      <c r="Z31" s="36">
        <f t="shared" si="29"/>
        <v>8.5687662619317564</v>
      </c>
    </row>
    <row r="32" spans="1:26" s="2" customFormat="1" ht="15.6" x14ac:dyDescent="0.3">
      <c r="A32" s="2">
        <v>4</v>
      </c>
      <c r="B32" s="1" t="s">
        <v>39</v>
      </c>
      <c r="C32" s="1">
        <v>5</v>
      </c>
      <c r="D32" s="64">
        <v>991</v>
      </c>
      <c r="E32" s="6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6884866.1719478881</v>
      </c>
      <c r="N32" s="33">
        <f t="shared" si="26"/>
        <v>68.848661719478883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68.848661719478883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6048666.1757398918</v>
      </c>
      <c r="Y32" s="35">
        <f t="shared" si="28"/>
        <v>60.48666175739892</v>
      </c>
      <c r="Z32" s="36">
        <f t="shared" si="29"/>
        <v>8.3619999620799632</v>
      </c>
    </row>
    <row r="33" spans="1:26" s="2" customFormat="1" ht="15.6" x14ac:dyDescent="0.3">
      <c r="A33" s="2">
        <v>5</v>
      </c>
      <c r="B33" s="1" t="s">
        <v>41</v>
      </c>
      <c r="C33" s="1">
        <v>5</v>
      </c>
      <c r="D33" s="64">
        <v>991</v>
      </c>
      <c r="E33" s="6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6384866.1719478881</v>
      </c>
      <c r="N33" s="33">
        <f t="shared" si="26"/>
        <v>63.848661719478883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63.848661719478883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5569342.8057250706</v>
      </c>
      <c r="Y33" s="35">
        <f t="shared" si="28"/>
        <v>55.693428057250706</v>
      </c>
      <c r="Z33" s="36">
        <f t="shared" si="29"/>
        <v>8.1552336622281771</v>
      </c>
    </row>
    <row r="34" spans="1:26" s="2" customFormat="1" ht="15.6" x14ac:dyDescent="0.3">
      <c r="A34" s="2">
        <v>6</v>
      </c>
      <c r="B34" s="1" t="s">
        <v>43</v>
      </c>
      <c r="C34" s="1">
        <v>5</v>
      </c>
      <c r="D34" s="64">
        <v>1036</v>
      </c>
      <c r="E34" s="61">
        <v>1</v>
      </c>
      <c r="F34" s="3">
        <f t="shared" si="21"/>
        <v>9.6525096525096527E-4</v>
      </c>
      <c r="G34" s="2">
        <v>0.5</v>
      </c>
      <c r="H34" s="3">
        <f t="shared" si="22"/>
        <v>4.8146364949446319E-3</v>
      </c>
      <c r="I34" s="3">
        <f t="shared" si="23"/>
        <v>0.99518536350505538</v>
      </c>
      <c r="J34" s="5">
        <f t="shared" si="30"/>
        <v>100000</v>
      </c>
      <c r="K34" s="5">
        <f t="shared" si="24"/>
        <v>481.4636494944632</v>
      </c>
      <c r="L34" s="5">
        <f t="shared" si="25"/>
        <v>498796.34087626386</v>
      </c>
      <c r="M34" s="5">
        <f t="shared" si="16"/>
        <v>5884866.1719478881</v>
      </c>
      <c r="N34" s="33">
        <f t="shared" si="26"/>
        <v>58.848661719478883</v>
      </c>
      <c r="O34" s="4"/>
      <c r="Q34" s="27" t="s">
        <v>44</v>
      </c>
      <c r="R34" s="29">
        <f t="shared" si="17"/>
        <v>100000</v>
      </c>
      <c r="S34" s="29">
        <f t="shared" si="18"/>
        <v>498796.34087626386</v>
      </c>
      <c r="T34" s="35">
        <f t="shared" si="19"/>
        <v>58.848661719478883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483423.54602091882</v>
      </c>
      <c r="X34" s="29">
        <f t="shared" si="20"/>
        <v>5090019.4357102495</v>
      </c>
      <c r="Y34" s="35">
        <f t="shared" si="28"/>
        <v>50.900194357102492</v>
      </c>
      <c r="Z34" s="36">
        <f t="shared" si="29"/>
        <v>7.9484673623763911</v>
      </c>
    </row>
    <row r="35" spans="1:26" s="2" customFormat="1" ht="15.6" x14ac:dyDescent="0.3">
      <c r="A35" s="2">
        <v>7</v>
      </c>
      <c r="B35" s="1" t="s">
        <v>45</v>
      </c>
      <c r="C35" s="1">
        <v>5</v>
      </c>
      <c r="D35" s="64">
        <v>1160</v>
      </c>
      <c r="E35" s="61">
        <v>1</v>
      </c>
      <c r="F35" s="3">
        <f t="shared" si="21"/>
        <v>8.6206896551724137E-4</v>
      </c>
      <c r="G35" s="2">
        <v>0.5</v>
      </c>
      <c r="H35" s="3">
        <f t="shared" si="22"/>
        <v>4.3010752688172043E-3</v>
      </c>
      <c r="I35" s="3">
        <f t="shared" si="23"/>
        <v>0.99569892473118282</v>
      </c>
      <c r="J35" s="5">
        <f t="shared" si="30"/>
        <v>99518.536350505543</v>
      </c>
      <c r="K35" s="5">
        <f t="shared" si="24"/>
        <v>428.03671548604535</v>
      </c>
      <c r="L35" s="5">
        <f t="shared" si="25"/>
        <v>496522.58996381261</v>
      </c>
      <c r="M35" s="5">
        <f t="shared" si="16"/>
        <v>5386069.8310716245</v>
      </c>
      <c r="N35" s="33">
        <f t="shared" si="26"/>
        <v>54.12127256475938</v>
      </c>
      <c r="O35" s="4"/>
      <c r="Q35" s="27" t="s">
        <v>46</v>
      </c>
      <c r="R35" s="29">
        <f t="shared" si="17"/>
        <v>99518.536350505543</v>
      </c>
      <c r="S35" s="29">
        <f t="shared" si="18"/>
        <v>496522.58996381261</v>
      </c>
      <c r="T35" s="35">
        <f t="shared" si="19"/>
        <v>54.12127256475938</v>
      </c>
      <c r="U35" s="42">
        <v>0.96192878092594225</v>
      </c>
      <c r="V35" s="43">
        <f t="shared" si="31"/>
        <v>3.8071219074057749E-2</v>
      </c>
      <c r="W35" s="29">
        <f t="shared" si="27"/>
        <v>477619.36966608174</v>
      </c>
      <c r="X35" s="29">
        <f t="shared" si="20"/>
        <v>4606595.8896893309</v>
      </c>
      <c r="Y35" s="35">
        <f t="shared" si="28"/>
        <v>46.288822752224192</v>
      </c>
      <c r="Z35" s="36">
        <f t="shared" si="29"/>
        <v>7.832449812535188</v>
      </c>
    </row>
    <row r="36" spans="1:26" s="2" customFormat="1" ht="15.6" x14ac:dyDescent="0.3">
      <c r="A36" s="2">
        <v>8</v>
      </c>
      <c r="B36" s="1" t="s">
        <v>47</v>
      </c>
      <c r="C36" s="1">
        <v>5</v>
      </c>
      <c r="D36" s="64">
        <v>1094</v>
      </c>
      <c r="E36" s="61">
        <v>1</v>
      </c>
      <c r="F36" s="3">
        <f t="shared" si="21"/>
        <v>9.1407678244972577E-4</v>
      </c>
      <c r="G36" s="2">
        <v>0.5</v>
      </c>
      <c r="H36" s="3">
        <f t="shared" si="22"/>
        <v>4.5599635202918376E-3</v>
      </c>
      <c r="I36" s="3">
        <f t="shared" si="23"/>
        <v>0.99544003647970813</v>
      </c>
      <c r="J36" s="5">
        <f t="shared" si="30"/>
        <v>99090.4996350195</v>
      </c>
      <c r="K36" s="5">
        <f t="shared" si="24"/>
        <v>451.84906354318059</v>
      </c>
      <c r="L36" s="5">
        <f t="shared" si="25"/>
        <v>494322.8755162395</v>
      </c>
      <c r="M36" s="5">
        <f t="shared" si="16"/>
        <v>4889547.2411078122</v>
      </c>
      <c r="N36" s="33">
        <f t="shared" si="26"/>
        <v>49.344258623354449</v>
      </c>
      <c r="O36" s="4"/>
      <c r="Q36" s="27" t="s">
        <v>48</v>
      </c>
      <c r="R36" s="29">
        <f t="shared" si="17"/>
        <v>99090.4996350195</v>
      </c>
      <c r="S36" s="29">
        <f t="shared" si="18"/>
        <v>494322.8755162395</v>
      </c>
      <c r="T36" s="35">
        <f t="shared" si="19"/>
        <v>49.344258623354449</v>
      </c>
      <c r="U36" s="42">
        <v>0.95558309086652893</v>
      </c>
      <c r="V36" s="43">
        <f t="shared" si="31"/>
        <v>4.4416909133471072E-2</v>
      </c>
      <c r="W36" s="29">
        <f t="shared" si="27"/>
        <v>472366.58127183857</v>
      </c>
      <c r="X36" s="29">
        <f t="shared" si="20"/>
        <v>4128976.5200232496</v>
      </c>
      <c r="Y36" s="35">
        <f t="shared" si="28"/>
        <v>41.66874256595262</v>
      </c>
      <c r="Z36" s="36">
        <f t="shared" si="29"/>
        <v>7.6755160574018291</v>
      </c>
    </row>
    <row r="37" spans="1:26" s="2" customFormat="1" ht="15.6" x14ac:dyDescent="0.3">
      <c r="A37" s="2">
        <v>9</v>
      </c>
      <c r="B37" s="1" t="s">
        <v>49</v>
      </c>
      <c r="C37" s="1">
        <v>5</v>
      </c>
      <c r="D37" s="64">
        <v>1109</v>
      </c>
      <c r="E37" s="6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98638.650571476319</v>
      </c>
      <c r="K37" s="5">
        <f t="shared" si="24"/>
        <v>0</v>
      </c>
      <c r="L37" s="5">
        <f t="shared" si="25"/>
        <v>493193.25285738159</v>
      </c>
      <c r="M37" s="5">
        <f t="shared" si="16"/>
        <v>4395224.3655915726</v>
      </c>
      <c r="N37" s="33">
        <f t="shared" si="26"/>
        <v>44.558845240960288</v>
      </c>
      <c r="O37" s="4"/>
      <c r="Q37" s="27" t="s">
        <v>50</v>
      </c>
      <c r="R37" s="29">
        <f t="shared" si="17"/>
        <v>98638.650571476319</v>
      </c>
      <c r="S37" s="29">
        <f t="shared" si="18"/>
        <v>493193.25285738159</v>
      </c>
      <c r="T37" s="35">
        <f t="shared" si="19"/>
        <v>44.558845240960288</v>
      </c>
      <c r="U37" s="42">
        <v>0.95343645724036619</v>
      </c>
      <c r="V37" s="43">
        <f t="shared" si="31"/>
        <v>4.6563542759633814E-2</v>
      </c>
      <c r="W37" s="29">
        <f t="shared" si="27"/>
        <v>470228.42773919401</v>
      </c>
      <c r="X37" s="29">
        <f t="shared" si="20"/>
        <v>3656609.9387514112</v>
      </c>
      <c r="Y37" s="35">
        <f t="shared" si="28"/>
        <v>37.070761994069755</v>
      </c>
      <c r="Z37" s="36">
        <f t="shared" si="29"/>
        <v>7.4880832468905325</v>
      </c>
    </row>
    <row r="38" spans="1:26" s="2" customFormat="1" ht="15.6" x14ac:dyDescent="0.3">
      <c r="A38" s="2">
        <v>10</v>
      </c>
      <c r="B38" s="1" t="s">
        <v>51</v>
      </c>
      <c r="C38" s="1">
        <v>5</v>
      </c>
      <c r="D38" s="64">
        <v>1326</v>
      </c>
      <c r="E38" s="61">
        <v>1</v>
      </c>
      <c r="F38" s="3">
        <f t="shared" si="21"/>
        <v>7.5414781297134241E-4</v>
      </c>
      <c r="G38" s="2">
        <v>0.5</v>
      </c>
      <c r="H38" s="3">
        <f t="shared" si="22"/>
        <v>3.7636432066240123E-3</v>
      </c>
      <c r="I38" s="3">
        <f t="shared" si="23"/>
        <v>0.99623635679337597</v>
      </c>
      <c r="J38" s="5">
        <f t="shared" si="30"/>
        <v>98638.650571476319</v>
      </c>
      <c r="K38" s="5">
        <f t="shared" si="24"/>
        <v>371.24068713389659</v>
      </c>
      <c r="L38" s="5">
        <f t="shared" si="25"/>
        <v>492265.15113954677</v>
      </c>
      <c r="M38" s="5">
        <f t="shared" si="16"/>
        <v>3902031.1127341911</v>
      </c>
      <c r="N38" s="33">
        <f t="shared" si="26"/>
        <v>39.558845240960295</v>
      </c>
      <c r="O38" s="4"/>
      <c r="Q38" s="27" t="s">
        <v>52</v>
      </c>
      <c r="R38" s="29">
        <f t="shared" si="17"/>
        <v>98638.650571476319</v>
      </c>
      <c r="S38" s="29">
        <f t="shared" si="18"/>
        <v>492265.15113954677</v>
      </c>
      <c r="T38" s="35">
        <f t="shared" si="19"/>
        <v>39.558845240960295</v>
      </c>
      <c r="U38" s="42">
        <v>0.93748024841036759</v>
      </c>
      <c r="V38" s="43">
        <f t="shared" si="31"/>
        <v>6.2519751589632411E-2</v>
      </c>
      <c r="W38" s="29">
        <f t="shared" si="27"/>
        <v>461488.85617406946</v>
      </c>
      <c r="X38" s="29">
        <f t="shared" si="20"/>
        <v>3186381.511012217</v>
      </c>
      <c r="Y38" s="35">
        <f t="shared" si="28"/>
        <v>32.303579707867925</v>
      </c>
      <c r="Z38" s="36">
        <f t="shared" si="29"/>
        <v>7.2552655330923699</v>
      </c>
    </row>
    <row r="39" spans="1:26" s="2" customFormat="1" ht="15.6" x14ac:dyDescent="0.3">
      <c r="A39" s="2">
        <v>11</v>
      </c>
      <c r="B39" s="1" t="s">
        <v>53</v>
      </c>
      <c r="C39" s="1">
        <v>5</v>
      </c>
      <c r="D39" s="64">
        <v>1437</v>
      </c>
      <c r="E39" s="61">
        <v>4</v>
      </c>
      <c r="F39" s="3">
        <f t="shared" si="21"/>
        <v>2.7835768963117608E-3</v>
      </c>
      <c r="G39" s="2">
        <v>0.5</v>
      </c>
      <c r="H39" s="3">
        <f t="shared" si="22"/>
        <v>1.3821700069108501E-2</v>
      </c>
      <c r="I39" s="3">
        <f t="shared" si="23"/>
        <v>0.98617829993089146</v>
      </c>
      <c r="J39" s="5">
        <f t="shared" si="30"/>
        <v>98267.409884342414</v>
      </c>
      <c r="K39" s="5">
        <f t="shared" si="24"/>
        <v>1358.2226659895289</v>
      </c>
      <c r="L39" s="5">
        <f t="shared" si="25"/>
        <v>487941.49275673821</v>
      </c>
      <c r="M39" s="5">
        <f t="shared" si="16"/>
        <v>3409765.9615946445</v>
      </c>
      <c r="N39" s="33">
        <f t="shared" si="26"/>
        <v>34.698848434163772</v>
      </c>
      <c r="O39" s="4"/>
      <c r="Q39" s="27" t="s">
        <v>54</v>
      </c>
      <c r="R39" s="29">
        <f t="shared" si="17"/>
        <v>98267.409884342414</v>
      </c>
      <c r="S39" s="29">
        <f t="shared" si="18"/>
        <v>487941.49275673821</v>
      </c>
      <c r="T39" s="35">
        <f t="shared" si="19"/>
        <v>34.698848434163772</v>
      </c>
      <c r="U39" s="42">
        <v>0.91788799906018037</v>
      </c>
      <c r="V39" s="43">
        <f t="shared" si="31"/>
        <v>8.2112000939819629E-2</v>
      </c>
      <c r="W39" s="29">
        <f t="shared" si="27"/>
        <v>447875.64044491993</v>
      </c>
      <c r="X39" s="29">
        <f t="shared" si="20"/>
        <v>2724892.6548381476</v>
      </c>
      <c r="Y39" s="35">
        <f t="shared" si="28"/>
        <v>27.729362746461504</v>
      </c>
      <c r="Z39" s="36">
        <f t="shared" si="29"/>
        <v>6.9694856877022673</v>
      </c>
    </row>
    <row r="40" spans="1:26" s="2" customFormat="1" ht="15.6" x14ac:dyDescent="0.3">
      <c r="A40" s="2">
        <v>12</v>
      </c>
      <c r="B40" s="1" t="s">
        <v>55</v>
      </c>
      <c r="C40" s="1">
        <v>5</v>
      </c>
      <c r="D40" s="64">
        <v>1377</v>
      </c>
      <c r="E40" s="61">
        <v>4</v>
      </c>
      <c r="F40" s="3">
        <f t="shared" si="21"/>
        <v>2.9048656499636892E-3</v>
      </c>
      <c r="G40" s="2">
        <v>0.5</v>
      </c>
      <c r="H40" s="3">
        <f t="shared" si="22"/>
        <v>1.4419610670511895E-2</v>
      </c>
      <c r="I40" s="3">
        <f t="shared" si="23"/>
        <v>0.9855803893294881</v>
      </c>
      <c r="J40" s="5">
        <f t="shared" si="30"/>
        <v>96909.187218352876</v>
      </c>
      <c r="K40" s="5">
        <f t="shared" si="24"/>
        <v>1397.3927500843961</v>
      </c>
      <c r="L40" s="5">
        <f t="shared" si="25"/>
        <v>481052.45421655336</v>
      </c>
      <c r="M40" s="5">
        <f t="shared" si="16"/>
        <v>2921824.4688379061</v>
      </c>
      <c r="N40" s="33">
        <f t="shared" si="26"/>
        <v>30.150128720557102</v>
      </c>
      <c r="O40" s="4"/>
      <c r="Q40" s="27" t="s">
        <v>56</v>
      </c>
      <c r="R40" s="29">
        <f t="shared" si="17"/>
        <v>96909.187218352876</v>
      </c>
      <c r="S40" s="29">
        <f t="shared" si="18"/>
        <v>481052.45421655336</v>
      </c>
      <c r="T40" s="35">
        <f t="shared" si="19"/>
        <v>30.150128720557102</v>
      </c>
      <c r="U40" s="42">
        <v>0.89571782863194893</v>
      </c>
      <c r="V40" s="43">
        <f t="shared" si="31"/>
        <v>0.10428217136805107</v>
      </c>
      <c r="W40" s="29">
        <f t="shared" si="27"/>
        <v>430887.25974892121</v>
      </c>
      <c r="X40" s="29">
        <f t="shared" si="20"/>
        <v>2277017.0143932276</v>
      </c>
      <c r="Y40" s="35">
        <f t="shared" si="28"/>
        <v>23.496399874479611</v>
      </c>
      <c r="Z40" s="36">
        <f t="shared" si="29"/>
        <v>6.6537288460774917</v>
      </c>
    </row>
    <row r="41" spans="1:26" s="2" customFormat="1" ht="15.6" x14ac:dyDescent="0.3">
      <c r="A41" s="2">
        <v>13</v>
      </c>
      <c r="B41" s="1" t="s">
        <v>57</v>
      </c>
      <c r="C41" s="1">
        <v>5</v>
      </c>
      <c r="D41" s="64">
        <v>1258</v>
      </c>
      <c r="E41" s="61">
        <v>9</v>
      </c>
      <c r="F41" s="3">
        <f t="shared" si="21"/>
        <v>7.1542130365659781E-3</v>
      </c>
      <c r="G41" s="2">
        <v>0.5</v>
      </c>
      <c r="H41" s="3">
        <f t="shared" si="22"/>
        <v>3.5142522452167126E-2</v>
      </c>
      <c r="I41" s="3">
        <f t="shared" si="23"/>
        <v>0.96485747754783291</v>
      </c>
      <c r="J41" s="5">
        <f t="shared" si="30"/>
        <v>95511.794468268476</v>
      </c>
      <c r="K41" s="5">
        <f t="shared" si="24"/>
        <v>3356.5253815478968</v>
      </c>
      <c r="L41" s="5">
        <f t="shared" si="25"/>
        <v>469167.65888747264</v>
      </c>
      <c r="M41" s="5">
        <f t="shared" si="16"/>
        <v>2440772.0146213528</v>
      </c>
      <c r="N41" s="33">
        <f t="shared" si="26"/>
        <v>25.554666082964669</v>
      </c>
      <c r="O41" s="4"/>
      <c r="Q41" s="27" t="s">
        <v>58</v>
      </c>
      <c r="R41" s="29">
        <f t="shared" si="17"/>
        <v>95511.794468268476</v>
      </c>
      <c r="S41" s="29">
        <f t="shared" si="18"/>
        <v>469167.65888747264</v>
      </c>
      <c r="T41" s="35">
        <f t="shared" si="19"/>
        <v>25.554666082964669</v>
      </c>
      <c r="U41" s="42">
        <v>0.86473435856680392</v>
      </c>
      <c r="V41" s="43">
        <f t="shared" si="31"/>
        <v>0.13526564143319608</v>
      </c>
      <c r="W41" s="29">
        <f t="shared" si="27"/>
        <v>405705.39456834772</v>
      </c>
      <c r="X41" s="29">
        <f t="shared" si="20"/>
        <v>1846129.7546443064</v>
      </c>
      <c r="Y41" s="35">
        <f t="shared" si="28"/>
        <v>19.328814466548831</v>
      </c>
      <c r="Z41" s="36">
        <f t="shared" si="29"/>
        <v>6.225851616415838</v>
      </c>
    </row>
    <row r="42" spans="1:26" s="2" customFormat="1" ht="15.6" x14ac:dyDescent="0.3">
      <c r="A42" s="2">
        <v>14</v>
      </c>
      <c r="B42" s="1" t="s">
        <v>59</v>
      </c>
      <c r="C42" s="1">
        <v>5</v>
      </c>
      <c r="D42" s="64">
        <v>928</v>
      </c>
      <c r="E42" s="61">
        <v>7</v>
      </c>
      <c r="F42" s="3">
        <f t="shared" si="21"/>
        <v>7.5431034482758624E-3</v>
      </c>
      <c r="G42" s="2">
        <v>0.5</v>
      </c>
      <c r="H42" s="3">
        <f t="shared" si="22"/>
        <v>3.7017451084082491E-2</v>
      </c>
      <c r="I42" s="3">
        <f t="shared" si="23"/>
        <v>0.9629825489159175</v>
      </c>
      <c r="J42" s="5">
        <f t="shared" si="30"/>
        <v>92155.269086720582</v>
      </c>
      <c r="K42" s="5">
        <f t="shared" si="24"/>
        <v>3411.3531655581382</v>
      </c>
      <c r="L42" s="5">
        <f t="shared" si="25"/>
        <v>452247.96251970757</v>
      </c>
      <c r="M42" s="5">
        <f t="shared" si="16"/>
        <v>1971604.3557338803</v>
      </c>
      <c r="N42" s="33">
        <f t="shared" si="26"/>
        <v>21.394374681696689</v>
      </c>
      <c r="O42" s="4"/>
      <c r="Q42" s="27" t="s">
        <v>60</v>
      </c>
      <c r="R42" s="29">
        <f t="shared" si="17"/>
        <v>92155.269086720582</v>
      </c>
      <c r="S42" s="29">
        <f t="shared" si="18"/>
        <v>452247.96251970757</v>
      </c>
      <c r="T42" s="35">
        <f t="shared" si="19"/>
        <v>21.394374681696689</v>
      </c>
      <c r="U42" s="42">
        <v>0.81758889711164551</v>
      </c>
      <c r="V42" s="43">
        <f t="shared" si="31"/>
        <v>0.18241110288835449</v>
      </c>
      <c r="W42" s="29">
        <f t="shared" si="27"/>
        <v>369752.91289747652</v>
      </c>
      <c r="X42" s="29">
        <f t="shared" si="20"/>
        <v>1440424.3600759588</v>
      </c>
      <c r="Y42" s="35">
        <f t="shared" si="28"/>
        <v>15.630406968053892</v>
      </c>
      <c r="Z42" s="36">
        <f t="shared" si="29"/>
        <v>5.7639677136427974</v>
      </c>
    </row>
    <row r="43" spans="1:26" s="2" customFormat="1" ht="15.6" x14ac:dyDescent="0.3">
      <c r="A43" s="2">
        <v>15</v>
      </c>
      <c r="B43" s="1" t="s">
        <v>61</v>
      </c>
      <c r="C43" s="1">
        <v>5</v>
      </c>
      <c r="D43" s="64">
        <v>760</v>
      </c>
      <c r="E43" s="61">
        <v>16</v>
      </c>
      <c r="F43" s="3">
        <f t="shared" si="21"/>
        <v>2.1052631578947368E-2</v>
      </c>
      <c r="G43" s="2">
        <v>0.5</v>
      </c>
      <c r="H43" s="3">
        <f t="shared" si="22"/>
        <v>0.1</v>
      </c>
      <c r="I43" s="3">
        <f t="shared" si="23"/>
        <v>0.9</v>
      </c>
      <c r="J43" s="5">
        <f t="shared" si="30"/>
        <v>88743.91592116245</v>
      </c>
      <c r="K43" s="5">
        <f t="shared" si="24"/>
        <v>8874.3915921162461</v>
      </c>
      <c r="L43" s="5">
        <f t="shared" si="25"/>
        <v>421533.60062552162</v>
      </c>
      <c r="M43" s="5">
        <f t="shared" si="16"/>
        <v>1519356.3932141727</v>
      </c>
      <c r="N43" s="33">
        <f t="shared" si="26"/>
        <v>17.120682330087003</v>
      </c>
      <c r="O43" s="4"/>
      <c r="Q43" s="27" t="s">
        <v>62</v>
      </c>
      <c r="R43" s="29">
        <f t="shared" si="17"/>
        <v>88743.91592116245</v>
      </c>
      <c r="S43" s="29">
        <f t="shared" si="18"/>
        <v>421533.60062552162</v>
      </c>
      <c r="T43" s="35">
        <f t="shared" si="19"/>
        <v>17.120682330087003</v>
      </c>
      <c r="U43" s="42">
        <v>0.77888026534586052</v>
      </c>
      <c r="V43" s="43">
        <f t="shared" si="31"/>
        <v>0.22111973465413948</v>
      </c>
      <c r="W43" s="29">
        <f t="shared" si="27"/>
        <v>328324.20270740229</v>
      </c>
      <c r="X43" s="29">
        <f t="shared" si="20"/>
        <v>1070671.4471784823</v>
      </c>
      <c r="Y43" s="35">
        <f t="shared" si="28"/>
        <v>12.064730703675913</v>
      </c>
      <c r="Z43" s="36">
        <f t="shared" si="29"/>
        <v>5.0559516264110904</v>
      </c>
    </row>
    <row r="44" spans="1:26" s="2" customFormat="1" ht="15.6" x14ac:dyDescent="0.3">
      <c r="A44" s="2">
        <v>16</v>
      </c>
      <c r="B44" s="1" t="s">
        <v>63</v>
      </c>
      <c r="C44" s="1">
        <v>5</v>
      </c>
      <c r="D44" s="64">
        <v>573</v>
      </c>
      <c r="E44" s="61">
        <v>20</v>
      </c>
      <c r="F44" s="3">
        <f t="shared" si="21"/>
        <v>3.4904013961605584E-2</v>
      </c>
      <c r="G44" s="2">
        <v>0.5</v>
      </c>
      <c r="H44" s="3">
        <f t="shared" si="22"/>
        <v>0.16051364365971107</v>
      </c>
      <c r="I44" s="3">
        <f t="shared" si="23"/>
        <v>0.8394863563402889</v>
      </c>
      <c r="J44" s="5">
        <f t="shared" si="30"/>
        <v>79869.524329046209</v>
      </c>
      <c r="K44" s="5">
        <f t="shared" si="24"/>
        <v>12820.148367423148</v>
      </c>
      <c r="L44" s="5">
        <f t="shared" si="25"/>
        <v>367297.25072667317</v>
      </c>
      <c r="M44" s="5">
        <f t="shared" si="16"/>
        <v>1097822.7925886512</v>
      </c>
      <c r="N44" s="33">
        <f t="shared" si="26"/>
        <v>13.74520258898556</v>
      </c>
      <c r="O44" s="4"/>
      <c r="Q44" s="27" t="s">
        <v>64</v>
      </c>
      <c r="R44" s="29">
        <f t="shared" si="17"/>
        <v>79869.524329046209</v>
      </c>
      <c r="S44" s="29">
        <f t="shared" si="18"/>
        <v>367297.25072667317</v>
      </c>
      <c r="T44" s="35">
        <f t="shared" si="19"/>
        <v>13.74520258898556</v>
      </c>
      <c r="U44" s="42">
        <v>0.71980976748499381</v>
      </c>
      <c r="V44" s="43">
        <f t="shared" si="31"/>
        <v>0.28019023251500619</v>
      </c>
      <c r="W44" s="29">
        <f t="shared" si="27"/>
        <v>264384.14864344412</v>
      </c>
      <c r="X44" s="29">
        <f t="shared" si="20"/>
        <v>742347.24447108002</v>
      </c>
      <c r="Y44" s="35">
        <f t="shared" si="28"/>
        <v>9.2944993814256396</v>
      </c>
      <c r="Z44" s="36">
        <f t="shared" si="29"/>
        <v>4.4507032075599202</v>
      </c>
    </row>
    <row r="45" spans="1:26" s="2" customFormat="1" ht="15.6" x14ac:dyDescent="0.3">
      <c r="A45" s="2">
        <v>17</v>
      </c>
      <c r="B45" s="1" t="s">
        <v>65</v>
      </c>
      <c r="C45" s="1">
        <v>5</v>
      </c>
      <c r="D45" s="64">
        <v>331</v>
      </c>
      <c r="E45" s="61">
        <v>16</v>
      </c>
      <c r="F45" s="3">
        <f t="shared" si="21"/>
        <v>4.8338368580060423E-2</v>
      </c>
      <c r="G45" s="2">
        <v>0.5</v>
      </c>
      <c r="H45" s="3">
        <f t="shared" si="22"/>
        <v>0.215633423180593</v>
      </c>
      <c r="I45" s="3">
        <f t="shared" si="23"/>
        <v>0.78436657681940702</v>
      </c>
      <c r="J45" s="5">
        <f t="shared" si="30"/>
        <v>67049.375961623053</v>
      </c>
      <c r="K45" s="5">
        <f t="shared" si="24"/>
        <v>14458.086460727343</v>
      </c>
      <c r="L45" s="5">
        <f t="shared" si="25"/>
        <v>299101.66365629691</v>
      </c>
      <c r="M45" s="5">
        <f t="shared" si="16"/>
        <v>730525.54186197801</v>
      </c>
      <c r="N45" s="33">
        <f t="shared" si="26"/>
        <v>10.895336927223719</v>
      </c>
      <c r="O45" s="4"/>
      <c r="Q45" s="27" t="s">
        <v>66</v>
      </c>
      <c r="R45" s="29">
        <f t="shared" si="17"/>
        <v>67049.375961623053</v>
      </c>
      <c r="S45" s="29">
        <f t="shared" si="18"/>
        <v>299101.66365629691</v>
      </c>
      <c r="T45" s="35">
        <f t="shared" si="19"/>
        <v>10.895336927223719</v>
      </c>
      <c r="U45" s="42">
        <v>0.68480776711742686</v>
      </c>
      <c r="V45" s="43">
        <f t="shared" si="31"/>
        <v>0.31519223288257314</v>
      </c>
      <c r="W45" s="29">
        <f t="shared" si="27"/>
        <v>204827.14242957631</v>
      </c>
      <c r="X45" s="29">
        <f t="shared" si="20"/>
        <v>477963.0958276359</v>
      </c>
      <c r="Y45" s="35">
        <f t="shared" si="28"/>
        <v>7.1285241506379853</v>
      </c>
      <c r="Z45" s="36">
        <f t="shared" si="29"/>
        <v>3.7668127765857333</v>
      </c>
    </row>
    <row r="46" spans="1:26" s="2" customFormat="1" ht="15.6" x14ac:dyDescent="0.3">
      <c r="A46" s="2">
        <v>18</v>
      </c>
      <c r="B46" s="1" t="s">
        <v>67</v>
      </c>
      <c r="C46" s="1">
        <v>5</v>
      </c>
      <c r="D46" s="64">
        <v>185</v>
      </c>
      <c r="E46" s="61">
        <v>16</v>
      </c>
      <c r="F46" s="3">
        <f t="shared" si="21"/>
        <v>8.6486486486486491E-2</v>
      </c>
      <c r="G46" s="2">
        <v>0.5</v>
      </c>
      <c r="H46" s="3">
        <f t="shared" si="22"/>
        <v>0.35555555555555557</v>
      </c>
      <c r="I46" s="3">
        <f t="shared" si="23"/>
        <v>0.64444444444444438</v>
      </c>
      <c r="J46" s="5">
        <f t="shared" si="30"/>
        <v>52591.289500895713</v>
      </c>
      <c r="K46" s="5">
        <f t="shared" si="24"/>
        <v>18699.125155874033</v>
      </c>
      <c r="L46" s="5">
        <f t="shared" si="25"/>
        <v>216208.63461479347</v>
      </c>
      <c r="M46" s="5">
        <f>L46+M47</f>
        <v>431423.8782056811</v>
      </c>
      <c r="N46" s="33">
        <f t="shared" si="26"/>
        <v>8.2033333333333314</v>
      </c>
      <c r="O46" s="4"/>
      <c r="Q46" s="27" t="s">
        <v>68</v>
      </c>
      <c r="R46" s="29">
        <f t="shared" si="17"/>
        <v>52591.289500895713</v>
      </c>
      <c r="S46" s="29">
        <f t="shared" si="18"/>
        <v>216208.63461479347</v>
      </c>
      <c r="T46" s="35">
        <f t="shared" si="19"/>
        <v>8.2033333333333314</v>
      </c>
      <c r="U46" s="42">
        <v>0.65629805890441617</v>
      </c>
      <c r="V46" s="43">
        <f t="shared" si="31"/>
        <v>0.34370194109558383</v>
      </c>
      <c r="W46" s="29">
        <f t="shared" si="27"/>
        <v>141897.30721606311</v>
      </c>
      <c r="X46" s="29">
        <f>X47+W46</f>
        <v>273135.95339805959</v>
      </c>
      <c r="Y46" s="35">
        <f t="shared" si="28"/>
        <v>5.1935587811249171</v>
      </c>
      <c r="Z46" s="36">
        <f t="shared" si="29"/>
        <v>3.0097745522084143</v>
      </c>
    </row>
    <row r="47" spans="1:26" s="2" customFormat="1" ht="15.6" x14ac:dyDescent="0.3">
      <c r="A47" s="12">
        <v>19</v>
      </c>
      <c r="B47" s="13" t="s">
        <v>69</v>
      </c>
      <c r="C47" s="12"/>
      <c r="D47" s="64">
        <v>127</v>
      </c>
      <c r="E47" s="62">
        <v>20</v>
      </c>
      <c r="F47" s="17">
        <f t="shared" si="21"/>
        <v>0.15748031496062992</v>
      </c>
      <c r="G47" s="12"/>
      <c r="H47" s="17">
        <v>1</v>
      </c>
      <c r="I47" s="17">
        <f t="shared" si="23"/>
        <v>0</v>
      </c>
      <c r="J47" s="21">
        <f t="shared" si="30"/>
        <v>33892.16434502168</v>
      </c>
      <c r="K47" s="21">
        <f t="shared" si="24"/>
        <v>33892.16434502168</v>
      </c>
      <c r="L47" s="21">
        <f>K47/F47</f>
        <v>215215.24359088767</v>
      </c>
      <c r="M47" s="21">
        <f>L47</f>
        <v>215215.24359088767</v>
      </c>
      <c r="N47" s="34">
        <f t="shared" si="26"/>
        <v>6.35</v>
      </c>
      <c r="O47" s="4"/>
      <c r="Q47" s="30" t="s">
        <v>69</v>
      </c>
      <c r="R47" s="31">
        <f t="shared" si="17"/>
        <v>33892.16434502168</v>
      </c>
      <c r="S47" s="31">
        <f t="shared" si="18"/>
        <v>215215.24359088767</v>
      </c>
      <c r="T47" s="38">
        <f t="shared" si="19"/>
        <v>6.35</v>
      </c>
      <c r="U47" s="44">
        <v>0.6098018151143324</v>
      </c>
      <c r="V47" s="45">
        <f t="shared" si="31"/>
        <v>0.3901981848856676</v>
      </c>
      <c r="W47" s="31">
        <f t="shared" si="27"/>
        <v>131238.6461819965</v>
      </c>
      <c r="X47" s="31">
        <f>W47</f>
        <v>131238.6461819965</v>
      </c>
      <c r="Y47" s="38">
        <f t="shared" si="28"/>
        <v>3.872241525976011</v>
      </c>
      <c r="Z47" s="37">
        <f t="shared" si="29"/>
        <v>2.4777584740239886</v>
      </c>
    </row>
    <row r="48" spans="1:26" s="2" customFormat="1" ht="13.2" x14ac:dyDescent="0.25">
      <c r="B48" s="2" t="s">
        <v>70</v>
      </c>
      <c r="D48" s="65">
        <f>SUM(D29:D47)</f>
        <v>16076</v>
      </c>
      <c r="E48" s="63">
        <f>SUM(E29:E47)</f>
        <v>116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184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7666904.080080932</v>
      </c>
      <c r="N54" s="32">
        <f>M54/J54</f>
        <v>76.669040800809327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76.669040800809327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6811605.0809059776</v>
      </c>
      <c r="Y54" s="40">
        <f>X54/R54</f>
        <v>68.116050809059772</v>
      </c>
      <c r="Z54" s="36">
        <f>T54-Y54</f>
        <v>8.5529899917495555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1012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7566904.080080932</v>
      </c>
      <c r="N55" s="33">
        <f t="shared" ref="N55:N72" si="42">M55/J55</f>
        <v>75.669040800809327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75.669040800809327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6715434.1944336919</v>
      </c>
      <c r="Y55" s="35">
        <f t="shared" ref="Y55:Y72" si="44">X55/R55</f>
        <v>67.15434194433692</v>
      </c>
      <c r="Z55" s="36">
        <f t="shared" ref="Z55:Z72" si="45">T55-Y55</f>
        <v>8.5146988564724069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1606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7166904.080080932</v>
      </c>
      <c r="N56" s="33">
        <f t="shared" si="42"/>
        <v>71.669040800809327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71.669040800809327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6330750.6485445509</v>
      </c>
      <c r="Y56" s="35">
        <f t="shared" si="44"/>
        <v>63.307506485445508</v>
      </c>
      <c r="Z56" s="36">
        <f t="shared" si="45"/>
        <v>8.3615343153638193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1958</v>
      </c>
      <c r="E57" s="49">
        <v>2</v>
      </c>
      <c r="F57" s="3">
        <f t="shared" si="37"/>
        <v>1.0214504596527069E-3</v>
      </c>
      <c r="G57" s="2">
        <v>0.5</v>
      </c>
      <c r="H57" s="3">
        <f t="shared" si="38"/>
        <v>5.0942435048395313E-3</v>
      </c>
      <c r="I57" s="3">
        <f t="shared" si="39"/>
        <v>0.99490575649516044</v>
      </c>
      <c r="J57" s="5">
        <f t="shared" si="46"/>
        <v>100000</v>
      </c>
      <c r="K57" s="5">
        <f t="shared" si="40"/>
        <v>509.42435048395311</v>
      </c>
      <c r="L57" s="5">
        <f t="shared" si="41"/>
        <v>498726.43912379013</v>
      </c>
      <c r="M57" s="5">
        <f t="shared" si="32"/>
        <v>6666904.080080932</v>
      </c>
      <c r="N57" s="33">
        <f t="shared" si="42"/>
        <v>66.669040800809327</v>
      </c>
      <c r="O57" s="4"/>
      <c r="Q57" s="27" t="s">
        <v>40</v>
      </c>
      <c r="R57" s="29">
        <f t="shared" si="33"/>
        <v>100000</v>
      </c>
      <c r="S57" s="29">
        <f t="shared" si="34"/>
        <v>498726.43912379013</v>
      </c>
      <c r="T57" s="35">
        <f t="shared" si="35"/>
        <v>66.669040800809327</v>
      </c>
      <c r="U57" s="42">
        <v>0.96170886472285344</v>
      </c>
      <c r="V57" s="43">
        <f>1-U57</f>
        <v>3.829113527714656E-2</v>
      </c>
      <c r="W57" s="29">
        <f t="shared" si="43"/>
        <v>479629.63757701148</v>
      </c>
      <c r="X57" s="29">
        <f t="shared" si="36"/>
        <v>5849896.2161831241</v>
      </c>
      <c r="Y57" s="35">
        <f t="shared" si="44"/>
        <v>58.498962161831244</v>
      </c>
      <c r="Z57" s="36">
        <f t="shared" si="45"/>
        <v>8.1700786389780831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2058</v>
      </c>
      <c r="E58" s="49">
        <v>0</v>
      </c>
      <c r="F58" s="3">
        <f t="shared" si="37"/>
        <v>0</v>
      </c>
      <c r="G58" s="2">
        <v>0.5</v>
      </c>
      <c r="H58" s="3">
        <f t="shared" si="38"/>
        <v>0</v>
      </c>
      <c r="I58" s="3">
        <f t="shared" si="39"/>
        <v>1</v>
      </c>
      <c r="J58" s="5">
        <f t="shared" si="46"/>
        <v>99490.575649516046</v>
      </c>
      <c r="K58" s="5">
        <f t="shared" si="40"/>
        <v>0</v>
      </c>
      <c r="L58" s="5">
        <f t="shared" si="41"/>
        <v>497452.87824758026</v>
      </c>
      <c r="M58" s="5">
        <f t="shared" si="32"/>
        <v>6168177.6409571422</v>
      </c>
      <c r="N58" s="33">
        <f t="shared" si="42"/>
        <v>61.997607317966569</v>
      </c>
      <c r="O58" s="4"/>
      <c r="Q58" s="27" t="s">
        <v>42</v>
      </c>
      <c r="R58" s="29">
        <f t="shared" si="33"/>
        <v>99490.575649516046</v>
      </c>
      <c r="S58" s="29">
        <f t="shared" si="34"/>
        <v>497452.87824758026</v>
      </c>
      <c r="T58" s="35">
        <f t="shared" si="35"/>
        <v>61.997607317966569</v>
      </c>
      <c r="U58" s="42">
        <v>0.96170886472285344</v>
      </c>
      <c r="V58" s="43">
        <f>1-U58</f>
        <v>3.829113527714656E-2</v>
      </c>
      <c r="W58" s="29">
        <f t="shared" si="43"/>
        <v>478404.84279259626</v>
      </c>
      <c r="X58" s="29">
        <f t="shared" si="36"/>
        <v>5370266.5786061129</v>
      </c>
      <c r="Y58" s="35">
        <f t="shared" si="44"/>
        <v>53.977641033301587</v>
      </c>
      <c r="Z58" s="36">
        <f t="shared" si="45"/>
        <v>8.0199662846649815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2164</v>
      </c>
      <c r="E59" s="49">
        <v>2</v>
      </c>
      <c r="F59" s="3">
        <f t="shared" si="37"/>
        <v>9.2421441774491681E-4</v>
      </c>
      <c r="G59" s="2">
        <v>0.5</v>
      </c>
      <c r="H59" s="3">
        <f t="shared" si="38"/>
        <v>4.6104195481788835E-3</v>
      </c>
      <c r="I59" s="3">
        <f t="shared" si="39"/>
        <v>0.99538958045182113</v>
      </c>
      <c r="J59" s="5">
        <f t="shared" si="46"/>
        <v>99490.575649516046</v>
      </c>
      <c r="K59" s="5">
        <f t="shared" si="40"/>
        <v>458.69329483409882</v>
      </c>
      <c r="L59" s="5">
        <f t="shared" si="41"/>
        <v>496306.14501049503</v>
      </c>
      <c r="M59" s="5">
        <f t="shared" si="32"/>
        <v>5670724.7627095617</v>
      </c>
      <c r="N59" s="33">
        <f t="shared" si="42"/>
        <v>56.997607317966562</v>
      </c>
      <c r="O59" s="4"/>
      <c r="Q59" s="27" t="s">
        <v>44</v>
      </c>
      <c r="R59" s="29">
        <f t="shared" si="33"/>
        <v>99490.575649516046</v>
      </c>
      <c r="S59" s="29">
        <f t="shared" si="34"/>
        <v>496306.14501049503</v>
      </c>
      <c r="T59" s="35">
        <f t="shared" si="35"/>
        <v>56.997607317966562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477988.32351395633</v>
      </c>
      <c r="X59" s="29">
        <f t="shared" si="36"/>
        <v>4891861.7358135162</v>
      </c>
      <c r="Y59" s="35">
        <f t="shared" si="44"/>
        <v>49.169096709687317</v>
      </c>
      <c r="Z59" s="36">
        <f t="shared" si="45"/>
        <v>7.8285106082792453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2325</v>
      </c>
      <c r="E60" s="49">
        <v>4</v>
      </c>
      <c r="F60" s="3">
        <f t="shared" si="37"/>
        <v>1.7204301075268817E-3</v>
      </c>
      <c r="G60" s="2">
        <v>0.5</v>
      </c>
      <c r="H60" s="3">
        <f t="shared" si="38"/>
        <v>8.5653104925053521E-3</v>
      </c>
      <c r="I60" s="3">
        <f t="shared" si="39"/>
        <v>0.99143468950749469</v>
      </c>
      <c r="J60" s="5">
        <f t="shared" si="46"/>
        <v>99031.882354681948</v>
      </c>
      <c r="K60" s="5">
        <f t="shared" si="40"/>
        <v>848.23882102511288</v>
      </c>
      <c r="L60" s="5">
        <f t="shared" si="41"/>
        <v>493038.814720847</v>
      </c>
      <c r="M60" s="5">
        <f t="shared" si="32"/>
        <v>5174418.6176990671</v>
      </c>
      <c r="N60" s="33">
        <f t="shared" si="42"/>
        <v>52.250027916938159</v>
      </c>
      <c r="O60" s="4"/>
      <c r="Q60" s="27" t="s">
        <v>46</v>
      </c>
      <c r="R60" s="29">
        <f t="shared" si="33"/>
        <v>99031.882354681948</v>
      </c>
      <c r="S60" s="29">
        <f t="shared" si="34"/>
        <v>493038.814720847</v>
      </c>
      <c r="T60" s="35">
        <f t="shared" si="35"/>
        <v>52.250027916938159</v>
      </c>
      <c r="U60" s="42">
        <v>0.95736753435116873</v>
      </c>
      <c r="V60" s="43">
        <f t="shared" si="47"/>
        <v>4.2632465648831275E-2</v>
      </c>
      <c r="W60" s="29">
        <f t="shared" si="43"/>
        <v>472019.35438872001</v>
      </c>
      <c r="X60" s="29">
        <f t="shared" si="36"/>
        <v>4413873.4122995595</v>
      </c>
      <c r="Y60" s="35">
        <f t="shared" si="44"/>
        <v>44.570226348836883</v>
      </c>
      <c r="Z60" s="36">
        <f t="shared" si="45"/>
        <v>7.6798015681012757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2322</v>
      </c>
      <c r="E61" s="49">
        <v>5</v>
      </c>
      <c r="F61" s="3">
        <f t="shared" si="37"/>
        <v>2.1533161068044791E-3</v>
      </c>
      <c r="G61" s="2">
        <v>0.5</v>
      </c>
      <c r="H61" s="3">
        <f t="shared" si="38"/>
        <v>1.0708931248661385E-2</v>
      </c>
      <c r="I61" s="3">
        <f t="shared" si="39"/>
        <v>0.98929106875133865</v>
      </c>
      <c r="J61" s="5">
        <f t="shared" si="46"/>
        <v>98183.643533656839</v>
      </c>
      <c r="K61" s="5">
        <f t="shared" si="40"/>
        <v>1051.441888345008</v>
      </c>
      <c r="L61" s="5">
        <f t="shared" si="41"/>
        <v>488289.61294742173</v>
      </c>
      <c r="M61" s="5">
        <f t="shared" si="32"/>
        <v>4681379.8029782204</v>
      </c>
      <c r="N61" s="33">
        <f t="shared" si="42"/>
        <v>47.679833773671966</v>
      </c>
      <c r="O61" s="4"/>
      <c r="Q61" s="27" t="s">
        <v>48</v>
      </c>
      <c r="R61" s="29">
        <f t="shared" si="33"/>
        <v>98183.643533656839</v>
      </c>
      <c r="S61" s="29">
        <f t="shared" si="34"/>
        <v>488289.61294742173</v>
      </c>
      <c r="T61" s="35">
        <f t="shared" si="35"/>
        <v>47.679833773671966</v>
      </c>
      <c r="U61" s="42">
        <v>0.95681081085376496</v>
      </c>
      <c r="V61" s="43">
        <f t="shared" si="47"/>
        <v>4.3189189146235041E-2</v>
      </c>
      <c r="W61" s="29">
        <f t="shared" si="43"/>
        <v>467200.78049569362</v>
      </c>
      <c r="X61" s="29">
        <f t="shared" si="36"/>
        <v>3941854.0579108396</v>
      </c>
      <c r="Y61" s="35">
        <f t="shared" si="44"/>
        <v>40.147767143715669</v>
      </c>
      <c r="Z61" s="36">
        <f t="shared" si="45"/>
        <v>7.5320666299562973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2214</v>
      </c>
      <c r="E62" s="49">
        <v>1</v>
      </c>
      <c r="F62" s="3">
        <f t="shared" si="37"/>
        <v>4.5167118337850043E-4</v>
      </c>
      <c r="G62" s="2">
        <v>0.5</v>
      </c>
      <c r="H62" s="3">
        <f t="shared" si="38"/>
        <v>2.2558087074216102E-3</v>
      </c>
      <c r="I62" s="3">
        <f t="shared" si="39"/>
        <v>0.99774419129257841</v>
      </c>
      <c r="J62" s="5">
        <f t="shared" si="46"/>
        <v>97132.201645311841</v>
      </c>
      <c r="K62" s="5">
        <f t="shared" si="40"/>
        <v>219.1116662425261</v>
      </c>
      <c r="L62" s="5">
        <f t="shared" si="41"/>
        <v>485113.22906095296</v>
      </c>
      <c r="M62" s="5">
        <f t="shared" si="32"/>
        <v>4193090.1900307983</v>
      </c>
      <c r="N62" s="33">
        <f t="shared" si="42"/>
        <v>43.168898871893127</v>
      </c>
      <c r="O62" s="4"/>
      <c r="Q62" s="27" t="s">
        <v>50</v>
      </c>
      <c r="R62" s="29">
        <f t="shared" si="33"/>
        <v>97132.201645311841</v>
      </c>
      <c r="S62" s="29">
        <f t="shared" si="34"/>
        <v>485113.22906095296</v>
      </c>
      <c r="T62" s="35">
        <f t="shared" si="35"/>
        <v>43.168898871893127</v>
      </c>
      <c r="U62" s="42">
        <v>0.94800928093814252</v>
      </c>
      <c r="V62" s="43">
        <f t="shared" si="47"/>
        <v>5.1990719061857482E-2</v>
      </c>
      <c r="W62" s="29">
        <f t="shared" si="43"/>
        <v>459891.84345565445</v>
      </c>
      <c r="X62" s="29">
        <f t="shared" si="36"/>
        <v>3474653.2774151461</v>
      </c>
      <c r="Y62" s="35">
        <f t="shared" si="44"/>
        <v>35.772413458753853</v>
      </c>
      <c r="Z62" s="36">
        <f t="shared" si="45"/>
        <v>7.3964854131392741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2671</v>
      </c>
      <c r="E63" s="49">
        <v>2</v>
      </c>
      <c r="F63" s="3">
        <f t="shared" si="37"/>
        <v>7.4878322725570952E-4</v>
      </c>
      <c r="G63" s="2">
        <v>0.5</v>
      </c>
      <c r="H63" s="3">
        <f t="shared" si="38"/>
        <v>3.7369207772795219E-3</v>
      </c>
      <c r="I63" s="3">
        <f t="shared" si="39"/>
        <v>0.9962630792227205</v>
      </c>
      <c r="J63" s="5">
        <f t="shared" si="46"/>
        <v>96913.089979069322</v>
      </c>
      <c r="K63" s="5">
        <f t="shared" si="40"/>
        <v>362.15653953314398</v>
      </c>
      <c r="L63" s="5">
        <f t="shared" si="41"/>
        <v>483660.05854651378</v>
      </c>
      <c r="M63" s="5">
        <f t="shared" si="32"/>
        <v>3707976.9609698453</v>
      </c>
      <c r="N63" s="33">
        <f t="shared" si="42"/>
        <v>38.260847546710878</v>
      </c>
      <c r="O63" s="4"/>
      <c r="Q63" s="27" t="s">
        <v>52</v>
      </c>
      <c r="R63" s="29">
        <f t="shared" si="33"/>
        <v>96913.089979069322</v>
      </c>
      <c r="S63" s="29">
        <f t="shared" si="34"/>
        <v>483660.05854651378</v>
      </c>
      <c r="T63" s="35">
        <f t="shared" si="35"/>
        <v>38.260847546710878</v>
      </c>
      <c r="U63" s="42">
        <v>0.94216194080535964</v>
      </c>
      <c r="V63" s="43">
        <f t="shared" si="47"/>
        <v>5.7838059194640357E-2</v>
      </c>
      <c r="W63" s="29">
        <f t="shared" si="43"/>
        <v>455686.09945021733</v>
      </c>
      <c r="X63" s="29">
        <f t="shared" si="36"/>
        <v>3014761.4339594916</v>
      </c>
      <c r="Y63" s="35">
        <f t="shared" si="44"/>
        <v>31.107886814986507</v>
      </c>
      <c r="Z63" s="36">
        <f t="shared" si="45"/>
        <v>7.1529607317243702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2814</v>
      </c>
      <c r="E64" s="49">
        <v>16</v>
      </c>
      <c r="F64" s="3">
        <f t="shared" si="37"/>
        <v>5.6858564321250887E-3</v>
      </c>
      <c r="G64" s="2">
        <v>0.5</v>
      </c>
      <c r="H64" s="3">
        <f t="shared" si="38"/>
        <v>2.8030833917309039E-2</v>
      </c>
      <c r="I64" s="3">
        <f t="shared" si="39"/>
        <v>0.97196916608269102</v>
      </c>
      <c r="J64" s="5">
        <f t="shared" si="46"/>
        <v>96550.93343953618</v>
      </c>
      <c r="K64" s="5">
        <f t="shared" si="40"/>
        <v>2706.4031798047981</v>
      </c>
      <c r="L64" s="5">
        <f t="shared" si="41"/>
        <v>475988.65924816893</v>
      </c>
      <c r="M64" s="5">
        <f t="shared" si="32"/>
        <v>3224316.9024233315</v>
      </c>
      <c r="N64" s="33">
        <f t="shared" si="42"/>
        <v>33.394984259189165</v>
      </c>
      <c r="O64" s="4"/>
      <c r="Q64" s="27" t="s">
        <v>54</v>
      </c>
      <c r="R64" s="29">
        <f t="shared" si="33"/>
        <v>96550.93343953618</v>
      </c>
      <c r="S64" s="29">
        <f t="shared" si="34"/>
        <v>475988.65924816893</v>
      </c>
      <c r="T64" s="35">
        <f t="shared" si="35"/>
        <v>33.394984259189165</v>
      </c>
      <c r="U64" s="42">
        <v>0.92489605986448908</v>
      </c>
      <c r="V64" s="43">
        <f t="shared" si="47"/>
        <v>7.5103940135510916E-2</v>
      </c>
      <c r="W64" s="29">
        <f t="shared" si="43"/>
        <v>440240.03547881235</v>
      </c>
      <c r="X64" s="29">
        <f t="shared" si="36"/>
        <v>2559075.3345092745</v>
      </c>
      <c r="Y64" s="35">
        <f t="shared" si="44"/>
        <v>26.504925880513248</v>
      </c>
      <c r="Z64" s="36">
        <f t="shared" si="45"/>
        <v>6.8900583786759171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2665</v>
      </c>
      <c r="E65" s="49">
        <v>14</v>
      </c>
      <c r="F65" s="3">
        <f t="shared" si="37"/>
        <v>5.2532833020637899E-3</v>
      </c>
      <c r="G65" s="2">
        <v>0.5</v>
      </c>
      <c r="H65" s="3">
        <f t="shared" si="38"/>
        <v>2.5925925925925925E-2</v>
      </c>
      <c r="I65" s="3">
        <f t="shared" si="39"/>
        <v>0.97407407407407409</v>
      </c>
      <c r="J65" s="5">
        <f t="shared" si="46"/>
        <v>93844.530259731386</v>
      </c>
      <c r="K65" s="5">
        <f t="shared" si="40"/>
        <v>2433.0063400671097</v>
      </c>
      <c r="L65" s="5">
        <f t="shared" si="41"/>
        <v>463140.13544848916</v>
      </c>
      <c r="M65" s="5">
        <f t="shared" si="32"/>
        <v>2748328.2431751625</v>
      </c>
      <c r="N65" s="33">
        <f t="shared" si="42"/>
        <v>29.285971548567364</v>
      </c>
      <c r="O65" s="4"/>
      <c r="Q65" s="27" t="s">
        <v>56</v>
      </c>
      <c r="R65" s="29">
        <f t="shared" si="33"/>
        <v>93844.530259731386</v>
      </c>
      <c r="S65" s="29">
        <f t="shared" si="34"/>
        <v>463140.13544848916</v>
      </c>
      <c r="T65" s="35">
        <f t="shared" si="35"/>
        <v>29.285971548567364</v>
      </c>
      <c r="U65" s="42">
        <v>0.89970667843387275</v>
      </c>
      <c r="V65" s="43">
        <f t="shared" si="47"/>
        <v>0.10029332156612725</v>
      </c>
      <c r="W65" s="29">
        <f t="shared" si="43"/>
        <v>416690.27291377413</v>
      </c>
      <c r="X65" s="29">
        <f t="shared" si="36"/>
        <v>2118835.2990304623</v>
      </c>
      <c r="Y65" s="35">
        <f t="shared" si="44"/>
        <v>22.578143799816672</v>
      </c>
      <c r="Z65" s="36">
        <f t="shared" si="45"/>
        <v>6.7078277487506917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2495</v>
      </c>
      <c r="E66" s="49">
        <v>20</v>
      </c>
      <c r="F66" s="3">
        <f t="shared" si="37"/>
        <v>8.0160320641282558E-3</v>
      </c>
      <c r="G66" s="2">
        <v>0.5</v>
      </c>
      <c r="H66" s="3">
        <f t="shared" si="38"/>
        <v>3.9292730844793712E-2</v>
      </c>
      <c r="I66" s="3">
        <f t="shared" si="39"/>
        <v>0.96070726915520632</v>
      </c>
      <c r="J66" s="5">
        <f t="shared" si="46"/>
        <v>91411.52391966428</v>
      </c>
      <c r="K66" s="5">
        <f t="shared" si="40"/>
        <v>3591.8084054877909</v>
      </c>
      <c r="L66" s="5">
        <f t="shared" si="41"/>
        <v>448078.098584602</v>
      </c>
      <c r="M66" s="5">
        <f t="shared" si="32"/>
        <v>2285188.1077266731</v>
      </c>
      <c r="N66" s="33">
        <f t="shared" si="42"/>
        <v>24.998906152521627</v>
      </c>
      <c r="O66" s="4"/>
      <c r="Q66" s="27" t="s">
        <v>58</v>
      </c>
      <c r="R66" s="29">
        <f t="shared" si="33"/>
        <v>91411.52391966428</v>
      </c>
      <c r="S66" s="29">
        <f t="shared" si="34"/>
        <v>448078.098584602</v>
      </c>
      <c r="T66" s="35">
        <f t="shared" si="35"/>
        <v>24.998906152521627</v>
      </c>
      <c r="U66" s="42">
        <v>0.86438699185239576</v>
      </c>
      <c r="V66" s="43">
        <f t="shared" si="47"/>
        <v>0.13561300814760424</v>
      </c>
      <c r="W66" s="29">
        <f t="shared" si="43"/>
        <v>387312.87975048536</v>
      </c>
      <c r="X66" s="29">
        <f t="shared" si="36"/>
        <v>1702145.0261166883</v>
      </c>
      <c r="Y66" s="35">
        <f t="shared" si="44"/>
        <v>18.620683182271353</v>
      </c>
      <c r="Z66" s="36">
        <f t="shared" si="45"/>
        <v>6.378222970250274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1845</v>
      </c>
      <c r="E67" s="49">
        <v>17</v>
      </c>
      <c r="F67" s="3">
        <f t="shared" si="37"/>
        <v>9.2140921409214101E-3</v>
      </c>
      <c r="G67" s="2">
        <v>0.5</v>
      </c>
      <c r="H67" s="3">
        <f t="shared" si="38"/>
        <v>4.5033112582781455E-2</v>
      </c>
      <c r="I67" s="3">
        <f t="shared" si="39"/>
        <v>0.95496688741721858</v>
      </c>
      <c r="J67" s="5">
        <f t="shared" si="46"/>
        <v>87819.715514176496</v>
      </c>
      <c r="K67" s="5">
        <f t="shared" si="40"/>
        <v>3954.7951357377492</v>
      </c>
      <c r="L67" s="5">
        <f t="shared" si="41"/>
        <v>429211.58973153809</v>
      </c>
      <c r="M67" s="5">
        <f t="shared" si="32"/>
        <v>1837110.009142071</v>
      </c>
      <c r="N67" s="33">
        <f t="shared" si="42"/>
        <v>20.919106813156453</v>
      </c>
      <c r="O67" s="4"/>
      <c r="Q67" s="27" t="s">
        <v>60</v>
      </c>
      <c r="R67" s="29">
        <f t="shared" si="33"/>
        <v>87819.715514176496</v>
      </c>
      <c r="S67" s="29">
        <f t="shared" si="34"/>
        <v>429211.58973153809</v>
      </c>
      <c r="T67" s="35">
        <f t="shared" si="35"/>
        <v>20.919106813156453</v>
      </c>
      <c r="U67" s="42">
        <v>0.82345390469096191</v>
      </c>
      <c r="V67" s="43">
        <f t="shared" si="47"/>
        <v>0.17654609530903809</v>
      </c>
      <c r="W67" s="29">
        <f t="shared" si="43"/>
        <v>353435.9595030502</v>
      </c>
      <c r="X67" s="29">
        <f t="shared" si="36"/>
        <v>1314832.146366203</v>
      </c>
      <c r="Y67" s="35">
        <f t="shared" si="44"/>
        <v>14.971947229252333</v>
      </c>
      <c r="Z67" s="36">
        <f t="shared" si="45"/>
        <v>5.9471595839041207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1445</v>
      </c>
      <c r="E68" s="49">
        <v>34</v>
      </c>
      <c r="F68" s="3">
        <f t="shared" si="37"/>
        <v>2.3529411764705882E-2</v>
      </c>
      <c r="G68" s="2">
        <v>0.5</v>
      </c>
      <c r="H68" s="3">
        <f t="shared" si="38"/>
        <v>0.1111111111111111</v>
      </c>
      <c r="I68" s="3">
        <f t="shared" si="39"/>
        <v>0.88888888888888884</v>
      </c>
      <c r="J68" s="5">
        <f t="shared" si="46"/>
        <v>83864.92037843875</v>
      </c>
      <c r="K68" s="5">
        <f t="shared" si="40"/>
        <v>9318.324486493193</v>
      </c>
      <c r="L68" s="5">
        <f t="shared" si="41"/>
        <v>396028.79067596071</v>
      </c>
      <c r="M68" s="5">
        <f t="shared" si="32"/>
        <v>1407898.4194105328</v>
      </c>
      <c r="N68" s="33">
        <f t="shared" si="42"/>
        <v>16.787691600462026</v>
      </c>
      <c r="O68" s="4"/>
      <c r="Q68" s="27" t="s">
        <v>62</v>
      </c>
      <c r="R68" s="29">
        <f t="shared" si="33"/>
        <v>83864.92037843875</v>
      </c>
      <c r="S68" s="29">
        <f t="shared" si="34"/>
        <v>396028.79067596071</v>
      </c>
      <c r="T68" s="35">
        <f t="shared" si="35"/>
        <v>16.787691600462026</v>
      </c>
      <c r="U68" s="42">
        <v>0.7557222850963411</v>
      </c>
      <c r="V68" s="43">
        <f t="shared" si="47"/>
        <v>0.2442777149036589</v>
      </c>
      <c r="W68" s="29">
        <f t="shared" si="43"/>
        <v>299287.78265357757</v>
      </c>
      <c r="X68" s="29">
        <f t="shared" si="36"/>
        <v>961396.18686315278</v>
      </c>
      <c r="Y68" s="35">
        <f t="shared" si="44"/>
        <v>11.463627253503276</v>
      </c>
      <c r="Z68" s="36">
        <f t="shared" si="45"/>
        <v>5.3240643469587496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1018</v>
      </c>
      <c r="E69" s="49">
        <v>39</v>
      </c>
      <c r="F69" s="3">
        <f t="shared" si="37"/>
        <v>3.8310412573673867E-2</v>
      </c>
      <c r="G69" s="2">
        <v>0.5</v>
      </c>
      <c r="H69" s="3">
        <f t="shared" si="38"/>
        <v>0.1748095024652622</v>
      </c>
      <c r="I69" s="3">
        <f t="shared" si="39"/>
        <v>0.82519049753473783</v>
      </c>
      <c r="J69" s="5">
        <f t="shared" si="46"/>
        <v>74546.595891945544</v>
      </c>
      <c r="K69" s="5">
        <f t="shared" si="40"/>
        <v>13031.45333834996</v>
      </c>
      <c r="L69" s="5">
        <f t="shared" si="41"/>
        <v>340154.34611385281</v>
      </c>
      <c r="M69" s="5">
        <f t="shared" si="32"/>
        <v>1011869.6287345722</v>
      </c>
      <c r="N69" s="33">
        <f t="shared" si="42"/>
        <v>13.573653050519784</v>
      </c>
      <c r="O69" s="4"/>
      <c r="Q69" s="27" t="s">
        <v>64</v>
      </c>
      <c r="R69" s="29">
        <f t="shared" si="33"/>
        <v>74546.595891945544</v>
      </c>
      <c r="S69" s="29">
        <f t="shared" si="34"/>
        <v>340154.34611385281</v>
      </c>
      <c r="T69" s="35">
        <f t="shared" si="35"/>
        <v>13.573653050519784</v>
      </c>
      <c r="U69" s="42">
        <v>0.69850988448397933</v>
      </c>
      <c r="V69" s="43">
        <f t="shared" si="47"/>
        <v>0.30149011551602067</v>
      </c>
      <c r="W69" s="29">
        <f t="shared" si="43"/>
        <v>237601.17301071086</v>
      </c>
      <c r="X69" s="29">
        <f t="shared" si="36"/>
        <v>662108.40420957515</v>
      </c>
      <c r="Y69" s="35">
        <f t="shared" si="44"/>
        <v>8.8818060206168745</v>
      </c>
      <c r="Z69" s="36">
        <f t="shared" si="45"/>
        <v>4.6918470299029096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634</v>
      </c>
      <c r="E70" s="49">
        <v>30</v>
      </c>
      <c r="F70" s="3">
        <f t="shared" si="37"/>
        <v>4.7318611987381701E-2</v>
      </c>
      <c r="G70" s="2">
        <v>0.5</v>
      </c>
      <c r="H70" s="3">
        <f t="shared" si="38"/>
        <v>0.21156558533145273</v>
      </c>
      <c r="I70" s="3">
        <f t="shared" si="39"/>
        <v>0.78843441466854725</v>
      </c>
      <c r="J70" s="5">
        <f t="shared" si="46"/>
        <v>61515.142553595586</v>
      </c>
      <c r="K70" s="5">
        <f t="shared" si="40"/>
        <v>13014.487141099205</v>
      </c>
      <c r="L70" s="5">
        <f t="shared" si="41"/>
        <v>275039.49491522991</v>
      </c>
      <c r="M70" s="5">
        <f t="shared" si="32"/>
        <v>671715.2826207194</v>
      </c>
      <c r="N70" s="33">
        <f t="shared" si="42"/>
        <v>10.919511111194806</v>
      </c>
      <c r="O70" s="4"/>
      <c r="Q70" s="27" t="s">
        <v>66</v>
      </c>
      <c r="R70" s="29">
        <f t="shared" si="33"/>
        <v>61515.142553595586</v>
      </c>
      <c r="S70" s="29">
        <f t="shared" si="34"/>
        <v>275039.49491522991</v>
      </c>
      <c r="T70" s="35">
        <f t="shared" si="35"/>
        <v>10.919511111194806</v>
      </c>
      <c r="U70" s="42">
        <v>0.67065690345363116</v>
      </c>
      <c r="V70" s="43">
        <f t="shared" si="47"/>
        <v>0.32934309654636884</v>
      </c>
      <c r="W70" s="29">
        <f t="shared" si="43"/>
        <v>184457.13598729883</v>
      </c>
      <c r="X70" s="29">
        <f t="shared" si="36"/>
        <v>424507.23119886429</v>
      </c>
      <c r="Y70" s="35">
        <f t="shared" si="44"/>
        <v>6.9008574730849199</v>
      </c>
      <c r="Z70" s="36">
        <f t="shared" si="45"/>
        <v>4.0186536381098863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302</v>
      </c>
      <c r="E71" s="49">
        <v>29</v>
      </c>
      <c r="F71" s="3">
        <f t="shared" si="37"/>
        <v>9.602649006622517E-2</v>
      </c>
      <c r="G71" s="2">
        <v>0.5</v>
      </c>
      <c r="H71" s="3">
        <f t="shared" si="38"/>
        <v>0.38718291054739651</v>
      </c>
      <c r="I71" s="3">
        <f t="shared" si="39"/>
        <v>0.61281708945260349</v>
      </c>
      <c r="J71" s="5">
        <f t="shared" si="46"/>
        <v>48500.65541249638</v>
      </c>
      <c r="K71" s="5">
        <f t="shared" si="40"/>
        <v>18778.624926066688</v>
      </c>
      <c r="L71" s="5">
        <f t="shared" si="41"/>
        <v>195556.71474731521</v>
      </c>
      <c r="M71" s="5">
        <f>L71+M72</f>
        <v>396675.78770548943</v>
      </c>
      <c r="N71" s="33">
        <f t="shared" si="42"/>
        <v>8.1787716955941256</v>
      </c>
      <c r="O71" s="4"/>
      <c r="Q71" s="27" t="s">
        <v>68</v>
      </c>
      <c r="R71" s="29">
        <f t="shared" si="33"/>
        <v>48500.65541249638</v>
      </c>
      <c r="S71" s="29">
        <f t="shared" si="34"/>
        <v>195556.71474731521</v>
      </c>
      <c r="T71" s="35">
        <f t="shared" si="35"/>
        <v>8.1787716955941256</v>
      </c>
      <c r="U71" s="42">
        <v>0.63527807449444496</v>
      </c>
      <c r="V71" s="43">
        <f t="shared" si="47"/>
        <v>0.36472192550555504</v>
      </c>
      <c r="W71" s="29">
        <f t="shared" si="43"/>
        <v>124232.89319913383</v>
      </c>
      <c r="X71" s="29">
        <f>X72+W71</f>
        <v>240050.09521156549</v>
      </c>
      <c r="Y71" s="35">
        <f t="shared" si="44"/>
        <v>4.9494196144350591</v>
      </c>
      <c r="Z71" s="36">
        <f t="shared" si="45"/>
        <v>3.2293520811590666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203</v>
      </c>
      <c r="E72" s="50">
        <v>30</v>
      </c>
      <c r="F72" s="17">
        <f t="shared" si="37"/>
        <v>0.14778325123152711</v>
      </c>
      <c r="G72" s="12"/>
      <c r="H72" s="17">
        <v>1</v>
      </c>
      <c r="I72" s="17">
        <f t="shared" si="39"/>
        <v>0</v>
      </c>
      <c r="J72" s="21">
        <f t="shared" si="46"/>
        <v>29722.030486429692</v>
      </c>
      <c r="K72" s="21">
        <f t="shared" si="40"/>
        <v>29722.030486429692</v>
      </c>
      <c r="L72" s="21">
        <f>K72/F72</f>
        <v>201119.07295817422</v>
      </c>
      <c r="M72" s="21">
        <f>L72</f>
        <v>201119.07295817422</v>
      </c>
      <c r="N72" s="34">
        <f t="shared" si="42"/>
        <v>6.7666666666666657</v>
      </c>
      <c r="O72" s="4"/>
      <c r="Q72" s="30" t="s">
        <v>69</v>
      </c>
      <c r="R72" s="31">
        <f t="shared" si="33"/>
        <v>29722.030486429692</v>
      </c>
      <c r="S72" s="31">
        <f t="shared" si="34"/>
        <v>201119.07295817422</v>
      </c>
      <c r="T72" s="38">
        <f t="shared" si="35"/>
        <v>6.7666666666666657</v>
      </c>
      <c r="U72" s="44">
        <v>0.57586384179742911</v>
      </c>
      <c r="V72" s="45">
        <f t="shared" si="47"/>
        <v>0.42413615820257089</v>
      </c>
      <c r="W72" s="31">
        <f t="shared" si="43"/>
        <v>115817.20201243165</v>
      </c>
      <c r="X72" s="31">
        <f>W72</f>
        <v>115817.20201243165</v>
      </c>
      <c r="Y72" s="38">
        <f t="shared" si="44"/>
        <v>3.8966786628292698</v>
      </c>
      <c r="Z72" s="37">
        <f t="shared" si="45"/>
        <v>2.8699880038373959</v>
      </c>
    </row>
    <row r="73" spans="1:26" s="2" customFormat="1" ht="13.2" x14ac:dyDescent="0.25">
      <c r="B73" s="2" t="s">
        <v>70</v>
      </c>
      <c r="D73" s="25">
        <f>SUM(D54:D72)</f>
        <v>31935</v>
      </c>
      <c r="E73" s="25">
        <f>SUM(E54:E72)</f>
        <v>245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74.562271653795605</v>
      </c>
      <c r="F78" s="54">
        <f>$Y$4</f>
        <v>67.531309074571453</v>
      </c>
      <c r="G78" s="54">
        <f>E78-F78</f>
        <v>7.0309625792241519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78.848661719478883</v>
      </c>
      <c r="F79" s="54">
        <f>$Y$29</f>
        <v>70.073129157695348</v>
      </c>
      <c r="G79" s="54">
        <f t="shared" ref="G79:G80" si="48">E79-F79</f>
        <v>8.7755325617835354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76.669040800809327</v>
      </c>
      <c r="F80" s="54">
        <f>$Y$54</f>
        <v>68.116050809059772</v>
      </c>
      <c r="G80" s="54">
        <f t="shared" si="48"/>
        <v>8.5529899917495555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6D28-C369-4B81-9822-9CD73F3391D6}">
  <dimension ref="A1:Z80"/>
  <sheetViews>
    <sheetView tabSelected="1" topLeftCell="A34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9" t="s">
        <v>87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74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6" t="s">
        <v>14</v>
      </c>
      <c r="S2" s="76"/>
      <c r="T2" s="76"/>
      <c r="U2" s="71" t="s">
        <v>15</v>
      </c>
      <c r="V2" s="71" t="s">
        <v>16</v>
      </c>
      <c r="W2" s="77" t="s">
        <v>17</v>
      </c>
      <c r="X2" s="77" t="s">
        <v>18</v>
      </c>
      <c r="Y2" s="78" t="s">
        <v>19</v>
      </c>
      <c r="Z2" s="78" t="s">
        <v>20</v>
      </c>
    </row>
    <row r="3" spans="1:26" s="10" customFormat="1" ht="23.25" customHeight="1" thickBot="1" x14ac:dyDescent="0.35">
      <c r="B3" s="75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7"/>
      <c r="X3" s="77"/>
      <c r="Y3" s="78"/>
      <c r="Z3" s="78"/>
    </row>
    <row r="4" spans="1:26" s="2" customFormat="1" ht="15.6" x14ac:dyDescent="0.3">
      <c r="A4" s="2">
        <v>1</v>
      </c>
      <c r="B4" s="1">
        <v>0</v>
      </c>
      <c r="C4" s="1">
        <v>1</v>
      </c>
      <c r="D4" s="64">
        <v>98</v>
      </c>
      <c r="E4" s="6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7632687.4853396146</v>
      </c>
      <c r="N4" s="32">
        <f>M4/J4</f>
        <v>76.326874853396149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76.326874853396149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6881435.5737732146</v>
      </c>
      <c r="Y4" s="40">
        <f>X4/R4</f>
        <v>68.814355737732143</v>
      </c>
      <c r="Z4" s="36">
        <f>T4-Y4</f>
        <v>7.5125191156640057</v>
      </c>
    </row>
    <row r="5" spans="1:26" s="2" customFormat="1" ht="15.6" x14ac:dyDescent="0.3">
      <c r="A5" s="2">
        <v>2</v>
      </c>
      <c r="B5" s="1" t="s">
        <v>35</v>
      </c>
      <c r="C5" s="1">
        <v>4</v>
      </c>
      <c r="D5" s="64">
        <v>486</v>
      </c>
      <c r="E5" s="6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7532687.4853396146</v>
      </c>
      <c r="N5" s="33">
        <f t="shared" ref="N5:N22" si="10">M5/J5</f>
        <v>75.326874853396149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75.326874853396149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6784755.379598341</v>
      </c>
      <c r="Y5" s="35">
        <f t="shared" ref="Y5:Y22" si="12">X5/R5</f>
        <v>67.847553795983416</v>
      </c>
      <c r="Z5" s="36">
        <f t="shared" ref="Z5:Z22" si="13">T5-Y5</f>
        <v>7.4793210574127329</v>
      </c>
    </row>
    <row r="6" spans="1:26" s="2" customFormat="1" ht="15.6" x14ac:dyDescent="0.3">
      <c r="A6" s="2">
        <v>3</v>
      </c>
      <c r="B6" s="1" t="s">
        <v>37</v>
      </c>
      <c r="C6" s="1">
        <v>5</v>
      </c>
      <c r="D6" s="64">
        <v>753</v>
      </c>
      <c r="E6" s="61">
        <v>1</v>
      </c>
      <c r="F6" s="3">
        <f t="shared" si="5"/>
        <v>1.3280212483399733E-3</v>
      </c>
      <c r="G6" s="2">
        <v>0.5</v>
      </c>
      <c r="H6" s="3">
        <f t="shared" si="6"/>
        <v>6.6181336863004626E-3</v>
      </c>
      <c r="I6" s="3">
        <f t="shared" si="7"/>
        <v>0.99338186631369951</v>
      </c>
      <c r="J6" s="5">
        <f t="shared" ref="J6:J22" si="14">I5*J5</f>
        <v>100000</v>
      </c>
      <c r="K6" s="5">
        <f t="shared" si="8"/>
        <v>661.81336863004628</v>
      </c>
      <c r="L6" s="5">
        <f t="shared" si="9"/>
        <v>498345.46657842491</v>
      </c>
      <c r="M6" s="5">
        <f t="shared" si="0"/>
        <v>7132687.4853396146</v>
      </c>
      <c r="N6" s="33">
        <f t="shared" si="10"/>
        <v>71.326874853396149</v>
      </c>
      <c r="O6" s="4"/>
      <c r="Q6" s="27" t="s">
        <v>38</v>
      </c>
      <c r="R6" s="29">
        <f t="shared" si="1"/>
        <v>100000</v>
      </c>
      <c r="S6" s="29">
        <f t="shared" si="2"/>
        <v>498345.46657842491</v>
      </c>
      <c r="T6" s="35">
        <f t="shared" si="3"/>
        <v>71.326874853396149</v>
      </c>
      <c r="U6" s="42">
        <v>0.96680194174873568</v>
      </c>
      <c r="V6" s="43">
        <f>1-U6</f>
        <v>3.3198058251264317E-2</v>
      </c>
      <c r="W6" s="29">
        <f t="shared" si="11"/>
        <v>481801.36474970088</v>
      </c>
      <c r="X6" s="29">
        <f t="shared" si="4"/>
        <v>6398034.6028988464</v>
      </c>
      <c r="Y6" s="35">
        <f t="shared" si="12"/>
        <v>63.980346028988464</v>
      </c>
      <c r="Z6" s="36">
        <f t="shared" si="13"/>
        <v>7.3465288244076845</v>
      </c>
    </row>
    <row r="7" spans="1:26" s="2" customFormat="1" ht="15.6" x14ac:dyDescent="0.3">
      <c r="A7" s="2">
        <v>4</v>
      </c>
      <c r="B7" s="1" t="s">
        <v>39</v>
      </c>
      <c r="C7" s="1">
        <v>5</v>
      </c>
      <c r="D7" s="64">
        <v>930</v>
      </c>
      <c r="E7" s="6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99338.186631369957</v>
      </c>
      <c r="K7" s="5">
        <f t="shared" si="8"/>
        <v>0</v>
      </c>
      <c r="L7" s="5">
        <f t="shared" si="9"/>
        <v>496690.93315684982</v>
      </c>
      <c r="M7" s="5">
        <f t="shared" si="0"/>
        <v>6634342.0187611897</v>
      </c>
      <c r="N7" s="33">
        <f t="shared" si="10"/>
        <v>66.785414992326167</v>
      </c>
      <c r="O7" s="4"/>
      <c r="Q7" s="27" t="s">
        <v>40</v>
      </c>
      <c r="R7" s="29">
        <f t="shared" si="1"/>
        <v>99338.186631369957</v>
      </c>
      <c r="S7" s="29">
        <f t="shared" si="2"/>
        <v>496690.93315684982</v>
      </c>
      <c r="T7" s="35">
        <f t="shared" si="3"/>
        <v>66.785414992326167</v>
      </c>
      <c r="U7" s="42">
        <v>0.96680194174873568</v>
      </c>
      <c r="V7" s="43">
        <f>1-U7</f>
        <v>3.3198058251264317E-2</v>
      </c>
      <c r="W7" s="29">
        <f t="shared" si="11"/>
        <v>480201.75862503389</v>
      </c>
      <c r="X7" s="29">
        <f t="shared" si="4"/>
        <v>5916233.2381491456</v>
      </c>
      <c r="Y7" s="35">
        <f t="shared" si="12"/>
        <v>59.556485162180934</v>
      </c>
      <c r="Z7" s="36">
        <f t="shared" si="13"/>
        <v>7.2289298301452334</v>
      </c>
    </row>
    <row r="8" spans="1:26" s="2" customFormat="1" ht="15.6" x14ac:dyDescent="0.3">
      <c r="A8" s="2">
        <v>5</v>
      </c>
      <c r="B8" s="1" t="s">
        <v>41</v>
      </c>
      <c r="C8" s="1">
        <v>5</v>
      </c>
      <c r="D8" s="64">
        <v>1040</v>
      </c>
      <c r="E8" s="6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99338.186631369957</v>
      </c>
      <c r="K8" s="5">
        <f t="shared" si="8"/>
        <v>0</v>
      </c>
      <c r="L8" s="5">
        <f t="shared" si="9"/>
        <v>496690.93315684982</v>
      </c>
      <c r="M8" s="5">
        <f t="shared" si="0"/>
        <v>6137651.0856043398</v>
      </c>
      <c r="N8" s="33">
        <f t="shared" si="10"/>
        <v>61.78541499232616</v>
      </c>
      <c r="O8" s="4"/>
      <c r="Q8" s="27" t="s">
        <v>42</v>
      </c>
      <c r="R8" s="29">
        <f t="shared" si="1"/>
        <v>99338.186631369957</v>
      </c>
      <c r="S8" s="29">
        <f t="shared" si="2"/>
        <v>496690.93315684982</v>
      </c>
      <c r="T8" s="35">
        <f t="shared" si="3"/>
        <v>61.78541499232616</v>
      </c>
      <c r="U8" s="42">
        <v>0.96680194174873568</v>
      </c>
      <c r="V8" s="43">
        <f>1-U8</f>
        <v>3.3198058251264317E-2</v>
      </c>
      <c r="W8" s="29">
        <f t="shared" si="11"/>
        <v>480201.75862503389</v>
      </c>
      <c r="X8" s="29">
        <f t="shared" si="4"/>
        <v>5436031.4795241114</v>
      </c>
      <c r="Y8" s="35">
        <f t="shared" si="12"/>
        <v>54.722475453437255</v>
      </c>
      <c r="Z8" s="36">
        <f t="shared" si="13"/>
        <v>7.0629395388889051</v>
      </c>
    </row>
    <row r="9" spans="1:26" s="2" customFormat="1" ht="15.6" x14ac:dyDescent="0.3">
      <c r="A9" s="2">
        <v>6</v>
      </c>
      <c r="B9" s="1" t="s">
        <v>43</v>
      </c>
      <c r="C9" s="1">
        <v>5</v>
      </c>
      <c r="D9" s="64">
        <v>1071</v>
      </c>
      <c r="E9" s="6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99338.186631369957</v>
      </c>
      <c r="K9" s="5">
        <f t="shared" si="8"/>
        <v>0</v>
      </c>
      <c r="L9" s="5">
        <f t="shared" si="9"/>
        <v>496690.93315684982</v>
      </c>
      <c r="M9" s="5">
        <f t="shared" si="0"/>
        <v>5640960.15244749</v>
      </c>
      <c r="N9" s="33">
        <f t="shared" si="10"/>
        <v>56.78541499232616</v>
      </c>
      <c r="O9" s="4"/>
      <c r="Q9" s="27" t="s">
        <v>44</v>
      </c>
      <c r="R9" s="29">
        <f t="shared" si="1"/>
        <v>99338.186631369957</v>
      </c>
      <c r="S9" s="29">
        <f t="shared" si="2"/>
        <v>496690.93315684982</v>
      </c>
      <c r="T9" s="35">
        <f t="shared" si="3"/>
        <v>56.78541499232616</v>
      </c>
      <c r="U9" s="42">
        <v>0.9555940589531835</v>
      </c>
      <c r="V9" s="43">
        <f t="shared" ref="V9:V22" si="15">1-U9</f>
        <v>4.4405941046816499E-2</v>
      </c>
      <c r="W9" s="29">
        <f t="shared" si="11"/>
        <v>474634.90486059844</v>
      </c>
      <c r="X9" s="29">
        <f t="shared" si="4"/>
        <v>4955829.7208990771</v>
      </c>
      <c r="Y9" s="35">
        <f t="shared" si="12"/>
        <v>49.888465744693576</v>
      </c>
      <c r="Z9" s="36">
        <f t="shared" si="13"/>
        <v>6.896949247632584</v>
      </c>
    </row>
    <row r="10" spans="1:26" s="2" customFormat="1" ht="15.6" x14ac:dyDescent="0.3">
      <c r="A10" s="2">
        <v>7</v>
      </c>
      <c r="B10" s="1" t="s">
        <v>45</v>
      </c>
      <c r="C10" s="1">
        <v>5</v>
      </c>
      <c r="D10" s="64">
        <v>1188</v>
      </c>
      <c r="E10" s="61">
        <v>0</v>
      </c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99338.186631369957</v>
      </c>
      <c r="K10" s="5">
        <f t="shared" si="8"/>
        <v>0</v>
      </c>
      <c r="L10" s="5">
        <f t="shared" si="9"/>
        <v>496690.93315684982</v>
      </c>
      <c r="M10" s="5">
        <f t="shared" si="0"/>
        <v>5144269.2192906402</v>
      </c>
      <c r="N10" s="33">
        <f t="shared" si="10"/>
        <v>51.78541499232616</v>
      </c>
      <c r="O10" s="4"/>
      <c r="Q10" s="27" t="s">
        <v>46</v>
      </c>
      <c r="R10" s="29">
        <f t="shared" si="1"/>
        <v>99338.186631369957</v>
      </c>
      <c r="S10" s="29">
        <f t="shared" si="2"/>
        <v>496690.93315684982</v>
      </c>
      <c r="T10" s="35">
        <f t="shared" si="3"/>
        <v>51.78541499232616</v>
      </c>
      <c r="U10" s="42">
        <v>0.96363095511775332</v>
      </c>
      <c r="V10" s="43">
        <f t="shared" si="15"/>
        <v>3.6369044882246682E-2</v>
      </c>
      <c r="W10" s="29">
        <f t="shared" si="11"/>
        <v>478626.75831626338</v>
      </c>
      <c r="X10" s="29">
        <f t="shared" si="4"/>
        <v>4481194.8160384791</v>
      </c>
      <c r="Y10" s="35">
        <f t="shared" si="12"/>
        <v>45.110495449927662</v>
      </c>
      <c r="Z10" s="36">
        <f t="shared" si="13"/>
        <v>6.6749195423984986</v>
      </c>
    </row>
    <row r="11" spans="1:26" s="2" customFormat="1" ht="15.6" x14ac:dyDescent="0.3">
      <c r="A11" s="2">
        <v>8</v>
      </c>
      <c r="B11" s="1" t="s">
        <v>47</v>
      </c>
      <c r="C11" s="1">
        <v>5</v>
      </c>
      <c r="D11" s="64">
        <v>1197</v>
      </c>
      <c r="E11" s="61">
        <v>4</v>
      </c>
      <c r="F11" s="3">
        <f t="shared" si="5"/>
        <v>3.3416875522138678E-3</v>
      </c>
      <c r="G11" s="2">
        <v>0.5</v>
      </c>
      <c r="H11" s="3">
        <f t="shared" si="6"/>
        <v>1.6570008285004139E-2</v>
      </c>
      <c r="I11" s="3">
        <f t="shared" si="7"/>
        <v>0.9834299917149959</v>
      </c>
      <c r="J11" s="5">
        <f t="shared" si="14"/>
        <v>99338.186631369957</v>
      </c>
      <c r="K11" s="5">
        <f t="shared" si="8"/>
        <v>1646.0345754990876</v>
      </c>
      <c r="L11" s="5">
        <f t="shared" si="9"/>
        <v>492575.84671810211</v>
      </c>
      <c r="M11" s="5">
        <f t="shared" si="0"/>
        <v>4647578.2861337904</v>
      </c>
      <c r="N11" s="33">
        <f t="shared" si="10"/>
        <v>46.78541499232616</v>
      </c>
      <c r="O11" s="4"/>
      <c r="Q11" s="27" t="s">
        <v>48</v>
      </c>
      <c r="R11" s="29">
        <f t="shared" si="1"/>
        <v>99338.186631369957</v>
      </c>
      <c r="S11" s="29">
        <f t="shared" si="2"/>
        <v>492575.84671810211</v>
      </c>
      <c r="T11" s="35">
        <f t="shared" si="3"/>
        <v>46.78541499232616</v>
      </c>
      <c r="U11" s="42">
        <v>0.96005435016735896</v>
      </c>
      <c r="V11" s="43">
        <f t="shared" si="15"/>
        <v>3.9945649832641039E-2</v>
      </c>
      <c r="W11" s="29">
        <f t="shared" si="11"/>
        <v>472899.58442908415</v>
      </c>
      <c r="X11" s="29">
        <f t="shared" si="4"/>
        <v>4002568.057722216</v>
      </c>
      <c r="Y11" s="35">
        <f t="shared" si="12"/>
        <v>40.292340674338895</v>
      </c>
      <c r="Z11" s="36">
        <f t="shared" si="13"/>
        <v>6.493074317987265</v>
      </c>
    </row>
    <row r="12" spans="1:26" s="2" customFormat="1" ht="15.6" x14ac:dyDescent="0.3">
      <c r="A12" s="2">
        <v>9</v>
      </c>
      <c r="B12" s="1" t="s">
        <v>49</v>
      </c>
      <c r="C12" s="1">
        <v>5</v>
      </c>
      <c r="D12" s="64">
        <v>1116</v>
      </c>
      <c r="E12" s="61">
        <v>4</v>
      </c>
      <c r="F12" s="3">
        <f t="shared" si="5"/>
        <v>3.5842293906810036E-3</v>
      </c>
      <c r="G12" s="2">
        <v>0.5</v>
      </c>
      <c r="H12" s="3">
        <f t="shared" si="6"/>
        <v>1.7761989342806393E-2</v>
      </c>
      <c r="I12" s="3">
        <f t="shared" si="7"/>
        <v>0.98223801065719363</v>
      </c>
      <c r="J12" s="5">
        <f t="shared" si="14"/>
        <v>97692.152055870873</v>
      </c>
      <c r="K12" s="5">
        <f t="shared" si="8"/>
        <v>1735.2069636922001</v>
      </c>
      <c r="L12" s="5">
        <f t="shared" si="9"/>
        <v>484122.74287012394</v>
      </c>
      <c r="M12" s="5">
        <f t="shared" si="0"/>
        <v>4155002.4394156882</v>
      </c>
      <c r="N12" s="33">
        <f t="shared" si="10"/>
        <v>42.531588791691384</v>
      </c>
      <c r="O12" s="4"/>
      <c r="Q12" s="27" t="s">
        <v>50</v>
      </c>
      <c r="R12" s="29">
        <f t="shared" si="1"/>
        <v>97692.152055870873</v>
      </c>
      <c r="S12" s="29">
        <f t="shared" si="2"/>
        <v>484122.74287012394</v>
      </c>
      <c r="T12" s="35">
        <f t="shared" si="3"/>
        <v>42.531588791691384</v>
      </c>
      <c r="U12" s="42">
        <v>0.94127750867207383</v>
      </c>
      <c r="V12" s="43">
        <f t="shared" si="15"/>
        <v>5.8722491327926174E-2</v>
      </c>
      <c r="W12" s="29">
        <f t="shared" si="11"/>
        <v>455693.84930028126</v>
      </c>
      <c r="X12" s="29">
        <f t="shared" si="4"/>
        <v>3529668.4732931317</v>
      </c>
      <c r="Y12" s="35">
        <f t="shared" si="12"/>
        <v>36.130522247831003</v>
      </c>
      <c r="Z12" s="36">
        <f t="shared" si="13"/>
        <v>6.4010665438603809</v>
      </c>
    </row>
    <row r="13" spans="1:26" s="2" customFormat="1" ht="15.6" x14ac:dyDescent="0.3">
      <c r="A13" s="2">
        <v>10</v>
      </c>
      <c r="B13" s="1" t="s">
        <v>51</v>
      </c>
      <c r="C13" s="1">
        <v>5</v>
      </c>
      <c r="D13" s="64">
        <v>1251</v>
      </c>
      <c r="E13" s="61">
        <v>9</v>
      </c>
      <c r="F13" s="3">
        <f t="shared" si="5"/>
        <v>7.1942446043165471E-3</v>
      </c>
      <c r="G13" s="2">
        <v>0.5</v>
      </c>
      <c r="H13" s="3">
        <f t="shared" si="6"/>
        <v>3.5335689045936397E-2</v>
      </c>
      <c r="I13" s="3">
        <f t="shared" si="7"/>
        <v>0.96466431095406358</v>
      </c>
      <c r="J13" s="5">
        <f t="shared" si="14"/>
        <v>95956.945092178677</v>
      </c>
      <c r="K13" s="5">
        <f t="shared" si="8"/>
        <v>3390.7047735752185</v>
      </c>
      <c r="L13" s="5">
        <f t="shared" si="9"/>
        <v>471307.96352695528</v>
      </c>
      <c r="M13" s="5">
        <f t="shared" si="0"/>
        <v>3670879.6965455641</v>
      </c>
      <c r="N13" s="33">
        <f t="shared" si="10"/>
        <v>38.255487323186706</v>
      </c>
      <c r="O13" s="4"/>
      <c r="Q13" s="27" t="s">
        <v>52</v>
      </c>
      <c r="R13" s="29">
        <f t="shared" si="1"/>
        <v>95956.945092178677</v>
      </c>
      <c r="S13" s="29">
        <f t="shared" si="2"/>
        <v>471307.96352695528</v>
      </c>
      <c r="T13" s="35">
        <f t="shared" si="3"/>
        <v>38.255487323186706</v>
      </c>
      <c r="U13" s="42">
        <v>0.95386474178345915</v>
      </c>
      <c r="V13" s="43">
        <f t="shared" si="15"/>
        <v>4.6135258216540853E-2</v>
      </c>
      <c r="W13" s="29">
        <f t="shared" si="11"/>
        <v>449564.04893012717</v>
      </c>
      <c r="X13" s="29">
        <f t="shared" si="4"/>
        <v>3073974.6239928505</v>
      </c>
      <c r="Y13" s="35">
        <f t="shared" si="12"/>
        <v>32.034936304401029</v>
      </c>
      <c r="Z13" s="36">
        <f t="shared" si="13"/>
        <v>6.2205510187856774</v>
      </c>
    </row>
    <row r="14" spans="1:26" s="2" customFormat="1" ht="15.6" x14ac:dyDescent="0.3">
      <c r="A14" s="2">
        <v>11</v>
      </c>
      <c r="B14" s="1" t="s">
        <v>53</v>
      </c>
      <c r="C14" s="1">
        <v>5</v>
      </c>
      <c r="D14" s="64">
        <v>1362</v>
      </c>
      <c r="E14" s="61">
        <v>7</v>
      </c>
      <c r="F14" s="3">
        <f t="shared" si="5"/>
        <v>5.1395007342143906E-3</v>
      </c>
      <c r="G14" s="2">
        <v>0.5</v>
      </c>
      <c r="H14" s="3">
        <f t="shared" si="6"/>
        <v>2.5371511417180134E-2</v>
      </c>
      <c r="I14" s="3">
        <f t="shared" si="7"/>
        <v>0.97462848858281992</v>
      </c>
      <c r="J14" s="5">
        <f t="shared" si="14"/>
        <v>92566.24031860345</v>
      </c>
      <c r="K14" s="5">
        <f t="shared" si="8"/>
        <v>2348.5454230888872</v>
      </c>
      <c r="L14" s="5">
        <f t="shared" si="9"/>
        <v>456959.83803529502</v>
      </c>
      <c r="M14" s="5">
        <f t="shared" si="0"/>
        <v>3199571.7330186088</v>
      </c>
      <c r="N14" s="33">
        <f t="shared" si="10"/>
        <v>34.565212133559847</v>
      </c>
      <c r="O14" s="4"/>
      <c r="Q14" s="27" t="s">
        <v>54</v>
      </c>
      <c r="R14" s="29">
        <f t="shared" si="1"/>
        <v>92566.24031860345</v>
      </c>
      <c r="S14" s="29">
        <f t="shared" si="2"/>
        <v>456959.83803529502</v>
      </c>
      <c r="T14" s="35">
        <f t="shared" si="3"/>
        <v>34.565212133559847</v>
      </c>
      <c r="U14" s="42">
        <v>0.94210046609890041</v>
      </c>
      <c r="V14" s="43">
        <f t="shared" si="15"/>
        <v>5.7899533901099587E-2</v>
      </c>
      <c r="W14" s="29">
        <f t="shared" si="11"/>
        <v>430502.07640152948</v>
      </c>
      <c r="X14" s="29">
        <f t="shared" si="4"/>
        <v>2624410.5750627234</v>
      </c>
      <c r="Y14" s="35">
        <f t="shared" si="12"/>
        <v>28.35170323467576</v>
      </c>
      <c r="Z14" s="36">
        <f t="shared" si="13"/>
        <v>6.2135088988840863</v>
      </c>
    </row>
    <row r="15" spans="1:26" s="2" customFormat="1" ht="15.6" x14ac:dyDescent="0.3">
      <c r="A15" s="2">
        <v>12</v>
      </c>
      <c r="B15" s="1" t="s">
        <v>55</v>
      </c>
      <c r="C15" s="1">
        <v>5</v>
      </c>
      <c r="D15" s="64">
        <v>1314</v>
      </c>
      <c r="E15" s="61">
        <v>10</v>
      </c>
      <c r="F15" s="3">
        <f t="shared" si="5"/>
        <v>7.6103500761035003E-3</v>
      </c>
      <c r="G15" s="2">
        <v>0.5</v>
      </c>
      <c r="H15" s="3">
        <f t="shared" si="6"/>
        <v>3.7341299477221805E-2</v>
      </c>
      <c r="I15" s="3">
        <f t="shared" si="7"/>
        <v>0.96265870052277824</v>
      </c>
      <c r="J15" s="5">
        <f t="shared" si="14"/>
        <v>90217.694895514564</v>
      </c>
      <c r="K15" s="5">
        <f t="shared" si="8"/>
        <v>3368.8459632380341</v>
      </c>
      <c r="L15" s="5">
        <f t="shared" si="9"/>
        <v>442666.35956947779</v>
      </c>
      <c r="M15" s="5">
        <f t="shared" si="0"/>
        <v>2742611.894983314</v>
      </c>
      <c r="N15" s="33">
        <f t="shared" si="10"/>
        <v>30.399933163440544</v>
      </c>
      <c r="O15" s="4"/>
      <c r="Q15" s="27" t="s">
        <v>56</v>
      </c>
      <c r="R15" s="29">
        <f t="shared" si="1"/>
        <v>90217.694895514564</v>
      </c>
      <c r="S15" s="29">
        <f t="shared" si="2"/>
        <v>442666.35956947779</v>
      </c>
      <c r="T15" s="35">
        <f t="shared" si="3"/>
        <v>30.399933163440544</v>
      </c>
      <c r="U15" s="42">
        <v>0.91645683631107144</v>
      </c>
      <c r="V15" s="43">
        <f t="shared" si="15"/>
        <v>8.3543163688928557E-2</v>
      </c>
      <c r="W15" s="29">
        <f t="shared" si="11"/>
        <v>405684.61143238278</v>
      </c>
      <c r="X15" s="29">
        <f t="shared" si="4"/>
        <v>2193908.498661194</v>
      </c>
      <c r="Y15" s="35">
        <f t="shared" si="12"/>
        <v>24.317940080402902</v>
      </c>
      <c r="Z15" s="36">
        <f t="shared" si="13"/>
        <v>6.0819930830376414</v>
      </c>
    </row>
    <row r="16" spans="1:26" s="2" customFormat="1" ht="15.6" x14ac:dyDescent="0.3">
      <c r="A16" s="2">
        <v>13</v>
      </c>
      <c r="B16" s="1" t="s">
        <v>57</v>
      </c>
      <c r="C16" s="1">
        <v>5</v>
      </c>
      <c r="D16" s="64">
        <v>1245</v>
      </c>
      <c r="E16" s="61">
        <v>10</v>
      </c>
      <c r="F16" s="3">
        <f t="shared" si="5"/>
        <v>8.0321285140562242E-3</v>
      </c>
      <c r="G16" s="2">
        <v>0.5</v>
      </c>
      <c r="H16" s="3">
        <f t="shared" si="6"/>
        <v>3.937007874015748E-2</v>
      </c>
      <c r="I16" s="3">
        <f t="shared" si="7"/>
        <v>0.96062992125984248</v>
      </c>
      <c r="J16" s="5">
        <f t="shared" si="14"/>
        <v>86848.848932276538</v>
      </c>
      <c r="K16" s="5">
        <f t="shared" si="8"/>
        <v>3419.2460209557694</v>
      </c>
      <c r="L16" s="5">
        <f t="shared" si="9"/>
        <v>425696.12960899319</v>
      </c>
      <c r="M16" s="5">
        <f t="shared" si="0"/>
        <v>2299945.5354138361</v>
      </c>
      <c r="N16" s="33">
        <f t="shared" si="10"/>
        <v>26.482164861013874</v>
      </c>
      <c r="O16" s="4"/>
      <c r="Q16" s="27" t="s">
        <v>58</v>
      </c>
      <c r="R16" s="29">
        <f t="shared" si="1"/>
        <v>86848.848932276538</v>
      </c>
      <c r="S16" s="29">
        <f t="shared" si="2"/>
        <v>425696.12960899319</v>
      </c>
      <c r="T16" s="35">
        <f t="shared" si="3"/>
        <v>26.482164861013874</v>
      </c>
      <c r="U16" s="42">
        <v>0.8859396016463057</v>
      </c>
      <c r="V16" s="43">
        <f t="shared" si="15"/>
        <v>0.1140603983536943</v>
      </c>
      <c r="W16" s="29">
        <f t="shared" si="11"/>
        <v>377141.05948816554</v>
      </c>
      <c r="X16" s="29">
        <f t="shared" si="4"/>
        <v>1788223.8872288112</v>
      </c>
      <c r="Y16" s="35">
        <f t="shared" si="12"/>
        <v>20.590070095497087</v>
      </c>
      <c r="Z16" s="36">
        <f t="shared" si="13"/>
        <v>5.8920947655167879</v>
      </c>
    </row>
    <row r="17" spans="1:26" s="2" customFormat="1" ht="15.6" x14ac:dyDescent="0.3">
      <c r="A17" s="2">
        <v>14</v>
      </c>
      <c r="B17" s="1" t="s">
        <v>59</v>
      </c>
      <c r="C17" s="1">
        <v>5</v>
      </c>
      <c r="D17" s="64">
        <v>992</v>
      </c>
      <c r="E17" s="61">
        <v>12</v>
      </c>
      <c r="F17" s="3">
        <f t="shared" si="5"/>
        <v>1.2096774193548387E-2</v>
      </c>
      <c r="G17" s="2">
        <v>0.5</v>
      </c>
      <c r="H17" s="3">
        <f t="shared" si="6"/>
        <v>5.8708414872798431E-2</v>
      </c>
      <c r="I17" s="3">
        <f t="shared" si="7"/>
        <v>0.94129158512720157</v>
      </c>
      <c r="J17" s="5">
        <f t="shared" si="14"/>
        <v>83429.602911320762</v>
      </c>
      <c r="K17" s="5">
        <f t="shared" si="8"/>
        <v>4898.0197403906514</v>
      </c>
      <c r="L17" s="5">
        <f t="shared" si="9"/>
        <v>404902.9652056272</v>
      </c>
      <c r="M17" s="5">
        <f t="shared" si="0"/>
        <v>1874249.4058048432</v>
      </c>
      <c r="N17" s="33">
        <f t="shared" si="10"/>
        <v>22.465040470071827</v>
      </c>
      <c r="O17" s="4"/>
      <c r="Q17" s="27" t="s">
        <v>60</v>
      </c>
      <c r="R17" s="29">
        <f t="shared" si="1"/>
        <v>83429.602911320762</v>
      </c>
      <c r="S17" s="29">
        <f t="shared" si="2"/>
        <v>404902.9652056272</v>
      </c>
      <c r="T17" s="35">
        <f t="shared" si="3"/>
        <v>22.465040470071827</v>
      </c>
      <c r="U17" s="42">
        <v>0.85631920960893304</v>
      </c>
      <c r="V17" s="43">
        <f t="shared" si="15"/>
        <v>0.14368079039106696</v>
      </c>
      <c r="W17" s="29">
        <f t="shared" si="11"/>
        <v>346726.18713319598</v>
      </c>
      <c r="X17" s="29">
        <f t="shared" si="4"/>
        <v>1411082.8277406457</v>
      </c>
      <c r="Y17" s="35">
        <f t="shared" si="12"/>
        <v>16.913454918879548</v>
      </c>
      <c r="Z17" s="36">
        <f t="shared" si="13"/>
        <v>5.5515855511922787</v>
      </c>
    </row>
    <row r="18" spans="1:26" s="2" customFormat="1" ht="15.6" x14ac:dyDescent="0.3">
      <c r="A18" s="2">
        <v>15</v>
      </c>
      <c r="B18" s="1" t="s">
        <v>61</v>
      </c>
      <c r="C18" s="1">
        <v>5</v>
      </c>
      <c r="D18" s="64">
        <v>702</v>
      </c>
      <c r="E18" s="61">
        <v>5</v>
      </c>
      <c r="F18" s="3">
        <f t="shared" si="5"/>
        <v>7.1225071225071226E-3</v>
      </c>
      <c r="G18" s="2">
        <v>0.5</v>
      </c>
      <c r="H18" s="3">
        <f t="shared" si="6"/>
        <v>3.4989503149055287E-2</v>
      </c>
      <c r="I18" s="3">
        <f t="shared" si="7"/>
        <v>0.96501049685094475</v>
      </c>
      <c r="J18" s="5">
        <f t="shared" si="14"/>
        <v>78531.583170930113</v>
      </c>
      <c r="K18" s="5">
        <f t="shared" si="8"/>
        <v>2747.7810766595562</v>
      </c>
      <c r="L18" s="5">
        <f t="shared" si="9"/>
        <v>385788.4631630017</v>
      </c>
      <c r="M18" s="5">
        <f t="shared" si="0"/>
        <v>1469346.4405992159</v>
      </c>
      <c r="N18" s="33">
        <f t="shared" si="10"/>
        <v>18.710261289411022</v>
      </c>
      <c r="O18" s="4"/>
      <c r="Q18" s="27" t="s">
        <v>62</v>
      </c>
      <c r="R18" s="29">
        <f t="shared" si="1"/>
        <v>78531.583170930113</v>
      </c>
      <c r="S18" s="29">
        <f t="shared" si="2"/>
        <v>385788.4631630017</v>
      </c>
      <c r="T18" s="35">
        <f t="shared" si="3"/>
        <v>18.710261289411022</v>
      </c>
      <c r="U18" s="42">
        <v>0.77613843304153718</v>
      </c>
      <c r="V18" s="43">
        <f t="shared" si="15"/>
        <v>0.22386156695846282</v>
      </c>
      <c r="W18" s="29">
        <f t="shared" si="11"/>
        <v>299425.25328483491</v>
      </c>
      <c r="X18" s="29">
        <f t="shared" si="4"/>
        <v>1064356.6406074497</v>
      </c>
      <c r="Y18" s="35">
        <f t="shared" si="12"/>
        <v>13.553230402738659</v>
      </c>
      <c r="Z18" s="36">
        <f t="shared" si="13"/>
        <v>5.1570308866723629</v>
      </c>
    </row>
    <row r="19" spans="1:26" s="2" customFormat="1" ht="15.6" x14ac:dyDescent="0.3">
      <c r="A19" s="2">
        <v>16</v>
      </c>
      <c r="B19" s="1" t="s">
        <v>63</v>
      </c>
      <c r="C19" s="1">
        <v>5</v>
      </c>
      <c r="D19" s="64">
        <v>481</v>
      </c>
      <c r="E19" s="61">
        <v>18</v>
      </c>
      <c r="F19" s="3">
        <f t="shared" si="5"/>
        <v>3.7422037422037424E-2</v>
      </c>
      <c r="G19" s="2">
        <v>0.5</v>
      </c>
      <c r="H19" s="3">
        <f t="shared" si="6"/>
        <v>0.17110266159695819</v>
      </c>
      <c r="I19" s="3">
        <f t="shared" si="7"/>
        <v>0.82889733840304181</v>
      </c>
      <c r="J19" s="5">
        <f t="shared" si="14"/>
        <v>75783.802094270563</v>
      </c>
      <c r="K19" s="5">
        <f t="shared" si="8"/>
        <v>12966.810244266828</v>
      </c>
      <c r="L19" s="5">
        <f t="shared" si="9"/>
        <v>346501.98486068577</v>
      </c>
      <c r="M19" s="5">
        <f t="shared" si="0"/>
        <v>1083557.9774362142</v>
      </c>
      <c r="N19" s="33">
        <f t="shared" si="10"/>
        <v>14.298015505850872</v>
      </c>
      <c r="O19" s="4"/>
      <c r="Q19" s="27" t="s">
        <v>64</v>
      </c>
      <c r="R19" s="29">
        <f t="shared" si="1"/>
        <v>75783.802094270563</v>
      </c>
      <c r="S19" s="29">
        <f t="shared" si="2"/>
        <v>346501.98486068577</v>
      </c>
      <c r="T19" s="35">
        <f t="shared" si="3"/>
        <v>14.298015505850872</v>
      </c>
      <c r="U19" s="42">
        <v>0.73716277889453141</v>
      </c>
      <c r="V19" s="43">
        <f t="shared" si="15"/>
        <v>0.26283722110546859</v>
      </c>
      <c r="W19" s="29">
        <f t="shared" si="11"/>
        <v>255428.36605237398</v>
      </c>
      <c r="X19" s="29">
        <f t="shared" si="4"/>
        <v>764931.38732261467</v>
      </c>
      <c r="Y19" s="35">
        <f t="shared" si="12"/>
        <v>10.093600033039849</v>
      </c>
      <c r="Z19" s="36">
        <f t="shared" si="13"/>
        <v>4.2044154728110232</v>
      </c>
    </row>
    <row r="20" spans="1:26" s="2" customFormat="1" ht="15.6" x14ac:dyDescent="0.3">
      <c r="A20" s="2">
        <v>17</v>
      </c>
      <c r="B20" s="1" t="s">
        <v>65</v>
      </c>
      <c r="C20" s="1">
        <v>5</v>
      </c>
      <c r="D20" s="64">
        <v>308</v>
      </c>
      <c r="E20" s="61">
        <v>7</v>
      </c>
      <c r="F20" s="3">
        <f t="shared" si="5"/>
        <v>2.2727272727272728E-2</v>
      </c>
      <c r="G20" s="2">
        <v>0.5</v>
      </c>
      <c r="H20" s="3">
        <f t="shared" si="6"/>
        <v>0.10752688172043011</v>
      </c>
      <c r="I20" s="3">
        <f t="shared" si="7"/>
        <v>0.89247311827956988</v>
      </c>
      <c r="J20" s="5">
        <f t="shared" si="14"/>
        <v>62816.991850003738</v>
      </c>
      <c r="K20" s="5">
        <f t="shared" si="8"/>
        <v>6754.515252688574</v>
      </c>
      <c r="L20" s="5">
        <f t="shared" si="9"/>
        <v>297198.67111829726</v>
      </c>
      <c r="M20" s="5">
        <f t="shared" si="0"/>
        <v>737055.99257552857</v>
      </c>
      <c r="N20" s="33">
        <f t="shared" si="10"/>
        <v>11.733385679076969</v>
      </c>
      <c r="O20" s="4"/>
      <c r="Q20" s="27" t="s">
        <v>66</v>
      </c>
      <c r="R20" s="29">
        <f t="shared" si="1"/>
        <v>62816.991850003738</v>
      </c>
      <c r="S20" s="29">
        <f t="shared" si="2"/>
        <v>297198.67111829726</v>
      </c>
      <c r="T20" s="35">
        <f t="shared" si="3"/>
        <v>11.733385679076969</v>
      </c>
      <c r="U20" s="42">
        <v>0.7271372759570951</v>
      </c>
      <c r="V20" s="43">
        <f t="shared" si="15"/>
        <v>0.2728627240429049</v>
      </c>
      <c r="W20" s="29">
        <f t="shared" si="11"/>
        <v>216104.23213502727</v>
      </c>
      <c r="X20" s="29">
        <f t="shared" si="4"/>
        <v>509503.02127024066</v>
      </c>
      <c r="Y20" s="35">
        <f t="shared" si="12"/>
        <v>8.1109108581137885</v>
      </c>
      <c r="Z20" s="36">
        <f t="shared" si="13"/>
        <v>3.6224748209631805</v>
      </c>
    </row>
    <row r="21" spans="1:26" s="2" customFormat="1" ht="15.6" x14ac:dyDescent="0.3">
      <c r="A21" s="2">
        <v>18</v>
      </c>
      <c r="B21" s="1" t="s">
        <v>67</v>
      </c>
      <c r="C21" s="1">
        <v>5</v>
      </c>
      <c r="D21" s="64">
        <v>125</v>
      </c>
      <c r="E21" s="61">
        <v>8</v>
      </c>
      <c r="F21" s="3">
        <f t="shared" si="5"/>
        <v>6.4000000000000001E-2</v>
      </c>
      <c r="G21" s="2">
        <v>0.5</v>
      </c>
      <c r="H21" s="3">
        <f t="shared" si="6"/>
        <v>0.27586206896551729</v>
      </c>
      <c r="I21" s="3">
        <f t="shared" si="7"/>
        <v>0.72413793103448265</v>
      </c>
      <c r="J21" s="5">
        <f t="shared" si="14"/>
        <v>56062.476597315166</v>
      </c>
      <c r="K21" s="5">
        <f t="shared" si="8"/>
        <v>15465.510785466256</v>
      </c>
      <c r="L21" s="5">
        <f t="shared" si="9"/>
        <v>241648.60602291016</v>
      </c>
      <c r="M21" s="5">
        <f>L21+M22</f>
        <v>439857.3214572313</v>
      </c>
      <c r="N21" s="33">
        <f t="shared" si="10"/>
        <v>7.8458417849898572</v>
      </c>
      <c r="O21" s="4"/>
      <c r="Q21" s="27" t="s">
        <v>68</v>
      </c>
      <c r="R21" s="29">
        <f t="shared" si="1"/>
        <v>56062.476597315166</v>
      </c>
      <c r="S21" s="29">
        <f t="shared" si="2"/>
        <v>241648.60602291016</v>
      </c>
      <c r="T21" s="35">
        <f t="shared" si="3"/>
        <v>7.8458417849898572</v>
      </c>
      <c r="U21" s="42">
        <v>0.68635947845240242</v>
      </c>
      <c r="V21" s="43">
        <f t="shared" si="15"/>
        <v>0.31364052154759758</v>
      </c>
      <c r="W21" s="29">
        <f t="shared" si="11"/>
        <v>165857.81119863468</v>
      </c>
      <c r="X21" s="29">
        <f>X22+W21</f>
        <v>293398.78913521336</v>
      </c>
      <c r="Y21" s="35">
        <f t="shared" si="12"/>
        <v>5.2334254022103659</v>
      </c>
      <c r="Z21" s="36">
        <f t="shared" si="13"/>
        <v>2.6124163827794913</v>
      </c>
    </row>
    <row r="22" spans="1:26" s="2" customFormat="1" ht="15.6" x14ac:dyDescent="0.3">
      <c r="A22" s="12">
        <v>19</v>
      </c>
      <c r="B22" s="13" t="s">
        <v>69</v>
      </c>
      <c r="C22" s="12"/>
      <c r="D22" s="64">
        <v>83</v>
      </c>
      <c r="E22" s="62">
        <v>17</v>
      </c>
      <c r="F22" s="17">
        <f t="shared" si="5"/>
        <v>0.20481927710843373</v>
      </c>
      <c r="G22" s="12"/>
      <c r="H22" s="17">
        <v>1</v>
      </c>
      <c r="I22" s="17">
        <f t="shared" si="7"/>
        <v>0</v>
      </c>
      <c r="J22" s="21">
        <f t="shared" si="14"/>
        <v>40596.96581184891</v>
      </c>
      <c r="K22" s="21">
        <f t="shared" si="8"/>
        <v>40596.96581184891</v>
      </c>
      <c r="L22" s="21">
        <f>K22/F22</f>
        <v>198208.71543432114</v>
      </c>
      <c r="M22" s="21">
        <f>L22</f>
        <v>198208.71543432114</v>
      </c>
      <c r="N22" s="34">
        <f t="shared" si="10"/>
        <v>4.8823529411764701</v>
      </c>
      <c r="O22" s="4"/>
      <c r="Q22" s="30" t="s">
        <v>69</v>
      </c>
      <c r="R22" s="31">
        <f t="shared" si="1"/>
        <v>40596.96581184891</v>
      </c>
      <c r="S22" s="31">
        <f t="shared" si="2"/>
        <v>198208.71543432114</v>
      </c>
      <c r="T22" s="38">
        <f t="shared" si="3"/>
        <v>4.8823529411764701</v>
      </c>
      <c r="U22" s="44">
        <v>0.64346806172022719</v>
      </c>
      <c r="V22" s="45">
        <f t="shared" si="15"/>
        <v>0.35653193827977281</v>
      </c>
      <c r="W22" s="31">
        <f t="shared" si="11"/>
        <v>127540.97793657871</v>
      </c>
      <c r="X22" s="31">
        <f>W22</f>
        <v>127540.97793657871</v>
      </c>
      <c r="Y22" s="38">
        <f t="shared" si="12"/>
        <v>3.1416381836928742</v>
      </c>
      <c r="Z22" s="37">
        <f t="shared" si="13"/>
        <v>1.7407147574835959</v>
      </c>
    </row>
    <row r="23" spans="1:26" s="2" customFormat="1" x14ac:dyDescent="0.25">
      <c r="B23" s="2" t="s">
        <v>70</v>
      </c>
      <c r="D23" s="65">
        <f>SUM(D4:D22)</f>
        <v>15742</v>
      </c>
      <c r="E23"/>
    </row>
    <row r="24" spans="1:26" s="2" customFormat="1" x14ac:dyDescent="0.25">
      <c r="D24" s="14"/>
      <c r="E24"/>
      <c r="F24" s="5"/>
    </row>
    <row r="25" spans="1:26" x14ac:dyDescent="0.25">
      <c r="D25" s="15"/>
      <c r="K25" s="16"/>
    </row>
    <row r="26" spans="1:26" s="2" customFormat="1" ht="18" thickBot="1" x14ac:dyDescent="0.35">
      <c r="B26" s="80" t="s">
        <v>88</v>
      </c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74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71" t="s">
        <v>15</v>
      </c>
      <c r="V27" s="72" t="s">
        <v>16</v>
      </c>
      <c r="W27" s="73" t="s">
        <v>17</v>
      </c>
      <c r="X27" s="73" t="s">
        <v>18</v>
      </c>
      <c r="Y27" s="66" t="s">
        <v>19</v>
      </c>
      <c r="Z27" s="66" t="s">
        <v>20</v>
      </c>
    </row>
    <row r="28" spans="1:26" s="10" customFormat="1" ht="32.549999999999997" customHeight="1" thickBot="1" x14ac:dyDescent="0.35">
      <c r="B28" s="75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2"/>
      <c r="W28" s="73"/>
      <c r="X28" s="73"/>
      <c r="Y28" s="66"/>
      <c r="Z28" s="66"/>
    </row>
    <row r="29" spans="1:26" s="2" customFormat="1" ht="15.6" x14ac:dyDescent="0.3">
      <c r="A29" s="2">
        <v>1</v>
      </c>
      <c r="B29" s="1">
        <v>0</v>
      </c>
      <c r="C29" s="1">
        <v>1</v>
      </c>
      <c r="D29" s="64">
        <v>95</v>
      </c>
      <c r="E29" s="6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8087088.4241664885</v>
      </c>
      <c r="N29" s="32">
        <f>M29/J29</f>
        <v>80.870884241664882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80.870884241664882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7138464.2866205536</v>
      </c>
      <c r="Y29" s="40">
        <f>X29/R29</f>
        <v>71.384642866205539</v>
      </c>
      <c r="Z29" s="36">
        <f>T29-Y29</f>
        <v>9.4862413754593433</v>
      </c>
    </row>
    <row r="30" spans="1:26" s="2" customFormat="1" ht="15.6" x14ac:dyDescent="0.3">
      <c r="A30" s="2">
        <v>2</v>
      </c>
      <c r="B30" s="1" t="s">
        <v>35</v>
      </c>
      <c r="C30" s="1">
        <v>4</v>
      </c>
      <c r="D30" s="64">
        <v>467</v>
      </c>
      <c r="E30" s="6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7987088.4241664885</v>
      </c>
      <c r="N30" s="33">
        <f t="shared" ref="N30:N47" si="26">M30/J30</f>
        <v>79.870884241664882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79.870884241664882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7042599.6126175895</v>
      </c>
      <c r="Y30" s="35">
        <f t="shared" ref="Y30:Y47" si="28">X30/R30</f>
        <v>70.425996126175889</v>
      </c>
      <c r="Z30" s="36">
        <f t="shared" ref="Z30:Z47" si="29">T30-Y30</f>
        <v>9.4448881154889932</v>
      </c>
    </row>
    <row r="31" spans="1:26" s="2" customFormat="1" ht="15.6" x14ac:dyDescent="0.3">
      <c r="A31" s="2">
        <v>3</v>
      </c>
      <c r="B31" s="1" t="s">
        <v>37</v>
      </c>
      <c r="C31" s="1">
        <v>5</v>
      </c>
      <c r="D31" s="64">
        <v>751</v>
      </c>
      <c r="E31" s="6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7587088.4241664885</v>
      </c>
      <c r="N31" s="33">
        <f t="shared" si="26"/>
        <v>75.870884241664882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75.870884241664882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6659140.9166057333</v>
      </c>
      <c r="Y31" s="35">
        <f t="shared" si="28"/>
        <v>66.591409166057332</v>
      </c>
      <c r="Z31" s="36">
        <f t="shared" si="29"/>
        <v>9.2794750756075501</v>
      </c>
    </row>
    <row r="32" spans="1:26" s="2" customFormat="1" ht="15.6" x14ac:dyDescent="0.3">
      <c r="A32" s="2">
        <v>4</v>
      </c>
      <c r="B32" s="1" t="s">
        <v>39</v>
      </c>
      <c r="C32" s="1">
        <v>5</v>
      </c>
      <c r="D32" s="64">
        <v>967</v>
      </c>
      <c r="E32" s="6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7087088.4241664885</v>
      </c>
      <c r="N32" s="33">
        <f t="shared" si="26"/>
        <v>70.870884241664882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70.870884241664882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6179817.5465909122</v>
      </c>
      <c r="Y32" s="35">
        <f t="shared" si="28"/>
        <v>61.798175465909118</v>
      </c>
      <c r="Z32" s="36">
        <f t="shared" si="29"/>
        <v>9.0727087757557641</v>
      </c>
    </row>
    <row r="33" spans="1:26" s="2" customFormat="1" ht="15.6" x14ac:dyDescent="0.3">
      <c r="A33" s="2">
        <v>5</v>
      </c>
      <c r="B33" s="1" t="s">
        <v>41</v>
      </c>
      <c r="C33" s="1">
        <v>5</v>
      </c>
      <c r="D33" s="64">
        <v>979</v>
      </c>
      <c r="E33" s="61">
        <v>1</v>
      </c>
      <c r="F33" s="3">
        <f t="shared" si="21"/>
        <v>1.0214504596527069E-3</v>
      </c>
      <c r="G33" s="2">
        <v>0.5</v>
      </c>
      <c r="H33" s="3">
        <f t="shared" si="22"/>
        <v>5.0942435048395313E-3</v>
      </c>
      <c r="I33" s="3">
        <f t="shared" si="23"/>
        <v>0.99490575649516044</v>
      </c>
      <c r="J33" s="5">
        <f t="shared" si="30"/>
        <v>100000</v>
      </c>
      <c r="K33" s="5">
        <f t="shared" si="24"/>
        <v>509.42435048395311</v>
      </c>
      <c r="L33" s="5">
        <f t="shared" si="25"/>
        <v>498726.43912379013</v>
      </c>
      <c r="M33" s="5">
        <f t="shared" si="16"/>
        <v>6587088.4241664885</v>
      </c>
      <c r="N33" s="33">
        <f t="shared" si="26"/>
        <v>65.870884241664882</v>
      </c>
      <c r="O33" s="4"/>
      <c r="Q33" s="27" t="s">
        <v>42</v>
      </c>
      <c r="R33" s="29">
        <f t="shared" si="17"/>
        <v>100000</v>
      </c>
      <c r="S33" s="29">
        <f t="shared" si="18"/>
        <v>498726.43912379013</v>
      </c>
      <c r="T33" s="35">
        <f t="shared" si="19"/>
        <v>65.870884241664882</v>
      </c>
      <c r="U33" s="42">
        <v>0.95864674002964168</v>
      </c>
      <c r="V33" s="43">
        <f>1-U33</f>
        <v>4.1353259970358325E-2</v>
      </c>
      <c r="W33" s="29">
        <f t="shared" si="27"/>
        <v>478102.47503261297</v>
      </c>
      <c r="X33" s="29">
        <f t="shared" si="20"/>
        <v>5700494.176576091</v>
      </c>
      <c r="Y33" s="35">
        <f t="shared" si="28"/>
        <v>57.004941765760911</v>
      </c>
      <c r="Z33" s="36">
        <f t="shared" si="29"/>
        <v>8.8659424759039709</v>
      </c>
    </row>
    <row r="34" spans="1:26" s="2" customFormat="1" ht="15.6" x14ac:dyDescent="0.3">
      <c r="A34" s="2">
        <v>6</v>
      </c>
      <c r="B34" s="1" t="s">
        <v>43</v>
      </c>
      <c r="C34" s="1">
        <v>5</v>
      </c>
      <c r="D34" s="64">
        <v>1026</v>
      </c>
      <c r="E34" s="6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99490.575649516046</v>
      </c>
      <c r="K34" s="5">
        <f t="shared" si="24"/>
        <v>0</v>
      </c>
      <c r="L34" s="5">
        <f t="shared" si="25"/>
        <v>497452.87824758026</v>
      </c>
      <c r="M34" s="5">
        <f t="shared" si="16"/>
        <v>6088361.9850426987</v>
      </c>
      <c r="N34" s="33">
        <f t="shared" si="26"/>
        <v>61.195363935682629</v>
      </c>
      <c r="O34" s="4"/>
      <c r="Q34" s="27" t="s">
        <v>44</v>
      </c>
      <c r="R34" s="29">
        <f t="shared" si="17"/>
        <v>99490.575649516046</v>
      </c>
      <c r="S34" s="29">
        <f t="shared" si="18"/>
        <v>497452.87824758026</v>
      </c>
      <c r="T34" s="35">
        <f t="shared" si="19"/>
        <v>61.195363935682629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482121.48861856526</v>
      </c>
      <c r="X34" s="29">
        <f t="shared" si="20"/>
        <v>5222391.7015434783</v>
      </c>
      <c r="Y34" s="35">
        <f t="shared" si="28"/>
        <v>52.491320584382223</v>
      </c>
      <c r="Z34" s="36">
        <f t="shared" si="29"/>
        <v>8.7040433513004061</v>
      </c>
    </row>
    <row r="35" spans="1:26" s="2" customFormat="1" ht="15.6" x14ac:dyDescent="0.3">
      <c r="A35" s="2">
        <v>7</v>
      </c>
      <c r="B35" s="1" t="s">
        <v>45</v>
      </c>
      <c r="C35" s="1">
        <v>5</v>
      </c>
      <c r="D35" s="64">
        <v>1124</v>
      </c>
      <c r="E35" s="61">
        <v>1</v>
      </c>
      <c r="F35" s="3">
        <f t="shared" si="21"/>
        <v>8.8967971530249106E-4</v>
      </c>
      <c r="G35" s="2">
        <v>0.5</v>
      </c>
      <c r="H35" s="3">
        <f t="shared" si="22"/>
        <v>4.4385264092321351E-3</v>
      </c>
      <c r="I35" s="3">
        <f t="shared" si="23"/>
        <v>0.99556147359076785</v>
      </c>
      <c r="J35" s="5">
        <f t="shared" si="30"/>
        <v>99490.575649516046</v>
      </c>
      <c r="K35" s="5">
        <f t="shared" si="24"/>
        <v>441.59154749008457</v>
      </c>
      <c r="L35" s="5">
        <f t="shared" si="25"/>
        <v>496348.89937885507</v>
      </c>
      <c r="M35" s="5">
        <f t="shared" si="16"/>
        <v>5590909.1067951182</v>
      </c>
      <c r="N35" s="33">
        <f t="shared" si="26"/>
        <v>56.195363935682629</v>
      </c>
      <c r="O35" s="4"/>
      <c r="Q35" s="27" t="s">
        <v>46</v>
      </c>
      <c r="R35" s="29">
        <f t="shared" si="17"/>
        <v>99490.575649516046</v>
      </c>
      <c r="S35" s="29">
        <f t="shared" si="18"/>
        <v>496348.89937885507</v>
      </c>
      <c r="T35" s="35">
        <f t="shared" si="19"/>
        <v>56.195363935682629</v>
      </c>
      <c r="U35" s="42">
        <v>0.96192878092594225</v>
      </c>
      <c r="V35" s="43">
        <f t="shared" si="31"/>
        <v>3.8071219074057749E-2</v>
      </c>
      <c r="W35" s="29">
        <f t="shared" si="27"/>
        <v>477452.29169343523</v>
      </c>
      <c r="X35" s="29">
        <f t="shared" si="20"/>
        <v>4740270.2129249126</v>
      </c>
      <c r="Y35" s="35">
        <f t="shared" si="28"/>
        <v>47.645419498062488</v>
      </c>
      <c r="Z35" s="36">
        <f t="shared" si="29"/>
        <v>8.549944437620141</v>
      </c>
    </row>
    <row r="36" spans="1:26" s="2" customFormat="1" ht="15.6" x14ac:dyDescent="0.3">
      <c r="A36" s="2">
        <v>8</v>
      </c>
      <c r="B36" s="1" t="s">
        <v>47</v>
      </c>
      <c r="C36" s="1">
        <v>5</v>
      </c>
      <c r="D36" s="64">
        <v>1106</v>
      </c>
      <c r="E36" s="61">
        <v>1</v>
      </c>
      <c r="F36" s="3">
        <f t="shared" si="21"/>
        <v>9.0415913200723324E-4</v>
      </c>
      <c r="G36" s="2">
        <v>0.5</v>
      </c>
      <c r="H36" s="3">
        <f t="shared" si="22"/>
        <v>4.5105999097880016E-3</v>
      </c>
      <c r="I36" s="3">
        <f t="shared" si="23"/>
        <v>0.99548940009021203</v>
      </c>
      <c r="J36" s="5">
        <f t="shared" si="30"/>
        <v>99048.984102025963</v>
      </c>
      <c r="K36" s="5">
        <f t="shared" si="24"/>
        <v>446.77033875519152</v>
      </c>
      <c r="L36" s="5">
        <f t="shared" si="25"/>
        <v>494127.99466324184</v>
      </c>
      <c r="M36" s="5">
        <f t="shared" si="16"/>
        <v>5094560.2074162634</v>
      </c>
      <c r="N36" s="33">
        <f t="shared" si="26"/>
        <v>51.434754769100742</v>
      </c>
      <c r="O36" s="4"/>
      <c r="Q36" s="27" t="s">
        <v>48</v>
      </c>
      <c r="R36" s="29">
        <f t="shared" si="17"/>
        <v>99048.984102025963</v>
      </c>
      <c r="S36" s="29">
        <f t="shared" si="18"/>
        <v>494127.99466324184</v>
      </c>
      <c r="T36" s="35">
        <f t="shared" si="19"/>
        <v>51.434754769100742</v>
      </c>
      <c r="U36" s="42">
        <v>0.95558309086652893</v>
      </c>
      <c r="V36" s="43">
        <f t="shared" si="31"/>
        <v>4.4416909133471072E-2</v>
      </c>
      <c r="W36" s="29">
        <f t="shared" si="27"/>
        <v>472180.35642398032</v>
      </c>
      <c r="X36" s="29">
        <f t="shared" si="20"/>
        <v>4262817.9212314775</v>
      </c>
      <c r="Y36" s="35">
        <f t="shared" si="28"/>
        <v>43.037472417087471</v>
      </c>
      <c r="Z36" s="36">
        <f t="shared" si="29"/>
        <v>8.3972823520132707</v>
      </c>
    </row>
    <row r="37" spans="1:26" s="2" customFormat="1" ht="15.6" x14ac:dyDescent="0.3">
      <c r="A37" s="2">
        <v>9</v>
      </c>
      <c r="B37" s="1" t="s">
        <v>49</v>
      </c>
      <c r="C37" s="1">
        <v>5</v>
      </c>
      <c r="D37" s="64">
        <v>1078</v>
      </c>
      <c r="E37" s="6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98602.213763270775</v>
      </c>
      <c r="K37" s="5">
        <f t="shared" si="24"/>
        <v>0</v>
      </c>
      <c r="L37" s="5">
        <f t="shared" si="25"/>
        <v>493011.06881635386</v>
      </c>
      <c r="M37" s="5">
        <f t="shared" si="16"/>
        <v>4600432.2127530212</v>
      </c>
      <c r="N37" s="33">
        <f t="shared" si="26"/>
        <v>46.656479983278807</v>
      </c>
      <c r="O37" s="4"/>
      <c r="Q37" s="27" t="s">
        <v>50</v>
      </c>
      <c r="R37" s="29">
        <f t="shared" si="17"/>
        <v>98602.213763270775</v>
      </c>
      <c r="S37" s="29">
        <f t="shared" si="18"/>
        <v>493011.06881635386</v>
      </c>
      <c r="T37" s="35">
        <f t="shared" si="19"/>
        <v>46.656479983278807</v>
      </c>
      <c r="U37" s="42">
        <v>0.95343645724036619</v>
      </c>
      <c r="V37" s="43">
        <f t="shared" si="31"/>
        <v>4.6563542759633814E-2</v>
      </c>
      <c r="W37" s="29">
        <f t="shared" si="27"/>
        <v>470054.72683255078</v>
      </c>
      <c r="X37" s="29">
        <f t="shared" si="20"/>
        <v>3790637.5648074974</v>
      </c>
      <c r="Y37" s="35">
        <f t="shared" si="28"/>
        <v>38.443736911508431</v>
      </c>
      <c r="Z37" s="36">
        <f t="shared" si="29"/>
        <v>8.212743071770376</v>
      </c>
    </row>
    <row r="38" spans="1:26" s="2" customFormat="1" ht="15.6" x14ac:dyDescent="0.3">
      <c r="A38" s="2">
        <v>10</v>
      </c>
      <c r="B38" s="1" t="s">
        <v>51</v>
      </c>
      <c r="C38" s="1">
        <v>5</v>
      </c>
      <c r="D38" s="64">
        <v>1239</v>
      </c>
      <c r="E38" s="61">
        <v>2</v>
      </c>
      <c r="F38" s="3">
        <f t="shared" si="21"/>
        <v>1.6142050040355124E-3</v>
      </c>
      <c r="G38" s="2">
        <v>0.5</v>
      </c>
      <c r="H38" s="3">
        <f t="shared" si="22"/>
        <v>8.0385852090032149E-3</v>
      </c>
      <c r="I38" s="3">
        <f t="shared" si="23"/>
        <v>0.99196141479099675</v>
      </c>
      <c r="J38" s="5">
        <f t="shared" si="30"/>
        <v>98602.213763270775</v>
      </c>
      <c r="K38" s="5">
        <f t="shared" si="24"/>
        <v>792.62229713240163</v>
      </c>
      <c r="L38" s="5">
        <f t="shared" si="25"/>
        <v>491029.51307352283</v>
      </c>
      <c r="M38" s="5">
        <f t="shared" si="16"/>
        <v>4107421.1439366676</v>
      </c>
      <c r="N38" s="33">
        <f t="shared" si="26"/>
        <v>41.656479983278814</v>
      </c>
      <c r="O38" s="4"/>
      <c r="Q38" s="27" t="s">
        <v>52</v>
      </c>
      <c r="R38" s="29">
        <f t="shared" si="17"/>
        <v>98602.213763270775</v>
      </c>
      <c r="S38" s="29">
        <f t="shared" si="18"/>
        <v>491029.51307352283</v>
      </c>
      <c r="T38" s="35">
        <f t="shared" si="19"/>
        <v>41.656479983278814</v>
      </c>
      <c r="U38" s="42">
        <v>0.93748024841036759</v>
      </c>
      <c r="V38" s="43">
        <f t="shared" si="31"/>
        <v>6.2519751589632411E-2</v>
      </c>
      <c r="W38" s="29">
        <f t="shared" si="27"/>
        <v>460330.46989298804</v>
      </c>
      <c r="X38" s="29">
        <f t="shared" si="20"/>
        <v>3320582.8379749465</v>
      </c>
      <c r="Y38" s="35">
        <f t="shared" si="28"/>
        <v>33.676554625306601</v>
      </c>
      <c r="Z38" s="36">
        <f t="shared" si="29"/>
        <v>7.9799253579722134</v>
      </c>
    </row>
    <row r="39" spans="1:26" s="2" customFormat="1" ht="15.6" x14ac:dyDescent="0.3">
      <c r="A39" s="2">
        <v>11</v>
      </c>
      <c r="B39" s="1" t="s">
        <v>53</v>
      </c>
      <c r="C39" s="1">
        <v>5</v>
      </c>
      <c r="D39" s="64">
        <v>1442</v>
      </c>
      <c r="E39" s="61">
        <v>2</v>
      </c>
      <c r="F39" s="3">
        <f t="shared" si="21"/>
        <v>1.3869625520110957E-3</v>
      </c>
      <c r="G39" s="2">
        <v>0.5</v>
      </c>
      <c r="H39" s="3">
        <f t="shared" si="22"/>
        <v>6.9108500345542506E-3</v>
      </c>
      <c r="I39" s="3">
        <f t="shared" si="23"/>
        <v>0.99308914996544573</v>
      </c>
      <c r="J39" s="5">
        <f t="shared" si="30"/>
        <v>97809.591466138372</v>
      </c>
      <c r="K39" s="5">
        <f t="shared" si="24"/>
        <v>675.94741856349947</v>
      </c>
      <c r="L39" s="5">
        <f t="shared" si="25"/>
        <v>487358.08878428309</v>
      </c>
      <c r="M39" s="5">
        <f t="shared" si="16"/>
        <v>3616391.630863145</v>
      </c>
      <c r="N39" s="33">
        <f t="shared" si="26"/>
        <v>36.973793435331316</v>
      </c>
      <c r="O39" s="4"/>
      <c r="Q39" s="27" t="s">
        <v>54</v>
      </c>
      <c r="R39" s="29">
        <f t="shared" si="17"/>
        <v>97809.591466138372</v>
      </c>
      <c r="S39" s="29">
        <f t="shared" si="18"/>
        <v>487358.08878428309</v>
      </c>
      <c r="T39" s="35">
        <f t="shared" si="19"/>
        <v>36.973793435331316</v>
      </c>
      <c r="U39" s="42">
        <v>0.91788799906018037</v>
      </c>
      <c r="V39" s="43">
        <f t="shared" si="31"/>
        <v>8.2112000939819629E-2</v>
      </c>
      <c r="W39" s="29">
        <f t="shared" si="27"/>
        <v>447340.14093999931</v>
      </c>
      <c r="X39" s="29">
        <f t="shared" si="20"/>
        <v>2860252.3680819585</v>
      </c>
      <c r="Y39" s="35">
        <f t="shared" si="28"/>
        <v>29.24306630063143</v>
      </c>
      <c r="Z39" s="36">
        <f t="shared" si="29"/>
        <v>7.7307271346998867</v>
      </c>
    </row>
    <row r="40" spans="1:26" s="2" customFormat="1" ht="15.6" x14ac:dyDescent="0.3">
      <c r="A40" s="2">
        <v>12</v>
      </c>
      <c r="B40" s="1" t="s">
        <v>55</v>
      </c>
      <c r="C40" s="1">
        <v>5</v>
      </c>
      <c r="D40" s="64">
        <v>1390</v>
      </c>
      <c r="E40" s="61">
        <v>7</v>
      </c>
      <c r="F40" s="3">
        <f t="shared" si="21"/>
        <v>5.0359712230215823E-3</v>
      </c>
      <c r="G40" s="2">
        <v>0.5</v>
      </c>
      <c r="H40" s="3">
        <f t="shared" si="22"/>
        <v>2.4866785079928951E-2</v>
      </c>
      <c r="I40" s="3">
        <f t="shared" si="23"/>
        <v>0.9751332149200711</v>
      </c>
      <c r="J40" s="5">
        <f t="shared" si="30"/>
        <v>97133.644047574868</v>
      </c>
      <c r="K40" s="5">
        <f t="shared" si="24"/>
        <v>2415.4014505613645</v>
      </c>
      <c r="L40" s="5">
        <f t="shared" si="25"/>
        <v>479629.71661147091</v>
      </c>
      <c r="M40" s="5">
        <f t="shared" si="16"/>
        <v>3129033.542078862</v>
      </c>
      <c r="N40" s="33">
        <f t="shared" si="26"/>
        <v>32.213694572668352</v>
      </c>
      <c r="O40" s="4"/>
      <c r="Q40" s="27" t="s">
        <v>56</v>
      </c>
      <c r="R40" s="29">
        <f t="shared" si="17"/>
        <v>97133.644047574868</v>
      </c>
      <c r="S40" s="29">
        <f t="shared" si="18"/>
        <v>479629.71661147091</v>
      </c>
      <c r="T40" s="35">
        <f t="shared" si="19"/>
        <v>32.213694572668352</v>
      </c>
      <c r="U40" s="42">
        <v>0.89571782863194893</v>
      </c>
      <c r="V40" s="43">
        <f t="shared" si="31"/>
        <v>0.10428217136805107</v>
      </c>
      <c r="W40" s="29">
        <f t="shared" si="27"/>
        <v>429612.88831058372</v>
      </c>
      <c r="X40" s="29">
        <f t="shared" si="20"/>
        <v>2412912.2271419591</v>
      </c>
      <c r="Y40" s="35">
        <f t="shared" si="28"/>
        <v>24.841158290737496</v>
      </c>
      <c r="Z40" s="36">
        <f t="shared" si="29"/>
        <v>7.3725362819308558</v>
      </c>
    </row>
    <row r="41" spans="1:26" s="2" customFormat="1" ht="15.6" x14ac:dyDescent="0.3">
      <c r="A41" s="2">
        <v>13</v>
      </c>
      <c r="B41" s="1" t="s">
        <v>57</v>
      </c>
      <c r="C41" s="1">
        <v>5</v>
      </c>
      <c r="D41" s="64">
        <v>1279</v>
      </c>
      <c r="E41" s="61">
        <v>5</v>
      </c>
      <c r="F41" s="3">
        <f t="shared" si="21"/>
        <v>3.9093041438623922E-3</v>
      </c>
      <c r="G41" s="2">
        <v>0.5</v>
      </c>
      <c r="H41" s="3">
        <f t="shared" si="22"/>
        <v>1.935733643050716E-2</v>
      </c>
      <c r="I41" s="3">
        <f t="shared" si="23"/>
        <v>0.98064266356949281</v>
      </c>
      <c r="J41" s="5">
        <f t="shared" si="30"/>
        <v>94718.242597013508</v>
      </c>
      <c r="K41" s="5">
        <f t="shared" si="24"/>
        <v>1833.4928880567848</v>
      </c>
      <c r="L41" s="5">
        <f t="shared" si="25"/>
        <v>469007.4807649256</v>
      </c>
      <c r="M41" s="5">
        <f t="shared" si="16"/>
        <v>2649403.8254673909</v>
      </c>
      <c r="N41" s="33">
        <f t="shared" si="26"/>
        <v>27.971420845924008</v>
      </c>
      <c r="O41" s="4"/>
      <c r="Q41" s="27" t="s">
        <v>58</v>
      </c>
      <c r="R41" s="29">
        <f t="shared" si="17"/>
        <v>94718.242597013508</v>
      </c>
      <c r="S41" s="29">
        <f t="shared" si="18"/>
        <v>469007.4807649256</v>
      </c>
      <c r="T41" s="35">
        <f t="shared" si="19"/>
        <v>27.971420845924008</v>
      </c>
      <c r="U41" s="42">
        <v>0.86473435856680392</v>
      </c>
      <c r="V41" s="43">
        <f t="shared" si="31"/>
        <v>0.13526564143319608</v>
      </c>
      <c r="W41" s="29">
        <f t="shared" si="27"/>
        <v>405566.88304229057</v>
      </c>
      <c r="X41" s="29">
        <f t="shared" si="20"/>
        <v>1983299.3388313754</v>
      </c>
      <c r="Y41" s="35">
        <f t="shared" si="28"/>
        <v>20.938937256991604</v>
      </c>
      <c r="Z41" s="36">
        <f t="shared" si="29"/>
        <v>7.0324835889324042</v>
      </c>
    </row>
    <row r="42" spans="1:26" s="2" customFormat="1" ht="15.6" x14ac:dyDescent="0.3">
      <c r="A42" s="2">
        <v>14</v>
      </c>
      <c r="B42" s="1" t="s">
        <v>59</v>
      </c>
      <c r="C42" s="1">
        <v>5</v>
      </c>
      <c r="D42" s="64">
        <v>992</v>
      </c>
      <c r="E42" s="61">
        <v>7</v>
      </c>
      <c r="F42" s="3">
        <f t="shared" si="21"/>
        <v>7.0564516129032256E-3</v>
      </c>
      <c r="G42" s="2">
        <v>0.5</v>
      </c>
      <c r="H42" s="3">
        <f t="shared" si="22"/>
        <v>3.4670629024269442E-2</v>
      </c>
      <c r="I42" s="3">
        <f t="shared" si="23"/>
        <v>0.96532937097573057</v>
      </c>
      <c r="J42" s="5">
        <f t="shared" si="30"/>
        <v>92884.749708956719</v>
      </c>
      <c r="K42" s="5">
        <f t="shared" si="24"/>
        <v>3220.3726991713575</v>
      </c>
      <c r="L42" s="5">
        <f t="shared" si="25"/>
        <v>456372.81679685519</v>
      </c>
      <c r="M42" s="5">
        <f t="shared" si="16"/>
        <v>2180396.3447024655</v>
      </c>
      <c r="N42" s="33">
        <f t="shared" si="26"/>
        <v>23.474212414142013</v>
      </c>
      <c r="O42" s="4"/>
      <c r="Q42" s="27" t="s">
        <v>60</v>
      </c>
      <c r="R42" s="29">
        <f t="shared" si="17"/>
        <v>92884.749708956719</v>
      </c>
      <c r="S42" s="29">
        <f t="shared" si="18"/>
        <v>456372.81679685519</v>
      </c>
      <c r="T42" s="35">
        <f t="shared" si="19"/>
        <v>23.474212414142013</v>
      </c>
      <c r="U42" s="42">
        <v>0.81758889711164551</v>
      </c>
      <c r="V42" s="43">
        <f t="shared" si="31"/>
        <v>0.18241110288835449</v>
      </c>
      <c r="W42" s="29">
        <f t="shared" si="27"/>
        <v>373125.34795667586</v>
      </c>
      <c r="X42" s="29">
        <f t="shared" si="20"/>
        <v>1577732.4557890848</v>
      </c>
      <c r="Y42" s="35">
        <f t="shared" si="28"/>
        <v>16.985914918570824</v>
      </c>
      <c r="Z42" s="36">
        <f t="shared" si="29"/>
        <v>6.4882974955711887</v>
      </c>
    </row>
    <row r="43" spans="1:26" s="2" customFormat="1" ht="15.6" x14ac:dyDescent="0.3">
      <c r="A43" s="2">
        <v>15</v>
      </c>
      <c r="B43" s="1" t="s">
        <v>61</v>
      </c>
      <c r="C43" s="1">
        <v>5</v>
      </c>
      <c r="D43" s="64">
        <v>765</v>
      </c>
      <c r="E43" s="61">
        <v>10</v>
      </c>
      <c r="F43" s="3">
        <f t="shared" si="21"/>
        <v>1.3071895424836602E-2</v>
      </c>
      <c r="G43" s="2">
        <v>0.5</v>
      </c>
      <c r="H43" s="3">
        <f t="shared" si="22"/>
        <v>6.3291139240506319E-2</v>
      </c>
      <c r="I43" s="3">
        <f t="shared" si="23"/>
        <v>0.93670886075949367</v>
      </c>
      <c r="J43" s="5">
        <f t="shared" si="30"/>
        <v>89664.377009785356</v>
      </c>
      <c r="K43" s="5">
        <f t="shared" si="24"/>
        <v>5674.9605702395784</v>
      </c>
      <c r="L43" s="5">
        <f t="shared" si="25"/>
        <v>434134.4836233278</v>
      </c>
      <c r="M43" s="5">
        <f t="shared" si="16"/>
        <v>1724023.5279056104</v>
      </c>
      <c r="N43" s="33">
        <f t="shared" si="26"/>
        <v>19.227519170935214</v>
      </c>
      <c r="O43" s="4"/>
      <c r="Q43" s="27" t="s">
        <v>62</v>
      </c>
      <c r="R43" s="29">
        <f t="shared" si="17"/>
        <v>89664.377009785356</v>
      </c>
      <c r="S43" s="29">
        <f t="shared" si="18"/>
        <v>434134.4836233278</v>
      </c>
      <c r="T43" s="35">
        <f t="shared" si="19"/>
        <v>19.227519170935214</v>
      </c>
      <c r="U43" s="42">
        <v>0.77888026534586052</v>
      </c>
      <c r="V43" s="43">
        <f t="shared" si="31"/>
        <v>0.22111973465413948</v>
      </c>
      <c r="W43" s="29">
        <f t="shared" si="27"/>
        <v>338138.78180032573</v>
      </c>
      <c r="X43" s="29">
        <f t="shared" si="20"/>
        <v>1204607.107832409</v>
      </c>
      <c r="Y43" s="35">
        <f t="shared" si="28"/>
        <v>13.434623068879922</v>
      </c>
      <c r="Z43" s="36">
        <f t="shared" si="29"/>
        <v>5.7928961020552912</v>
      </c>
    </row>
    <row r="44" spans="1:26" s="2" customFormat="1" ht="15.6" x14ac:dyDescent="0.3">
      <c r="A44" s="2">
        <v>16</v>
      </c>
      <c r="B44" s="1" t="s">
        <v>63</v>
      </c>
      <c r="C44" s="1">
        <v>5</v>
      </c>
      <c r="D44" s="64">
        <v>588</v>
      </c>
      <c r="E44" s="61">
        <v>17</v>
      </c>
      <c r="F44" s="3">
        <f t="shared" si="21"/>
        <v>2.8911564625850341E-2</v>
      </c>
      <c r="G44" s="2">
        <v>0.5</v>
      </c>
      <c r="H44" s="3">
        <f t="shared" si="22"/>
        <v>0.13481363996827914</v>
      </c>
      <c r="I44" s="3">
        <f t="shared" si="23"/>
        <v>0.86518636003172089</v>
      </c>
      <c r="J44" s="5">
        <f t="shared" si="30"/>
        <v>83989.416439545777</v>
      </c>
      <c r="K44" s="5">
        <f t="shared" si="24"/>
        <v>11322.918949026789</v>
      </c>
      <c r="L44" s="5">
        <f t="shared" si="25"/>
        <v>391639.78482516191</v>
      </c>
      <c r="M44" s="5">
        <f t="shared" si="16"/>
        <v>1289889.0442822827</v>
      </c>
      <c r="N44" s="33">
        <f t="shared" si="26"/>
        <v>15.35775695275516</v>
      </c>
      <c r="O44" s="4"/>
      <c r="Q44" s="27" t="s">
        <v>64</v>
      </c>
      <c r="R44" s="29">
        <f t="shared" si="17"/>
        <v>83989.416439545777</v>
      </c>
      <c r="S44" s="29">
        <f t="shared" si="18"/>
        <v>391639.78482516191</v>
      </c>
      <c r="T44" s="35">
        <f t="shared" si="19"/>
        <v>15.35775695275516</v>
      </c>
      <c r="U44" s="42">
        <v>0.71980976748499381</v>
      </c>
      <c r="V44" s="43">
        <f t="shared" si="31"/>
        <v>0.28019023251500619</v>
      </c>
      <c r="W44" s="29">
        <f t="shared" si="27"/>
        <v>281906.14245287282</v>
      </c>
      <c r="X44" s="29">
        <f t="shared" si="20"/>
        <v>866468.32603208313</v>
      </c>
      <c r="Y44" s="35">
        <f t="shared" si="28"/>
        <v>10.316398931712461</v>
      </c>
      <c r="Z44" s="36">
        <f t="shared" si="29"/>
        <v>5.0413580210426989</v>
      </c>
    </row>
    <row r="45" spans="1:26" s="2" customFormat="1" ht="15.6" x14ac:dyDescent="0.3">
      <c r="A45" s="2">
        <v>17</v>
      </c>
      <c r="B45" s="1" t="s">
        <v>65</v>
      </c>
      <c r="C45" s="1">
        <v>5</v>
      </c>
      <c r="D45" s="64">
        <v>375</v>
      </c>
      <c r="E45" s="61">
        <v>13</v>
      </c>
      <c r="F45" s="3">
        <f t="shared" si="21"/>
        <v>3.4666666666666665E-2</v>
      </c>
      <c r="G45" s="2">
        <v>0.5</v>
      </c>
      <c r="H45" s="3">
        <f t="shared" si="22"/>
        <v>0.15950920245398773</v>
      </c>
      <c r="I45" s="3">
        <f t="shared" si="23"/>
        <v>0.8404907975460123</v>
      </c>
      <c r="J45" s="5">
        <f t="shared" si="30"/>
        <v>72666.497490518988</v>
      </c>
      <c r="K45" s="5">
        <f t="shared" si="24"/>
        <v>11590.975059837385</v>
      </c>
      <c r="L45" s="5">
        <f t="shared" si="25"/>
        <v>334355.04980300152</v>
      </c>
      <c r="M45" s="5">
        <f t="shared" si="16"/>
        <v>898249.25945712067</v>
      </c>
      <c r="N45" s="33">
        <f t="shared" si="26"/>
        <v>12.361257119545606</v>
      </c>
      <c r="O45" s="4"/>
      <c r="Q45" s="27" t="s">
        <v>66</v>
      </c>
      <c r="R45" s="29">
        <f t="shared" si="17"/>
        <v>72666.497490518988</v>
      </c>
      <c r="S45" s="29">
        <f t="shared" si="18"/>
        <v>334355.04980300152</v>
      </c>
      <c r="T45" s="35">
        <f t="shared" si="19"/>
        <v>12.361257119545606</v>
      </c>
      <c r="U45" s="42">
        <v>0.68480776711742686</v>
      </c>
      <c r="V45" s="43">
        <f t="shared" si="31"/>
        <v>0.31519223288257314</v>
      </c>
      <c r="W45" s="29">
        <f t="shared" si="27"/>
        <v>228968.93508002951</v>
      </c>
      <c r="X45" s="29">
        <f t="shared" si="20"/>
        <v>584562.18357921031</v>
      </c>
      <c r="Y45" s="35">
        <f t="shared" si="28"/>
        <v>8.0444524473672328</v>
      </c>
      <c r="Z45" s="36">
        <f t="shared" si="29"/>
        <v>4.3168046721783728</v>
      </c>
    </row>
    <row r="46" spans="1:26" s="2" customFormat="1" ht="15.6" x14ac:dyDescent="0.3">
      <c r="A46" s="2">
        <v>18</v>
      </c>
      <c r="B46" s="1" t="s">
        <v>67</v>
      </c>
      <c r="C46" s="1">
        <v>5</v>
      </c>
      <c r="D46" s="64">
        <v>190</v>
      </c>
      <c r="E46" s="61">
        <v>16</v>
      </c>
      <c r="F46" s="3">
        <f t="shared" si="21"/>
        <v>8.4210526315789472E-2</v>
      </c>
      <c r="G46" s="2">
        <v>0.5</v>
      </c>
      <c r="H46" s="3">
        <f t="shared" si="22"/>
        <v>0.34782608695652173</v>
      </c>
      <c r="I46" s="3">
        <f t="shared" si="23"/>
        <v>0.65217391304347827</v>
      </c>
      <c r="J46" s="5">
        <f t="shared" si="30"/>
        <v>61075.522430681609</v>
      </c>
      <c r="K46" s="5">
        <f t="shared" si="24"/>
        <v>21243.659975889255</v>
      </c>
      <c r="L46" s="5">
        <f t="shared" si="25"/>
        <v>252268.46221368492</v>
      </c>
      <c r="M46" s="5">
        <f>L46+M47</f>
        <v>563894.20965411921</v>
      </c>
      <c r="N46" s="33">
        <f t="shared" si="26"/>
        <v>9.2327365728900261</v>
      </c>
      <c r="O46" s="4"/>
      <c r="Q46" s="27" t="s">
        <v>68</v>
      </c>
      <c r="R46" s="29">
        <f t="shared" si="17"/>
        <v>61075.522430681609</v>
      </c>
      <c r="S46" s="29">
        <f t="shared" si="18"/>
        <v>252268.46221368492</v>
      </c>
      <c r="T46" s="35">
        <f t="shared" si="19"/>
        <v>9.2327365728900261</v>
      </c>
      <c r="U46" s="42">
        <v>0.65629805890441617</v>
      </c>
      <c r="V46" s="43">
        <f t="shared" si="31"/>
        <v>0.34370194109558383</v>
      </c>
      <c r="W46" s="29">
        <f t="shared" si="27"/>
        <v>165563.30207364348</v>
      </c>
      <c r="X46" s="29">
        <f>X47+W46</f>
        <v>355593.24849918083</v>
      </c>
      <c r="Y46" s="35">
        <f t="shared" si="28"/>
        <v>5.8221892232320345</v>
      </c>
      <c r="Z46" s="36">
        <f t="shared" si="29"/>
        <v>3.4105473496579917</v>
      </c>
    </row>
    <row r="47" spans="1:26" s="2" customFormat="1" ht="15.6" x14ac:dyDescent="0.3">
      <c r="A47" s="12">
        <v>19</v>
      </c>
      <c r="B47" s="13" t="s">
        <v>69</v>
      </c>
      <c r="C47" s="12"/>
      <c r="D47" s="64">
        <v>133</v>
      </c>
      <c r="E47" s="62">
        <v>17</v>
      </c>
      <c r="F47" s="17">
        <f t="shared" si="21"/>
        <v>0.12781954887218044</v>
      </c>
      <c r="G47" s="12"/>
      <c r="H47" s="17">
        <v>1</v>
      </c>
      <c r="I47" s="17">
        <f t="shared" si="23"/>
        <v>0</v>
      </c>
      <c r="J47" s="21">
        <f t="shared" si="30"/>
        <v>39831.862454792354</v>
      </c>
      <c r="K47" s="21">
        <f t="shared" si="24"/>
        <v>39831.862454792354</v>
      </c>
      <c r="L47" s="21">
        <f>K47/F47</f>
        <v>311625.74744043429</v>
      </c>
      <c r="M47" s="21">
        <f>L47</f>
        <v>311625.74744043429</v>
      </c>
      <c r="N47" s="34">
        <f t="shared" si="26"/>
        <v>7.8235294117647056</v>
      </c>
      <c r="O47" s="4"/>
      <c r="Q47" s="30" t="s">
        <v>69</v>
      </c>
      <c r="R47" s="31">
        <f t="shared" si="17"/>
        <v>39831.862454792354</v>
      </c>
      <c r="S47" s="31">
        <f t="shared" si="18"/>
        <v>311625.74744043429</v>
      </c>
      <c r="T47" s="38">
        <f t="shared" si="19"/>
        <v>7.8235294117647056</v>
      </c>
      <c r="U47" s="44">
        <v>0.6098018151143324</v>
      </c>
      <c r="V47" s="45">
        <f t="shared" si="31"/>
        <v>0.3901981848856676</v>
      </c>
      <c r="W47" s="31">
        <f t="shared" si="27"/>
        <v>190029.94642553735</v>
      </c>
      <c r="X47" s="31">
        <f>W47</f>
        <v>190029.94642553735</v>
      </c>
      <c r="Y47" s="38">
        <f t="shared" si="28"/>
        <v>4.7708024358944829</v>
      </c>
      <c r="Z47" s="37">
        <f t="shared" si="29"/>
        <v>3.0527269758702227</v>
      </c>
    </row>
    <row r="48" spans="1:26" s="2" customFormat="1" ht="13.2" x14ac:dyDescent="0.25">
      <c r="B48" s="2" t="s">
        <v>70</v>
      </c>
      <c r="D48" s="65">
        <f>SUM(D29:D47)</f>
        <v>15986</v>
      </c>
      <c r="E48" s="63">
        <f>SUM(E29:E47)</f>
        <v>99</v>
      </c>
    </row>
    <row r="51" spans="1:26" s="2" customFormat="1" ht="18" thickBot="1" x14ac:dyDescent="0.35">
      <c r="B51" s="81" t="s">
        <v>89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74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71" t="s">
        <v>15</v>
      </c>
      <c r="V52" s="72" t="s">
        <v>16</v>
      </c>
      <c r="W52" s="73" t="s">
        <v>17</v>
      </c>
      <c r="X52" s="73" t="s">
        <v>18</v>
      </c>
      <c r="Y52" s="66" t="s">
        <v>19</v>
      </c>
      <c r="Z52" s="66" t="s">
        <v>20</v>
      </c>
    </row>
    <row r="53" spans="1:26" s="10" customFormat="1" ht="35.549999999999997" customHeight="1" thickBot="1" x14ac:dyDescent="0.35">
      <c r="B53" s="75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2"/>
      <c r="W53" s="73"/>
      <c r="X53" s="73"/>
      <c r="Y53" s="66"/>
      <c r="Z53" s="66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193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7852252.47445862</v>
      </c>
      <c r="N54" s="32">
        <f>M54/J54</f>
        <v>78.522524744586192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78.522524744586192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6932079.7197018368</v>
      </c>
      <c r="Y54" s="40">
        <f>X54/R54</f>
        <v>69.320797197018365</v>
      </c>
      <c r="Z54" s="36">
        <f>T54-Y54</f>
        <v>9.2017275475678275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953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7752252.47445862</v>
      </c>
      <c r="N55" s="33">
        <f t="shared" ref="N55:N72" si="42">M55/J55</f>
        <v>77.522524744586192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77.522524744586192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6835908.8332295511</v>
      </c>
      <c r="Y55" s="35">
        <f t="shared" ref="Y55:Y72" si="44">X55/R55</f>
        <v>68.359088332295514</v>
      </c>
      <c r="Z55" s="36">
        <f t="shared" ref="Z55:Z72" si="45">T55-Y55</f>
        <v>9.1634364122906788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1504</v>
      </c>
      <c r="E56" s="49">
        <v>1</v>
      </c>
      <c r="F56" s="3">
        <f t="shared" si="37"/>
        <v>6.6489361702127658E-4</v>
      </c>
      <c r="G56" s="2">
        <v>0.5</v>
      </c>
      <c r="H56" s="3">
        <f t="shared" si="38"/>
        <v>3.3189512114171925E-3</v>
      </c>
      <c r="I56" s="3">
        <f t="shared" si="39"/>
        <v>0.99668104878858277</v>
      </c>
      <c r="J56" s="5">
        <f t="shared" ref="J56:J72" si="46">I55*J55</f>
        <v>100000</v>
      </c>
      <c r="K56" s="5">
        <f t="shared" si="40"/>
        <v>331.89512114171924</v>
      </c>
      <c r="L56" s="5">
        <f t="shared" si="41"/>
        <v>499170.26219714561</v>
      </c>
      <c r="M56" s="5">
        <f t="shared" si="32"/>
        <v>7352252.47445862</v>
      </c>
      <c r="N56" s="33">
        <f t="shared" si="42"/>
        <v>73.522524744586192</v>
      </c>
      <c r="O56" s="4"/>
      <c r="Q56" s="27" t="s">
        <v>38</v>
      </c>
      <c r="R56" s="29">
        <f t="shared" si="33"/>
        <v>100000</v>
      </c>
      <c r="S56" s="29">
        <f t="shared" si="34"/>
        <v>499170.26219714561</v>
      </c>
      <c r="T56" s="35">
        <f t="shared" si="35"/>
        <v>73.522524744586192</v>
      </c>
      <c r="U56" s="42">
        <v>0.96170886472285344</v>
      </c>
      <c r="V56" s="43">
        <f>1-U56</f>
        <v>3.829113527714656E-2</v>
      </c>
      <c r="W56" s="29">
        <f t="shared" si="43"/>
        <v>480056.46616102598</v>
      </c>
      <c r="X56" s="29">
        <f t="shared" si="36"/>
        <v>6451225.2873404101</v>
      </c>
      <c r="Y56" s="35">
        <f t="shared" si="44"/>
        <v>64.512252873404094</v>
      </c>
      <c r="Z56" s="36">
        <f t="shared" si="45"/>
        <v>9.0102718711820984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1897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99668.10487885827</v>
      </c>
      <c r="K57" s="5">
        <f t="shared" si="40"/>
        <v>0</v>
      </c>
      <c r="L57" s="5">
        <f t="shared" si="41"/>
        <v>498340.52439429134</v>
      </c>
      <c r="M57" s="5">
        <f t="shared" si="32"/>
        <v>6853082.2122614747</v>
      </c>
      <c r="N57" s="33">
        <f t="shared" si="42"/>
        <v>68.759029988490923</v>
      </c>
      <c r="O57" s="4"/>
      <c r="Q57" s="27" t="s">
        <v>40</v>
      </c>
      <c r="R57" s="29">
        <f t="shared" si="33"/>
        <v>99668.10487885827</v>
      </c>
      <c r="S57" s="29">
        <f t="shared" si="34"/>
        <v>498340.52439429134</v>
      </c>
      <c r="T57" s="35">
        <f t="shared" si="35"/>
        <v>68.759029988490923</v>
      </c>
      <c r="U57" s="42">
        <v>0.96170886472285344</v>
      </c>
      <c r="V57" s="43">
        <f>1-U57</f>
        <v>3.829113527714656E-2</v>
      </c>
      <c r="W57" s="29">
        <f t="shared" si="43"/>
        <v>479258.49996062537</v>
      </c>
      <c r="X57" s="29">
        <f t="shared" si="36"/>
        <v>5971168.8211793844</v>
      </c>
      <c r="Y57" s="35">
        <f t="shared" si="44"/>
        <v>59.910528332379243</v>
      </c>
      <c r="Z57" s="36">
        <f t="shared" si="45"/>
        <v>8.8485016561116794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2019</v>
      </c>
      <c r="E58" s="49">
        <v>1</v>
      </c>
      <c r="F58" s="3">
        <f t="shared" si="37"/>
        <v>4.9529470034670627E-4</v>
      </c>
      <c r="G58" s="2">
        <v>0.5</v>
      </c>
      <c r="H58" s="3">
        <f t="shared" si="38"/>
        <v>2.4734108335394507E-3</v>
      </c>
      <c r="I58" s="3">
        <f t="shared" si="39"/>
        <v>0.99752658916646053</v>
      </c>
      <c r="J58" s="5">
        <f t="shared" si="46"/>
        <v>99668.10487885827</v>
      </c>
      <c r="K58" s="5">
        <f t="shared" si="40"/>
        <v>246.52017036571422</v>
      </c>
      <c r="L58" s="5">
        <f t="shared" si="41"/>
        <v>497724.22396837705</v>
      </c>
      <c r="M58" s="5">
        <f t="shared" si="32"/>
        <v>6354741.6878671832</v>
      </c>
      <c r="N58" s="33">
        <f t="shared" si="42"/>
        <v>63.759029988490923</v>
      </c>
      <c r="O58" s="4"/>
      <c r="Q58" s="27" t="s">
        <v>42</v>
      </c>
      <c r="R58" s="29">
        <f t="shared" si="33"/>
        <v>99668.10487885827</v>
      </c>
      <c r="S58" s="29">
        <f t="shared" si="34"/>
        <v>497724.22396837705</v>
      </c>
      <c r="T58" s="35">
        <f t="shared" si="35"/>
        <v>63.759029988490923</v>
      </c>
      <c r="U58" s="42">
        <v>0.96170886472285344</v>
      </c>
      <c r="V58" s="43">
        <f>1-U58</f>
        <v>3.829113527714656E-2</v>
      </c>
      <c r="W58" s="29">
        <f t="shared" si="43"/>
        <v>478665.79837769113</v>
      </c>
      <c r="X58" s="29">
        <f t="shared" si="36"/>
        <v>5491910.3212187588</v>
      </c>
      <c r="Y58" s="35">
        <f t="shared" si="44"/>
        <v>55.101984008764973</v>
      </c>
      <c r="Z58" s="36">
        <f t="shared" si="45"/>
        <v>8.6570459797259502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2097</v>
      </c>
      <c r="E59" s="49">
        <v>0</v>
      </c>
      <c r="F59" s="3">
        <f t="shared" si="37"/>
        <v>0</v>
      </c>
      <c r="G59" s="2">
        <v>0.5</v>
      </c>
      <c r="H59" s="3">
        <f t="shared" si="38"/>
        <v>0</v>
      </c>
      <c r="I59" s="3">
        <f t="shared" si="39"/>
        <v>1</v>
      </c>
      <c r="J59" s="5">
        <f t="shared" si="46"/>
        <v>99421.584708492548</v>
      </c>
      <c r="K59" s="5">
        <f t="shared" si="40"/>
        <v>0</v>
      </c>
      <c r="L59" s="5">
        <f t="shared" si="41"/>
        <v>497107.92354246275</v>
      </c>
      <c r="M59" s="5">
        <f t="shared" si="32"/>
        <v>5857017.4638988059</v>
      </c>
      <c r="N59" s="33">
        <f t="shared" si="42"/>
        <v>58.910924434284361</v>
      </c>
      <c r="O59" s="4"/>
      <c r="Q59" s="27" t="s">
        <v>44</v>
      </c>
      <c r="R59" s="29">
        <f t="shared" si="33"/>
        <v>99421.584708492548</v>
      </c>
      <c r="S59" s="29">
        <f t="shared" si="34"/>
        <v>497107.92354246275</v>
      </c>
      <c r="T59" s="35">
        <f t="shared" si="35"/>
        <v>58.910924434284361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478760.50975460146</v>
      </c>
      <c r="X59" s="29">
        <f t="shared" si="36"/>
        <v>5013244.522841068</v>
      </c>
      <c r="Y59" s="35">
        <f t="shared" si="44"/>
        <v>50.424105967935141</v>
      </c>
      <c r="Z59" s="36">
        <f t="shared" si="45"/>
        <v>8.4868184663492201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2312</v>
      </c>
      <c r="E60" s="49">
        <v>1</v>
      </c>
      <c r="F60" s="3">
        <f t="shared" si="37"/>
        <v>4.3252595155709344E-4</v>
      </c>
      <c r="G60" s="2">
        <v>0.5</v>
      </c>
      <c r="H60" s="3">
        <f t="shared" si="38"/>
        <v>2.1602937999567946E-3</v>
      </c>
      <c r="I60" s="3">
        <f t="shared" si="39"/>
        <v>0.99783970620004325</v>
      </c>
      <c r="J60" s="5">
        <f t="shared" si="46"/>
        <v>99421.584708492548</v>
      </c>
      <c r="K60" s="5">
        <f t="shared" si="40"/>
        <v>214.7798330276357</v>
      </c>
      <c r="L60" s="5">
        <f t="shared" si="41"/>
        <v>496570.97395989369</v>
      </c>
      <c r="M60" s="5">
        <f t="shared" si="32"/>
        <v>5359909.5403563427</v>
      </c>
      <c r="N60" s="33">
        <f t="shared" si="42"/>
        <v>53.910924434284354</v>
      </c>
      <c r="O60" s="4"/>
      <c r="Q60" s="27" t="s">
        <v>46</v>
      </c>
      <c r="R60" s="29">
        <f t="shared" si="33"/>
        <v>99421.584708492548</v>
      </c>
      <c r="S60" s="29">
        <f t="shared" si="34"/>
        <v>496570.97395989369</v>
      </c>
      <c r="T60" s="35">
        <f t="shared" si="35"/>
        <v>53.910924434284354</v>
      </c>
      <c r="U60" s="42">
        <v>0.95736753435116873</v>
      </c>
      <c r="V60" s="43">
        <f t="shared" si="47"/>
        <v>4.2632465648831275E-2</v>
      </c>
      <c r="W60" s="29">
        <f t="shared" si="43"/>
        <v>475400.9289703418</v>
      </c>
      <c r="X60" s="29">
        <f t="shared" si="36"/>
        <v>4534484.0130864661</v>
      </c>
      <c r="Y60" s="35">
        <f t="shared" si="44"/>
        <v>45.608647522383862</v>
      </c>
      <c r="Z60" s="36">
        <f t="shared" si="45"/>
        <v>8.302276911900492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2303</v>
      </c>
      <c r="E61" s="49">
        <v>5</v>
      </c>
      <c r="F61" s="3">
        <f t="shared" si="37"/>
        <v>2.1710811984368217E-3</v>
      </c>
      <c r="G61" s="2">
        <v>0.5</v>
      </c>
      <c r="H61" s="3">
        <f t="shared" si="38"/>
        <v>1.0796804145972791E-2</v>
      </c>
      <c r="I61" s="3">
        <f t="shared" si="39"/>
        <v>0.98920319585402716</v>
      </c>
      <c r="J61" s="5">
        <f t="shared" si="46"/>
        <v>99206.804875464921</v>
      </c>
      <c r="K61" s="5">
        <f t="shared" si="40"/>
        <v>1071.1164421881333</v>
      </c>
      <c r="L61" s="5">
        <f t="shared" si="41"/>
        <v>493356.23327185423</v>
      </c>
      <c r="M61" s="5">
        <f t="shared" si="32"/>
        <v>4863338.5663964488</v>
      </c>
      <c r="N61" s="33">
        <f t="shared" si="42"/>
        <v>49.022227583092068</v>
      </c>
      <c r="O61" s="4"/>
      <c r="Q61" s="27" t="s">
        <v>48</v>
      </c>
      <c r="R61" s="29">
        <f t="shared" si="33"/>
        <v>99206.804875464921</v>
      </c>
      <c r="S61" s="29">
        <f t="shared" si="34"/>
        <v>493356.23327185423</v>
      </c>
      <c r="T61" s="35">
        <f t="shared" si="35"/>
        <v>49.022227583092068</v>
      </c>
      <c r="U61" s="42">
        <v>0.95681081085376496</v>
      </c>
      <c r="V61" s="43">
        <f t="shared" si="47"/>
        <v>4.3189189146235041E-2</v>
      </c>
      <c r="W61" s="29">
        <f t="shared" si="43"/>
        <v>472048.57759660209</v>
      </c>
      <c r="X61" s="29">
        <f t="shared" si="36"/>
        <v>4059083.0841161245</v>
      </c>
      <c r="Y61" s="35">
        <f t="shared" si="44"/>
        <v>40.915369557678261</v>
      </c>
      <c r="Z61" s="36">
        <f t="shared" si="45"/>
        <v>8.106858025413807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2194</v>
      </c>
      <c r="E62" s="49">
        <v>4</v>
      </c>
      <c r="F62" s="3">
        <f t="shared" si="37"/>
        <v>1.8231540565177757E-3</v>
      </c>
      <c r="G62" s="2">
        <v>0.5</v>
      </c>
      <c r="H62" s="3">
        <f t="shared" si="38"/>
        <v>9.0744101633393835E-3</v>
      </c>
      <c r="I62" s="3">
        <f t="shared" si="39"/>
        <v>0.99092558983666057</v>
      </c>
      <c r="J62" s="5">
        <f t="shared" si="46"/>
        <v>98135.68843327678</v>
      </c>
      <c r="K62" s="5">
        <f t="shared" si="40"/>
        <v>890.52348850523401</v>
      </c>
      <c r="L62" s="5">
        <f t="shared" si="41"/>
        <v>488452.13344512077</v>
      </c>
      <c r="M62" s="5">
        <f t="shared" si="32"/>
        <v>4369982.3331245948</v>
      </c>
      <c r="N62" s="33">
        <f t="shared" si="42"/>
        <v>44.530001296070594</v>
      </c>
      <c r="O62" s="4"/>
      <c r="Q62" s="27" t="s">
        <v>50</v>
      </c>
      <c r="R62" s="29">
        <f t="shared" si="33"/>
        <v>98135.68843327678</v>
      </c>
      <c r="S62" s="29">
        <f t="shared" si="34"/>
        <v>488452.13344512077</v>
      </c>
      <c r="T62" s="35">
        <f t="shared" si="35"/>
        <v>44.530001296070594</v>
      </c>
      <c r="U62" s="42">
        <v>0.94800928093814252</v>
      </c>
      <c r="V62" s="43">
        <f t="shared" si="47"/>
        <v>5.1990719061857482E-2</v>
      </c>
      <c r="W62" s="29">
        <f t="shared" si="43"/>
        <v>463057.15580001054</v>
      </c>
      <c r="X62" s="29">
        <f t="shared" si="36"/>
        <v>3587034.5065195225</v>
      </c>
      <c r="Y62" s="35">
        <f t="shared" si="44"/>
        <v>36.551784205991233</v>
      </c>
      <c r="Z62" s="36">
        <f t="shared" si="45"/>
        <v>7.9782170900793616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2490</v>
      </c>
      <c r="E63" s="49">
        <v>11</v>
      </c>
      <c r="F63" s="3">
        <f t="shared" si="37"/>
        <v>4.4176706827309233E-3</v>
      </c>
      <c r="G63" s="2">
        <v>0.5</v>
      </c>
      <c r="H63" s="3">
        <f t="shared" si="38"/>
        <v>2.1847070506454815E-2</v>
      </c>
      <c r="I63" s="3">
        <f t="shared" si="39"/>
        <v>0.97815292949354515</v>
      </c>
      <c r="J63" s="5">
        <f t="shared" si="46"/>
        <v>97245.164944771546</v>
      </c>
      <c r="K63" s="5">
        <f t="shared" si="40"/>
        <v>2124.521974960252</v>
      </c>
      <c r="L63" s="5">
        <f t="shared" si="41"/>
        <v>480914.51978645707</v>
      </c>
      <c r="M63" s="5">
        <f t="shared" si="32"/>
        <v>3881530.1996794739</v>
      </c>
      <c r="N63" s="33">
        <f t="shared" si="42"/>
        <v>39.91489141782948</v>
      </c>
      <c r="O63" s="4"/>
      <c r="Q63" s="27" t="s">
        <v>52</v>
      </c>
      <c r="R63" s="29">
        <f t="shared" si="33"/>
        <v>97245.164944771546</v>
      </c>
      <c r="S63" s="29">
        <f t="shared" si="34"/>
        <v>480914.51978645707</v>
      </c>
      <c r="T63" s="35">
        <f t="shared" si="35"/>
        <v>39.91489141782948</v>
      </c>
      <c r="U63" s="42">
        <v>0.94216194080535964</v>
      </c>
      <c r="V63" s="43">
        <f t="shared" si="47"/>
        <v>5.7838059194640357E-2</v>
      </c>
      <c r="W63" s="29">
        <f t="shared" si="43"/>
        <v>453099.35732348589</v>
      </c>
      <c r="X63" s="29">
        <f t="shared" si="36"/>
        <v>3123977.350719512</v>
      </c>
      <c r="Y63" s="35">
        <f t="shared" si="44"/>
        <v>32.124757590711198</v>
      </c>
      <c r="Z63" s="36">
        <f t="shared" si="45"/>
        <v>7.7901338271182823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2804</v>
      </c>
      <c r="E64" s="49">
        <v>9</v>
      </c>
      <c r="F64" s="3">
        <f t="shared" si="37"/>
        <v>3.2097004279600569E-3</v>
      </c>
      <c r="G64" s="2">
        <v>0.5</v>
      </c>
      <c r="H64" s="3">
        <f t="shared" si="38"/>
        <v>1.5920750044224306E-2</v>
      </c>
      <c r="I64" s="3">
        <f t="shared" si="39"/>
        <v>0.98407924995577567</v>
      </c>
      <c r="J64" s="5">
        <f t="shared" si="46"/>
        <v>95120.642969811292</v>
      </c>
      <c r="K64" s="5">
        <f t="shared" si="40"/>
        <v>1514.3919807682676</v>
      </c>
      <c r="L64" s="5">
        <f t="shared" si="41"/>
        <v>471817.23489713576</v>
      </c>
      <c r="M64" s="5">
        <f t="shared" si="32"/>
        <v>3400615.6798930168</v>
      </c>
      <c r="N64" s="33">
        <f t="shared" si="42"/>
        <v>35.750553967263237</v>
      </c>
      <c r="O64" s="4"/>
      <c r="Q64" s="27" t="s">
        <v>54</v>
      </c>
      <c r="R64" s="29">
        <f t="shared" si="33"/>
        <v>95120.642969811292</v>
      </c>
      <c r="S64" s="29">
        <f t="shared" si="34"/>
        <v>471817.23489713576</v>
      </c>
      <c r="T64" s="35">
        <f t="shared" si="35"/>
        <v>35.750553967263237</v>
      </c>
      <c r="U64" s="42">
        <v>0.92489605986448908</v>
      </c>
      <c r="V64" s="43">
        <f t="shared" si="47"/>
        <v>7.5103940135510916E-2</v>
      </c>
      <c r="W64" s="29">
        <f t="shared" si="43"/>
        <v>436381.90153251897</v>
      </c>
      <c r="X64" s="29">
        <f t="shared" si="36"/>
        <v>2670877.9933960261</v>
      </c>
      <c r="Y64" s="35">
        <f t="shared" si="44"/>
        <v>28.078847135670543</v>
      </c>
      <c r="Z64" s="36">
        <f t="shared" si="45"/>
        <v>7.6717068315926937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2704</v>
      </c>
      <c r="E65" s="49">
        <v>17</v>
      </c>
      <c r="F65" s="3">
        <f t="shared" si="37"/>
        <v>6.2869822485207101E-3</v>
      </c>
      <c r="G65" s="2">
        <v>0.5</v>
      </c>
      <c r="H65" s="3">
        <f t="shared" si="38"/>
        <v>3.0948479883488075E-2</v>
      </c>
      <c r="I65" s="3">
        <f t="shared" si="39"/>
        <v>0.96905152011651197</v>
      </c>
      <c r="J65" s="5">
        <f t="shared" si="46"/>
        <v>93606.250989043023</v>
      </c>
      <c r="K65" s="5">
        <f t="shared" si="40"/>
        <v>2896.9711757031337</v>
      </c>
      <c r="L65" s="5">
        <f t="shared" si="41"/>
        <v>460788.82700595725</v>
      </c>
      <c r="M65" s="5">
        <f t="shared" si="32"/>
        <v>2928798.4449958811</v>
      </c>
      <c r="N65" s="33">
        <f t="shared" si="42"/>
        <v>31.288492104429096</v>
      </c>
      <c r="O65" s="4"/>
      <c r="Q65" s="27" t="s">
        <v>56</v>
      </c>
      <c r="R65" s="29">
        <f t="shared" si="33"/>
        <v>93606.250989043023</v>
      </c>
      <c r="S65" s="29">
        <f t="shared" si="34"/>
        <v>460788.82700595725</v>
      </c>
      <c r="T65" s="35">
        <f t="shared" si="35"/>
        <v>31.288492104429096</v>
      </c>
      <c r="U65" s="42">
        <v>0.89970667843387275</v>
      </c>
      <c r="V65" s="43">
        <f t="shared" si="47"/>
        <v>0.10029332156612725</v>
      </c>
      <c r="W65" s="29">
        <f t="shared" si="43"/>
        <v>414574.78500497021</v>
      </c>
      <c r="X65" s="29">
        <f t="shared" si="36"/>
        <v>2234496.0918635069</v>
      </c>
      <c r="Y65" s="35">
        <f t="shared" si="44"/>
        <v>23.871227276531602</v>
      </c>
      <c r="Z65" s="36">
        <f t="shared" si="45"/>
        <v>7.417264827897494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2524</v>
      </c>
      <c r="E66" s="49">
        <v>15</v>
      </c>
      <c r="F66" s="3">
        <f t="shared" si="37"/>
        <v>5.9429477020602221E-3</v>
      </c>
      <c r="G66" s="2">
        <v>0.5</v>
      </c>
      <c r="H66" s="3">
        <f t="shared" si="38"/>
        <v>2.9279718914698421E-2</v>
      </c>
      <c r="I66" s="3">
        <f t="shared" si="39"/>
        <v>0.97072028108530162</v>
      </c>
      <c r="J66" s="5">
        <f t="shared" si="46"/>
        <v>90709.27981333989</v>
      </c>
      <c r="K66" s="5">
        <f t="shared" si="40"/>
        <v>2655.9422158893194</v>
      </c>
      <c r="L66" s="5">
        <f t="shared" si="41"/>
        <v>446906.54352697614</v>
      </c>
      <c r="M66" s="5">
        <f t="shared" si="32"/>
        <v>2468009.6179899238</v>
      </c>
      <c r="N66" s="33">
        <f t="shared" si="42"/>
        <v>27.207906655951351</v>
      </c>
      <c r="O66" s="4"/>
      <c r="Q66" s="27" t="s">
        <v>58</v>
      </c>
      <c r="R66" s="29">
        <f t="shared" si="33"/>
        <v>90709.27981333989</v>
      </c>
      <c r="S66" s="29">
        <f t="shared" si="34"/>
        <v>446906.54352697614</v>
      </c>
      <c r="T66" s="35">
        <f t="shared" si="35"/>
        <v>27.207906655951351</v>
      </c>
      <c r="U66" s="42">
        <v>0.86438699185239576</v>
      </c>
      <c r="V66" s="43">
        <f t="shared" si="47"/>
        <v>0.13561300814760424</v>
      </c>
      <c r="W66" s="29">
        <f t="shared" si="43"/>
        <v>386300.20279843465</v>
      </c>
      <c r="X66" s="29">
        <f t="shared" si="36"/>
        <v>1819921.3068585368</v>
      </c>
      <c r="Y66" s="35">
        <f t="shared" si="44"/>
        <v>20.06323179506597</v>
      </c>
      <c r="Z66" s="36">
        <f t="shared" si="45"/>
        <v>7.144674860885381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1984</v>
      </c>
      <c r="E67" s="49">
        <v>19</v>
      </c>
      <c r="F67" s="3">
        <f t="shared" si="37"/>
        <v>9.5766129032258066E-3</v>
      </c>
      <c r="G67" s="2">
        <v>0.5</v>
      </c>
      <c r="H67" s="3">
        <f t="shared" si="38"/>
        <v>4.676347526458282E-2</v>
      </c>
      <c r="I67" s="3">
        <f t="shared" si="39"/>
        <v>0.9532365247354172</v>
      </c>
      <c r="J67" s="5">
        <f t="shared" si="46"/>
        <v>88053.337597450576</v>
      </c>
      <c r="K67" s="5">
        <f t="shared" si="40"/>
        <v>4117.6800747023408</v>
      </c>
      <c r="L67" s="5">
        <f t="shared" si="41"/>
        <v>429972.48780049704</v>
      </c>
      <c r="M67" s="5">
        <f t="shared" si="32"/>
        <v>2021103.0744629474</v>
      </c>
      <c r="N67" s="33">
        <f t="shared" si="42"/>
        <v>22.953168268336768</v>
      </c>
      <c r="O67" s="4"/>
      <c r="Q67" s="27" t="s">
        <v>60</v>
      </c>
      <c r="R67" s="29">
        <f t="shared" si="33"/>
        <v>88053.337597450576</v>
      </c>
      <c r="S67" s="29">
        <f t="shared" si="34"/>
        <v>429972.48780049704</v>
      </c>
      <c r="T67" s="35">
        <f t="shared" si="35"/>
        <v>22.953168268336768</v>
      </c>
      <c r="U67" s="42">
        <v>0.82345390469096191</v>
      </c>
      <c r="V67" s="43">
        <f t="shared" si="47"/>
        <v>0.17654609530903809</v>
      </c>
      <c r="W67" s="29">
        <f t="shared" si="43"/>
        <v>354062.52398900629</v>
      </c>
      <c r="X67" s="29">
        <f t="shared" si="36"/>
        <v>1433621.1040601023</v>
      </c>
      <c r="Y67" s="35">
        <f t="shared" si="44"/>
        <v>16.281280678014983</v>
      </c>
      <c r="Z67" s="36">
        <f t="shared" si="45"/>
        <v>6.6718875903217842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1467</v>
      </c>
      <c r="E68" s="49">
        <v>15</v>
      </c>
      <c r="F68" s="3">
        <f t="shared" si="37"/>
        <v>1.0224948875255624E-2</v>
      </c>
      <c r="G68" s="2">
        <v>0.5</v>
      </c>
      <c r="H68" s="3">
        <f t="shared" si="38"/>
        <v>4.9850448654037885E-2</v>
      </c>
      <c r="I68" s="3">
        <f t="shared" si="39"/>
        <v>0.95014955134596213</v>
      </c>
      <c r="J68" s="5">
        <f t="shared" si="46"/>
        <v>83935.657522748239</v>
      </c>
      <c r="K68" s="5">
        <f t="shared" si="40"/>
        <v>4184.23018558067</v>
      </c>
      <c r="L68" s="5">
        <f t="shared" si="41"/>
        <v>409217.7121497895</v>
      </c>
      <c r="M68" s="5">
        <f t="shared" si="32"/>
        <v>1591130.5866624503</v>
      </c>
      <c r="N68" s="33">
        <f t="shared" si="42"/>
        <v>18.956551168151893</v>
      </c>
      <c r="O68" s="4"/>
      <c r="Q68" s="27" t="s">
        <v>62</v>
      </c>
      <c r="R68" s="29">
        <f t="shared" si="33"/>
        <v>83935.657522748239</v>
      </c>
      <c r="S68" s="29">
        <f t="shared" si="34"/>
        <v>409217.7121497895</v>
      </c>
      <c r="T68" s="35">
        <f t="shared" si="35"/>
        <v>18.956551168151893</v>
      </c>
      <c r="U68" s="42">
        <v>0.7557222850963411</v>
      </c>
      <c r="V68" s="43">
        <f t="shared" si="47"/>
        <v>0.2442777149036589</v>
      </c>
      <c r="W68" s="29">
        <f t="shared" si="43"/>
        <v>309254.94452773564</v>
      </c>
      <c r="X68" s="29">
        <f t="shared" si="36"/>
        <v>1079558.5800710958</v>
      </c>
      <c r="Y68" s="35">
        <f t="shared" si="44"/>
        <v>12.861739717455766</v>
      </c>
      <c r="Z68" s="36">
        <f t="shared" si="45"/>
        <v>6.0948114506961275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1069</v>
      </c>
      <c r="E69" s="49">
        <v>35</v>
      </c>
      <c r="F69" s="3">
        <f t="shared" si="37"/>
        <v>3.2740879326473342E-2</v>
      </c>
      <c r="G69" s="2">
        <v>0.5</v>
      </c>
      <c r="H69" s="3">
        <f t="shared" si="38"/>
        <v>0.1513186338089062</v>
      </c>
      <c r="I69" s="3">
        <f t="shared" si="39"/>
        <v>0.8486813661910938</v>
      </c>
      <c r="J69" s="5">
        <f t="shared" si="46"/>
        <v>79751.427337167566</v>
      </c>
      <c r="K69" s="5">
        <f t="shared" si="40"/>
        <v>12067.87702897045</v>
      </c>
      <c r="L69" s="5">
        <f t="shared" si="41"/>
        <v>368587.44411341171</v>
      </c>
      <c r="M69" s="5">
        <f t="shared" si="32"/>
        <v>1181912.8745126608</v>
      </c>
      <c r="N69" s="33">
        <f t="shared" si="42"/>
        <v>14.819958889461017</v>
      </c>
      <c r="O69" s="4"/>
      <c r="Q69" s="27" t="s">
        <v>64</v>
      </c>
      <c r="R69" s="29">
        <f t="shared" si="33"/>
        <v>79751.427337167566</v>
      </c>
      <c r="S69" s="29">
        <f t="shared" si="34"/>
        <v>368587.44411341171</v>
      </c>
      <c r="T69" s="35">
        <f t="shared" si="35"/>
        <v>14.819958889461017</v>
      </c>
      <c r="U69" s="42">
        <v>0.69850988448397933</v>
      </c>
      <c r="V69" s="43">
        <f t="shared" si="47"/>
        <v>0.30149011551602067</v>
      </c>
      <c r="W69" s="29">
        <f t="shared" si="43"/>
        <v>257461.97300990441</v>
      </c>
      <c r="X69" s="29">
        <f t="shared" si="36"/>
        <v>770303.63554336014</v>
      </c>
      <c r="Y69" s="35">
        <f t="shared" si="44"/>
        <v>9.6588068861353875</v>
      </c>
      <c r="Z69" s="36">
        <f t="shared" si="45"/>
        <v>5.1611520033256291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683</v>
      </c>
      <c r="E70" s="49">
        <v>20</v>
      </c>
      <c r="F70" s="3">
        <f t="shared" si="37"/>
        <v>2.9282576866764276E-2</v>
      </c>
      <c r="G70" s="2">
        <v>0.5</v>
      </c>
      <c r="H70" s="3">
        <f t="shared" si="38"/>
        <v>0.13642564802182811</v>
      </c>
      <c r="I70" s="3">
        <f t="shared" si="39"/>
        <v>0.86357435197817189</v>
      </c>
      <c r="J70" s="5">
        <f t="shared" si="46"/>
        <v>67683.550308197111</v>
      </c>
      <c r="K70" s="5">
        <f t="shared" si="40"/>
        <v>9233.7722112137944</v>
      </c>
      <c r="L70" s="5">
        <f t="shared" si="41"/>
        <v>315333.32101295108</v>
      </c>
      <c r="M70" s="5">
        <f t="shared" si="32"/>
        <v>813325.43039924896</v>
      </c>
      <c r="N70" s="33">
        <f t="shared" si="42"/>
        <v>12.016589358799454</v>
      </c>
      <c r="O70" s="4"/>
      <c r="Q70" s="27" t="s">
        <v>66</v>
      </c>
      <c r="R70" s="29">
        <f t="shared" si="33"/>
        <v>67683.550308197111</v>
      </c>
      <c r="S70" s="29">
        <f t="shared" si="34"/>
        <v>315333.32101295108</v>
      </c>
      <c r="T70" s="35">
        <f t="shared" si="35"/>
        <v>12.016589358799454</v>
      </c>
      <c r="U70" s="42">
        <v>0.67065690345363116</v>
      </c>
      <c r="V70" s="43">
        <f t="shared" si="47"/>
        <v>0.32934309654636884</v>
      </c>
      <c r="W70" s="29">
        <f t="shared" si="43"/>
        <v>211480.46862629562</v>
      </c>
      <c r="X70" s="29">
        <f t="shared" si="36"/>
        <v>512841.6625334557</v>
      </c>
      <c r="Y70" s="35">
        <f t="shared" si="44"/>
        <v>7.5770502610786625</v>
      </c>
      <c r="Z70" s="36">
        <f t="shared" si="45"/>
        <v>4.4395390977207914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315</v>
      </c>
      <c r="E71" s="49">
        <v>24</v>
      </c>
      <c r="F71" s="3">
        <f t="shared" si="37"/>
        <v>7.6190476190476197E-2</v>
      </c>
      <c r="G71" s="2">
        <v>0.5</v>
      </c>
      <c r="H71" s="3">
        <f t="shared" si="38"/>
        <v>0.32</v>
      </c>
      <c r="I71" s="3">
        <f t="shared" si="39"/>
        <v>0.67999999999999994</v>
      </c>
      <c r="J71" s="5">
        <f t="shared" si="46"/>
        <v>58449.778096983318</v>
      </c>
      <c r="K71" s="5">
        <f t="shared" si="40"/>
        <v>18703.928991034663</v>
      </c>
      <c r="L71" s="5">
        <f t="shared" si="41"/>
        <v>245489.06800732992</v>
      </c>
      <c r="M71" s="5">
        <f>L71+M72</f>
        <v>497992.10938629787</v>
      </c>
      <c r="N71" s="33">
        <f t="shared" si="42"/>
        <v>8.52</v>
      </c>
      <c r="O71" s="4"/>
      <c r="Q71" s="27" t="s">
        <v>68</v>
      </c>
      <c r="R71" s="29">
        <f t="shared" si="33"/>
        <v>58449.778096983318</v>
      </c>
      <c r="S71" s="29">
        <f t="shared" si="34"/>
        <v>245489.06800732992</v>
      </c>
      <c r="T71" s="35">
        <f t="shared" si="35"/>
        <v>8.52</v>
      </c>
      <c r="U71" s="42">
        <v>0.63527807449444496</v>
      </c>
      <c r="V71" s="43">
        <f t="shared" si="47"/>
        <v>0.36472192550555504</v>
      </c>
      <c r="W71" s="29">
        <f t="shared" si="43"/>
        <v>155953.82243313239</v>
      </c>
      <c r="X71" s="29">
        <f>X72+W71</f>
        <v>301361.19390716008</v>
      </c>
      <c r="Y71" s="35">
        <f t="shared" si="44"/>
        <v>5.1558997094415622</v>
      </c>
      <c r="Z71" s="36">
        <f t="shared" si="45"/>
        <v>3.3641002905584374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216</v>
      </c>
      <c r="E72" s="50">
        <v>34</v>
      </c>
      <c r="F72" s="17">
        <f t="shared" si="37"/>
        <v>0.15740740740740741</v>
      </c>
      <c r="G72" s="12"/>
      <c r="H72" s="17">
        <v>1</v>
      </c>
      <c r="I72" s="17">
        <f t="shared" si="39"/>
        <v>0</v>
      </c>
      <c r="J72" s="21">
        <f t="shared" si="46"/>
        <v>39745.849105948655</v>
      </c>
      <c r="K72" s="21">
        <f t="shared" si="40"/>
        <v>39745.849105948655</v>
      </c>
      <c r="L72" s="21">
        <f>K72/F72</f>
        <v>252503.04137896793</v>
      </c>
      <c r="M72" s="21">
        <f>L72</f>
        <v>252503.04137896793</v>
      </c>
      <c r="N72" s="34">
        <f t="shared" si="42"/>
        <v>6.3529411764705888</v>
      </c>
      <c r="O72" s="4"/>
      <c r="Q72" s="30" t="s">
        <v>69</v>
      </c>
      <c r="R72" s="31">
        <f t="shared" si="33"/>
        <v>39745.849105948655</v>
      </c>
      <c r="S72" s="31">
        <f t="shared" si="34"/>
        <v>252503.04137896793</v>
      </c>
      <c r="T72" s="38">
        <f t="shared" si="35"/>
        <v>6.3529411764705888</v>
      </c>
      <c r="U72" s="44">
        <v>0.57586384179742911</v>
      </c>
      <c r="V72" s="45">
        <f t="shared" si="47"/>
        <v>0.42413615820257089</v>
      </c>
      <c r="W72" s="31">
        <f t="shared" si="43"/>
        <v>145407.37147402769</v>
      </c>
      <c r="X72" s="31">
        <f>W72</f>
        <v>145407.37147402769</v>
      </c>
      <c r="Y72" s="38">
        <f t="shared" si="44"/>
        <v>3.658429112595432</v>
      </c>
      <c r="Z72" s="37">
        <f t="shared" si="45"/>
        <v>2.6945120638751567</v>
      </c>
    </row>
    <row r="73" spans="1:26" s="2" customFormat="1" ht="13.2" x14ac:dyDescent="0.25">
      <c r="B73" s="2" t="s">
        <v>70</v>
      </c>
      <c r="D73" s="25">
        <f>SUM(D54:D72)</f>
        <v>31728</v>
      </c>
      <c r="E73" s="25">
        <f>SUM(E54:E72)</f>
        <v>211</v>
      </c>
    </row>
    <row r="77" spans="1:26" s="51" customFormat="1" ht="17.399999999999999" x14ac:dyDescent="0.3">
      <c r="C77" s="52" t="s">
        <v>81</v>
      </c>
      <c r="D77" s="52" t="s">
        <v>82</v>
      </c>
      <c r="E77" s="52" t="s">
        <v>83</v>
      </c>
      <c r="F77" s="52" t="s">
        <v>19</v>
      </c>
      <c r="G77" s="52" t="s">
        <v>20</v>
      </c>
    </row>
    <row r="78" spans="1:26" s="51" customFormat="1" ht="17.399999999999999" x14ac:dyDescent="0.3">
      <c r="C78" s="52" t="s">
        <v>84</v>
      </c>
      <c r="D78" s="53">
        <v>0</v>
      </c>
      <c r="E78" s="54">
        <f>$N$4</f>
        <v>76.326874853396149</v>
      </c>
      <c r="F78" s="54">
        <f>$Y$4</f>
        <v>68.814355737732143</v>
      </c>
      <c r="G78" s="54">
        <f>E78-F78</f>
        <v>7.5125191156640057</v>
      </c>
    </row>
    <row r="79" spans="1:26" s="51" customFormat="1" ht="17.399999999999999" x14ac:dyDescent="0.3">
      <c r="C79" s="52" t="s">
        <v>85</v>
      </c>
      <c r="D79" s="53">
        <v>0</v>
      </c>
      <c r="E79" s="54">
        <f>$N$29</f>
        <v>80.870884241664882</v>
      </c>
      <c r="F79" s="54">
        <f>$Y$29</f>
        <v>71.384642866205539</v>
      </c>
      <c r="G79" s="54">
        <f t="shared" ref="G79:G80" si="48">E79-F79</f>
        <v>9.4862413754593433</v>
      </c>
    </row>
    <row r="80" spans="1:26" s="51" customFormat="1" ht="17.399999999999999" x14ac:dyDescent="0.3">
      <c r="C80" s="52" t="s">
        <v>86</v>
      </c>
      <c r="D80" s="53">
        <v>0</v>
      </c>
      <c r="E80" s="54">
        <f>$N$54</f>
        <v>78.522524744586192</v>
      </c>
      <c r="F80" s="54">
        <f>$Y$54</f>
        <v>69.320797197018365</v>
      </c>
      <c r="G80" s="54">
        <f t="shared" si="48"/>
        <v>9.2017275475678275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15</vt:i4>
      </vt:variant>
    </vt:vector>
  </HeadingPairs>
  <TitlesOfParts>
    <vt:vector size="15" baseType="lpstr">
      <vt:lpstr>2556</vt:lpstr>
      <vt:lpstr>Sheet1</vt:lpstr>
      <vt:lpstr>Sheet2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2026-01-22T06:54:14Z</dcterms:modified>
  <cp:category/>
  <cp:contentStatus/>
</cp:coreProperties>
</file>