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D0F1160A-3D98-4A38-BAB6-24A9F0858F8C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V68" i="16"/>
  <c r="V67" i="16"/>
  <c r="V66" i="16"/>
  <c r="V65" i="16"/>
  <c r="F65" i="16"/>
  <c r="H65" i="16" s="1"/>
  <c r="I65" i="16" s="1"/>
  <c r="V64" i="16"/>
  <c r="V63" i="16"/>
  <c r="V62" i="16"/>
  <c r="V61" i="16"/>
  <c r="V60" i="16"/>
  <c r="V59" i="16"/>
  <c r="V58" i="16"/>
  <c r="V57" i="16"/>
  <c r="F57" i="16"/>
  <c r="H57" i="16" s="1"/>
  <c r="I57" i="16" s="1"/>
  <c r="V56" i="16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H41" i="16"/>
  <c r="I41" i="16" s="1"/>
  <c r="F41" i="16"/>
  <c r="V40" i="16"/>
  <c r="F40" i="16"/>
  <c r="H40" i="16" s="1"/>
  <c r="I40" i="16" s="1"/>
  <c r="V39" i="16"/>
  <c r="F39" i="16"/>
  <c r="H39" i="16" s="1"/>
  <c r="I39" i="16" s="1"/>
  <c r="V38" i="16"/>
  <c r="H38" i="16"/>
  <c r="I38" i="16" s="1"/>
  <c r="F38" i="16"/>
  <c r="V37" i="16"/>
  <c r="F37" i="16"/>
  <c r="H37" i="16" s="1"/>
  <c r="I37" i="16" s="1"/>
  <c r="V36" i="16"/>
  <c r="F36" i="16"/>
  <c r="H36" i="16" s="1"/>
  <c r="I36" i="16" s="1"/>
  <c r="V35" i="16"/>
  <c r="I35" i="16"/>
  <c r="H35" i="16"/>
  <c r="F35" i="16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I31" i="16"/>
  <c r="F31" i="16"/>
  <c r="H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H17" i="16"/>
  <c r="I17" i="16" s="1"/>
  <c r="F17" i="16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I7" i="16"/>
  <c r="F7" i="16"/>
  <c r="H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V71" i="15"/>
  <c r="F71" i="15"/>
  <c r="H71" i="15" s="1"/>
  <c r="I71" i="15" s="1"/>
  <c r="V70" i="15"/>
  <c r="V69" i="15"/>
  <c r="V68" i="15"/>
  <c r="V67" i="15"/>
  <c r="F67" i="15"/>
  <c r="H67" i="15" s="1"/>
  <c r="I67" i="15" s="1"/>
  <c r="V66" i="15"/>
  <c r="V65" i="15"/>
  <c r="V64" i="15"/>
  <c r="V63" i="15"/>
  <c r="F63" i="15"/>
  <c r="H63" i="15" s="1"/>
  <c r="I63" i="15" s="1"/>
  <c r="V62" i="15"/>
  <c r="V61" i="15"/>
  <c r="F61" i="15"/>
  <c r="H61" i="15" s="1"/>
  <c r="I61" i="15" s="1"/>
  <c r="V60" i="15"/>
  <c r="V59" i="15"/>
  <c r="F59" i="15"/>
  <c r="H59" i="15" s="1"/>
  <c r="I59" i="15" s="1"/>
  <c r="V58" i="15"/>
  <c r="V57" i="15"/>
  <c r="F57" i="15"/>
  <c r="H57" i="15" s="1"/>
  <c r="I57" i="15" s="1"/>
  <c r="V56" i="15"/>
  <c r="V55" i="15"/>
  <c r="F55" i="15"/>
  <c r="H55" i="15" s="1"/>
  <c r="I55" i="15" s="1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K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E63" i="14"/>
  <c r="F30" i="14"/>
  <c r="F31" i="14"/>
  <c r="F32" i="14"/>
  <c r="F33" i="14"/>
  <c r="F34" i="14"/>
  <c r="F35" i="14"/>
  <c r="F36" i="14"/>
  <c r="F37" i="14"/>
  <c r="F38" i="14"/>
  <c r="F39" i="14"/>
  <c r="F40" i="14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H40" i="14"/>
  <c r="I40" i="14" s="1"/>
  <c r="V39" i="14"/>
  <c r="H39" i="14"/>
  <c r="I39" i="14" s="1"/>
  <c r="V38" i="14"/>
  <c r="H38" i="14"/>
  <c r="I38" i="14" s="1"/>
  <c r="V37" i="14"/>
  <c r="H37" i="14"/>
  <c r="I37" i="14" s="1"/>
  <c r="V36" i="14"/>
  <c r="H36" i="14"/>
  <c r="I36" i="14" s="1"/>
  <c r="V35" i="14"/>
  <c r="H35" i="14"/>
  <c r="I35" i="14" s="1"/>
  <c r="V34" i="14"/>
  <c r="H34" i="14"/>
  <c r="I34" i="14" s="1"/>
  <c r="V33" i="14"/>
  <c r="H33" i="14"/>
  <c r="I33" i="14" s="1"/>
  <c r="V32" i="14"/>
  <c r="H32" i="14"/>
  <c r="I32" i="14" s="1"/>
  <c r="V31" i="14"/>
  <c r="H31" i="14"/>
  <c r="I31" i="14" s="1"/>
  <c r="V30" i="14"/>
  <c r="H30" i="14"/>
  <c r="I30" i="14" s="1"/>
  <c r="V29" i="14"/>
  <c r="R29" i="14"/>
  <c r="F29" i="14"/>
  <c r="H29" i="14" s="1"/>
  <c r="I29" i="14" s="1"/>
  <c r="J30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H14" i="14"/>
  <c r="I14" i="14" s="1"/>
  <c r="F14" i="14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E54" i="13"/>
  <c r="E73" i="13" s="1"/>
  <c r="D54" i="13"/>
  <c r="E48" i="13"/>
  <c r="D48" i="13"/>
  <c r="V47" i="13"/>
  <c r="I47" i="13"/>
  <c r="F47" i="13"/>
  <c r="V46" i="13"/>
  <c r="H46" i="13"/>
  <c r="I46" i="13" s="1"/>
  <c r="F46" i="13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H42" i="13"/>
  <c r="I42" i="13" s="1"/>
  <c r="F42" i="13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H38" i="13"/>
  <c r="I38" i="13" s="1"/>
  <c r="F38" i="13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H33" i="13"/>
  <c r="I33" i="13" s="1"/>
  <c r="F33" i="13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H12" i="13"/>
  <c r="I12" i="13" s="1"/>
  <c r="F12" i="13"/>
  <c r="V11" i="13"/>
  <c r="F11" i="13"/>
  <c r="H11" i="13" s="1"/>
  <c r="I11" i="13" s="1"/>
  <c r="V10" i="13"/>
  <c r="F10" i="13"/>
  <c r="H10" i="13" s="1"/>
  <c r="I10" i="13" s="1"/>
  <c r="V9" i="13"/>
  <c r="H9" i="13"/>
  <c r="I9" i="13" s="1"/>
  <c r="F9" i="13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H5" i="13"/>
  <c r="I5" i="13" s="1"/>
  <c r="F5" i="13"/>
  <c r="V4" i="13"/>
  <c r="R4" i="13"/>
  <c r="F4" i="13"/>
  <c r="H4" i="13" s="1"/>
  <c r="V72" i="12"/>
  <c r="I72" i="12"/>
  <c r="E72" i="12"/>
  <c r="D72" i="12"/>
  <c r="V71" i="12"/>
  <c r="E71" i="12"/>
  <c r="D71" i="12"/>
  <c r="V70" i="12"/>
  <c r="E70" i="12"/>
  <c r="D70" i="12"/>
  <c r="V69" i="12"/>
  <c r="E69" i="12"/>
  <c r="D69" i="12"/>
  <c r="V68" i="12"/>
  <c r="E68" i="12"/>
  <c r="F68" i="12" s="1"/>
  <c r="H68" i="12" s="1"/>
  <c r="I68" i="12" s="1"/>
  <c r="D68" i="12"/>
  <c r="V67" i="12"/>
  <c r="E67" i="12"/>
  <c r="D67" i="12"/>
  <c r="V66" i="12"/>
  <c r="E66" i="12"/>
  <c r="D66" i="12"/>
  <c r="V65" i="12"/>
  <c r="E65" i="12"/>
  <c r="D65" i="12"/>
  <c r="V64" i="12"/>
  <c r="E64" i="12"/>
  <c r="F64" i="12" s="1"/>
  <c r="H64" i="12" s="1"/>
  <c r="I64" i="12" s="1"/>
  <c r="D64" i="12"/>
  <c r="V63" i="12"/>
  <c r="E63" i="12"/>
  <c r="D63" i="12"/>
  <c r="V62" i="12"/>
  <c r="E62" i="12"/>
  <c r="D62" i="12"/>
  <c r="V61" i="12"/>
  <c r="E61" i="12"/>
  <c r="D61" i="12"/>
  <c r="V60" i="12"/>
  <c r="E60" i="12"/>
  <c r="F60" i="12" s="1"/>
  <c r="H60" i="12" s="1"/>
  <c r="I60" i="12" s="1"/>
  <c r="D60" i="12"/>
  <c r="V59" i="12"/>
  <c r="E59" i="12"/>
  <c r="D59" i="12"/>
  <c r="V58" i="12"/>
  <c r="E58" i="12"/>
  <c r="D58" i="12"/>
  <c r="V57" i="12"/>
  <c r="E57" i="12"/>
  <c r="D57" i="12"/>
  <c r="V56" i="12"/>
  <c r="E56" i="12"/>
  <c r="F56" i="12" s="1"/>
  <c r="H56" i="12" s="1"/>
  <c r="I56" i="12" s="1"/>
  <c r="D56" i="12"/>
  <c r="V55" i="12"/>
  <c r="E55" i="12"/>
  <c r="D55" i="12"/>
  <c r="V54" i="12"/>
  <c r="R54" i="12"/>
  <c r="E54" i="12"/>
  <c r="E73" i="12" s="1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I40" i="12"/>
  <c r="F40" i="12"/>
  <c r="H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I35" i="12"/>
  <c r="F35" i="12"/>
  <c r="H35" i="12" s="1"/>
  <c r="V34" i="12"/>
  <c r="F34" i="12"/>
  <c r="H34" i="12" s="1"/>
  <c r="I34" i="12" s="1"/>
  <c r="V33" i="12"/>
  <c r="I33" i="12"/>
  <c r="F33" i="12"/>
  <c r="H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F68" i="11" s="1"/>
  <c r="H68" i="11" s="1"/>
  <c r="I68" i="11" s="1"/>
  <c r="D68" i="11"/>
  <c r="V67" i="11"/>
  <c r="E67" i="11"/>
  <c r="D67" i="11"/>
  <c r="V66" i="11"/>
  <c r="E66" i="11"/>
  <c r="D66" i="11"/>
  <c r="V65" i="11"/>
  <c r="E65" i="11"/>
  <c r="D65" i="11"/>
  <c r="V64" i="11"/>
  <c r="E64" i="11"/>
  <c r="F64" i="11" s="1"/>
  <c r="H64" i="11" s="1"/>
  <c r="I64" i="11" s="1"/>
  <c r="D64" i="11"/>
  <c r="V63" i="11"/>
  <c r="E63" i="11"/>
  <c r="D63" i="11"/>
  <c r="V62" i="11"/>
  <c r="E62" i="11"/>
  <c r="D62" i="11"/>
  <c r="V61" i="11"/>
  <c r="E61" i="11"/>
  <c r="D61" i="11"/>
  <c r="V60" i="11"/>
  <c r="E60" i="11"/>
  <c r="F60" i="11" s="1"/>
  <c r="H60" i="11" s="1"/>
  <c r="I60" i="11" s="1"/>
  <c r="D60" i="11"/>
  <c r="V59" i="11"/>
  <c r="E59" i="11"/>
  <c r="D59" i="11"/>
  <c r="V58" i="11"/>
  <c r="E58" i="11"/>
  <c r="D58" i="11"/>
  <c r="V57" i="11"/>
  <c r="E57" i="11"/>
  <c r="D57" i="11"/>
  <c r="V56" i="11"/>
  <c r="E56" i="11"/>
  <c r="F56" i="11" s="1"/>
  <c r="H56" i="11" s="1"/>
  <c r="I56" i="11" s="1"/>
  <c r="D56" i="11"/>
  <c r="V55" i="11"/>
  <c r="E55" i="11"/>
  <c r="D55" i="11"/>
  <c r="V54" i="11"/>
  <c r="R54" i="11"/>
  <c r="E54" i="11"/>
  <c r="E73" i="11" s="1"/>
  <c r="D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H10" i="11"/>
  <c r="I10" i="11" s="1"/>
  <c r="F10" i="1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H6" i="11"/>
  <c r="I6" i="11" s="1"/>
  <c r="F6" i="11"/>
  <c r="V5" i="11"/>
  <c r="F5" i="11"/>
  <c r="H5" i="11" s="1"/>
  <c r="I5" i="11" s="1"/>
  <c r="V4" i="11"/>
  <c r="R4" i="11"/>
  <c r="F4" i="11"/>
  <c r="H4" i="11" s="1"/>
  <c r="V72" i="10"/>
  <c r="I72" i="10"/>
  <c r="E72" i="10"/>
  <c r="D72" i="10"/>
  <c r="V71" i="10"/>
  <c r="E71" i="10"/>
  <c r="D71" i="10"/>
  <c r="V70" i="10"/>
  <c r="E70" i="10"/>
  <c r="D70" i="10"/>
  <c r="V69" i="10"/>
  <c r="E69" i="10"/>
  <c r="D69" i="10"/>
  <c r="F69" i="10" s="1"/>
  <c r="H69" i="10" s="1"/>
  <c r="I69" i="10" s="1"/>
  <c r="V68" i="10"/>
  <c r="E68" i="10"/>
  <c r="D68" i="10"/>
  <c r="V67" i="10"/>
  <c r="E67" i="10"/>
  <c r="D67" i="10"/>
  <c r="F67" i="10" s="1"/>
  <c r="H67" i="10" s="1"/>
  <c r="I67" i="10" s="1"/>
  <c r="V66" i="10"/>
  <c r="E66" i="10"/>
  <c r="D66" i="10"/>
  <c r="V65" i="10"/>
  <c r="E65" i="10"/>
  <c r="D65" i="10"/>
  <c r="F65" i="10" s="1"/>
  <c r="H65" i="10" s="1"/>
  <c r="I65" i="10" s="1"/>
  <c r="V64" i="10"/>
  <c r="E64" i="10"/>
  <c r="F64" i="10" s="1"/>
  <c r="H64" i="10" s="1"/>
  <c r="I64" i="10" s="1"/>
  <c r="D64" i="10"/>
  <c r="V63" i="10"/>
  <c r="E63" i="10"/>
  <c r="D63" i="10"/>
  <c r="F63" i="10" s="1"/>
  <c r="H63" i="10" s="1"/>
  <c r="I63" i="10" s="1"/>
  <c r="V62" i="10"/>
  <c r="E62" i="10"/>
  <c r="D62" i="10"/>
  <c r="V61" i="10"/>
  <c r="E61" i="10"/>
  <c r="D61" i="10"/>
  <c r="F61" i="10" s="1"/>
  <c r="H61" i="10" s="1"/>
  <c r="I61" i="10" s="1"/>
  <c r="V60" i="10"/>
  <c r="E60" i="10"/>
  <c r="D60" i="10"/>
  <c r="F60" i="10" s="1"/>
  <c r="H60" i="10" s="1"/>
  <c r="I60" i="10" s="1"/>
  <c r="V59" i="10"/>
  <c r="E59" i="10"/>
  <c r="D59" i="10"/>
  <c r="F59" i="10" s="1"/>
  <c r="H59" i="10" s="1"/>
  <c r="I59" i="10" s="1"/>
  <c r="V58" i="10"/>
  <c r="E58" i="10"/>
  <c r="D58" i="10"/>
  <c r="F58" i="10" s="1"/>
  <c r="H58" i="10" s="1"/>
  <c r="I58" i="10" s="1"/>
  <c r="V57" i="10"/>
  <c r="E57" i="10"/>
  <c r="D57" i="10"/>
  <c r="V56" i="10"/>
  <c r="E56" i="10"/>
  <c r="F56" i="10" s="1"/>
  <c r="H56" i="10" s="1"/>
  <c r="I56" i="10" s="1"/>
  <c r="D56" i="10"/>
  <c r="V55" i="10"/>
  <c r="E55" i="10"/>
  <c r="D55" i="10"/>
  <c r="V54" i="10"/>
  <c r="R54" i="10"/>
  <c r="E54" i="10"/>
  <c r="D54" i="10"/>
  <c r="D73" i="10" s="1"/>
  <c r="E48" i="10"/>
  <c r="D48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H40" i="10"/>
  <c r="I40" i="10" s="1"/>
  <c r="F40" i="10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H32" i="10"/>
  <c r="I32" i="10" s="1"/>
  <c r="F32" i="10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F8" i="10"/>
  <c r="H8" i="10" s="1"/>
  <c r="I8" i="10" s="1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D71" i="9"/>
  <c r="F71" i="9" s="1"/>
  <c r="H71" i="9" s="1"/>
  <c r="I71" i="9" s="1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F63" i="9" s="1"/>
  <c r="H63" i="9" s="1"/>
  <c r="I63" i="9" s="1"/>
  <c r="D63" i="9"/>
  <c r="V62" i="9"/>
  <c r="E62" i="9"/>
  <c r="D62" i="9"/>
  <c r="V61" i="9"/>
  <c r="E61" i="9"/>
  <c r="D61" i="9"/>
  <c r="V60" i="9"/>
  <c r="E60" i="9"/>
  <c r="D60" i="9"/>
  <c r="V59" i="9"/>
  <c r="E59" i="9"/>
  <c r="F59" i="9" s="1"/>
  <c r="H59" i="9" s="1"/>
  <c r="I59" i="9" s="1"/>
  <c r="D59" i="9"/>
  <c r="V58" i="9"/>
  <c r="E58" i="9"/>
  <c r="D58" i="9"/>
  <c r="V57" i="9"/>
  <c r="E57" i="9"/>
  <c r="D57" i="9"/>
  <c r="V56" i="9"/>
  <c r="E56" i="9"/>
  <c r="D56" i="9"/>
  <c r="V55" i="9"/>
  <c r="E55" i="9"/>
  <c r="F55" i="9" s="1"/>
  <c r="H55" i="9" s="1"/>
  <c r="I55" i="9" s="1"/>
  <c r="D55" i="9"/>
  <c r="V54" i="9"/>
  <c r="R54" i="9"/>
  <c r="E54" i="9"/>
  <c r="F54" i="9" s="1"/>
  <c r="H54" i="9" s="1"/>
  <c r="K54" i="9" s="1"/>
  <c r="D54" i="9"/>
  <c r="E48" i="9"/>
  <c r="D48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H44" i="9"/>
  <c r="I44" i="9" s="1"/>
  <c r="F44" i="9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H36" i="9"/>
  <c r="I36" i="9" s="1"/>
  <c r="F36" i="9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H32" i="9"/>
  <c r="I32" i="9" s="1"/>
  <c r="F32" i="9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K29" i="9" s="1"/>
  <c r="E23" i="9"/>
  <c r="D23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H19" i="9"/>
  <c r="I19" i="9" s="1"/>
  <c r="F19" i="9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H15" i="9"/>
  <c r="I15" i="9" s="1"/>
  <c r="F15" i="9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H11" i="9"/>
  <c r="I11" i="9" s="1"/>
  <c r="F11" i="9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H7" i="9"/>
  <c r="I7" i="9" s="1"/>
  <c r="F7" i="9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V70" i="8"/>
  <c r="E70" i="8"/>
  <c r="D70" i="8"/>
  <c r="V69" i="8"/>
  <c r="E69" i="8"/>
  <c r="D69" i="8"/>
  <c r="V68" i="8"/>
  <c r="E68" i="8"/>
  <c r="F68" i="8" s="1"/>
  <c r="H68" i="8" s="1"/>
  <c r="I68" i="8" s="1"/>
  <c r="D68" i="8"/>
  <c r="V67" i="8"/>
  <c r="E67" i="8"/>
  <c r="D67" i="8"/>
  <c r="V66" i="8"/>
  <c r="E66" i="8"/>
  <c r="D66" i="8"/>
  <c r="V65" i="8"/>
  <c r="E65" i="8"/>
  <c r="D65" i="8"/>
  <c r="V64" i="8"/>
  <c r="E64" i="8"/>
  <c r="F64" i="8" s="1"/>
  <c r="H64" i="8" s="1"/>
  <c r="I64" i="8" s="1"/>
  <c r="D64" i="8"/>
  <c r="V63" i="8"/>
  <c r="E63" i="8"/>
  <c r="D63" i="8"/>
  <c r="V62" i="8"/>
  <c r="E62" i="8"/>
  <c r="D62" i="8"/>
  <c r="V61" i="8"/>
  <c r="E61" i="8"/>
  <c r="D61" i="8"/>
  <c r="F61" i="8" s="1"/>
  <c r="H61" i="8" s="1"/>
  <c r="I61" i="8" s="1"/>
  <c r="V60" i="8"/>
  <c r="E60" i="8"/>
  <c r="D60" i="8"/>
  <c r="V59" i="8"/>
  <c r="E59" i="8"/>
  <c r="D59" i="8"/>
  <c r="V58" i="8"/>
  <c r="E58" i="8"/>
  <c r="D58" i="8"/>
  <c r="V57" i="8"/>
  <c r="E57" i="8"/>
  <c r="D57" i="8"/>
  <c r="F57" i="8" s="1"/>
  <c r="H57" i="8" s="1"/>
  <c r="I57" i="8" s="1"/>
  <c r="V56" i="8"/>
  <c r="E56" i="8"/>
  <c r="D56" i="8"/>
  <c r="V55" i="8"/>
  <c r="E55" i="8"/>
  <c r="D55" i="8"/>
  <c r="F55" i="8" s="1"/>
  <c r="H55" i="8" s="1"/>
  <c r="I55" i="8" s="1"/>
  <c r="V54" i="8"/>
  <c r="R54" i="8"/>
  <c r="E54" i="8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H15" i="8"/>
  <c r="I15" i="8" s="1"/>
  <c r="F15" i="8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F10" i="8"/>
  <c r="H10" i="8" s="1"/>
  <c r="I10" i="8" s="1"/>
  <c r="V9" i="8"/>
  <c r="F9" i="8"/>
  <c r="H9" i="8" s="1"/>
  <c r="I9" i="8" s="1"/>
  <c r="V8" i="8"/>
  <c r="F8" i="8"/>
  <c r="H8" i="8" s="1"/>
  <c r="I8" i="8" s="1"/>
  <c r="V7" i="8"/>
  <c r="H7" i="8"/>
  <c r="I7" i="8" s="1"/>
  <c r="F7" i="8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D66" i="7"/>
  <c r="V65" i="7"/>
  <c r="E65" i="7"/>
  <c r="D65" i="7"/>
  <c r="V64" i="7"/>
  <c r="E64" i="7"/>
  <c r="D64" i="7"/>
  <c r="V63" i="7"/>
  <c r="E63" i="7"/>
  <c r="D63" i="7"/>
  <c r="V62" i="7"/>
  <c r="E62" i="7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V57" i="7"/>
  <c r="E57" i="7"/>
  <c r="D57" i="7"/>
  <c r="V56" i="7"/>
  <c r="E56" i="7"/>
  <c r="D56" i="7"/>
  <c r="V55" i="7"/>
  <c r="E55" i="7"/>
  <c r="D55" i="7"/>
  <c r="V54" i="7"/>
  <c r="R54" i="7"/>
  <c r="E54" i="7"/>
  <c r="E73" i="7" s="1"/>
  <c r="D54" i="7"/>
  <c r="E48" i="7"/>
  <c r="D48" i="7"/>
  <c r="V47" i="7"/>
  <c r="I47" i="7"/>
  <c r="F47" i="7"/>
  <c r="V46" i="7"/>
  <c r="H46" i="7"/>
  <c r="I46" i="7" s="1"/>
  <c r="F46" i="7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H35" i="7"/>
  <c r="I35" i="7" s="1"/>
  <c r="F35" i="7"/>
  <c r="V34" i="7"/>
  <c r="F34" i="7"/>
  <c r="H34" i="7" s="1"/>
  <c r="I34" i="7" s="1"/>
  <c r="V33" i="7"/>
  <c r="H33" i="7"/>
  <c r="I33" i="7" s="1"/>
  <c r="F33" i="7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H19" i="7"/>
  <c r="I19" i="7" s="1"/>
  <c r="F19" i="7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V70" i="6"/>
  <c r="E70" i="6"/>
  <c r="D70" i="6"/>
  <c r="V69" i="6"/>
  <c r="E69" i="6"/>
  <c r="D69" i="6"/>
  <c r="V68" i="6"/>
  <c r="E68" i="6"/>
  <c r="F68" i="6" s="1"/>
  <c r="H68" i="6" s="1"/>
  <c r="I68" i="6" s="1"/>
  <c r="D68" i="6"/>
  <c r="V67" i="6"/>
  <c r="E67" i="6"/>
  <c r="D67" i="6"/>
  <c r="V66" i="6"/>
  <c r="E66" i="6"/>
  <c r="D66" i="6"/>
  <c r="V65" i="6"/>
  <c r="E65" i="6"/>
  <c r="D65" i="6"/>
  <c r="V64" i="6"/>
  <c r="E64" i="6"/>
  <c r="F64" i="6" s="1"/>
  <c r="H64" i="6" s="1"/>
  <c r="I64" i="6" s="1"/>
  <c r="D64" i="6"/>
  <c r="V63" i="6"/>
  <c r="E63" i="6"/>
  <c r="D63" i="6"/>
  <c r="V62" i="6"/>
  <c r="E62" i="6"/>
  <c r="D62" i="6"/>
  <c r="V61" i="6"/>
  <c r="E61" i="6"/>
  <c r="D61" i="6"/>
  <c r="V60" i="6"/>
  <c r="E60" i="6"/>
  <c r="F60" i="6" s="1"/>
  <c r="H60" i="6" s="1"/>
  <c r="I60" i="6" s="1"/>
  <c r="D60" i="6"/>
  <c r="V59" i="6"/>
  <c r="E59" i="6"/>
  <c r="D59" i="6"/>
  <c r="V58" i="6"/>
  <c r="E58" i="6"/>
  <c r="D58" i="6"/>
  <c r="V57" i="6"/>
  <c r="E57" i="6"/>
  <c r="D57" i="6"/>
  <c r="V56" i="6"/>
  <c r="E56" i="6"/>
  <c r="F56" i="6" s="1"/>
  <c r="H56" i="6" s="1"/>
  <c r="I56" i="6" s="1"/>
  <c r="D56" i="6"/>
  <c r="V55" i="6"/>
  <c r="E55" i="6"/>
  <c r="D55" i="6"/>
  <c r="V54" i="6"/>
  <c r="R54" i="6"/>
  <c r="E54" i="6"/>
  <c r="D54" i="6"/>
  <c r="D73" i="6" s="1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H19" i="6"/>
  <c r="I19" i="6" s="1"/>
  <c r="F19" i="6"/>
  <c r="V18" i="6"/>
  <c r="F18" i="6"/>
  <c r="H18" i="6" s="1"/>
  <c r="I18" i="6" s="1"/>
  <c r="V17" i="6"/>
  <c r="F17" i="6"/>
  <c r="H17" i="6" s="1"/>
  <c r="I17" i="6" s="1"/>
  <c r="V16" i="6"/>
  <c r="F16" i="6"/>
  <c r="H16" i="6" s="1"/>
  <c r="I16" i="6" s="1"/>
  <c r="V15" i="6"/>
  <c r="H15" i="6"/>
  <c r="I15" i="6" s="1"/>
  <c r="F15" i="6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H11" i="6"/>
  <c r="I11" i="6" s="1"/>
  <c r="F11" i="6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V69" i="5"/>
  <c r="E69" i="5"/>
  <c r="F69" i="5" s="1"/>
  <c r="H69" i="5" s="1"/>
  <c r="I69" i="5" s="1"/>
  <c r="D69" i="5"/>
  <c r="V68" i="5"/>
  <c r="E68" i="5"/>
  <c r="D68" i="5"/>
  <c r="V67" i="5"/>
  <c r="E67" i="5"/>
  <c r="D67" i="5"/>
  <c r="V66" i="5"/>
  <c r="E66" i="5"/>
  <c r="D66" i="5"/>
  <c r="V65" i="5"/>
  <c r="E65" i="5"/>
  <c r="F65" i="5" s="1"/>
  <c r="H65" i="5" s="1"/>
  <c r="I65" i="5" s="1"/>
  <c r="D65" i="5"/>
  <c r="V64" i="5"/>
  <c r="E64" i="5"/>
  <c r="D64" i="5"/>
  <c r="V63" i="5"/>
  <c r="E63" i="5"/>
  <c r="D63" i="5"/>
  <c r="V62" i="5"/>
  <c r="E62" i="5"/>
  <c r="D62" i="5"/>
  <c r="V61" i="5"/>
  <c r="E61" i="5"/>
  <c r="F61" i="5" s="1"/>
  <c r="H61" i="5" s="1"/>
  <c r="I61" i="5" s="1"/>
  <c r="D61" i="5"/>
  <c r="V60" i="5"/>
  <c r="E60" i="5"/>
  <c r="D60" i="5"/>
  <c r="V59" i="5"/>
  <c r="E59" i="5"/>
  <c r="D59" i="5"/>
  <c r="V58" i="5"/>
  <c r="E58" i="5"/>
  <c r="D58" i="5"/>
  <c r="V57" i="5"/>
  <c r="E57" i="5"/>
  <c r="F57" i="5" s="1"/>
  <c r="H57" i="5" s="1"/>
  <c r="I57" i="5" s="1"/>
  <c r="D57" i="5"/>
  <c r="V56" i="5"/>
  <c r="E56" i="5"/>
  <c r="D56" i="5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I45" i="5"/>
  <c r="F45" i="5"/>
  <c r="H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H41" i="5"/>
  <c r="I41" i="5" s="1"/>
  <c r="F41" i="5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H33" i="5"/>
  <c r="I33" i="5" s="1"/>
  <c r="F33" i="5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I29" i="16" l="1"/>
  <c r="J30" i="16" s="1"/>
  <c r="K29" i="16"/>
  <c r="F54" i="16"/>
  <c r="H54" i="16" s="1"/>
  <c r="I54" i="16" s="1"/>
  <c r="J55" i="16" s="1"/>
  <c r="R55" i="16" s="1"/>
  <c r="J31" i="16"/>
  <c r="F60" i="16"/>
  <c r="H60" i="16" s="1"/>
  <c r="I60" i="16" s="1"/>
  <c r="F64" i="16"/>
  <c r="H64" i="16" s="1"/>
  <c r="I64" i="16" s="1"/>
  <c r="F68" i="16"/>
  <c r="H68" i="16" s="1"/>
  <c r="I68" i="16" s="1"/>
  <c r="K4" i="16"/>
  <c r="I4" i="16"/>
  <c r="J5" i="16" s="1"/>
  <c r="J6" i="16" s="1"/>
  <c r="J7" i="16" s="1"/>
  <c r="F58" i="16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F55" i="16"/>
  <c r="H55" i="16" s="1"/>
  <c r="I55" i="16" s="1"/>
  <c r="J56" i="16" s="1"/>
  <c r="R56" i="16" s="1"/>
  <c r="F59" i="16"/>
  <c r="H59" i="16" s="1"/>
  <c r="I59" i="16" s="1"/>
  <c r="F71" i="16"/>
  <c r="H71" i="16" s="1"/>
  <c r="I71" i="16" s="1"/>
  <c r="D73" i="15"/>
  <c r="F58" i="15"/>
  <c r="H58" i="15" s="1"/>
  <c r="I58" i="15" s="1"/>
  <c r="F62" i="15"/>
  <c r="H62" i="15" s="1"/>
  <c r="I62" i="15" s="1"/>
  <c r="F56" i="15"/>
  <c r="H56" i="15" s="1"/>
  <c r="I56" i="15" s="1"/>
  <c r="F60" i="15"/>
  <c r="H60" i="15" s="1"/>
  <c r="I60" i="15" s="1"/>
  <c r="F64" i="15"/>
  <c r="H64" i="15" s="1"/>
  <c r="I64" i="15" s="1"/>
  <c r="F68" i="15"/>
  <c r="H68" i="15" s="1"/>
  <c r="I68" i="15" s="1"/>
  <c r="F72" i="15"/>
  <c r="E73" i="15"/>
  <c r="F65" i="15"/>
  <c r="H65" i="15" s="1"/>
  <c r="I65" i="15" s="1"/>
  <c r="F69" i="15"/>
  <c r="H69" i="15" s="1"/>
  <c r="I69" i="15" s="1"/>
  <c r="F54" i="15"/>
  <c r="H54" i="15" s="1"/>
  <c r="K54" i="15" s="1"/>
  <c r="F66" i="15"/>
  <c r="H66" i="15" s="1"/>
  <c r="I66" i="15" s="1"/>
  <c r="F70" i="15"/>
  <c r="H70" i="15" s="1"/>
  <c r="I70" i="15" s="1"/>
  <c r="K31" i="16"/>
  <c r="R31" i="16"/>
  <c r="F63" i="16"/>
  <c r="H63" i="16" s="1"/>
  <c r="I63" i="16" s="1"/>
  <c r="F69" i="16"/>
  <c r="H69" i="16" s="1"/>
  <c r="I69" i="16" s="1"/>
  <c r="F72" i="16"/>
  <c r="L4" i="16"/>
  <c r="R5" i="16"/>
  <c r="F56" i="16"/>
  <c r="H56" i="16" s="1"/>
  <c r="I56" i="16" s="1"/>
  <c r="K54" i="16"/>
  <c r="L54" i="16" s="1"/>
  <c r="F61" i="16"/>
  <c r="H61" i="16" s="1"/>
  <c r="I61" i="16" s="1"/>
  <c r="F67" i="16"/>
  <c r="H67" i="16" s="1"/>
  <c r="I67" i="16" s="1"/>
  <c r="E73" i="16"/>
  <c r="L29" i="16"/>
  <c r="R30" i="16"/>
  <c r="K30" i="16"/>
  <c r="L30" i="16" s="1"/>
  <c r="J32" i="16"/>
  <c r="J33" i="16" s="1"/>
  <c r="J34" i="16" s="1"/>
  <c r="D73" i="16"/>
  <c r="K4" i="15"/>
  <c r="I4" i="15"/>
  <c r="J5" i="15" s="1"/>
  <c r="I29" i="15"/>
  <c r="J30" i="15" s="1"/>
  <c r="J31" i="15" s="1"/>
  <c r="F71" i="14"/>
  <c r="H71" i="14" s="1"/>
  <c r="I71" i="14" s="1"/>
  <c r="F64" i="14"/>
  <c r="H64" i="14" s="1"/>
  <c r="I64" i="14" s="1"/>
  <c r="R30" i="14"/>
  <c r="K30" i="14"/>
  <c r="L30" i="14" s="1"/>
  <c r="J31" i="14"/>
  <c r="R31" i="14" s="1"/>
  <c r="F59" i="14"/>
  <c r="H59" i="14" s="1"/>
  <c r="I59" i="14" s="1"/>
  <c r="F57" i="14"/>
  <c r="H57" i="14" s="1"/>
  <c r="I57" i="14" s="1"/>
  <c r="F58" i="14"/>
  <c r="H58" i="14" s="1"/>
  <c r="I58" i="14" s="1"/>
  <c r="F63" i="14"/>
  <c r="H63" i="14" s="1"/>
  <c r="I63" i="14" s="1"/>
  <c r="F68" i="14"/>
  <c r="H68" i="14" s="1"/>
  <c r="I68" i="14" s="1"/>
  <c r="F72" i="14"/>
  <c r="F56" i="14"/>
  <c r="H56" i="14" s="1"/>
  <c r="I56" i="14" s="1"/>
  <c r="F61" i="14"/>
  <c r="H61" i="14" s="1"/>
  <c r="I61" i="14" s="1"/>
  <c r="F62" i="14"/>
  <c r="H62" i="14" s="1"/>
  <c r="I62" i="14" s="1"/>
  <c r="F67" i="14"/>
  <c r="H67" i="14" s="1"/>
  <c r="I67" i="14" s="1"/>
  <c r="F55" i="14"/>
  <c r="H55" i="14" s="1"/>
  <c r="I55" i="14" s="1"/>
  <c r="F60" i="14"/>
  <c r="H60" i="14" s="1"/>
  <c r="I60" i="14" s="1"/>
  <c r="F65" i="14"/>
  <c r="H65" i="14" s="1"/>
  <c r="I65" i="14" s="1"/>
  <c r="F66" i="14"/>
  <c r="H66" i="14" s="1"/>
  <c r="I66" i="14" s="1"/>
  <c r="F69" i="14"/>
  <c r="H69" i="14" s="1"/>
  <c r="I69" i="14" s="1"/>
  <c r="F70" i="14"/>
  <c r="H70" i="14" s="1"/>
  <c r="I70" i="14" s="1"/>
  <c r="I4" i="14"/>
  <c r="J5" i="14" s="1"/>
  <c r="K29" i="14"/>
  <c r="L29" i="14" s="1"/>
  <c r="F54" i="14"/>
  <c r="H54" i="14" s="1"/>
  <c r="D73" i="14"/>
  <c r="E73" i="14"/>
  <c r="F57" i="13"/>
  <c r="H57" i="13" s="1"/>
  <c r="I57" i="13" s="1"/>
  <c r="F61" i="13"/>
  <c r="H61" i="13" s="1"/>
  <c r="I61" i="13" s="1"/>
  <c r="F65" i="13"/>
  <c r="H65" i="13" s="1"/>
  <c r="I65" i="13" s="1"/>
  <c r="F69" i="13"/>
  <c r="H69" i="13" s="1"/>
  <c r="I69" i="13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55" i="12"/>
  <c r="H55" i="12" s="1"/>
  <c r="I55" i="12" s="1"/>
  <c r="F59" i="12"/>
  <c r="H59" i="12" s="1"/>
  <c r="I59" i="12" s="1"/>
  <c r="F63" i="12"/>
  <c r="H63" i="12" s="1"/>
  <c r="I63" i="12" s="1"/>
  <c r="F67" i="12"/>
  <c r="H67" i="12" s="1"/>
  <c r="I67" i="12" s="1"/>
  <c r="F71" i="12"/>
  <c r="H71" i="12" s="1"/>
  <c r="I71" i="12" s="1"/>
  <c r="F58" i="12"/>
  <c r="H58" i="12" s="1"/>
  <c r="I58" i="12" s="1"/>
  <c r="F62" i="12"/>
  <c r="H62" i="12" s="1"/>
  <c r="I62" i="12" s="1"/>
  <c r="F66" i="12"/>
  <c r="H66" i="12" s="1"/>
  <c r="I66" i="12" s="1"/>
  <c r="F70" i="12"/>
  <c r="H70" i="12" s="1"/>
  <c r="I70" i="12" s="1"/>
  <c r="F57" i="12"/>
  <c r="H57" i="12" s="1"/>
  <c r="I57" i="12" s="1"/>
  <c r="F61" i="12"/>
  <c r="H61" i="12" s="1"/>
  <c r="I61" i="12" s="1"/>
  <c r="F65" i="12"/>
  <c r="H65" i="12" s="1"/>
  <c r="I65" i="12" s="1"/>
  <c r="F69" i="12"/>
  <c r="H69" i="12" s="1"/>
  <c r="I69" i="12" s="1"/>
  <c r="F72" i="12"/>
  <c r="F55" i="11"/>
  <c r="H55" i="11" s="1"/>
  <c r="I55" i="11" s="1"/>
  <c r="F59" i="11"/>
  <c r="H59" i="11" s="1"/>
  <c r="I59" i="11" s="1"/>
  <c r="F63" i="11"/>
  <c r="H63" i="11" s="1"/>
  <c r="I63" i="11" s="1"/>
  <c r="F67" i="11"/>
  <c r="H67" i="11" s="1"/>
  <c r="I67" i="11" s="1"/>
  <c r="F71" i="11"/>
  <c r="H71" i="11" s="1"/>
  <c r="I71" i="11" s="1"/>
  <c r="F58" i="11"/>
  <c r="H58" i="11" s="1"/>
  <c r="I58" i="11" s="1"/>
  <c r="F62" i="11"/>
  <c r="H62" i="11" s="1"/>
  <c r="I62" i="11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65" i="11"/>
  <c r="H65" i="11" s="1"/>
  <c r="I65" i="11" s="1"/>
  <c r="F69" i="11"/>
  <c r="H69" i="11" s="1"/>
  <c r="I69" i="11" s="1"/>
  <c r="F72" i="11"/>
  <c r="F68" i="10"/>
  <c r="H68" i="10" s="1"/>
  <c r="I68" i="10" s="1"/>
  <c r="F62" i="10"/>
  <c r="H62" i="10" s="1"/>
  <c r="I62" i="10" s="1"/>
  <c r="F66" i="10"/>
  <c r="H66" i="10" s="1"/>
  <c r="I66" i="10" s="1"/>
  <c r="F54" i="10"/>
  <c r="H54" i="10" s="1"/>
  <c r="I54" i="10" s="1"/>
  <c r="J55" i="10" s="1"/>
  <c r="R55" i="10" s="1"/>
  <c r="F72" i="10"/>
  <c r="F70" i="10"/>
  <c r="H70" i="10" s="1"/>
  <c r="I70" i="10" s="1"/>
  <c r="F67" i="9"/>
  <c r="H67" i="9" s="1"/>
  <c r="I67" i="9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D73" i="9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72" i="9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9" i="8"/>
  <c r="H59" i="8" s="1"/>
  <c r="I59" i="8" s="1"/>
  <c r="F58" i="8"/>
  <c r="H58" i="8" s="1"/>
  <c r="I58" i="8" s="1"/>
  <c r="F63" i="8"/>
  <c r="H63" i="8" s="1"/>
  <c r="I63" i="8" s="1"/>
  <c r="F67" i="8"/>
  <c r="H67" i="8" s="1"/>
  <c r="I67" i="8" s="1"/>
  <c r="F71" i="8"/>
  <c r="H71" i="8" s="1"/>
  <c r="I71" i="8" s="1"/>
  <c r="F56" i="8"/>
  <c r="H56" i="8" s="1"/>
  <c r="I56" i="8" s="1"/>
  <c r="F62" i="8"/>
  <c r="H62" i="8" s="1"/>
  <c r="I62" i="8" s="1"/>
  <c r="F66" i="8"/>
  <c r="H66" i="8" s="1"/>
  <c r="I66" i="8" s="1"/>
  <c r="F70" i="8"/>
  <c r="H70" i="8" s="1"/>
  <c r="I70" i="8" s="1"/>
  <c r="F60" i="8"/>
  <c r="H60" i="8" s="1"/>
  <c r="I60" i="8" s="1"/>
  <c r="F65" i="8"/>
  <c r="H65" i="8" s="1"/>
  <c r="I65" i="8" s="1"/>
  <c r="F69" i="8"/>
  <c r="H69" i="8" s="1"/>
  <c r="I69" i="8" s="1"/>
  <c r="F72" i="8"/>
  <c r="F58" i="7"/>
  <c r="H58" i="7" s="1"/>
  <c r="I58" i="7" s="1"/>
  <c r="F62" i="7"/>
  <c r="H62" i="7" s="1"/>
  <c r="I62" i="7" s="1"/>
  <c r="F66" i="7"/>
  <c r="H66" i="7" s="1"/>
  <c r="I66" i="7" s="1"/>
  <c r="F70" i="7"/>
  <c r="H70" i="7" s="1"/>
  <c r="I70" i="7" s="1"/>
  <c r="F57" i="7"/>
  <c r="H57" i="7" s="1"/>
  <c r="I57" i="7" s="1"/>
  <c r="F61" i="7"/>
  <c r="H61" i="7" s="1"/>
  <c r="I61" i="7" s="1"/>
  <c r="F65" i="7"/>
  <c r="H65" i="7" s="1"/>
  <c r="I65" i="7" s="1"/>
  <c r="F69" i="7"/>
  <c r="H69" i="7" s="1"/>
  <c r="I69" i="7" s="1"/>
  <c r="F56" i="7"/>
  <c r="H56" i="7" s="1"/>
  <c r="I56" i="7" s="1"/>
  <c r="F60" i="7"/>
  <c r="H60" i="7" s="1"/>
  <c r="I60" i="7" s="1"/>
  <c r="F64" i="7"/>
  <c r="H64" i="7" s="1"/>
  <c r="I64" i="7" s="1"/>
  <c r="F68" i="7"/>
  <c r="H68" i="7" s="1"/>
  <c r="I68" i="7" s="1"/>
  <c r="F72" i="7"/>
  <c r="F55" i="7"/>
  <c r="H55" i="7" s="1"/>
  <c r="I55" i="7" s="1"/>
  <c r="F59" i="7"/>
  <c r="H59" i="7" s="1"/>
  <c r="I59" i="7" s="1"/>
  <c r="F63" i="7"/>
  <c r="H63" i="7" s="1"/>
  <c r="I63" i="7" s="1"/>
  <c r="F67" i="7"/>
  <c r="H67" i="7" s="1"/>
  <c r="I67" i="7" s="1"/>
  <c r="F71" i="7"/>
  <c r="H71" i="7" s="1"/>
  <c r="I71" i="7" s="1"/>
  <c r="F58" i="6"/>
  <c r="H58" i="6" s="1"/>
  <c r="I58" i="6" s="1"/>
  <c r="F62" i="6"/>
  <c r="H62" i="6" s="1"/>
  <c r="I62" i="6" s="1"/>
  <c r="F66" i="6"/>
  <c r="H66" i="6" s="1"/>
  <c r="I66" i="6" s="1"/>
  <c r="F70" i="6"/>
  <c r="H70" i="6" s="1"/>
  <c r="I70" i="6" s="1"/>
  <c r="F57" i="6"/>
  <c r="H57" i="6" s="1"/>
  <c r="I57" i="6" s="1"/>
  <c r="F61" i="6"/>
  <c r="H61" i="6" s="1"/>
  <c r="I61" i="6" s="1"/>
  <c r="F65" i="6"/>
  <c r="H65" i="6" s="1"/>
  <c r="I65" i="6" s="1"/>
  <c r="F69" i="6"/>
  <c r="H69" i="6" s="1"/>
  <c r="I69" i="6" s="1"/>
  <c r="F72" i="6"/>
  <c r="F55" i="6"/>
  <c r="H55" i="6" s="1"/>
  <c r="I55" i="6" s="1"/>
  <c r="F59" i="6"/>
  <c r="H59" i="6" s="1"/>
  <c r="I59" i="6" s="1"/>
  <c r="F63" i="6"/>
  <c r="H63" i="6" s="1"/>
  <c r="I63" i="6" s="1"/>
  <c r="F67" i="6"/>
  <c r="H67" i="6" s="1"/>
  <c r="I67" i="6" s="1"/>
  <c r="F71" i="6"/>
  <c r="H71" i="6" s="1"/>
  <c r="I71" i="6" s="1"/>
  <c r="F72" i="5"/>
  <c r="F59" i="5"/>
  <c r="H59" i="5" s="1"/>
  <c r="I59" i="5" s="1"/>
  <c r="F63" i="5"/>
  <c r="H63" i="5" s="1"/>
  <c r="I63" i="5" s="1"/>
  <c r="F67" i="5"/>
  <c r="H67" i="5" s="1"/>
  <c r="I67" i="5" s="1"/>
  <c r="F71" i="5"/>
  <c r="H71" i="5" s="1"/>
  <c r="I71" i="5" s="1"/>
  <c r="D73" i="5"/>
  <c r="F56" i="5"/>
  <c r="H56" i="5" s="1"/>
  <c r="I56" i="5" s="1"/>
  <c r="F60" i="5"/>
  <c r="H60" i="5" s="1"/>
  <c r="I60" i="5" s="1"/>
  <c r="F64" i="5"/>
  <c r="H64" i="5" s="1"/>
  <c r="I64" i="5" s="1"/>
  <c r="F68" i="5"/>
  <c r="H68" i="5" s="1"/>
  <c r="I68" i="5" s="1"/>
  <c r="F55" i="5"/>
  <c r="H55" i="5" s="1"/>
  <c r="I55" i="5" s="1"/>
  <c r="F58" i="5"/>
  <c r="H58" i="5" s="1"/>
  <c r="I58" i="5" s="1"/>
  <c r="F62" i="5"/>
  <c r="H62" i="5" s="1"/>
  <c r="I62" i="5" s="1"/>
  <c r="F66" i="5"/>
  <c r="H66" i="5" s="1"/>
  <c r="I66" i="5" s="1"/>
  <c r="F70" i="5"/>
  <c r="H70" i="5" s="1"/>
  <c r="I70" i="5" s="1"/>
  <c r="F54" i="13"/>
  <c r="H54" i="13" s="1"/>
  <c r="K54" i="13" s="1"/>
  <c r="I29" i="12"/>
  <c r="J30" i="12" s="1"/>
  <c r="J31" i="12" s="1"/>
  <c r="K4" i="12"/>
  <c r="I4" i="12"/>
  <c r="J5" i="12" s="1"/>
  <c r="K29" i="11"/>
  <c r="L29" i="11" s="1"/>
  <c r="F55" i="10"/>
  <c r="H55" i="10" s="1"/>
  <c r="I55" i="10" s="1"/>
  <c r="F57" i="10"/>
  <c r="H57" i="10" s="1"/>
  <c r="I57" i="10" s="1"/>
  <c r="F71" i="10"/>
  <c r="H71" i="10" s="1"/>
  <c r="I71" i="10" s="1"/>
  <c r="I29" i="9"/>
  <c r="J30" i="9" s="1"/>
  <c r="K30" i="9" s="1"/>
  <c r="I54" i="9"/>
  <c r="J55" i="9" s="1"/>
  <c r="J56" i="9" s="1"/>
  <c r="I29" i="8"/>
  <c r="J30" i="8" s="1"/>
  <c r="J31" i="8" s="1"/>
  <c r="K29" i="8"/>
  <c r="E73" i="8"/>
  <c r="J31" i="7"/>
  <c r="K29" i="6"/>
  <c r="I29" i="6"/>
  <c r="J30" i="6" s="1"/>
  <c r="K4" i="5"/>
  <c r="L4" i="5" s="1"/>
  <c r="K4" i="13"/>
  <c r="I4" i="13"/>
  <c r="J5" i="13" s="1"/>
  <c r="J6" i="13" s="1"/>
  <c r="I29" i="13"/>
  <c r="J30" i="13" s="1"/>
  <c r="J31" i="13" s="1"/>
  <c r="K29" i="13"/>
  <c r="D73" i="13"/>
  <c r="R5" i="12"/>
  <c r="K5" i="12"/>
  <c r="J6" i="12"/>
  <c r="J7" i="12" s="1"/>
  <c r="R30" i="12"/>
  <c r="F54" i="12"/>
  <c r="H54" i="12" s="1"/>
  <c r="D73" i="12"/>
  <c r="K4" i="11"/>
  <c r="I4" i="11"/>
  <c r="J5" i="11" s="1"/>
  <c r="J6" i="11" s="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E73" i="10"/>
  <c r="I4" i="9"/>
  <c r="J5" i="9" s="1"/>
  <c r="K4" i="9"/>
  <c r="K55" i="9"/>
  <c r="E73" i="9"/>
  <c r="K4" i="8"/>
  <c r="I4" i="8"/>
  <c r="J5" i="8" s="1"/>
  <c r="R30" i="8"/>
  <c r="K30" i="8"/>
  <c r="F54" i="8"/>
  <c r="H54" i="8" s="1"/>
  <c r="D73" i="8"/>
  <c r="I4" i="7"/>
  <c r="J5" i="7" s="1"/>
  <c r="K4" i="7"/>
  <c r="K31" i="7"/>
  <c r="R31" i="7"/>
  <c r="J32" i="7"/>
  <c r="J33" i="7" s="1"/>
  <c r="K29" i="7"/>
  <c r="L29" i="7" s="1"/>
  <c r="K30" i="7"/>
  <c r="L30" i="7" s="1"/>
  <c r="R30" i="7"/>
  <c r="F54" i="7"/>
  <c r="H54" i="7" s="1"/>
  <c r="D73" i="7"/>
  <c r="L29" i="6"/>
  <c r="K30" i="6"/>
  <c r="R30" i="6"/>
  <c r="J31" i="6"/>
  <c r="J32" i="6" s="1"/>
  <c r="I4" i="6"/>
  <c r="J5" i="6" s="1"/>
  <c r="F54" i="6"/>
  <c r="H54" i="6" s="1"/>
  <c r="E73" i="6"/>
  <c r="R5" i="5"/>
  <c r="K5" i="5"/>
  <c r="J6" i="5"/>
  <c r="I29" i="5"/>
  <c r="J30" i="5" s="1"/>
  <c r="J31" i="5" s="1"/>
  <c r="K29" i="5"/>
  <c r="F54" i="5"/>
  <c r="H54" i="5" s="1"/>
  <c r="E73" i="5"/>
  <c r="J57" i="16" l="1"/>
  <c r="J58" i="16" s="1"/>
  <c r="K5" i="16"/>
  <c r="K55" i="16"/>
  <c r="L55" i="16" s="1"/>
  <c r="I54" i="15"/>
  <c r="J55" i="15" s="1"/>
  <c r="J56" i="15" s="1"/>
  <c r="S30" i="16"/>
  <c r="W30" i="16" s="1"/>
  <c r="R58" i="16"/>
  <c r="K58" i="16"/>
  <c r="J59" i="16"/>
  <c r="K34" i="16"/>
  <c r="R34" i="16"/>
  <c r="J35" i="16"/>
  <c r="S55" i="16"/>
  <c r="W55" i="16" s="1"/>
  <c r="L31" i="16"/>
  <c r="R32" i="16"/>
  <c r="K32" i="16"/>
  <c r="S4" i="16"/>
  <c r="W4" i="16" s="1"/>
  <c r="K7" i="16"/>
  <c r="R7" i="16"/>
  <c r="J8" i="16"/>
  <c r="L5" i="16"/>
  <c r="R6" i="16"/>
  <c r="K6" i="16"/>
  <c r="L6" i="16" s="1"/>
  <c r="K56" i="16"/>
  <c r="L56" i="16" s="1"/>
  <c r="L32" i="16"/>
  <c r="R33" i="16"/>
  <c r="K33" i="16"/>
  <c r="L33" i="16" s="1"/>
  <c r="S54" i="16"/>
  <c r="W54" i="16" s="1"/>
  <c r="S29" i="16"/>
  <c r="W29" i="16" s="1"/>
  <c r="R57" i="16"/>
  <c r="K57" i="16"/>
  <c r="L57" i="16" s="1"/>
  <c r="R56" i="15"/>
  <c r="K56" i="15"/>
  <c r="J57" i="15"/>
  <c r="R31" i="15"/>
  <c r="K31" i="15"/>
  <c r="L30" i="15"/>
  <c r="K55" i="15"/>
  <c r="L55" i="15" s="1"/>
  <c r="R55" i="15"/>
  <c r="L54" i="15"/>
  <c r="K5" i="15"/>
  <c r="L4" i="15"/>
  <c r="J6" i="15"/>
  <c r="R5" i="15"/>
  <c r="L29" i="15"/>
  <c r="R30" i="15"/>
  <c r="K30" i="15"/>
  <c r="J32" i="15"/>
  <c r="K31" i="14"/>
  <c r="J32" i="14"/>
  <c r="L31" i="14" s="1"/>
  <c r="S31" i="14" s="1"/>
  <c r="W31" i="14" s="1"/>
  <c r="K54" i="14"/>
  <c r="I54" i="14"/>
  <c r="J55" i="14" s="1"/>
  <c r="S29" i="14"/>
  <c r="W29" i="14" s="1"/>
  <c r="L4" i="14"/>
  <c r="K5" i="14"/>
  <c r="R5" i="14"/>
  <c r="J6" i="14"/>
  <c r="S30" i="14"/>
  <c r="W30" i="14" s="1"/>
  <c r="L29" i="12"/>
  <c r="K30" i="12"/>
  <c r="L30" i="12" s="1"/>
  <c r="S30" i="12" s="1"/>
  <c r="W30" i="12" s="1"/>
  <c r="L4" i="12"/>
  <c r="S4" i="12" s="1"/>
  <c r="W4" i="12" s="1"/>
  <c r="J56" i="10"/>
  <c r="K54" i="10"/>
  <c r="L54" i="10" s="1"/>
  <c r="K55" i="10"/>
  <c r="L55" i="10" s="1"/>
  <c r="R30" i="9"/>
  <c r="L29" i="8"/>
  <c r="I54" i="13"/>
  <c r="J55" i="13" s="1"/>
  <c r="J56" i="13" s="1"/>
  <c r="J57" i="13" s="1"/>
  <c r="R31" i="12"/>
  <c r="J32" i="12"/>
  <c r="K32" i="12" s="1"/>
  <c r="K31" i="12"/>
  <c r="L29" i="9"/>
  <c r="S29" i="9" s="1"/>
  <c r="W29" i="9" s="1"/>
  <c r="J31" i="9"/>
  <c r="L54" i="9"/>
  <c r="S54" i="9" s="1"/>
  <c r="W54" i="9" s="1"/>
  <c r="R55" i="9"/>
  <c r="R31" i="13"/>
  <c r="K31" i="13"/>
  <c r="J32" i="13"/>
  <c r="R6" i="13"/>
  <c r="K6" i="13"/>
  <c r="J7" i="13"/>
  <c r="R57" i="13"/>
  <c r="K57" i="13"/>
  <c r="R56" i="13"/>
  <c r="K56" i="13"/>
  <c r="L56" i="13" s="1"/>
  <c r="J58" i="13"/>
  <c r="R5" i="13"/>
  <c r="K5" i="13"/>
  <c r="L5" i="13" s="1"/>
  <c r="L4" i="13"/>
  <c r="L54" i="13"/>
  <c r="R55" i="13"/>
  <c r="K55" i="13"/>
  <c r="L55" i="13" s="1"/>
  <c r="L29" i="13"/>
  <c r="R30" i="13"/>
  <c r="K30" i="13"/>
  <c r="L30" i="13" s="1"/>
  <c r="R7" i="12"/>
  <c r="K7" i="12"/>
  <c r="J8" i="12"/>
  <c r="S29" i="12"/>
  <c r="W29" i="12" s="1"/>
  <c r="L5" i="12"/>
  <c r="R6" i="12"/>
  <c r="K6" i="12"/>
  <c r="L6" i="12" s="1"/>
  <c r="K54" i="12"/>
  <c r="I54" i="12"/>
  <c r="J55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S54" i="10"/>
  <c r="W54" i="10" s="1"/>
  <c r="R56" i="10"/>
  <c r="K56" i="10"/>
  <c r="L29" i="10"/>
  <c r="K30" i="10"/>
  <c r="R30" i="10"/>
  <c r="J31" i="10"/>
  <c r="R5" i="10"/>
  <c r="K5" i="10"/>
  <c r="L4" i="10"/>
  <c r="J57" i="10"/>
  <c r="J6" i="10"/>
  <c r="L4" i="9"/>
  <c r="R5" i="9"/>
  <c r="K5" i="9"/>
  <c r="R56" i="9"/>
  <c r="K56" i="9"/>
  <c r="L55" i="9"/>
  <c r="J57" i="9"/>
  <c r="J6" i="9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R31" i="6"/>
  <c r="K5" i="6"/>
  <c r="R5" i="6"/>
  <c r="L4" i="6"/>
  <c r="K32" i="6"/>
  <c r="R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S56" i="16" l="1"/>
  <c r="W56" i="16" s="1"/>
  <c r="S33" i="16"/>
  <c r="W33" i="16" s="1"/>
  <c r="S57" i="16"/>
  <c r="W57" i="16" s="1"/>
  <c r="L7" i="16"/>
  <c r="R8" i="16"/>
  <c r="K8" i="16"/>
  <c r="J9" i="16"/>
  <c r="S32" i="16"/>
  <c r="W32" i="16" s="1"/>
  <c r="R59" i="16"/>
  <c r="K59" i="16"/>
  <c r="L58" i="16"/>
  <c r="J60" i="16"/>
  <c r="L34" i="16"/>
  <c r="R35" i="16"/>
  <c r="K35" i="16"/>
  <c r="J36" i="16"/>
  <c r="S6" i="16"/>
  <c r="W6" i="16" s="1"/>
  <c r="S5" i="16"/>
  <c r="W5" i="16" s="1"/>
  <c r="S31" i="16"/>
  <c r="W31" i="16" s="1"/>
  <c r="S55" i="15"/>
  <c r="W55" i="15" s="1"/>
  <c r="K57" i="15"/>
  <c r="L56" i="15"/>
  <c r="R57" i="15"/>
  <c r="J58" i="15"/>
  <c r="S4" i="15"/>
  <c r="W4" i="15" s="1"/>
  <c r="R32" i="15"/>
  <c r="K32" i="15"/>
  <c r="L31" i="15"/>
  <c r="J33" i="15"/>
  <c r="S29" i="15"/>
  <c r="W29" i="15" s="1"/>
  <c r="S54" i="15"/>
  <c r="W54" i="15" s="1"/>
  <c r="S30" i="15"/>
  <c r="W30" i="15" s="1"/>
  <c r="L5" i="15"/>
  <c r="R6" i="15"/>
  <c r="K6" i="15"/>
  <c r="J7" i="15"/>
  <c r="K32" i="14"/>
  <c r="R32" i="14"/>
  <c r="J33" i="14"/>
  <c r="L54" i="14"/>
  <c r="R55" i="14"/>
  <c r="K55" i="14"/>
  <c r="J56" i="14"/>
  <c r="S4" i="14"/>
  <c r="W4" i="14" s="1"/>
  <c r="L5" i="14"/>
  <c r="K6" i="14"/>
  <c r="R6" i="14"/>
  <c r="J7" i="14"/>
  <c r="R32" i="12"/>
  <c r="L31" i="12"/>
  <c r="S31" i="12" s="1"/>
  <c r="W31" i="12" s="1"/>
  <c r="J33" i="12"/>
  <c r="R33" i="12" s="1"/>
  <c r="L30" i="9"/>
  <c r="S30" i="9" s="1"/>
  <c r="W30" i="9" s="1"/>
  <c r="K31" i="9"/>
  <c r="J32" i="9"/>
  <c r="R31" i="9"/>
  <c r="S56" i="13"/>
  <c r="W56" i="13" s="1"/>
  <c r="S55" i="13"/>
  <c r="W55" i="13" s="1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J59" i="13"/>
  <c r="S5" i="13"/>
  <c r="W5" i="13" s="1"/>
  <c r="S6" i="12"/>
  <c r="W6" i="12" s="1"/>
  <c r="L32" i="12"/>
  <c r="K33" i="12"/>
  <c r="J34" i="12"/>
  <c r="S5" i="12"/>
  <c r="W5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6" i="9"/>
  <c r="R57" i="9"/>
  <c r="K57" i="9"/>
  <c r="J58" i="9"/>
  <c r="S55" i="9"/>
  <c r="W55" i="9" s="1"/>
  <c r="L5" i="9"/>
  <c r="R6" i="9"/>
  <c r="K6" i="9"/>
  <c r="J7" i="9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L8" i="16" l="1"/>
  <c r="R9" i="16"/>
  <c r="K9" i="16"/>
  <c r="J10" i="16"/>
  <c r="S7" i="16"/>
  <c r="W7" i="16" s="1"/>
  <c r="L59" i="16"/>
  <c r="R60" i="16"/>
  <c r="K60" i="16"/>
  <c r="J61" i="16"/>
  <c r="L35" i="16"/>
  <c r="R36" i="16"/>
  <c r="K36" i="16"/>
  <c r="J37" i="16"/>
  <c r="S34" i="16"/>
  <c r="W34" i="16" s="1"/>
  <c r="S58" i="16"/>
  <c r="W58" i="16" s="1"/>
  <c r="L57" i="15"/>
  <c r="R58" i="15"/>
  <c r="K58" i="15"/>
  <c r="J59" i="15"/>
  <c r="S56" i="15"/>
  <c r="W56" i="15" s="1"/>
  <c r="S31" i="15"/>
  <c r="W31" i="15" s="1"/>
  <c r="L32" i="15"/>
  <c r="R33" i="15"/>
  <c r="K33" i="15"/>
  <c r="J34" i="15"/>
  <c r="S5" i="15"/>
  <c r="W5" i="15" s="1"/>
  <c r="R7" i="15"/>
  <c r="K7" i="15"/>
  <c r="L6" i="15"/>
  <c r="J8" i="15"/>
  <c r="J34" i="14"/>
  <c r="K33" i="14"/>
  <c r="L32" i="14"/>
  <c r="S32" i="14" s="1"/>
  <c r="W32" i="14" s="1"/>
  <c r="R33" i="14"/>
  <c r="L6" i="14"/>
  <c r="K7" i="14"/>
  <c r="R7" i="14"/>
  <c r="J8" i="14"/>
  <c r="R56" i="14"/>
  <c r="K56" i="14"/>
  <c r="L55" i="14"/>
  <c r="J57" i="14"/>
  <c r="S5" i="14"/>
  <c r="W5" i="14" s="1"/>
  <c r="S54" i="14"/>
  <c r="W54" i="14" s="1"/>
  <c r="L31" i="9"/>
  <c r="S31" i="9" s="1"/>
  <c r="W31" i="9" s="1"/>
  <c r="J33" i="9"/>
  <c r="K32" i="9"/>
  <c r="R32" i="9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L33" i="12"/>
  <c r="R34" i="12"/>
  <c r="K34" i="12"/>
  <c r="J35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S5" i="9"/>
  <c r="W5" i="9" s="1"/>
  <c r="L6" i="9"/>
  <c r="R7" i="9"/>
  <c r="K7" i="9"/>
  <c r="J8" i="9"/>
  <c r="R58" i="9"/>
  <c r="K58" i="9"/>
  <c r="L57" i="9"/>
  <c r="J59" i="9"/>
  <c r="S56" i="9"/>
  <c r="W56" i="9" s="1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K61" i="16" l="1"/>
  <c r="R61" i="16"/>
  <c r="L60" i="16"/>
  <c r="J62" i="16"/>
  <c r="K10" i="16"/>
  <c r="L9" i="16"/>
  <c r="R10" i="16"/>
  <c r="J11" i="16"/>
  <c r="S35" i="16"/>
  <c r="W35" i="16" s="1"/>
  <c r="S59" i="16"/>
  <c r="W59" i="16" s="1"/>
  <c r="K37" i="16"/>
  <c r="L36" i="16"/>
  <c r="R37" i="16"/>
  <c r="J38" i="16"/>
  <c r="S8" i="16"/>
  <c r="W8" i="16" s="1"/>
  <c r="R34" i="15"/>
  <c r="K34" i="15"/>
  <c r="L33" i="15"/>
  <c r="J35" i="15"/>
  <c r="K59" i="15"/>
  <c r="R59" i="15"/>
  <c r="L58" i="15"/>
  <c r="J60" i="15"/>
  <c r="S6" i="15"/>
  <c r="W6" i="15" s="1"/>
  <c r="S32" i="15"/>
  <c r="W32" i="15" s="1"/>
  <c r="K8" i="15"/>
  <c r="L7" i="15"/>
  <c r="J9" i="15"/>
  <c r="R8" i="15"/>
  <c r="S57" i="15"/>
  <c r="W57" i="15" s="1"/>
  <c r="J35" i="14"/>
  <c r="R34" i="14"/>
  <c r="L33" i="14"/>
  <c r="S33" i="14" s="1"/>
  <c r="W33" i="14" s="1"/>
  <c r="K34" i="14"/>
  <c r="L56" i="14"/>
  <c r="R57" i="14"/>
  <c r="K57" i="14"/>
  <c r="J58" i="14"/>
  <c r="R8" i="14"/>
  <c r="K8" i="14"/>
  <c r="L7" i="14"/>
  <c r="J9" i="14"/>
  <c r="S55" i="14"/>
  <c r="W55" i="14" s="1"/>
  <c r="S6" i="14"/>
  <c r="W6" i="14" s="1"/>
  <c r="R33" i="9"/>
  <c r="L32" i="9"/>
  <c r="S32" i="9" s="1"/>
  <c r="W32" i="9" s="1"/>
  <c r="K33" i="9"/>
  <c r="J34" i="9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L58" i="9"/>
  <c r="K59" i="9"/>
  <c r="R59" i="9"/>
  <c r="J60" i="9"/>
  <c r="S57" i="9"/>
  <c r="W57" i="9" s="1"/>
  <c r="S6" i="9"/>
  <c r="W6" i="9" s="1"/>
  <c r="L7" i="9"/>
  <c r="R8" i="9"/>
  <c r="K8" i="9"/>
  <c r="J9" i="9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S9" i="16" l="1"/>
  <c r="W9" i="16" s="1"/>
  <c r="L37" i="16"/>
  <c r="R38" i="16"/>
  <c r="K38" i="16"/>
  <c r="J39" i="16"/>
  <c r="L61" i="16"/>
  <c r="R62" i="16"/>
  <c r="K62" i="16"/>
  <c r="J63" i="16"/>
  <c r="S60" i="16"/>
  <c r="W60" i="16" s="1"/>
  <c r="L10" i="16"/>
  <c r="R11" i="16"/>
  <c r="K11" i="16"/>
  <c r="J12" i="16"/>
  <c r="S36" i="16"/>
  <c r="W36" i="16" s="1"/>
  <c r="K35" i="15"/>
  <c r="L34" i="15"/>
  <c r="R35" i="15"/>
  <c r="J36" i="15"/>
  <c r="L59" i="15"/>
  <c r="R60" i="15"/>
  <c r="K60" i="15"/>
  <c r="J61" i="15"/>
  <c r="L8" i="15"/>
  <c r="R9" i="15"/>
  <c r="K9" i="15"/>
  <c r="J10" i="15"/>
  <c r="S33" i="15"/>
  <c r="W33" i="15" s="1"/>
  <c r="S58" i="15"/>
  <c r="W58" i="15" s="1"/>
  <c r="S7" i="15"/>
  <c r="W7" i="15" s="1"/>
  <c r="L34" i="14"/>
  <c r="S34" i="14" s="1"/>
  <c r="W34" i="14" s="1"/>
  <c r="J36" i="14"/>
  <c r="K35" i="14"/>
  <c r="R35" i="14"/>
  <c r="R9" i="14"/>
  <c r="K9" i="14"/>
  <c r="L8" i="14"/>
  <c r="J10" i="14"/>
  <c r="R58" i="14"/>
  <c r="K58" i="14"/>
  <c r="L57" i="14"/>
  <c r="J59" i="14"/>
  <c r="S7" i="14"/>
  <c r="W7" i="14" s="1"/>
  <c r="S56" i="14"/>
  <c r="W56" i="14" s="1"/>
  <c r="L33" i="9"/>
  <c r="S33" i="9" s="1"/>
  <c r="W33" i="9" s="1"/>
  <c r="K34" i="9"/>
  <c r="J35" i="9"/>
  <c r="R34" i="9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60" i="9"/>
  <c r="K60" i="9"/>
  <c r="L59" i="9"/>
  <c r="J61" i="9"/>
  <c r="S7" i="9"/>
  <c r="W7" i="9" s="1"/>
  <c r="S58" i="9"/>
  <c r="W58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S61" i="16" l="1"/>
  <c r="W61" i="16" s="1"/>
  <c r="L11" i="16"/>
  <c r="R12" i="16"/>
  <c r="K12" i="16"/>
  <c r="J13" i="16"/>
  <c r="S37" i="16"/>
  <c r="W37" i="16" s="1"/>
  <c r="R63" i="16"/>
  <c r="K63" i="16"/>
  <c r="L62" i="16"/>
  <c r="J64" i="16"/>
  <c r="L38" i="16"/>
  <c r="R39" i="16"/>
  <c r="K39" i="16"/>
  <c r="J40" i="16"/>
  <c r="S10" i="16"/>
  <c r="W10" i="16" s="1"/>
  <c r="R10" i="15"/>
  <c r="K10" i="15"/>
  <c r="L9" i="15"/>
  <c r="J11" i="15"/>
  <c r="S59" i="15"/>
  <c r="W59" i="15" s="1"/>
  <c r="L35" i="15"/>
  <c r="R36" i="15"/>
  <c r="K36" i="15"/>
  <c r="J37" i="15"/>
  <c r="K61" i="15"/>
  <c r="L60" i="15"/>
  <c r="R61" i="15"/>
  <c r="J62" i="15"/>
  <c r="S8" i="15"/>
  <c r="W8" i="15" s="1"/>
  <c r="S34" i="15"/>
  <c r="W34" i="15" s="1"/>
  <c r="J37" i="14"/>
  <c r="K36" i="14"/>
  <c r="L35" i="14"/>
  <c r="S35" i="14" s="1"/>
  <c r="W35" i="14" s="1"/>
  <c r="R36" i="14"/>
  <c r="L58" i="14"/>
  <c r="R59" i="14"/>
  <c r="K59" i="14"/>
  <c r="J60" i="14"/>
  <c r="R10" i="14"/>
  <c r="K10" i="14"/>
  <c r="L9" i="14"/>
  <c r="J11" i="14"/>
  <c r="S57" i="14"/>
  <c r="W57" i="14" s="1"/>
  <c r="S8" i="14"/>
  <c r="W8" i="14" s="1"/>
  <c r="L34" i="9"/>
  <c r="S34" i="9" s="1"/>
  <c r="W34" i="9" s="1"/>
  <c r="K35" i="9"/>
  <c r="R35" i="9"/>
  <c r="J36" i="9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60" i="9"/>
  <c r="R61" i="9"/>
  <c r="K61" i="9"/>
  <c r="J62" i="9"/>
  <c r="S59" i="9"/>
  <c r="W59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S62" i="16" l="1"/>
  <c r="W62" i="16" s="1"/>
  <c r="L63" i="16"/>
  <c r="R64" i="16"/>
  <c r="K64" i="16"/>
  <c r="J65" i="16"/>
  <c r="K13" i="16"/>
  <c r="L12" i="16"/>
  <c r="R13" i="16"/>
  <c r="J14" i="16"/>
  <c r="K40" i="16"/>
  <c r="L39" i="16"/>
  <c r="R40" i="16"/>
  <c r="J41" i="16"/>
  <c r="S11" i="16"/>
  <c r="W11" i="16" s="1"/>
  <c r="S38" i="16"/>
  <c r="W38" i="16" s="1"/>
  <c r="S35" i="15"/>
  <c r="W35" i="15" s="1"/>
  <c r="K11" i="15"/>
  <c r="L10" i="15"/>
  <c r="R11" i="15"/>
  <c r="J12" i="15"/>
  <c r="S9" i="15"/>
  <c r="W9" i="15" s="1"/>
  <c r="S60" i="15"/>
  <c r="W60" i="15" s="1"/>
  <c r="L61" i="15"/>
  <c r="R62" i="15"/>
  <c r="K62" i="15"/>
  <c r="J63" i="15"/>
  <c r="R37" i="15"/>
  <c r="K37" i="15"/>
  <c r="L36" i="15"/>
  <c r="J38" i="15"/>
  <c r="K37" i="14"/>
  <c r="L36" i="14"/>
  <c r="S36" i="14" s="1"/>
  <c r="W36" i="14" s="1"/>
  <c r="R37" i="14"/>
  <c r="J38" i="14"/>
  <c r="R11" i="14"/>
  <c r="K11" i="14"/>
  <c r="L10" i="14"/>
  <c r="J12" i="14"/>
  <c r="R60" i="14"/>
  <c r="K60" i="14"/>
  <c r="L59" i="14"/>
  <c r="J61" i="14"/>
  <c r="S9" i="14"/>
  <c r="W9" i="14" s="1"/>
  <c r="S58" i="14"/>
  <c r="W58" i="14" s="1"/>
  <c r="R36" i="9"/>
  <c r="K36" i="9"/>
  <c r="J37" i="9"/>
  <c r="L35" i="9"/>
  <c r="S35" i="9" s="1"/>
  <c r="W35" i="9" s="1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62" i="9"/>
  <c r="K62" i="9"/>
  <c r="L61" i="9"/>
  <c r="J63" i="9"/>
  <c r="S9" i="9"/>
  <c r="W9" i="9" s="1"/>
  <c r="S60" i="9"/>
  <c r="W60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L13" i="16" l="1"/>
  <c r="R14" i="16"/>
  <c r="K14" i="16"/>
  <c r="J15" i="16"/>
  <c r="S12" i="16"/>
  <c r="W12" i="16" s="1"/>
  <c r="S39" i="16"/>
  <c r="W39" i="16" s="1"/>
  <c r="R65" i="16"/>
  <c r="K65" i="16"/>
  <c r="L64" i="16"/>
  <c r="J66" i="16"/>
  <c r="S63" i="16"/>
  <c r="W63" i="16" s="1"/>
  <c r="L40" i="16"/>
  <c r="R41" i="16"/>
  <c r="K41" i="16"/>
  <c r="J42" i="16"/>
  <c r="S61" i="15"/>
  <c r="W61" i="15" s="1"/>
  <c r="K38" i="15"/>
  <c r="L37" i="15"/>
  <c r="R38" i="15"/>
  <c r="J39" i="15"/>
  <c r="L11" i="15"/>
  <c r="R12" i="15"/>
  <c r="K12" i="15"/>
  <c r="J13" i="15"/>
  <c r="S36" i="15"/>
  <c r="W36" i="15" s="1"/>
  <c r="S10" i="15"/>
  <c r="W10" i="15" s="1"/>
  <c r="K63" i="15"/>
  <c r="R63" i="15"/>
  <c r="L62" i="15"/>
  <c r="J64" i="15"/>
  <c r="R38" i="14"/>
  <c r="L37" i="14"/>
  <c r="S37" i="14" s="1"/>
  <c r="W37" i="14" s="1"/>
  <c r="K38" i="14"/>
  <c r="J39" i="14"/>
  <c r="L60" i="14"/>
  <c r="R61" i="14"/>
  <c r="K61" i="14"/>
  <c r="J62" i="14"/>
  <c r="R12" i="14"/>
  <c r="K12" i="14"/>
  <c r="L11" i="14"/>
  <c r="J13" i="14"/>
  <c r="S59" i="14"/>
  <c r="W59" i="14" s="1"/>
  <c r="S10" i="14"/>
  <c r="W10" i="14" s="1"/>
  <c r="K37" i="9"/>
  <c r="L36" i="9"/>
  <c r="S36" i="9" s="1"/>
  <c r="W36" i="9" s="1"/>
  <c r="J38" i="9"/>
  <c r="R37" i="9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62" i="9"/>
  <c r="K63" i="9"/>
  <c r="R63" i="9"/>
  <c r="J64" i="9"/>
  <c r="L11" i="9"/>
  <c r="R12" i="9"/>
  <c r="K12" i="9"/>
  <c r="J13" i="9"/>
  <c r="S61" i="9"/>
  <c r="W61" i="9" s="1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L41" i="16" l="1"/>
  <c r="R42" i="16"/>
  <c r="K42" i="16"/>
  <c r="J43" i="16"/>
  <c r="L14" i="16"/>
  <c r="R15" i="16"/>
  <c r="K15" i="16"/>
  <c r="J16" i="16"/>
  <c r="S40" i="16"/>
  <c r="W40" i="16" s="1"/>
  <c r="S64" i="16"/>
  <c r="W64" i="16" s="1"/>
  <c r="L65" i="16"/>
  <c r="R66" i="16"/>
  <c r="K66" i="16"/>
  <c r="J67" i="16"/>
  <c r="S13" i="16"/>
  <c r="W13" i="16" s="1"/>
  <c r="R13" i="15"/>
  <c r="K13" i="15"/>
  <c r="L12" i="15"/>
  <c r="J14" i="15"/>
  <c r="S11" i="15"/>
  <c r="W11" i="15" s="1"/>
  <c r="L63" i="15"/>
  <c r="R64" i="15"/>
  <c r="K64" i="15"/>
  <c r="J65" i="15"/>
  <c r="L38" i="15"/>
  <c r="R39" i="15"/>
  <c r="K39" i="15"/>
  <c r="J40" i="15"/>
  <c r="S62" i="15"/>
  <c r="W62" i="15" s="1"/>
  <c r="S37" i="15"/>
  <c r="W37" i="15" s="1"/>
  <c r="L38" i="14"/>
  <c r="S38" i="14" s="1"/>
  <c r="W38" i="14" s="1"/>
  <c r="R39" i="14"/>
  <c r="J40" i="14"/>
  <c r="K39" i="14"/>
  <c r="R13" i="14"/>
  <c r="K13" i="14"/>
  <c r="L12" i="14"/>
  <c r="J14" i="14"/>
  <c r="R62" i="14"/>
  <c r="K62" i="14"/>
  <c r="L61" i="14"/>
  <c r="J63" i="14"/>
  <c r="S11" i="14"/>
  <c r="W11" i="14" s="1"/>
  <c r="S60" i="14"/>
  <c r="W60" i="14" s="1"/>
  <c r="K38" i="9"/>
  <c r="R38" i="9"/>
  <c r="J39" i="9"/>
  <c r="L37" i="9"/>
  <c r="S37" i="9" s="1"/>
  <c r="W37" i="9" s="1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11" i="9"/>
  <c r="W11" i="9" s="1"/>
  <c r="R64" i="9"/>
  <c r="K64" i="9"/>
  <c r="L63" i="9"/>
  <c r="J65" i="9"/>
  <c r="L12" i="9"/>
  <c r="R13" i="9"/>
  <c r="K13" i="9"/>
  <c r="J14" i="9"/>
  <c r="S62" i="9"/>
  <c r="W62" i="9" s="1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S14" i="16" l="1"/>
  <c r="W14" i="16" s="1"/>
  <c r="L66" i="16"/>
  <c r="K67" i="16"/>
  <c r="R67" i="16"/>
  <c r="J68" i="16"/>
  <c r="K43" i="16"/>
  <c r="L42" i="16"/>
  <c r="R43" i="16"/>
  <c r="J44" i="16"/>
  <c r="K16" i="16"/>
  <c r="L15" i="16"/>
  <c r="R16" i="16"/>
  <c r="J17" i="16"/>
  <c r="S65" i="16"/>
  <c r="W65" i="16" s="1"/>
  <c r="S41" i="16"/>
  <c r="W41" i="16" s="1"/>
  <c r="S63" i="15"/>
  <c r="W63" i="15" s="1"/>
  <c r="R14" i="15"/>
  <c r="K14" i="15"/>
  <c r="L13" i="15"/>
  <c r="J15" i="15"/>
  <c r="R65" i="15"/>
  <c r="K65" i="15"/>
  <c r="L64" i="15"/>
  <c r="J66" i="15"/>
  <c r="S12" i="15"/>
  <c r="W12" i="15" s="1"/>
  <c r="R40" i="15"/>
  <c r="K40" i="15"/>
  <c r="L39" i="15"/>
  <c r="J41" i="15"/>
  <c r="S38" i="15"/>
  <c r="W38" i="15" s="1"/>
  <c r="K40" i="14"/>
  <c r="L39" i="14"/>
  <c r="S39" i="14" s="1"/>
  <c r="W39" i="14" s="1"/>
  <c r="R40" i="14"/>
  <c r="J41" i="14"/>
  <c r="L62" i="14"/>
  <c r="R63" i="14"/>
  <c r="K63" i="14"/>
  <c r="J64" i="14"/>
  <c r="R14" i="14"/>
  <c r="K14" i="14"/>
  <c r="L13" i="14"/>
  <c r="J15" i="14"/>
  <c r="S61" i="14"/>
  <c r="W61" i="14" s="1"/>
  <c r="S12" i="14"/>
  <c r="W12" i="14" s="1"/>
  <c r="L38" i="9"/>
  <c r="S38" i="9" s="1"/>
  <c r="W38" i="9" s="1"/>
  <c r="R39" i="9"/>
  <c r="K39" i="9"/>
  <c r="J40" i="9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L64" i="9"/>
  <c r="R65" i="9"/>
  <c r="K65" i="9"/>
  <c r="J66" i="9"/>
  <c r="R14" i="9"/>
  <c r="L13" i="9"/>
  <c r="K14" i="9"/>
  <c r="J15" i="9"/>
  <c r="S63" i="9"/>
  <c r="W63" i="9" s="1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L43" i="16" l="1"/>
  <c r="R44" i="16"/>
  <c r="K44" i="16"/>
  <c r="J45" i="16"/>
  <c r="L67" i="16"/>
  <c r="R68" i="16"/>
  <c r="K68" i="16"/>
  <c r="J69" i="16"/>
  <c r="S42" i="16"/>
  <c r="W42" i="16" s="1"/>
  <c r="S66" i="16"/>
  <c r="W66" i="16" s="1"/>
  <c r="S15" i="16"/>
  <c r="W15" i="16" s="1"/>
  <c r="L16" i="16"/>
  <c r="R17" i="16"/>
  <c r="K17" i="16"/>
  <c r="J18" i="16"/>
  <c r="L65" i="15"/>
  <c r="R66" i="15"/>
  <c r="K66" i="15"/>
  <c r="J67" i="15"/>
  <c r="L14" i="15"/>
  <c r="R15" i="15"/>
  <c r="K15" i="15"/>
  <c r="J16" i="15"/>
  <c r="S13" i="15"/>
  <c r="W13" i="15" s="1"/>
  <c r="K41" i="15"/>
  <c r="L40" i="15"/>
  <c r="R41" i="15"/>
  <c r="J42" i="15"/>
  <c r="S39" i="15"/>
  <c r="W39" i="15" s="1"/>
  <c r="S64" i="15"/>
  <c r="W64" i="15" s="1"/>
  <c r="K41" i="14"/>
  <c r="L40" i="14"/>
  <c r="S40" i="14" s="1"/>
  <c r="W40" i="14" s="1"/>
  <c r="R41" i="14"/>
  <c r="J42" i="14"/>
  <c r="L14" i="14"/>
  <c r="R15" i="14"/>
  <c r="K15" i="14"/>
  <c r="J16" i="14"/>
  <c r="R64" i="14"/>
  <c r="K64" i="14"/>
  <c r="L63" i="14"/>
  <c r="J65" i="14"/>
  <c r="S13" i="14"/>
  <c r="W13" i="14" s="1"/>
  <c r="S62" i="14"/>
  <c r="W62" i="14" s="1"/>
  <c r="L39" i="9"/>
  <c r="S39" i="9" s="1"/>
  <c r="W39" i="9" s="1"/>
  <c r="R40" i="9"/>
  <c r="J41" i="9"/>
  <c r="K40" i="9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66" i="9"/>
  <c r="K66" i="9"/>
  <c r="L65" i="9"/>
  <c r="J67" i="9"/>
  <c r="R15" i="9"/>
  <c r="K15" i="9"/>
  <c r="L14" i="9"/>
  <c r="J16" i="9"/>
  <c r="S64" i="9"/>
  <c r="W64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L68" i="16" l="1"/>
  <c r="K69" i="16"/>
  <c r="R69" i="16"/>
  <c r="J70" i="16"/>
  <c r="L17" i="16"/>
  <c r="R18" i="16"/>
  <c r="K18" i="16"/>
  <c r="J19" i="16"/>
  <c r="S67" i="16"/>
  <c r="W67" i="16" s="1"/>
  <c r="L44" i="16"/>
  <c r="R45" i="16"/>
  <c r="K45" i="16"/>
  <c r="J46" i="16"/>
  <c r="S16" i="16"/>
  <c r="W16" i="16" s="1"/>
  <c r="S43" i="16"/>
  <c r="W43" i="16" s="1"/>
  <c r="R16" i="15"/>
  <c r="K16" i="15"/>
  <c r="L15" i="15"/>
  <c r="J17" i="15"/>
  <c r="S14" i="15"/>
  <c r="W14" i="15" s="1"/>
  <c r="R67" i="15"/>
  <c r="K67" i="15"/>
  <c r="L66" i="15"/>
  <c r="J68" i="15"/>
  <c r="S40" i="15"/>
  <c r="W40" i="15" s="1"/>
  <c r="L41" i="15"/>
  <c r="R42" i="15"/>
  <c r="K42" i="15"/>
  <c r="J43" i="15"/>
  <c r="S65" i="15"/>
  <c r="W65" i="15" s="1"/>
  <c r="K42" i="14"/>
  <c r="R42" i="14"/>
  <c r="L41" i="14"/>
  <c r="S41" i="14" s="1"/>
  <c r="W41" i="14" s="1"/>
  <c r="J43" i="14"/>
  <c r="L64" i="14"/>
  <c r="R65" i="14"/>
  <c r="K65" i="14"/>
  <c r="J66" i="14"/>
  <c r="L15" i="14"/>
  <c r="R16" i="14"/>
  <c r="K16" i="14"/>
  <c r="J17" i="14"/>
  <c r="S63" i="14"/>
  <c r="W63" i="14" s="1"/>
  <c r="S14" i="14"/>
  <c r="W14" i="14" s="1"/>
  <c r="J42" i="9"/>
  <c r="L40" i="9"/>
  <c r="S40" i="9" s="1"/>
  <c r="W40" i="9" s="1"/>
  <c r="R41" i="9"/>
  <c r="K41" i="9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R16" i="9"/>
  <c r="K16" i="9"/>
  <c r="L15" i="9"/>
  <c r="J17" i="9"/>
  <c r="L66" i="9"/>
  <c r="K67" i="9"/>
  <c r="R67" i="9"/>
  <c r="J68" i="9"/>
  <c r="S14" i="9"/>
  <c r="W14" i="9" s="1"/>
  <c r="S65" i="9"/>
  <c r="W65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S44" i="16" l="1"/>
  <c r="W44" i="16" s="1"/>
  <c r="K19" i="16"/>
  <c r="L18" i="16"/>
  <c r="R19" i="16"/>
  <c r="J20" i="16"/>
  <c r="S17" i="16"/>
  <c r="W17" i="16" s="1"/>
  <c r="L69" i="16"/>
  <c r="R70" i="16"/>
  <c r="K70" i="16"/>
  <c r="J71" i="16"/>
  <c r="K46" i="16"/>
  <c r="L45" i="16"/>
  <c r="R46" i="16"/>
  <c r="J47" i="16"/>
  <c r="S68" i="16"/>
  <c r="W68" i="16" s="1"/>
  <c r="R43" i="15"/>
  <c r="K43" i="15"/>
  <c r="L42" i="15"/>
  <c r="J44" i="15"/>
  <c r="K17" i="15"/>
  <c r="L16" i="15"/>
  <c r="R17" i="15"/>
  <c r="J18" i="15"/>
  <c r="S15" i="15"/>
  <c r="W15" i="15" s="1"/>
  <c r="L67" i="15"/>
  <c r="R68" i="15"/>
  <c r="K68" i="15"/>
  <c r="J69" i="15"/>
  <c r="S66" i="15"/>
  <c r="W66" i="15" s="1"/>
  <c r="S41" i="15"/>
  <c r="W41" i="15" s="1"/>
  <c r="L42" i="14"/>
  <c r="S42" i="14" s="1"/>
  <c r="W42" i="14" s="1"/>
  <c r="R43" i="14"/>
  <c r="K43" i="14"/>
  <c r="J44" i="14"/>
  <c r="L16" i="14"/>
  <c r="R17" i="14"/>
  <c r="K17" i="14"/>
  <c r="J18" i="14"/>
  <c r="R66" i="14"/>
  <c r="K66" i="14"/>
  <c r="L65" i="14"/>
  <c r="J67" i="14"/>
  <c r="S15" i="14"/>
  <c r="W15" i="14" s="1"/>
  <c r="S64" i="14"/>
  <c r="W64" i="14" s="1"/>
  <c r="L41" i="9"/>
  <c r="S41" i="9" s="1"/>
  <c r="W41" i="9" s="1"/>
  <c r="K42" i="9"/>
  <c r="R42" i="9"/>
  <c r="J43" i="9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S66" i="9"/>
  <c r="W66" i="9" s="1"/>
  <c r="R17" i="9"/>
  <c r="L16" i="9"/>
  <c r="K17" i="9"/>
  <c r="J18" i="9"/>
  <c r="R68" i="9"/>
  <c r="K68" i="9"/>
  <c r="L67" i="9"/>
  <c r="J69" i="9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L70" i="16" l="1"/>
  <c r="K71" i="16"/>
  <c r="R71" i="16"/>
  <c r="J72" i="16"/>
  <c r="S69" i="16"/>
  <c r="W69" i="16" s="1"/>
  <c r="L19" i="16"/>
  <c r="R20" i="16"/>
  <c r="K20" i="16"/>
  <c r="J21" i="16"/>
  <c r="R47" i="16"/>
  <c r="K47" i="16"/>
  <c r="L47" i="16" s="1"/>
  <c r="L46" i="16"/>
  <c r="S18" i="16"/>
  <c r="W18" i="16" s="1"/>
  <c r="S45" i="16"/>
  <c r="W45" i="16" s="1"/>
  <c r="L17" i="15"/>
  <c r="R18" i="15"/>
  <c r="K18" i="15"/>
  <c r="J19" i="15"/>
  <c r="S16" i="15"/>
  <c r="W16" i="15" s="1"/>
  <c r="K44" i="15"/>
  <c r="L43" i="15"/>
  <c r="R44" i="15"/>
  <c r="J45" i="15"/>
  <c r="S42" i="15"/>
  <c r="W42" i="15" s="1"/>
  <c r="S67" i="15"/>
  <c r="W67" i="15" s="1"/>
  <c r="K69" i="15"/>
  <c r="R69" i="15"/>
  <c r="L68" i="15"/>
  <c r="J70" i="15"/>
  <c r="L43" i="14"/>
  <c r="S43" i="14" s="1"/>
  <c r="W43" i="14" s="1"/>
  <c r="K44" i="14"/>
  <c r="R44" i="14"/>
  <c r="J45" i="14"/>
  <c r="S16" i="14"/>
  <c r="W16" i="14" s="1"/>
  <c r="L66" i="14"/>
  <c r="R67" i="14"/>
  <c r="K67" i="14"/>
  <c r="J68" i="14"/>
  <c r="L17" i="14"/>
  <c r="R18" i="14"/>
  <c r="K18" i="14"/>
  <c r="J19" i="14"/>
  <c r="S65" i="14"/>
  <c r="W65" i="14" s="1"/>
  <c r="J44" i="9"/>
  <c r="K43" i="9"/>
  <c r="R43" i="9"/>
  <c r="L42" i="9"/>
  <c r="S42" i="9" s="1"/>
  <c r="W42" i="9" s="1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S16" i="9"/>
  <c r="W16" i="9" s="1"/>
  <c r="L68" i="9"/>
  <c r="R69" i="9"/>
  <c r="K69" i="9"/>
  <c r="J70" i="9"/>
  <c r="R18" i="9"/>
  <c r="K18" i="9"/>
  <c r="L17" i="9"/>
  <c r="J19" i="9"/>
  <c r="S67" i="9"/>
  <c r="W67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M47" i="16" l="1"/>
  <c r="N47" i="16" s="1"/>
  <c r="T47" i="16" s="1"/>
  <c r="S47" i="16"/>
  <c r="W47" i="16" s="1"/>
  <c r="X47" i="16" s="1"/>
  <c r="L20" i="16"/>
  <c r="R21" i="16"/>
  <c r="K21" i="16"/>
  <c r="J22" i="16"/>
  <c r="S19" i="16"/>
  <c r="W19" i="16" s="1"/>
  <c r="L71" i="16"/>
  <c r="R72" i="16"/>
  <c r="K72" i="16"/>
  <c r="L72" i="16" s="1"/>
  <c r="S46" i="16"/>
  <c r="W46" i="16" s="1"/>
  <c r="M46" i="16"/>
  <c r="S70" i="16"/>
  <c r="W70" i="16" s="1"/>
  <c r="L44" i="15"/>
  <c r="R45" i="15"/>
  <c r="K45" i="15"/>
  <c r="J46" i="15"/>
  <c r="S43" i="15"/>
  <c r="W43" i="15" s="1"/>
  <c r="L69" i="15"/>
  <c r="R70" i="15"/>
  <c r="K70" i="15"/>
  <c r="J71" i="15"/>
  <c r="R19" i="15"/>
  <c r="K19" i="15"/>
  <c r="L18" i="15"/>
  <c r="J20" i="15"/>
  <c r="S68" i="15"/>
  <c r="W68" i="15" s="1"/>
  <c r="S17" i="15"/>
  <c r="W17" i="15" s="1"/>
  <c r="R45" i="14"/>
  <c r="L44" i="14"/>
  <c r="S44" i="14" s="1"/>
  <c r="W44" i="14" s="1"/>
  <c r="K45" i="14"/>
  <c r="J46" i="14"/>
  <c r="S17" i="14"/>
  <c r="W17" i="14" s="1"/>
  <c r="S66" i="14"/>
  <c r="W66" i="14" s="1"/>
  <c r="K19" i="14"/>
  <c r="R19" i="14"/>
  <c r="L18" i="14"/>
  <c r="J20" i="14"/>
  <c r="R68" i="14"/>
  <c r="K68" i="14"/>
  <c r="L67" i="14"/>
  <c r="J69" i="14"/>
  <c r="J45" i="9"/>
  <c r="R44" i="9"/>
  <c r="K44" i="9"/>
  <c r="L43" i="9"/>
  <c r="S43" i="9" s="1"/>
  <c r="W43" i="9" s="1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R19" i="9"/>
  <c r="K19" i="9"/>
  <c r="L18" i="9"/>
  <c r="J20" i="9"/>
  <c r="R70" i="9"/>
  <c r="K70" i="9"/>
  <c r="L69" i="9"/>
  <c r="J71" i="9"/>
  <c r="S68" i="9"/>
  <c r="W68" i="9" s="1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S72" i="16" l="1"/>
  <c r="W72" i="16" s="1"/>
  <c r="X72" i="16" s="1"/>
  <c r="M72" i="16"/>
  <c r="N72" i="16" s="1"/>
  <c r="T72" i="16" s="1"/>
  <c r="S71" i="16"/>
  <c r="W71" i="16" s="1"/>
  <c r="R22" i="16"/>
  <c r="L21" i="16"/>
  <c r="K22" i="16"/>
  <c r="L22" i="16" s="1"/>
  <c r="S20" i="16"/>
  <c r="W20" i="16" s="1"/>
  <c r="Y47" i="16"/>
  <c r="Z47" i="16" s="1"/>
  <c r="X46" i="16"/>
  <c r="N46" i="16"/>
  <c r="T46" i="16" s="1"/>
  <c r="M45" i="16"/>
  <c r="K71" i="15"/>
  <c r="R71" i="15"/>
  <c r="L70" i="15"/>
  <c r="J72" i="15"/>
  <c r="R46" i="15"/>
  <c r="K46" i="15"/>
  <c r="L45" i="15"/>
  <c r="J47" i="15"/>
  <c r="S69" i="15"/>
  <c r="W69" i="15" s="1"/>
  <c r="K20" i="15"/>
  <c r="L19" i="15"/>
  <c r="R20" i="15"/>
  <c r="J21" i="15"/>
  <c r="S18" i="15"/>
  <c r="W18" i="15" s="1"/>
  <c r="S44" i="15"/>
  <c r="W44" i="15" s="1"/>
  <c r="R46" i="14"/>
  <c r="K46" i="14"/>
  <c r="L45" i="14"/>
  <c r="J47" i="14"/>
  <c r="S18" i="14"/>
  <c r="W18" i="14" s="1"/>
  <c r="S67" i="14"/>
  <c r="W67" i="14" s="1"/>
  <c r="L68" i="14"/>
  <c r="R69" i="14"/>
  <c r="K69" i="14"/>
  <c r="J70" i="14"/>
  <c r="R20" i="14"/>
  <c r="L19" i="14"/>
  <c r="K20" i="14"/>
  <c r="J21" i="14"/>
  <c r="R45" i="9"/>
  <c r="K45" i="9"/>
  <c r="L44" i="9"/>
  <c r="S44" i="9" s="1"/>
  <c r="W44" i="9" s="1"/>
  <c r="J46" i="9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L70" i="9"/>
  <c r="K71" i="9"/>
  <c r="R71" i="9"/>
  <c r="J72" i="9"/>
  <c r="R20" i="9"/>
  <c r="K20" i="9"/>
  <c r="L19" i="9"/>
  <c r="J21" i="9"/>
  <c r="S69" i="9"/>
  <c r="W69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M71" i="16" l="1"/>
  <c r="Z46" i="16"/>
  <c r="X45" i="16"/>
  <c r="Y46" i="16"/>
  <c r="M22" i="16"/>
  <c r="N22" i="16" s="1"/>
  <c r="T22" i="16" s="1"/>
  <c r="S22" i="16"/>
  <c r="W22" i="16" s="1"/>
  <c r="X22" i="16" s="1"/>
  <c r="S21" i="16"/>
  <c r="W21" i="16" s="1"/>
  <c r="N71" i="16"/>
  <c r="T71" i="16" s="1"/>
  <c r="M70" i="16"/>
  <c r="N45" i="16"/>
  <c r="T45" i="16" s="1"/>
  <c r="M44" i="16"/>
  <c r="Y72" i="16"/>
  <c r="Z72" i="16" s="1"/>
  <c r="X71" i="16"/>
  <c r="S19" i="15"/>
  <c r="W19" i="15" s="1"/>
  <c r="S45" i="15"/>
  <c r="W45" i="15" s="1"/>
  <c r="L71" i="15"/>
  <c r="R72" i="15"/>
  <c r="K72" i="15"/>
  <c r="L72" i="15" s="1"/>
  <c r="K47" i="15"/>
  <c r="L47" i="15" s="1"/>
  <c r="L46" i="15"/>
  <c r="R47" i="15"/>
  <c r="S70" i="15"/>
  <c r="W70" i="15" s="1"/>
  <c r="L20" i="15"/>
  <c r="R21" i="15"/>
  <c r="K21" i="15"/>
  <c r="J22" i="15"/>
  <c r="R47" i="14"/>
  <c r="K47" i="14"/>
  <c r="L47" i="14" s="1"/>
  <c r="L46" i="14"/>
  <c r="S45" i="14"/>
  <c r="W45" i="14" s="1"/>
  <c r="S68" i="14"/>
  <c r="W68" i="14" s="1"/>
  <c r="R70" i="14"/>
  <c r="K70" i="14"/>
  <c r="L69" i="14"/>
  <c r="J71" i="14"/>
  <c r="K21" i="14"/>
  <c r="L20" i="14"/>
  <c r="R21" i="14"/>
  <c r="J22" i="14"/>
  <c r="S19" i="14"/>
  <c r="W19" i="14" s="1"/>
  <c r="J47" i="9"/>
  <c r="R46" i="9"/>
  <c r="L45" i="9"/>
  <c r="S45" i="9" s="1"/>
  <c r="W45" i="9" s="1"/>
  <c r="K46" i="9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S70" i="9"/>
  <c r="W70" i="9" s="1"/>
  <c r="R21" i="9"/>
  <c r="K21" i="9"/>
  <c r="L20" i="9"/>
  <c r="J22" i="9"/>
  <c r="R72" i="9"/>
  <c r="K72" i="9"/>
  <c r="L72" i="9" s="1"/>
  <c r="L71" i="9"/>
  <c r="S19" i="9"/>
  <c r="W19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N70" i="16" l="1"/>
  <c r="T70" i="16" s="1"/>
  <c r="M69" i="16"/>
  <c r="M21" i="16"/>
  <c r="N44" i="16"/>
  <c r="T44" i="16" s="1"/>
  <c r="M43" i="16"/>
  <c r="X21" i="16"/>
  <c r="Y22" i="16"/>
  <c r="Z22" i="16"/>
  <c r="X70" i="16"/>
  <c r="Y71" i="16"/>
  <c r="Z71" i="16" s="1"/>
  <c r="Y45" i="16"/>
  <c r="Z45" i="16" s="1"/>
  <c r="X44" i="16"/>
  <c r="S72" i="15"/>
  <c r="W72" i="15" s="1"/>
  <c r="X72" i="15" s="1"/>
  <c r="M72" i="15"/>
  <c r="N72" i="15" s="1"/>
  <c r="T72" i="15" s="1"/>
  <c r="R22" i="15"/>
  <c r="K22" i="15"/>
  <c r="L22" i="15" s="1"/>
  <c r="L21" i="15"/>
  <c r="S46" i="15"/>
  <c r="W46" i="15" s="1"/>
  <c r="M47" i="15"/>
  <c r="N47" i="15" s="1"/>
  <c r="T47" i="15" s="1"/>
  <c r="S47" i="15"/>
  <c r="W47" i="15" s="1"/>
  <c r="X47" i="15" s="1"/>
  <c r="M71" i="15"/>
  <c r="S71" i="15"/>
  <c r="W71" i="15" s="1"/>
  <c r="S20" i="15"/>
  <c r="W20" i="15" s="1"/>
  <c r="S46" i="14"/>
  <c r="W46" i="14" s="1"/>
  <c r="M47" i="14"/>
  <c r="N47" i="14" s="1"/>
  <c r="T47" i="14" s="1"/>
  <c r="S47" i="14"/>
  <c r="W47" i="14" s="1"/>
  <c r="X47" i="14" s="1"/>
  <c r="S69" i="14"/>
  <c r="W69" i="14" s="1"/>
  <c r="S20" i="14"/>
  <c r="W20" i="14" s="1"/>
  <c r="R22" i="14"/>
  <c r="K22" i="14"/>
  <c r="L22" i="14" s="1"/>
  <c r="L21" i="14"/>
  <c r="L70" i="14"/>
  <c r="R71" i="14"/>
  <c r="K71" i="14"/>
  <c r="J72" i="14"/>
  <c r="M21" i="12"/>
  <c r="K47" i="9"/>
  <c r="L47" i="9" s="1"/>
  <c r="L46" i="9"/>
  <c r="S46" i="9" s="1"/>
  <c r="W46" i="9" s="1"/>
  <c r="R47" i="9"/>
  <c r="S21" i="13"/>
  <c r="W21" i="13" s="1"/>
  <c r="Y72" i="13"/>
  <c r="Z72" i="13" s="1"/>
  <c r="X71" i="13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M21" i="1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M72" i="9"/>
  <c r="N72" i="9" s="1"/>
  <c r="T72" i="9" s="1"/>
  <c r="S72" i="9"/>
  <c r="W72" i="9" s="1"/>
  <c r="X72" i="9" s="1"/>
  <c r="S20" i="9"/>
  <c r="W20" i="9" s="1"/>
  <c r="K22" i="9"/>
  <c r="L22" i="9" s="1"/>
  <c r="L21" i="9"/>
  <c r="R22" i="9"/>
  <c r="S71" i="9"/>
  <c r="W71" i="9" s="1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X69" i="16" l="1"/>
  <c r="Y70" i="16"/>
  <c r="Z70" i="16" s="1"/>
  <c r="Y21" i="16"/>
  <c r="X20" i="16"/>
  <c r="N43" i="16"/>
  <c r="T43" i="16" s="1"/>
  <c r="M42" i="16"/>
  <c r="N21" i="16"/>
  <c r="T21" i="16" s="1"/>
  <c r="Z21" i="16" s="1"/>
  <c r="M20" i="16"/>
  <c r="N69" i="16"/>
  <c r="T69" i="16" s="1"/>
  <c r="M68" i="16"/>
  <c r="Y44" i="16"/>
  <c r="Z44" i="16" s="1"/>
  <c r="X43" i="16"/>
  <c r="M46" i="15"/>
  <c r="Y47" i="15"/>
  <c r="Z47" i="15" s="1"/>
  <c r="X46" i="15"/>
  <c r="S21" i="15"/>
  <c r="W21" i="15" s="1"/>
  <c r="S22" i="15"/>
  <c r="W22" i="15" s="1"/>
  <c r="X22" i="15" s="1"/>
  <c r="M22" i="15"/>
  <c r="N22" i="15" s="1"/>
  <c r="T22" i="15" s="1"/>
  <c r="N71" i="15"/>
  <c r="T71" i="15" s="1"/>
  <c r="M70" i="15"/>
  <c r="X71" i="15"/>
  <c r="Y72" i="15"/>
  <c r="Z72" i="15" s="1"/>
  <c r="M46" i="14"/>
  <c r="M45" i="14" s="1"/>
  <c r="Y47" i="14"/>
  <c r="Z47" i="14" s="1"/>
  <c r="X46" i="14"/>
  <c r="S70" i="14"/>
  <c r="W70" i="14" s="1"/>
  <c r="R72" i="14"/>
  <c r="K72" i="14"/>
  <c r="L72" i="14" s="1"/>
  <c r="L71" i="14"/>
  <c r="S21" i="14"/>
  <c r="W21" i="14" s="1"/>
  <c r="M22" i="14"/>
  <c r="N22" i="14" s="1"/>
  <c r="T22" i="14" s="1"/>
  <c r="S22" i="14"/>
  <c r="W22" i="14" s="1"/>
  <c r="X22" i="14" s="1"/>
  <c r="M71" i="9"/>
  <c r="M46" i="5"/>
  <c r="M46" i="13"/>
  <c r="N46" i="13" s="1"/>
  <c r="T46" i="13" s="1"/>
  <c r="M46" i="11"/>
  <c r="N46" i="11" s="1"/>
  <c r="T46" i="11" s="1"/>
  <c r="S47" i="9"/>
  <c r="W47" i="9" s="1"/>
  <c r="X47" i="9" s="1"/>
  <c r="M47" i="9"/>
  <c r="M46" i="8"/>
  <c r="M45" i="8" s="1"/>
  <c r="N71" i="13"/>
  <c r="T71" i="13" s="1"/>
  <c r="M70" i="13"/>
  <c r="X70" i="13"/>
  <c r="Y71" i="13"/>
  <c r="Y22" i="13"/>
  <c r="Z22" i="13" s="1"/>
  <c r="X21" i="13"/>
  <c r="Y47" i="13"/>
  <c r="Z47" i="13" s="1"/>
  <c r="X46" i="13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S70" i="11"/>
  <c r="W70" i="11" s="1"/>
  <c r="Y22" i="11"/>
  <c r="Z22" i="11" s="1"/>
  <c r="X21" i="11"/>
  <c r="N21" i="11"/>
  <c r="T21" i="11" s="1"/>
  <c r="M20" i="11"/>
  <c r="Y47" i="11"/>
  <c r="Z47" i="11" s="1"/>
  <c r="X46" i="11"/>
  <c r="R72" i="11"/>
  <c r="K72" i="11"/>
  <c r="L72" i="11" s="1"/>
  <c r="L71" i="11"/>
  <c r="Y72" i="10"/>
  <c r="Z72" i="10" s="1"/>
  <c r="X71" i="10"/>
  <c r="M71" i="10"/>
  <c r="S46" i="10"/>
  <c r="W46" i="10" s="1"/>
  <c r="M46" i="10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71" i="9"/>
  <c r="T71" i="9" s="1"/>
  <c r="M70" i="9"/>
  <c r="S21" i="9"/>
  <c r="W21" i="9" s="1"/>
  <c r="Y72" i="9"/>
  <c r="Z72" i="9" s="1"/>
  <c r="X71" i="9"/>
  <c r="M22" i="9"/>
  <c r="N22" i="9" s="1"/>
  <c r="T22" i="9" s="1"/>
  <c r="S22" i="9"/>
  <c r="W22" i="9" s="1"/>
  <c r="X22" i="9" s="1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X21" i="5"/>
  <c r="R72" i="5"/>
  <c r="K72" i="5"/>
  <c r="L72" i="5" s="1"/>
  <c r="L71" i="5"/>
  <c r="Z22" i="5"/>
  <c r="M21" i="5"/>
  <c r="Y47" i="5"/>
  <c r="Z47" i="5" s="1"/>
  <c r="X46" i="5"/>
  <c r="N46" i="5"/>
  <c r="T46" i="5" s="1"/>
  <c r="M45" i="5"/>
  <c r="S70" i="5"/>
  <c r="W70" i="5" s="1"/>
  <c r="N68" i="16" l="1"/>
  <c r="T68" i="16" s="1"/>
  <c r="M67" i="16"/>
  <c r="N20" i="16"/>
  <c r="T20" i="16" s="1"/>
  <c r="M19" i="16"/>
  <c r="N42" i="16"/>
  <c r="T42" i="16" s="1"/>
  <c r="M41" i="16"/>
  <c r="Y20" i="16"/>
  <c r="X19" i="16"/>
  <c r="X42" i="16"/>
  <c r="Y43" i="16"/>
  <c r="Z43" i="16" s="1"/>
  <c r="X68" i="16"/>
  <c r="Y69" i="16"/>
  <c r="Z69" i="16" s="1"/>
  <c r="X21" i="15"/>
  <c r="Y22" i="15"/>
  <c r="Z22" i="15" s="1"/>
  <c r="M21" i="15"/>
  <c r="X45" i="15"/>
  <c r="Y46" i="15"/>
  <c r="Y71" i="15"/>
  <c r="Z71" i="15" s="1"/>
  <c r="X70" i="15"/>
  <c r="N46" i="15"/>
  <c r="T46" i="15" s="1"/>
  <c r="Z46" i="15" s="1"/>
  <c r="M45" i="15"/>
  <c r="N70" i="15"/>
  <c r="T70" i="15" s="1"/>
  <c r="M69" i="15"/>
  <c r="N46" i="14"/>
  <c r="T46" i="14" s="1"/>
  <c r="Y46" i="14"/>
  <c r="X45" i="14"/>
  <c r="N45" i="14"/>
  <c r="T45" i="14" s="1"/>
  <c r="M44" i="14"/>
  <c r="M21" i="14"/>
  <c r="N21" i="14" s="1"/>
  <c r="T21" i="14" s="1"/>
  <c r="Y22" i="14"/>
  <c r="Z22" i="14" s="1"/>
  <c r="X21" i="14"/>
  <c r="S71" i="14"/>
  <c r="W71" i="14" s="1"/>
  <c r="M72" i="14"/>
  <c r="N72" i="14" s="1"/>
  <c r="T72" i="14" s="1"/>
  <c r="S72" i="14"/>
  <c r="W72" i="14" s="1"/>
  <c r="X72" i="14" s="1"/>
  <c r="M45" i="13"/>
  <c r="N45" i="13" s="1"/>
  <c r="T45" i="13" s="1"/>
  <c r="Z46" i="12"/>
  <c r="M45" i="11"/>
  <c r="N46" i="8"/>
  <c r="T46" i="8" s="1"/>
  <c r="M21" i="8"/>
  <c r="Z45" i="7"/>
  <c r="X46" i="9"/>
  <c r="Y47" i="9"/>
  <c r="N47" i="9"/>
  <c r="T47" i="9" s="1"/>
  <c r="M46" i="9"/>
  <c r="X69" i="13"/>
  <c r="Y70" i="13"/>
  <c r="Y46" i="13"/>
  <c r="X45" i="13"/>
  <c r="N70" i="13"/>
  <c r="T70" i="13" s="1"/>
  <c r="M69" i="13"/>
  <c r="Y21" i="13"/>
  <c r="X20" i="13"/>
  <c r="Z46" i="13"/>
  <c r="N21" i="13"/>
  <c r="T21" i="13" s="1"/>
  <c r="M20" i="13"/>
  <c r="Z71" i="13"/>
  <c r="S71" i="12"/>
  <c r="W71" i="12" s="1"/>
  <c r="N19" i="12"/>
  <c r="T19" i="12" s="1"/>
  <c r="M18" i="12"/>
  <c r="N45" i="12"/>
  <c r="T45" i="12" s="1"/>
  <c r="M44" i="12"/>
  <c r="Z20" i="12"/>
  <c r="Y45" i="12"/>
  <c r="X44" i="12"/>
  <c r="M72" i="12"/>
  <c r="N72" i="12" s="1"/>
  <c r="T72" i="12" s="1"/>
  <c r="S72" i="12"/>
  <c r="W72" i="12" s="1"/>
  <c r="X72" i="12" s="1"/>
  <c r="X19" i="12"/>
  <c r="Y20" i="12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X70" i="9"/>
  <c r="Y71" i="9"/>
  <c r="Z71" i="9" s="1"/>
  <c r="M21" i="9"/>
  <c r="Y22" i="9"/>
  <c r="Z22" i="9" s="1"/>
  <c r="X21" i="9"/>
  <c r="N70" i="9"/>
  <c r="T70" i="9" s="1"/>
  <c r="M69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N21" i="8"/>
  <c r="T21" i="8" s="1"/>
  <c r="M20" i="8"/>
  <c r="Y22" i="8"/>
  <c r="Z22" i="8" s="1"/>
  <c r="X21" i="8"/>
  <c r="N45" i="8"/>
  <c r="T45" i="8" s="1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Z21" i="5" s="1"/>
  <c r="M20" i="5"/>
  <c r="X20" i="5"/>
  <c r="Y21" i="5"/>
  <c r="X45" i="5"/>
  <c r="Y46" i="5"/>
  <c r="Z46" i="5" s="1"/>
  <c r="S71" i="5"/>
  <c r="W71" i="5" s="1"/>
  <c r="Y42" i="16" l="1"/>
  <c r="X41" i="16"/>
  <c r="N41" i="16"/>
  <c r="T41" i="16" s="1"/>
  <c r="M40" i="16"/>
  <c r="Z42" i="16"/>
  <c r="N19" i="16"/>
  <c r="T19" i="16" s="1"/>
  <c r="M18" i="16"/>
  <c r="Z20" i="16"/>
  <c r="N67" i="16"/>
  <c r="T67" i="16" s="1"/>
  <c r="M66" i="16"/>
  <c r="X18" i="16"/>
  <c r="Y19" i="16"/>
  <c r="X67" i="16"/>
  <c r="Y68" i="16"/>
  <c r="Z68" i="16" s="1"/>
  <c r="N45" i="15"/>
  <c r="T45" i="15" s="1"/>
  <c r="M44" i="15"/>
  <c r="X69" i="15"/>
  <c r="Y70" i="15"/>
  <c r="Z70" i="15" s="1"/>
  <c r="Y45" i="15"/>
  <c r="X44" i="15"/>
  <c r="N21" i="15"/>
  <c r="T21" i="15" s="1"/>
  <c r="M20" i="15"/>
  <c r="Y21" i="15"/>
  <c r="X20" i="15"/>
  <c r="N69" i="15"/>
  <c r="T69" i="15" s="1"/>
  <c r="M68" i="15"/>
  <c r="Z46" i="14"/>
  <c r="Y45" i="14"/>
  <c r="Z45" i="14" s="1"/>
  <c r="X44" i="14"/>
  <c r="M71" i="14"/>
  <c r="N71" i="14" s="1"/>
  <c r="T71" i="14" s="1"/>
  <c r="N44" i="14"/>
  <c r="T44" i="14" s="1"/>
  <c r="M43" i="14"/>
  <c r="M20" i="14"/>
  <c r="N20" i="14" s="1"/>
  <c r="T20" i="14" s="1"/>
  <c r="Y72" i="14"/>
  <c r="Z72" i="14" s="1"/>
  <c r="X71" i="14"/>
  <c r="Y21" i="14"/>
  <c r="Z21" i="14" s="1"/>
  <c r="X20" i="14"/>
  <c r="M44" i="13"/>
  <c r="Z21" i="13"/>
  <c r="N46" i="9"/>
  <c r="T46" i="9" s="1"/>
  <c r="M45" i="9"/>
  <c r="Y46" i="9"/>
  <c r="X45" i="9"/>
  <c r="Z47" i="9"/>
  <c r="M71" i="5"/>
  <c r="M70" i="5" s="1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X71" i="12"/>
  <c r="N44" i="12"/>
  <c r="T44" i="12" s="1"/>
  <c r="M43" i="12"/>
  <c r="Y19" i="12"/>
  <c r="Z19" i="12" s="1"/>
  <c r="X18" i="12"/>
  <c r="N18" i="12"/>
  <c r="T18" i="12" s="1"/>
  <c r="M17" i="12"/>
  <c r="Z72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46" i="10"/>
  <c r="Z71" i="10"/>
  <c r="Y21" i="9"/>
  <c r="X20" i="9"/>
  <c r="N21" i="9"/>
  <c r="T21" i="9" s="1"/>
  <c r="M20" i="9"/>
  <c r="X69" i="9"/>
  <c r="Y70" i="9"/>
  <c r="Z70" i="9" s="1"/>
  <c r="N69" i="9"/>
  <c r="T69" i="9" s="1"/>
  <c r="M68" i="9"/>
  <c r="Y45" i="8"/>
  <c r="X44" i="8"/>
  <c r="M71" i="8"/>
  <c r="N20" i="8"/>
  <c r="T20" i="8" s="1"/>
  <c r="M19" i="8"/>
  <c r="Z45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X71" i="6"/>
  <c r="X43" i="6"/>
  <c r="Y44" i="6"/>
  <c r="Z72" i="6"/>
  <c r="X20" i="6"/>
  <c r="Y21" i="6"/>
  <c r="N44" i="6"/>
  <c r="T44" i="6" s="1"/>
  <c r="Z44" i="6" s="1"/>
  <c r="M43" i="6"/>
  <c r="N21" i="6"/>
  <c r="T21" i="6" s="1"/>
  <c r="Z21" i="6" s="1"/>
  <c r="M20" i="6"/>
  <c r="M71" i="6"/>
  <c r="X19" i="5"/>
  <c r="Y20" i="5"/>
  <c r="N44" i="5"/>
  <c r="T44" i="5" s="1"/>
  <c r="M43" i="5"/>
  <c r="N71" i="5"/>
  <c r="T71" i="5" s="1"/>
  <c r="X44" i="5"/>
  <c r="Y45" i="5"/>
  <c r="Z45" i="5" s="1"/>
  <c r="N20" i="5"/>
  <c r="T20" i="5" s="1"/>
  <c r="Z20" i="5" s="1"/>
  <c r="M19" i="5"/>
  <c r="Y72" i="5"/>
  <c r="Z72" i="5" s="1"/>
  <c r="X71" i="5"/>
  <c r="Y18" i="16" l="1"/>
  <c r="X17" i="16"/>
  <c r="N18" i="16"/>
  <c r="T18" i="16" s="1"/>
  <c r="Z18" i="16" s="1"/>
  <c r="M17" i="16"/>
  <c r="Z19" i="16"/>
  <c r="N40" i="16"/>
  <c r="T40" i="16" s="1"/>
  <c r="M39" i="16"/>
  <c r="N66" i="16"/>
  <c r="T66" i="16" s="1"/>
  <c r="M65" i="16"/>
  <c r="Y41" i="16"/>
  <c r="Z41" i="16" s="1"/>
  <c r="X40" i="16"/>
  <c r="X66" i="16"/>
  <c r="Y67" i="16"/>
  <c r="Z67" i="16" s="1"/>
  <c r="N20" i="15"/>
  <c r="T20" i="15" s="1"/>
  <c r="M19" i="15"/>
  <c r="Y20" i="15"/>
  <c r="X19" i="15"/>
  <c r="Z21" i="15"/>
  <c r="Y44" i="15"/>
  <c r="X43" i="15"/>
  <c r="Y69" i="15"/>
  <c r="Z69" i="15" s="1"/>
  <c r="X68" i="15"/>
  <c r="N44" i="15"/>
  <c r="T44" i="15" s="1"/>
  <c r="Z44" i="15" s="1"/>
  <c r="M43" i="15"/>
  <c r="N68" i="15"/>
  <c r="T68" i="15" s="1"/>
  <c r="M67" i="15"/>
  <c r="Z45" i="15"/>
  <c r="M19" i="14"/>
  <c r="N19" i="14" s="1"/>
  <c r="T19" i="14" s="1"/>
  <c r="M70" i="14"/>
  <c r="N70" i="14" s="1"/>
  <c r="T70" i="14" s="1"/>
  <c r="X43" i="14"/>
  <c r="Y44" i="14"/>
  <c r="Z44" i="14" s="1"/>
  <c r="N43" i="14"/>
  <c r="T43" i="14" s="1"/>
  <c r="M42" i="14"/>
  <c r="X70" i="14"/>
  <c r="Y71" i="14"/>
  <c r="Z71" i="14" s="1"/>
  <c r="X19" i="14"/>
  <c r="Y20" i="14"/>
  <c r="Z20" i="14" s="1"/>
  <c r="Z21" i="10"/>
  <c r="Z46" i="9"/>
  <c r="Y45" i="9"/>
  <c r="X44" i="9"/>
  <c r="N45" i="9"/>
  <c r="T45" i="9" s="1"/>
  <c r="M44" i="9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X70" i="11"/>
  <c r="Y71" i="11"/>
  <c r="N71" i="11"/>
  <c r="T71" i="11" s="1"/>
  <c r="M70" i="11"/>
  <c r="Y44" i="11"/>
  <c r="Z44" i="11" s="1"/>
  <c r="X43" i="11"/>
  <c r="Y19" i="11"/>
  <c r="Z19" i="11" s="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21" i="9"/>
  <c r="X68" i="9"/>
  <c r="Y69" i="9"/>
  <c r="Z69" i="9" s="1"/>
  <c r="Y20" i="9"/>
  <c r="X19" i="9"/>
  <c r="N68" i="9"/>
  <c r="T68" i="9" s="1"/>
  <c r="M67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N19" i="8"/>
  <c r="T19" i="8" s="1"/>
  <c r="M18" i="8"/>
  <c r="Z43" i="7"/>
  <c r="Y20" i="7"/>
  <c r="X19" i="7"/>
  <c r="N20" i="7"/>
  <c r="T20" i="7" s="1"/>
  <c r="Z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M42" i="6"/>
  <c r="Y44" i="5"/>
  <c r="Z44" i="5" s="1"/>
  <c r="X43" i="5"/>
  <c r="N43" i="5"/>
  <c r="T43" i="5" s="1"/>
  <c r="M42" i="5"/>
  <c r="X70" i="5"/>
  <c r="Y71" i="5"/>
  <c r="Z71" i="5" s="1"/>
  <c r="N19" i="5"/>
  <c r="T19" i="5" s="1"/>
  <c r="Z19" i="5" s="1"/>
  <c r="M18" i="5"/>
  <c r="N70" i="5"/>
  <c r="T70" i="5" s="1"/>
  <c r="M69" i="5"/>
  <c r="Y19" i="5"/>
  <c r="X18" i="5"/>
  <c r="N65" i="16" l="1"/>
  <c r="T65" i="16" s="1"/>
  <c r="M64" i="16"/>
  <c r="N39" i="16"/>
  <c r="T39" i="16" s="1"/>
  <c r="M38" i="16"/>
  <c r="Z40" i="16"/>
  <c r="N17" i="16"/>
  <c r="T17" i="16" s="1"/>
  <c r="M16" i="16"/>
  <c r="X65" i="16"/>
  <c r="Y66" i="16"/>
  <c r="Z66" i="16" s="1"/>
  <c r="Y17" i="16"/>
  <c r="X16" i="16"/>
  <c r="X39" i="16"/>
  <c r="Y40" i="16"/>
  <c r="X67" i="15"/>
  <c r="Y68" i="15"/>
  <c r="Z68" i="15" s="1"/>
  <c r="X42" i="15"/>
  <c r="Y43" i="15"/>
  <c r="X18" i="15"/>
  <c r="Y19" i="15"/>
  <c r="N43" i="15"/>
  <c r="T43" i="15" s="1"/>
  <c r="Z43" i="15" s="1"/>
  <c r="M42" i="15"/>
  <c r="N67" i="15"/>
  <c r="T67" i="15" s="1"/>
  <c r="M66" i="15"/>
  <c r="N19" i="15"/>
  <c r="T19" i="15" s="1"/>
  <c r="Z19" i="15" s="1"/>
  <c r="M18" i="15"/>
  <c r="Z20" i="15"/>
  <c r="M18" i="14"/>
  <c r="M69" i="14"/>
  <c r="N69" i="14" s="1"/>
  <c r="T69" i="14" s="1"/>
  <c r="M41" i="14"/>
  <c r="N42" i="14"/>
  <c r="T42" i="14" s="1"/>
  <c r="Y43" i="14"/>
  <c r="Z43" i="14" s="1"/>
  <c r="X42" i="14"/>
  <c r="N18" i="14"/>
  <c r="T18" i="14" s="1"/>
  <c r="M17" i="14"/>
  <c r="X18" i="14"/>
  <c r="Y19" i="14"/>
  <c r="Z19" i="14" s="1"/>
  <c r="Y70" i="14"/>
  <c r="Z70" i="14" s="1"/>
  <c r="X69" i="14"/>
  <c r="Z42" i="7"/>
  <c r="Z20" i="10"/>
  <c r="N44" i="9"/>
  <c r="T44" i="9" s="1"/>
  <c r="M43" i="9"/>
  <c r="Z45" i="9"/>
  <c r="Y44" i="9"/>
  <c r="X43" i="9"/>
  <c r="Z71" i="8"/>
  <c r="Z43" i="6"/>
  <c r="Z20" i="6"/>
  <c r="Y18" i="13"/>
  <c r="X17" i="13"/>
  <c r="Z68" i="13"/>
  <c r="X66" i="13"/>
  <c r="Y67" i="13"/>
  <c r="Y43" i="13"/>
  <c r="Z43" i="13" s="1"/>
  <c r="X42" i="13"/>
  <c r="N18" i="13"/>
  <c r="T18" i="13" s="1"/>
  <c r="M17" i="13"/>
  <c r="N42" i="13"/>
  <c r="T42" i="13" s="1"/>
  <c r="M41" i="13"/>
  <c r="Z19" i="13"/>
  <c r="N67" i="13"/>
  <c r="T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X42" i="11"/>
  <c r="X69" i="11"/>
  <c r="Y70" i="11"/>
  <c r="N70" i="11"/>
  <c r="T70" i="11" s="1"/>
  <c r="M69" i="11"/>
  <c r="Y18" i="11"/>
  <c r="Z18" i="11" s="1"/>
  <c r="X17" i="11"/>
  <c r="Z43" i="11"/>
  <c r="Z71" i="11"/>
  <c r="Y19" i="10"/>
  <c r="X18" i="10"/>
  <c r="N19" i="10"/>
  <c r="T19" i="10" s="1"/>
  <c r="M18" i="10"/>
  <c r="X67" i="10"/>
  <c r="Y68" i="10"/>
  <c r="N68" i="10"/>
  <c r="T68" i="10" s="1"/>
  <c r="Z68" i="10" s="1"/>
  <c r="M67" i="10"/>
  <c r="X43" i="10"/>
  <c r="Y44" i="10"/>
  <c r="Z44" i="10" s="1"/>
  <c r="N43" i="10"/>
  <c r="T43" i="10" s="1"/>
  <c r="M42" i="10"/>
  <c r="Z69" i="10"/>
  <c r="X67" i="9"/>
  <c r="Y68" i="9"/>
  <c r="Z68" i="9" s="1"/>
  <c r="N19" i="9"/>
  <c r="T19" i="9" s="1"/>
  <c r="M18" i="9"/>
  <c r="N67" i="9"/>
  <c r="T67" i="9" s="1"/>
  <c r="M66" i="9"/>
  <c r="Z20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Z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Z19" i="6" s="1"/>
  <c r="M18" i="6"/>
  <c r="Y19" i="6"/>
  <c r="X18" i="6"/>
  <c r="N70" i="6"/>
  <c r="T70" i="6" s="1"/>
  <c r="Z70" i="6" s="1"/>
  <c r="M69" i="6"/>
  <c r="X69" i="6"/>
  <c r="Y70" i="6"/>
  <c r="X41" i="6"/>
  <c r="Y42" i="6"/>
  <c r="Z71" i="6"/>
  <c r="N18" i="5"/>
  <c r="T18" i="5" s="1"/>
  <c r="Z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17" i="16" l="1"/>
  <c r="N38" i="16"/>
  <c r="T38" i="16" s="1"/>
  <c r="M37" i="16"/>
  <c r="X64" i="16"/>
  <c r="Y65" i="16"/>
  <c r="Z39" i="16"/>
  <c r="N64" i="16"/>
  <c r="T64" i="16" s="1"/>
  <c r="M63" i="16"/>
  <c r="X15" i="16"/>
  <c r="Y16" i="16"/>
  <c r="Z65" i="16"/>
  <c r="N16" i="16"/>
  <c r="T16" i="16" s="1"/>
  <c r="Z16" i="16" s="1"/>
  <c r="M15" i="16"/>
  <c r="Y39" i="16"/>
  <c r="X38" i="16"/>
  <c r="N42" i="15"/>
  <c r="T42" i="15" s="1"/>
  <c r="M41" i="15"/>
  <c r="N18" i="15"/>
  <c r="T18" i="15" s="1"/>
  <c r="M17" i="15"/>
  <c r="Y18" i="15"/>
  <c r="X17" i="15"/>
  <c r="Y42" i="15"/>
  <c r="X41" i="15"/>
  <c r="N66" i="15"/>
  <c r="T66" i="15" s="1"/>
  <c r="M65" i="15"/>
  <c r="Y67" i="15"/>
  <c r="Z67" i="15" s="1"/>
  <c r="X66" i="15"/>
  <c r="M68" i="14"/>
  <c r="M67" i="14" s="1"/>
  <c r="Y42" i="14"/>
  <c r="Z42" i="14" s="1"/>
  <c r="X41" i="14"/>
  <c r="N41" i="14"/>
  <c r="T41" i="14" s="1"/>
  <c r="M40" i="14"/>
  <c r="Y18" i="14"/>
  <c r="Z18" i="14" s="1"/>
  <c r="X17" i="14"/>
  <c r="X68" i="14"/>
  <c r="Y69" i="14"/>
  <c r="Z69" i="14" s="1"/>
  <c r="N17" i="14"/>
  <c r="T17" i="14" s="1"/>
  <c r="M16" i="14"/>
  <c r="Z18" i="13"/>
  <c r="Z44" i="9"/>
  <c r="Z67" i="13"/>
  <c r="Z70" i="12"/>
  <c r="Z42" i="12"/>
  <c r="X42" i="9"/>
  <c r="Y43" i="9"/>
  <c r="N43" i="9"/>
  <c r="T43" i="9" s="1"/>
  <c r="Z43" i="9" s="1"/>
  <c r="M42" i="9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Z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17" i="11"/>
  <c r="Z70" i="11"/>
  <c r="Y42" i="11"/>
  <c r="X41" i="11"/>
  <c r="N41" i="11"/>
  <c r="T41" i="11" s="1"/>
  <c r="M40" i="11"/>
  <c r="Y17" i="11"/>
  <c r="X16" i="11"/>
  <c r="Z42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18" i="9"/>
  <c r="T18" i="9" s="1"/>
  <c r="M17" i="9"/>
  <c r="Z19" i="9"/>
  <c r="X66" i="9"/>
  <c r="Y67" i="9"/>
  <c r="Z67" i="9" s="1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N63" i="16" l="1"/>
  <c r="T63" i="16" s="1"/>
  <c r="M62" i="16"/>
  <c r="Y15" i="16"/>
  <c r="X14" i="16"/>
  <c r="X63" i="16"/>
  <c r="Y64" i="16"/>
  <c r="Z64" i="16" s="1"/>
  <c r="Y38" i="16"/>
  <c r="X37" i="16"/>
  <c r="N37" i="16"/>
  <c r="T37" i="16" s="1"/>
  <c r="M36" i="16"/>
  <c r="Z38" i="16"/>
  <c r="N15" i="16"/>
  <c r="T15" i="16" s="1"/>
  <c r="M14" i="16"/>
  <c r="Y17" i="15"/>
  <c r="X16" i="15"/>
  <c r="N17" i="15"/>
  <c r="T17" i="15" s="1"/>
  <c r="Z17" i="15" s="1"/>
  <c r="M16" i="15"/>
  <c r="Z18" i="15"/>
  <c r="N65" i="15"/>
  <c r="T65" i="15" s="1"/>
  <c r="M64" i="15"/>
  <c r="N41" i="15"/>
  <c r="T41" i="15" s="1"/>
  <c r="M40" i="15"/>
  <c r="Y41" i="15"/>
  <c r="X40" i="15"/>
  <c r="Y66" i="15"/>
  <c r="Z66" i="15" s="1"/>
  <c r="X65" i="15"/>
  <c r="Z42" i="15"/>
  <c r="N68" i="14"/>
  <c r="T68" i="14" s="1"/>
  <c r="Y41" i="14"/>
  <c r="Z41" i="14" s="1"/>
  <c r="X40" i="14"/>
  <c r="M39" i="14"/>
  <c r="N40" i="14"/>
  <c r="T40" i="14" s="1"/>
  <c r="N16" i="14"/>
  <c r="T16" i="14" s="1"/>
  <c r="M15" i="14"/>
  <c r="Y68" i="14"/>
  <c r="X67" i="14"/>
  <c r="N67" i="14"/>
  <c r="T67" i="14" s="1"/>
  <c r="M66" i="14"/>
  <c r="Y17" i="14"/>
  <c r="Z17" i="14" s="1"/>
  <c r="X16" i="14"/>
  <c r="Z69" i="12"/>
  <c r="Y42" i="9"/>
  <c r="X41" i="9"/>
  <c r="N42" i="9"/>
  <c r="T42" i="9" s="1"/>
  <c r="M41" i="9"/>
  <c r="Z18" i="9"/>
  <c r="Z40" i="7"/>
  <c r="Z17" i="5"/>
  <c r="X64" i="13"/>
  <c r="Y65" i="13"/>
  <c r="Y41" i="13"/>
  <c r="Z41" i="13" s="1"/>
  <c r="X40" i="13"/>
  <c r="Y16" i="13"/>
  <c r="X15" i="13"/>
  <c r="N40" i="13"/>
  <c r="T40" i="13" s="1"/>
  <c r="M39" i="13"/>
  <c r="N65" i="13"/>
  <c r="T65" i="13" s="1"/>
  <c r="Z65" i="13" s="1"/>
  <c r="M64" i="13"/>
  <c r="N16" i="13"/>
  <c r="T16" i="13" s="1"/>
  <c r="Z16" i="13" s="1"/>
  <c r="M15" i="13"/>
  <c r="Z66" i="13"/>
  <c r="X39" i="12"/>
  <c r="Y40" i="12"/>
  <c r="N68" i="12"/>
  <c r="T68" i="12" s="1"/>
  <c r="M67" i="12"/>
  <c r="N40" i="12"/>
  <c r="T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M67" i="11"/>
  <c r="Z41" i="11"/>
  <c r="Y41" i="11"/>
  <c r="X40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X65" i="9"/>
  <c r="Y66" i="9"/>
  <c r="Z66" i="9" s="1"/>
  <c r="N65" i="9"/>
  <c r="T65" i="9" s="1"/>
  <c r="M64" i="9"/>
  <c r="N17" i="9"/>
  <c r="T17" i="9" s="1"/>
  <c r="M16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Z41" i="5"/>
  <c r="Y16" i="5"/>
  <c r="X15" i="5"/>
  <c r="Y41" i="5"/>
  <c r="X40" i="5"/>
  <c r="N36" i="16" l="1"/>
  <c r="T36" i="16" s="1"/>
  <c r="M35" i="16"/>
  <c r="X36" i="16"/>
  <c r="Y37" i="16"/>
  <c r="Z37" i="16" s="1"/>
  <c r="X62" i="16"/>
  <c r="Y63" i="16"/>
  <c r="Z63" i="16" s="1"/>
  <c r="Y14" i="16"/>
  <c r="X13" i="16"/>
  <c r="N14" i="16"/>
  <c r="T14" i="16" s="1"/>
  <c r="Z14" i="16" s="1"/>
  <c r="M13" i="16"/>
  <c r="N62" i="16"/>
  <c r="T62" i="16" s="1"/>
  <c r="M61" i="16"/>
  <c r="Z15" i="16"/>
  <c r="Z41" i="15"/>
  <c r="N64" i="15"/>
  <c r="T64" i="15" s="1"/>
  <c r="M63" i="15"/>
  <c r="X15" i="15"/>
  <c r="Y16" i="15"/>
  <c r="Y65" i="15"/>
  <c r="Z65" i="15" s="1"/>
  <c r="X64" i="15"/>
  <c r="X39" i="15"/>
  <c r="Y40" i="15"/>
  <c r="N40" i="15"/>
  <c r="T40" i="15" s="1"/>
  <c r="Z40" i="15" s="1"/>
  <c r="M39" i="15"/>
  <c r="N16" i="15"/>
  <c r="T16" i="15" s="1"/>
  <c r="M15" i="15"/>
  <c r="Z68" i="14"/>
  <c r="N39" i="14"/>
  <c r="T39" i="14" s="1"/>
  <c r="M38" i="14"/>
  <c r="Y40" i="14"/>
  <c r="Z40" i="14" s="1"/>
  <c r="X39" i="14"/>
  <c r="Y16" i="14"/>
  <c r="Z16" i="14" s="1"/>
  <c r="X15" i="14"/>
  <c r="N15" i="14"/>
  <c r="T15" i="14" s="1"/>
  <c r="M14" i="14"/>
  <c r="N66" i="14"/>
  <c r="T66" i="14" s="1"/>
  <c r="M65" i="14"/>
  <c r="X66" i="14"/>
  <c r="Y67" i="14"/>
  <c r="Z67" i="14" s="1"/>
  <c r="Z68" i="11"/>
  <c r="Z68" i="6"/>
  <c r="Z40" i="12"/>
  <c r="Z66" i="10"/>
  <c r="N41" i="9"/>
  <c r="T41" i="9" s="1"/>
  <c r="Z41" i="9" s="1"/>
  <c r="M40" i="9"/>
  <c r="Z42" i="9"/>
  <c r="Y41" i="9"/>
  <c r="X40" i="9"/>
  <c r="Z68" i="8"/>
  <c r="Z68" i="7"/>
  <c r="Z17" i="7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Z39" i="12" s="1"/>
  <c r="M38" i="12"/>
  <c r="N14" i="11"/>
  <c r="T14" i="11" s="1"/>
  <c r="M13" i="11"/>
  <c r="Y40" i="11"/>
  <c r="Z40" i="11" s="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17" i="10"/>
  <c r="Y41" i="10"/>
  <c r="Z41" i="10" s="1"/>
  <c r="X40" i="10"/>
  <c r="X64" i="10"/>
  <c r="Y65" i="10"/>
  <c r="N40" i="10"/>
  <c r="T40" i="10" s="1"/>
  <c r="M39" i="10"/>
  <c r="Y16" i="10"/>
  <c r="X15" i="10"/>
  <c r="N65" i="10"/>
  <c r="T65" i="10" s="1"/>
  <c r="M64" i="10"/>
  <c r="N16" i="10"/>
  <c r="T16" i="10" s="1"/>
  <c r="M15" i="10"/>
  <c r="N64" i="9"/>
  <c r="T64" i="9" s="1"/>
  <c r="M63" i="9"/>
  <c r="X64" i="9"/>
  <c r="Y65" i="9"/>
  <c r="Z65" i="9" s="1"/>
  <c r="Z17" i="9"/>
  <c r="N16" i="9"/>
  <c r="T16" i="9" s="1"/>
  <c r="M15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Z40" i="6"/>
  <c r="N16" i="6"/>
  <c r="T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Z67" i="5"/>
  <c r="N13" i="16" l="1"/>
  <c r="T13" i="16" s="1"/>
  <c r="M12" i="16"/>
  <c r="X12" i="16"/>
  <c r="Y13" i="16"/>
  <c r="X61" i="16"/>
  <c r="Y62" i="16"/>
  <c r="Z62" i="16" s="1"/>
  <c r="Y36" i="16"/>
  <c r="Z36" i="16" s="1"/>
  <c r="X35" i="16"/>
  <c r="N35" i="16"/>
  <c r="T35" i="16" s="1"/>
  <c r="M34" i="16"/>
  <c r="N61" i="16"/>
  <c r="T61" i="16" s="1"/>
  <c r="M60" i="16"/>
  <c r="Y15" i="15"/>
  <c r="X14" i="15"/>
  <c r="X63" i="15"/>
  <c r="Y64" i="15"/>
  <c r="Z64" i="15" s="1"/>
  <c r="N63" i="15"/>
  <c r="T63" i="15" s="1"/>
  <c r="M62" i="15"/>
  <c r="Y39" i="15"/>
  <c r="X38" i="15"/>
  <c r="N15" i="15"/>
  <c r="T15" i="15" s="1"/>
  <c r="Z15" i="15" s="1"/>
  <c r="M14" i="15"/>
  <c r="N39" i="15"/>
  <c r="T39" i="15" s="1"/>
  <c r="M38" i="15"/>
  <c r="Z16" i="15"/>
  <c r="X38" i="14"/>
  <c r="Y39" i="14"/>
  <c r="Z39" i="14" s="1"/>
  <c r="M37" i="14"/>
  <c r="N38" i="14"/>
  <c r="T38" i="14" s="1"/>
  <c r="N65" i="14"/>
  <c r="T65" i="14" s="1"/>
  <c r="M64" i="14"/>
  <c r="N14" i="14"/>
  <c r="T14" i="14" s="1"/>
  <c r="M13" i="14"/>
  <c r="Y15" i="14"/>
  <c r="Z15" i="14" s="1"/>
  <c r="X14" i="14"/>
  <c r="Y66" i="14"/>
  <c r="Z66" i="14" s="1"/>
  <c r="X65" i="14"/>
  <c r="Z16" i="9"/>
  <c r="Z38" i="7"/>
  <c r="Z67" i="7"/>
  <c r="Z67" i="12"/>
  <c r="Z65" i="10"/>
  <c r="X39" i="9"/>
  <c r="Y40" i="9"/>
  <c r="N40" i="9"/>
  <c r="T40" i="9" s="1"/>
  <c r="M39" i="9"/>
  <c r="Z67" i="8"/>
  <c r="Z16" i="6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M37" i="12"/>
  <c r="N66" i="12"/>
  <c r="T66" i="12" s="1"/>
  <c r="Z66" i="12" s="1"/>
  <c r="M65" i="12"/>
  <c r="X65" i="12"/>
  <c r="Y66" i="12"/>
  <c r="Z67" i="11"/>
  <c r="Y39" i="11"/>
  <c r="Z39" i="11" s="1"/>
  <c r="X38" i="11"/>
  <c r="Y14" i="1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Z14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X63" i="9"/>
  <c r="Y64" i="9"/>
  <c r="Z64" i="9" s="1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Z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M14" i="6"/>
  <c r="X65" i="6"/>
  <c r="Y66" i="6"/>
  <c r="X37" i="6"/>
  <c r="Y38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Z39" i="5"/>
  <c r="X38" i="5"/>
  <c r="Y39" i="5"/>
  <c r="Z39" i="15" l="1"/>
  <c r="X60" i="16"/>
  <c r="Y61" i="16"/>
  <c r="Z61" i="16" s="1"/>
  <c r="Y12" i="16"/>
  <c r="X11" i="16"/>
  <c r="N34" i="16"/>
  <c r="T34" i="16" s="1"/>
  <c r="M33" i="16"/>
  <c r="Y35" i="16"/>
  <c r="Z35" i="16" s="1"/>
  <c r="X34" i="16"/>
  <c r="N12" i="16"/>
  <c r="T12" i="16" s="1"/>
  <c r="Z12" i="16" s="1"/>
  <c r="M11" i="16"/>
  <c r="Z13" i="16"/>
  <c r="N60" i="16"/>
  <c r="T60" i="16" s="1"/>
  <c r="M59" i="16"/>
  <c r="Y38" i="15"/>
  <c r="X37" i="15"/>
  <c r="N14" i="15"/>
  <c r="T14" i="15" s="1"/>
  <c r="M13" i="15"/>
  <c r="N62" i="15"/>
  <c r="T62" i="15" s="1"/>
  <c r="M61" i="15"/>
  <c r="Y63" i="15"/>
  <c r="Z63" i="15" s="1"/>
  <c r="X62" i="15"/>
  <c r="Y14" i="15"/>
  <c r="X13" i="15"/>
  <c r="N38" i="15"/>
  <c r="T38" i="15" s="1"/>
  <c r="M37" i="15"/>
  <c r="N37" i="14"/>
  <c r="T37" i="14" s="1"/>
  <c r="M36" i="14"/>
  <c r="X37" i="14"/>
  <c r="Y38" i="14"/>
  <c r="Z38" i="14" s="1"/>
  <c r="Y14" i="14"/>
  <c r="Z14" i="14" s="1"/>
  <c r="X13" i="14"/>
  <c r="N64" i="14"/>
  <c r="T64" i="14" s="1"/>
  <c r="M63" i="14"/>
  <c r="X64" i="14"/>
  <c r="Y65" i="14"/>
  <c r="Z65" i="14" s="1"/>
  <c r="N13" i="14"/>
  <c r="T13" i="14" s="1"/>
  <c r="M12" i="14"/>
  <c r="Z15" i="9"/>
  <c r="Z66" i="8"/>
  <c r="Z66" i="7"/>
  <c r="Z15" i="6"/>
  <c r="Z38" i="12"/>
  <c r="N39" i="9"/>
  <c r="T39" i="9" s="1"/>
  <c r="Z39" i="9" s="1"/>
  <c r="M38" i="9"/>
  <c r="Z40" i="9"/>
  <c r="Y39" i="9"/>
  <c r="X38" i="9"/>
  <c r="Z66" i="6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Z62" i="13" s="1"/>
  <c r="M61" i="13"/>
  <c r="Y38" i="13"/>
  <c r="Z38" i="13" s="1"/>
  <c r="X37" i="13"/>
  <c r="Z63" i="13"/>
  <c r="X64" i="12"/>
  <c r="Y65" i="12"/>
  <c r="Y12" i="12"/>
  <c r="Z12" i="12" s="1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N37" i="11"/>
  <c r="T37" i="11" s="1"/>
  <c r="M36" i="11"/>
  <c r="Y38" i="11"/>
  <c r="Z38" i="11" s="1"/>
  <c r="X37" i="11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X62" i="9"/>
  <c r="Y63" i="9"/>
  <c r="Z63" i="9" s="1"/>
  <c r="N14" i="9"/>
  <c r="T14" i="9" s="1"/>
  <c r="M13" i="9"/>
  <c r="N62" i="9"/>
  <c r="T62" i="9" s="1"/>
  <c r="M61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Z65" i="7" s="1"/>
  <c r="M64" i="7"/>
  <c r="N36" i="7"/>
  <c r="T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38" i="15" l="1"/>
  <c r="N11" i="16"/>
  <c r="T11" i="16" s="1"/>
  <c r="M10" i="16"/>
  <c r="N33" i="16"/>
  <c r="T33" i="16" s="1"/>
  <c r="M32" i="16"/>
  <c r="Y11" i="16"/>
  <c r="X10" i="16"/>
  <c r="X33" i="16"/>
  <c r="Y34" i="16"/>
  <c r="Z34" i="16" s="1"/>
  <c r="N59" i="16"/>
  <c r="T59" i="16" s="1"/>
  <c r="M58" i="16"/>
  <c r="Z60" i="16"/>
  <c r="X59" i="16"/>
  <c r="Y60" i="16"/>
  <c r="N61" i="15"/>
  <c r="T61" i="15" s="1"/>
  <c r="M60" i="15"/>
  <c r="N13" i="15"/>
  <c r="T13" i="15" s="1"/>
  <c r="M12" i="15"/>
  <c r="Z14" i="15"/>
  <c r="X36" i="15"/>
  <c r="Y37" i="15"/>
  <c r="X12" i="15"/>
  <c r="Y13" i="15"/>
  <c r="X61" i="15"/>
  <c r="Y62" i="15"/>
  <c r="Z62" i="15" s="1"/>
  <c r="N37" i="15"/>
  <c r="T37" i="15" s="1"/>
  <c r="M36" i="15"/>
  <c r="Y37" i="14"/>
  <c r="Z37" i="14" s="1"/>
  <c r="X36" i="14"/>
  <c r="N36" i="14"/>
  <c r="T36" i="14" s="1"/>
  <c r="M35" i="14"/>
  <c r="N63" i="14"/>
  <c r="T63" i="14" s="1"/>
  <c r="M62" i="14"/>
  <c r="N12" i="14"/>
  <c r="T12" i="14" s="1"/>
  <c r="M11" i="14"/>
  <c r="Y64" i="14"/>
  <c r="Z64" i="14" s="1"/>
  <c r="X63" i="14"/>
  <c r="Y13" i="14"/>
  <c r="Z13" i="14" s="1"/>
  <c r="X12" i="14"/>
  <c r="Z63" i="10"/>
  <c r="Z14" i="10"/>
  <c r="Z13" i="5"/>
  <c r="Z65" i="11"/>
  <c r="M37" i="9"/>
  <c r="N38" i="9"/>
  <c r="T38" i="9" s="1"/>
  <c r="Z38" i="9" s="1"/>
  <c r="X37" i="9"/>
  <c r="Y38" i="9"/>
  <c r="Z14" i="9"/>
  <c r="Z36" i="7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Z36" i="12" s="1"/>
  <c r="M35" i="12"/>
  <c r="N10" i="12"/>
  <c r="T10" i="12" s="1"/>
  <c r="M9" i="12"/>
  <c r="N64" i="12"/>
  <c r="T64" i="12" s="1"/>
  <c r="Z64" i="12" s="1"/>
  <c r="M63" i="12"/>
  <c r="Y11" i="12"/>
  <c r="X10" i="12"/>
  <c r="Z11" i="12"/>
  <c r="Z65" i="12"/>
  <c r="X63" i="12"/>
  <c r="Y64" i="12"/>
  <c r="Y37" i="1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M63" i="11"/>
  <c r="Z37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61" i="9"/>
  <c r="T61" i="9" s="1"/>
  <c r="M60" i="9"/>
  <c r="Y13" i="9"/>
  <c r="X12" i="9"/>
  <c r="N13" i="9"/>
  <c r="T13" i="9" s="1"/>
  <c r="M12" i="9"/>
  <c r="X61" i="9"/>
  <c r="Y62" i="9"/>
  <c r="Z62" i="9" s="1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Z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N58" i="16" l="1"/>
  <c r="T58" i="16" s="1"/>
  <c r="M57" i="16"/>
  <c r="X9" i="16"/>
  <c r="Y10" i="16"/>
  <c r="Z59" i="16"/>
  <c r="N32" i="16"/>
  <c r="T32" i="16" s="1"/>
  <c r="M31" i="16"/>
  <c r="N10" i="16"/>
  <c r="T10" i="16" s="1"/>
  <c r="Z10" i="16" s="1"/>
  <c r="M9" i="16"/>
  <c r="Y33" i="16"/>
  <c r="Z33" i="16" s="1"/>
  <c r="X32" i="16"/>
  <c r="X58" i="16"/>
  <c r="Y59" i="16"/>
  <c r="Z11" i="16"/>
  <c r="N12" i="15"/>
  <c r="T12" i="15" s="1"/>
  <c r="M11" i="15"/>
  <c r="Y12" i="15"/>
  <c r="X11" i="15"/>
  <c r="Y36" i="15"/>
  <c r="X35" i="15"/>
  <c r="Z13" i="15"/>
  <c r="Y61" i="15"/>
  <c r="Z61" i="15" s="1"/>
  <c r="X60" i="15"/>
  <c r="N36" i="15"/>
  <c r="T36" i="15" s="1"/>
  <c r="M35" i="15"/>
  <c r="N60" i="15"/>
  <c r="T60" i="15" s="1"/>
  <c r="M59" i="15"/>
  <c r="Z37" i="15"/>
  <c r="X35" i="14"/>
  <c r="Y36" i="14"/>
  <c r="Z36" i="14" s="1"/>
  <c r="N35" i="14"/>
  <c r="T35" i="14" s="1"/>
  <c r="M34" i="14"/>
  <c r="X62" i="14"/>
  <c r="Y63" i="14"/>
  <c r="Z63" i="14" s="1"/>
  <c r="N11" i="14"/>
  <c r="T11" i="14" s="1"/>
  <c r="M10" i="14"/>
  <c r="Y12" i="14"/>
  <c r="Z12" i="14" s="1"/>
  <c r="X11" i="14"/>
  <c r="N62" i="14"/>
  <c r="T62" i="14" s="1"/>
  <c r="M61" i="14"/>
  <c r="Z61" i="13"/>
  <c r="Z64" i="11"/>
  <c r="Z13" i="10"/>
  <c r="N37" i="9"/>
  <c r="T37" i="9" s="1"/>
  <c r="Z37" i="9" s="1"/>
  <c r="M36" i="9"/>
  <c r="Y37" i="9"/>
  <c r="X36" i="9"/>
  <c r="Z64" i="8"/>
  <c r="Z35" i="7"/>
  <c r="Y11" i="13"/>
  <c r="X10" i="13"/>
  <c r="N11" i="13"/>
  <c r="T11" i="13" s="1"/>
  <c r="Z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Z10" i="12"/>
  <c r="X34" i="12"/>
  <c r="Y35" i="12"/>
  <c r="Y10" i="12"/>
  <c r="X9" i="12"/>
  <c r="N63" i="12"/>
  <c r="T63" i="12" s="1"/>
  <c r="M62" i="12"/>
  <c r="N35" i="12"/>
  <c r="T35" i="12" s="1"/>
  <c r="M34" i="12"/>
  <c r="Z36" i="11"/>
  <c r="Y11" i="11"/>
  <c r="X10" i="11"/>
  <c r="X62" i="11"/>
  <c r="Y63" i="11"/>
  <c r="Y36" i="11"/>
  <c r="X35" i="11"/>
  <c r="N10" i="11"/>
  <c r="T10" i="11" s="1"/>
  <c r="M9" i="11"/>
  <c r="Z11" i="11"/>
  <c r="N63" i="11"/>
  <c r="T63" i="11" s="1"/>
  <c r="M62" i="11"/>
  <c r="N35" i="11"/>
  <c r="T35" i="11" s="1"/>
  <c r="M34" i="11"/>
  <c r="Y37" i="10"/>
  <c r="X36" i="10"/>
  <c r="N61" i="10"/>
  <c r="T61" i="10" s="1"/>
  <c r="M60" i="10"/>
  <c r="N36" i="10"/>
  <c r="T36" i="10" s="1"/>
  <c r="M35" i="10"/>
  <c r="N12" i="10"/>
  <c r="T12" i="10" s="1"/>
  <c r="M11" i="10"/>
  <c r="Z37" i="10"/>
  <c r="Y12" i="10"/>
  <c r="X11" i="10"/>
  <c r="X60" i="10"/>
  <c r="Y61" i="10"/>
  <c r="Z62" i="10"/>
  <c r="N12" i="9"/>
  <c r="T12" i="9" s="1"/>
  <c r="M11" i="9"/>
  <c r="N60" i="9"/>
  <c r="T60" i="9" s="1"/>
  <c r="M59" i="9"/>
  <c r="Z13" i="9"/>
  <c r="Y12" i="9"/>
  <c r="X11" i="9"/>
  <c r="X60" i="9"/>
  <c r="Y61" i="9"/>
  <c r="Z61" i="9" s="1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35" i="6"/>
  <c r="T35" i="6" s="1"/>
  <c r="Z35" i="6" s="1"/>
  <c r="M34" i="6"/>
  <c r="N63" i="6"/>
  <c r="T63" i="6" s="1"/>
  <c r="M62" i="6"/>
  <c r="Z36" i="6"/>
  <c r="X34" i="6"/>
  <c r="Y35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Z36" i="15" l="1"/>
  <c r="Y32" i="16"/>
  <c r="X31" i="16"/>
  <c r="N31" i="16"/>
  <c r="T31" i="16" s="1"/>
  <c r="M30" i="16"/>
  <c r="Z32" i="16"/>
  <c r="N9" i="16"/>
  <c r="T9" i="16" s="1"/>
  <c r="M8" i="16"/>
  <c r="Y9" i="16"/>
  <c r="X8" i="16"/>
  <c r="N57" i="16"/>
  <c r="T57" i="16" s="1"/>
  <c r="M56" i="16"/>
  <c r="X57" i="16"/>
  <c r="Y58" i="16"/>
  <c r="Z58" i="16" s="1"/>
  <c r="Y35" i="15"/>
  <c r="X34" i="15"/>
  <c r="Y11" i="15"/>
  <c r="X10" i="15"/>
  <c r="X59" i="15"/>
  <c r="Y60" i="15"/>
  <c r="Z60" i="15" s="1"/>
  <c r="N11" i="15"/>
  <c r="T11" i="15" s="1"/>
  <c r="Z11" i="15" s="1"/>
  <c r="M10" i="15"/>
  <c r="N35" i="15"/>
  <c r="T35" i="15" s="1"/>
  <c r="Z35" i="15" s="1"/>
  <c r="M34" i="15"/>
  <c r="N59" i="15"/>
  <c r="T59" i="15" s="1"/>
  <c r="M58" i="15"/>
  <c r="Z12" i="15"/>
  <c r="Y35" i="14"/>
  <c r="Z35" i="14" s="1"/>
  <c r="X34" i="14"/>
  <c r="N34" i="14"/>
  <c r="T34" i="14" s="1"/>
  <c r="M33" i="14"/>
  <c r="N10" i="14"/>
  <c r="T10" i="14" s="1"/>
  <c r="M9" i="14"/>
  <c r="N61" i="14"/>
  <c r="T61" i="14" s="1"/>
  <c r="M60" i="14"/>
  <c r="Y11" i="14"/>
  <c r="Z11" i="14" s="1"/>
  <c r="X10" i="14"/>
  <c r="Y62" i="14"/>
  <c r="Z62" i="14" s="1"/>
  <c r="X61" i="14"/>
  <c r="Z34" i="7"/>
  <c r="Z63" i="12"/>
  <c r="Y36" i="9"/>
  <c r="X35" i="9"/>
  <c r="M35" i="9"/>
  <c r="N36" i="9"/>
  <c r="T36" i="9" s="1"/>
  <c r="Z63" i="8"/>
  <c r="Z63" i="7"/>
  <c r="Z12" i="6"/>
  <c r="Y10" i="13"/>
  <c r="X9" i="13"/>
  <c r="N59" i="13"/>
  <c r="T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Z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X61" i="11"/>
  <c r="Y62" i="11"/>
  <c r="Z63" i="11"/>
  <c r="Y35" i="11"/>
  <c r="X34" i="11"/>
  <c r="Y10" i="11"/>
  <c r="Z10" i="11" s="1"/>
  <c r="X9" i="11"/>
  <c r="Z35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N59" i="9"/>
  <c r="T59" i="9" s="1"/>
  <c r="M58" i="9"/>
  <c r="N11" i="9"/>
  <c r="T11" i="9" s="1"/>
  <c r="M10" i="9"/>
  <c r="X59" i="9"/>
  <c r="Y60" i="9"/>
  <c r="Z60" i="9" s="1"/>
  <c r="Y11" i="9"/>
  <c r="X10" i="9"/>
  <c r="Z12" i="9"/>
  <c r="N62" i="8"/>
  <c r="T62" i="8" s="1"/>
  <c r="M61" i="8"/>
  <c r="N34" i="8"/>
  <c r="T34" i="8" s="1"/>
  <c r="M33" i="8"/>
  <c r="X61" i="8"/>
  <c r="Y62" i="8"/>
  <c r="Z35" i="8"/>
  <c r="N10" i="8"/>
  <c r="T10" i="8" s="1"/>
  <c r="M9" i="8"/>
  <c r="Y11" i="8"/>
  <c r="Z11" i="8" s="1"/>
  <c r="X10" i="8"/>
  <c r="X34" i="8"/>
  <c r="Y35" i="8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Z34" i="6" s="1"/>
  <c r="M33" i="6"/>
  <c r="X61" i="6"/>
  <c r="Y62" i="6"/>
  <c r="N11" i="6"/>
  <c r="T11" i="6" s="1"/>
  <c r="Z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N56" i="16" l="1"/>
  <c r="T56" i="16" s="1"/>
  <c r="M55" i="16"/>
  <c r="N8" i="16"/>
  <c r="T8" i="16" s="1"/>
  <c r="M7" i="16"/>
  <c r="X56" i="16"/>
  <c r="Y57" i="16"/>
  <c r="Y8" i="16"/>
  <c r="X7" i="16"/>
  <c r="Z9" i="16"/>
  <c r="Z57" i="16"/>
  <c r="N30" i="16"/>
  <c r="T30" i="16" s="1"/>
  <c r="M29" i="16"/>
  <c r="N29" i="16" s="1"/>
  <c r="X30" i="16"/>
  <c r="Y31" i="16"/>
  <c r="Z31" i="16" s="1"/>
  <c r="Y59" i="15"/>
  <c r="X58" i="15"/>
  <c r="X9" i="15"/>
  <c r="Y10" i="15"/>
  <c r="Z59" i="15"/>
  <c r="N10" i="15"/>
  <c r="T10" i="15" s="1"/>
  <c r="Z10" i="15" s="1"/>
  <c r="M9" i="15"/>
  <c r="X33" i="15"/>
  <c r="Y34" i="15"/>
  <c r="N34" i="15"/>
  <c r="T34" i="15" s="1"/>
  <c r="Z34" i="15" s="1"/>
  <c r="M33" i="15"/>
  <c r="N58" i="15"/>
  <c r="T58" i="15" s="1"/>
  <c r="M57" i="15"/>
  <c r="N33" i="14"/>
  <c r="T33" i="14" s="1"/>
  <c r="M32" i="14"/>
  <c r="X33" i="14"/>
  <c r="Y34" i="14"/>
  <c r="Z34" i="14" s="1"/>
  <c r="X60" i="14"/>
  <c r="Y61" i="14"/>
  <c r="Z61" i="14" s="1"/>
  <c r="Y10" i="14"/>
  <c r="Z10" i="14" s="1"/>
  <c r="X9" i="14"/>
  <c r="N9" i="14"/>
  <c r="T9" i="14" s="1"/>
  <c r="M8" i="14"/>
  <c r="N60" i="14"/>
  <c r="T60" i="14" s="1"/>
  <c r="M59" i="14"/>
  <c r="Z59" i="13"/>
  <c r="Z60" i="10"/>
  <c r="Z36" i="9"/>
  <c r="N35" i="9"/>
  <c r="T35" i="9" s="1"/>
  <c r="M34" i="9"/>
  <c r="X34" i="9"/>
  <c r="Y35" i="9"/>
  <c r="Z33" i="7"/>
  <c r="Z62" i="7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M60" i="12"/>
  <c r="Z34" i="12"/>
  <c r="Z62" i="12"/>
  <c r="Y8" i="12"/>
  <c r="Z8" i="12" s="1"/>
  <c r="X7" i="12"/>
  <c r="X32" i="12"/>
  <c r="Y33" i="12"/>
  <c r="X60" i="11"/>
  <c r="Y61" i="11"/>
  <c r="Y34" i="11"/>
  <c r="X33" i="11"/>
  <c r="Y9" i="11"/>
  <c r="Z9" i="11" s="1"/>
  <c r="X8" i="11"/>
  <c r="N61" i="11"/>
  <c r="T61" i="11" s="1"/>
  <c r="M60" i="11"/>
  <c r="Z34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X58" i="9"/>
  <c r="Y59" i="9"/>
  <c r="Z59" i="9" s="1"/>
  <c r="Y10" i="9"/>
  <c r="X9" i="9"/>
  <c r="N10" i="9"/>
  <c r="T10" i="9" s="1"/>
  <c r="M9" i="9"/>
  <c r="N58" i="9"/>
  <c r="T58" i="9" s="1"/>
  <c r="M57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Z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Z10" i="6" s="1"/>
  <c r="M9" i="6"/>
  <c r="N33" i="6"/>
  <c r="T33" i="6" s="1"/>
  <c r="M32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E79" i="16" l="1"/>
  <c r="T29" i="16"/>
  <c r="X6" i="16"/>
  <c r="Y7" i="16"/>
  <c r="X55" i="16"/>
  <c r="Y56" i="16"/>
  <c r="Z56" i="16" s="1"/>
  <c r="N7" i="16"/>
  <c r="T7" i="16" s="1"/>
  <c r="Z7" i="16" s="1"/>
  <c r="M6" i="16"/>
  <c r="Z8" i="16"/>
  <c r="Y30" i="16"/>
  <c r="Z30" i="16" s="1"/>
  <c r="X29" i="16"/>
  <c r="Y29" i="16" s="1"/>
  <c r="F79" i="16" s="1"/>
  <c r="N55" i="16"/>
  <c r="T55" i="16" s="1"/>
  <c r="M54" i="16"/>
  <c r="N54" i="16" s="1"/>
  <c r="Y33" i="15"/>
  <c r="X32" i="15"/>
  <c r="N9" i="15"/>
  <c r="T9" i="15" s="1"/>
  <c r="M8" i="15"/>
  <c r="Y9" i="15"/>
  <c r="X8" i="15"/>
  <c r="X57" i="15"/>
  <c r="Y58" i="15"/>
  <c r="Z58" i="15" s="1"/>
  <c r="N33" i="15"/>
  <c r="T33" i="15" s="1"/>
  <c r="Z33" i="15" s="1"/>
  <c r="M32" i="15"/>
  <c r="N57" i="15"/>
  <c r="T57" i="15" s="1"/>
  <c r="M56" i="15"/>
  <c r="X32" i="14"/>
  <c r="Y33" i="14"/>
  <c r="Z33" i="14" s="1"/>
  <c r="M31" i="14"/>
  <c r="N32" i="14"/>
  <c r="T32" i="14" s="1"/>
  <c r="N8" i="14"/>
  <c r="T8" i="14" s="1"/>
  <c r="M7" i="14"/>
  <c r="Y9" i="14"/>
  <c r="Z9" i="14" s="1"/>
  <c r="X8" i="14"/>
  <c r="Y60" i="14"/>
  <c r="Z60" i="14" s="1"/>
  <c r="X59" i="14"/>
  <c r="N59" i="14"/>
  <c r="T59" i="14" s="1"/>
  <c r="M58" i="14"/>
  <c r="Z61" i="7"/>
  <c r="Z58" i="13"/>
  <c r="Z61" i="12"/>
  <c r="Z61" i="11"/>
  <c r="X33" i="9"/>
  <c r="Y34" i="9"/>
  <c r="N34" i="9"/>
  <c r="T34" i="9" s="1"/>
  <c r="Z34" i="9" s="1"/>
  <c r="M33" i="9"/>
  <c r="Z35" i="9"/>
  <c r="Z10" i="9"/>
  <c r="Z32" i="7"/>
  <c r="Z9" i="5"/>
  <c r="X56" i="13"/>
  <c r="Y57" i="13"/>
  <c r="N57" i="13"/>
  <c r="T57" i="13" s="1"/>
  <c r="M56" i="13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Z32" i="12" s="1"/>
  <c r="M31" i="12"/>
  <c r="Z33" i="12"/>
  <c r="Y7" i="12"/>
  <c r="Z7" i="12" s="1"/>
  <c r="X6" i="12"/>
  <c r="X31" i="12"/>
  <c r="Y32" i="12"/>
  <c r="N6" i="12"/>
  <c r="T6" i="12" s="1"/>
  <c r="M5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X57" i="9"/>
  <c r="Y58" i="9"/>
  <c r="Z58" i="9" s="1"/>
  <c r="N9" i="9"/>
  <c r="T9" i="9" s="1"/>
  <c r="Z9" i="9" s="1"/>
  <c r="M8" i="9"/>
  <c r="N57" i="9"/>
  <c r="T57" i="9" s="1"/>
  <c r="M56" i="9"/>
  <c r="N8" i="8"/>
  <c r="T8" i="8" s="1"/>
  <c r="M7" i="8"/>
  <c r="Y9" i="8"/>
  <c r="Z9" i="8" s="1"/>
  <c r="X8" i="8"/>
  <c r="N60" i="8"/>
  <c r="T60" i="8" s="1"/>
  <c r="Z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N6" i="16" l="1"/>
  <c r="T6" i="16" s="1"/>
  <c r="M5" i="16"/>
  <c r="X54" i="16"/>
  <c r="Y54" i="16" s="1"/>
  <c r="F80" i="16" s="1"/>
  <c r="Y55" i="16"/>
  <c r="Y6" i="16"/>
  <c r="X5" i="16"/>
  <c r="E80" i="16"/>
  <c r="T54" i="16"/>
  <c r="Z29" i="16"/>
  <c r="Z55" i="16"/>
  <c r="G79" i="16"/>
  <c r="N32" i="15"/>
  <c r="T32" i="15" s="1"/>
  <c r="M31" i="15"/>
  <c r="Y57" i="15"/>
  <c r="X56" i="15"/>
  <c r="Y8" i="15"/>
  <c r="X7" i="15"/>
  <c r="N8" i="15"/>
  <c r="T8" i="15" s="1"/>
  <c r="Z8" i="15" s="1"/>
  <c r="M7" i="15"/>
  <c r="Z9" i="15"/>
  <c r="Y32" i="15"/>
  <c r="X31" i="15"/>
  <c r="Z57" i="15"/>
  <c r="N56" i="15"/>
  <c r="T56" i="15" s="1"/>
  <c r="M55" i="15"/>
  <c r="N31" i="14"/>
  <c r="T31" i="14" s="1"/>
  <c r="M30" i="14"/>
  <c r="Y32" i="14"/>
  <c r="Z32" i="14" s="1"/>
  <c r="X31" i="14"/>
  <c r="Y8" i="14"/>
  <c r="Z8" i="14" s="1"/>
  <c r="X7" i="14"/>
  <c r="X58" i="14"/>
  <c r="Y59" i="14"/>
  <c r="Z59" i="14" s="1"/>
  <c r="N7" i="14"/>
  <c r="T7" i="14" s="1"/>
  <c r="M6" i="14"/>
  <c r="N58" i="14"/>
  <c r="T58" i="14" s="1"/>
  <c r="M57" i="14"/>
  <c r="Z8" i="13"/>
  <c r="Z9" i="7"/>
  <c r="Z9" i="6"/>
  <c r="Z57" i="13"/>
  <c r="Z60" i="11"/>
  <c r="Z9" i="10"/>
  <c r="X32" i="9"/>
  <c r="Y33" i="9"/>
  <c r="N33" i="9"/>
  <c r="T33" i="9" s="1"/>
  <c r="M32" i="9"/>
  <c r="N31" i="13"/>
  <c r="T31" i="13" s="1"/>
  <c r="M30" i="13"/>
  <c r="X6" i="13"/>
  <c r="Y7" i="13"/>
  <c r="X55" i="13"/>
  <c r="Y56" i="13"/>
  <c r="N7" i="13"/>
  <c r="T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Z6" i="12" s="1"/>
  <c r="X5" i="12"/>
  <c r="N59" i="12"/>
  <c r="T59" i="12" s="1"/>
  <c r="Z59" i="12" s="1"/>
  <c r="M58" i="12"/>
  <c r="X58" i="12"/>
  <c r="Y59" i="12"/>
  <c r="Z60" i="12"/>
  <c r="N59" i="11"/>
  <c r="T59" i="11" s="1"/>
  <c r="M58" i="11"/>
  <c r="Y32" i="11"/>
  <c r="Z32" i="11" s="1"/>
  <c r="X31" i="11"/>
  <c r="Y7" i="11"/>
  <c r="Z7" i="11" s="1"/>
  <c r="X6" i="11"/>
  <c r="N6" i="11"/>
  <c r="T6" i="11" s="1"/>
  <c r="M5" i="11"/>
  <c r="X58" i="11"/>
  <c r="Y59" i="11"/>
  <c r="N31" i="11"/>
  <c r="T31" i="11" s="1"/>
  <c r="M30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X56" i="9"/>
  <c r="Y57" i="9"/>
  <c r="Z57" i="9" s="1"/>
  <c r="Y8" i="9"/>
  <c r="X7" i="9"/>
  <c r="N56" i="9"/>
  <c r="T56" i="9" s="1"/>
  <c r="M55" i="9"/>
  <c r="N8" i="9"/>
  <c r="T8" i="9" s="1"/>
  <c r="Z8" i="9" s="1"/>
  <c r="M7" i="9"/>
  <c r="N59" i="8"/>
  <c r="T59" i="8" s="1"/>
  <c r="M58" i="8"/>
  <c r="N7" i="8"/>
  <c r="T7" i="8" s="1"/>
  <c r="M6" i="8"/>
  <c r="Z8" i="8"/>
  <c r="X31" i="8"/>
  <c r="Y32" i="8"/>
  <c r="Z32" i="8" s="1"/>
  <c r="Y8" i="8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Z30" i="7" s="1"/>
  <c r="M29" i="7"/>
  <c r="N29" i="7" s="1"/>
  <c r="Z31" i="7"/>
  <c r="N8" i="6"/>
  <c r="T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54" i="16" l="1"/>
  <c r="G80" i="16"/>
  <c r="Y5" i="16"/>
  <c r="X4" i="16"/>
  <c r="Y4" i="16" s="1"/>
  <c r="F78" i="16" s="1"/>
  <c r="N5" i="16"/>
  <c r="T5" i="16" s="1"/>
  <c r="Z5" i="16" s="1"/>
  <c r="M4" i="16"/>
  <c r="N4" i="16" s="1"/>
  <c r="Z6" i="16"/>
  <c r="X6" i="15"/>
  <c r="Y7" i="15"/>
  <c r="Y56" i="15"/>
  <c r="Z56" i="15" s="1"/>
  <c r="X55" i="15"/>
  <c r="X30" i="15"/>
  <c r="Y31" i="15"/>
  <c r="N7" i="15"/>
  <c r="T7" i="15" s="1"/>
  <c r="Z7" i="15" s="1"/>
  <c r="M6" i="15"/>
  <c r="N55" i="15"/>
  <c r="T55" i="15" s="1"/>
  <c r="M54" i="15"/>
  <c r="N54" i="15" s="1"/>
  <c r="N31" i="15"/>
  <c r="T31" i="15" s="1"/>
  <c r="M30" i="15"/>
  <c r="Z32" i="15"/>
  <c r="Y31" i="14"/>
  <c r="Z31" i="14" s="1"/>
  <c r="X30" i="14"/>
  <c r="N30" i="14"/>
  <c r="T30" i="14" s="1"/>
  <c r="M29" i="14"/>
  <c r="N29" i="14" s="1"/>
  <c r="Y58" i="14"/>
  <c r="Z58" i="14" s="1"/>
  <c r="X57" i="14"/>
  <c r="N6" i="14"/>
  <c r="T6" i="14" s="1"/>
  <c r="M5" i="14"/>
  <c r="Y7" i="14"/>
  <c r="Z7" i="14" s="1"/>
  <c r="X6" i="14"/>
  <c r="N57" i="14"/>
  <c r="T57" i="14" s="1"/>
  <c r="M56" i="14"/>
  <c r="Z56" i="13"/>
  <c r="Z33" i="9"/>
  <c r="Z7" i="13"/>
  <c r="Z59" i="11"/>
  <c r="N32" i="9"/>
  <c r="T32" i="9" s="1"/>
  <c r="Z32" i="9" s="1"/>
  <c r="M31" i="9"/>
  <c r="Y32" i="9"/>
  <c r="X31" i="9"/>
  <c r="Z8" i="6"/>
  <c r="Z7" i="5"/>
  <c r="Y31" i="13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M54" i="13"/>
  <c r="N54" i="13" s="1"/>
  <c r="N6" i="13"/>
  <c r="T6" i="13" s="1"/>
  <c r="M5" i="13"/>
  <c r="Z31" i="13"/>
  <c r="X57" i="12"/>
  <c r="Y58" i="12"/>
  <c r="Y5" i="12"/>
  <c r="X4" i="12"/>
  <c r="Y4" i="12" s="1"/>
  <c r="F78" i="12" s="1"/>
  <c r="N30" i="12"/>
  <c r="T30" i="12" s="1"/>
  <c r="M29" i="12"/>
  <c r="N29" i="12" s="1"/>
  <c r="N58" i="12"/>
  <c r="T58" i="12" s="1"/>
  <c r="M57" i="12"/>
  <c r="Z31" i="12"/>
  <c r="E78" i="12"/>
  <c r="T4" i="12"/>
  <c r="Z5" i="12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Z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X55" i="9"/>
  <c r="Y56" i="9"/>
  <c r="Z56" i="9" s="1"/>
  <c r="N55" i="9"/>
  <c r="T55" i="9" s="1"/>
  <c r="M54" i="9"/>
  <c r="N54" i="9" s="1"/>
  <c r="N7" i="9"/>
  <c r="T7" i="9" s="1"/>
  <c r="Z7" i="9" s="1"/>
  <c r="M6" i="9"/>
  <c r="Y7" i="9"/>
  <c r="X6" i="9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31" i="15" l="1"/>
  <c r="T4" i="16"/>
  <c r="Z4" i="16" s="1"/>
  <c r="E78" i="16"/>
  <c r="G78" i="16" s="1"/>
  <c r="N30" i="15"/>
  <c r="T30" i="15" s="1"/>
  <c r="M29" i="15"/>
  <c r="N29" i="15" s="1"/>
  <c r="N6" i="15"/>
  <c r="T6" i="15" s="1"/>
  <c r="M5" i="15"/>
  <c r="Y30" i="15"/>
  <c r="X29" i="15"/>
  <c r="Y29" i="15" s="1"/>
  <c r="F79" i="15" s="1"/>
  <c r="Y55" i="15"/>
  <c r="Z55" i="15" s="1"/>
  <c r="X54" i="15"/>
  <c r="Y54" i="15" s="1"/>
  <c r="F80" i="15" s="1"/>
  <c r="E80" i="15"/>
  <c r="T54" i="15"/>
  <c r="Y6" i="15"/>
  <c r="X5" i="15"/>
  <c r="E79" i="14"/>
  <c r="T29" i="14"/>
  <c r="X29" i="14"/>
  <c r="Y29" i="14" s="1"/>
  <c r="F79" i="14" s="1"/>
  <c r="Y30" i="14"/>
  <c r="Z30" i="14" s="1"/>
  <c r="X56" i="14"/>
  <c r="Y57" i="14"/>
  <c r="Z57" i="14" s="1"/>
  <c r="N56" i="14"/>
  <c r="T56" i="14" s="1"/>
  <c r="M55" i="14"/>
  <c r="Y6" i="14"/>
  <c r="Z6" i="14" s="1"/>
  <c r="X5" i="14"/>
  <c r="N5" i="14"/>
  <c r="T5" i="14" s="1"/>
  <c r="M4" i="14"/>
  <c r="N4" i="14" s="1"/>
  <c r="Z30" i="6"/>
  <c r="Z55" i="13"/>
  <c r="Z58" i="12"/>
  <c r="Z4" i="12"/>
  <c r="G78" i="12"/>
  <c r="Y31" i="9"/>
  <c r="X30" i="9"/>
  <c r="N31" i="9"/>
  <c r="T31" i="9" s="1"/>
  <c r="M30" i="9"/>
  <c r="Z58" i="8"/>
  <c r="Z6" i="5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Y30" i="11"/>
  <c r="Z30" i="11" s="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Z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X54" i="9"/>
  <c r="Y54" i="9" s="1"/>
  <c r="F80" i="9" s="1"/>
  <c r="Y55" i="9"/>
  <c r="Z55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/>
  <c r="X5" i="7"/>
  <c r="Y6" i="7"/>
  <c r="N57" i="7"/>
  <c r="T57" i="7" s="1"/>
  <c r="M56" i="7"/>
  <c r="X56" i="7"/>
  <c r="Y57" i="7"/>
  <c r="Z58" i="7"/>
  <c r="N6" i="7"/>
  <c r="T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G80" i="15" l="1"/>
  <c r="Z54" i="15"/>
  <c r="N5" i="15"/>
  <c r="T5" i="15" s="1"/>
  <c r="M4" i="15"/>
  <c r="N4" i="15" s="1"/>
  <c r="Z6" i="15"/>
  <c r="E79" i="15"/>
  <c r="G79" i="15" s="1"/>
  <c r="T29" i="15"/>
  <c r="Z29" i="15" s="1"/>
  <c r="Y5" i="15"/>
  <c r="X4" i="15"/>
  <c r="Y4" i="15" s="1"/>
  <c r="F78" i="15" s="1"/>
  <c r="Z30" i="15"/>
  <c r="Z29" i="14"/>
  <c r="G79" i="14"/>
  <c r="Y5" i="14"/>
  <c r="Z5" i="14" s="1"/>
  <c r="X4" i="14"/>
  <c r="Y4" i="14" s="1"/>
  <c r="F78" i="14" s="1"/>
  <c r="E78" i="14"/>
  <c r="T4" i="14"/>
  <c r="Y56" i="14"/>
  <c r="Z56" i="14" s="1"/>
  <c r="X55" i="14"/>
  <c r="N55" i="14"/>
  <c r="T55" i="14" s="1"/>
  <c r="M54" i="14"/>
  <c r="N54" i="14" s="1"/>
  <c r="Z57" i="12"/>
  <c r="Z55" i="10"/>
  <c r="N30" i="9"/>
  <c r="T30" i="9" s="1"/>
  <c r="M29" i="9"/>
  <c r="N29" i="9" s="1"/>
  <c r="Z31" i="9"/>
  <c r="Y30" i="9"/>
  <c r="X29" i="9"/>
  <c r="Y29" i="9" s="1"/>
  <c r="F79" i="9" s="1"/>
  <c r="G80" i="9"/>
  <c r="Z6" i="7"/>
  <c r="Z57" i="7"/>
  <c r="Z57" i="6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Z54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Z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5" i="15" l="1"/>
  <c r="T4" i="15"/>
  <c r="Z4" i="15" s="1"/>
  <c r="E78" i="15"/>
  <c r="G78" i="15" s="1"/>
  <c r="Z4" i="14"/>
  <c r="G78" i="14"/>
  <c r="E80" i="14"/>
  <c r="T54" i="14"/>
  <c r="X54" i="14"/>
  <c r="Y54" i="14" s="1"/>
  <c r="F80" i="14" s="1"/>
  <c r="Y55" i="14"/>
  <c r="Z55" i="14" s="1"/>
  <c r="Z30" i="9"/>
  <c r="Z56" i="8"/>
  <c r="Z5" i="7"/>
  <c r="Z56" i="12"/>
  <c r="E79" i="9"/>
  <c r="G79" i="9" s="1"/>
  <c r="T29" i="9"/>
  <c r="Z29" i="9" s="1"/>
  <c r="Z5" i="9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54" i="14" l="1"/>
  <c r="G80" i="14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<sst xmlns="http://schemas.openxmlformats.org/spreadsheetml/2006/main" count="2990" uniqueCount="93">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</sst>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rgb="FFFF0000"/>
      <name val="Tahoma"/>
      <family val="2"/>
      <charset val="222"/>
    </font>
    <font>
      <sz val="10"/>
      <color rgb="FFFF0000"/>
      <name val="Arial"/>
      <family val="2"/>
      <charset val="22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67" fontId="25" fillId="0" borderId="0" xfId="0" applyNumberFormat="1" applyFont="1"/>
    <xf numFmtId="0" fontId="26" fillId="0" borderId="0" xfId="0" applyFont="1"/>
    <xf numFmtId="166" fontId="27" fillId="0" borderId="0" xfId="2" applyNumberFormat="1" applyFont="1"/>
    <xf numFmtId="0" fontId="26" fillId="0" borderId="3" xfId="0" applyFont="1" applyBorder="1"/>
    <xf numFmtId="166" fontId="28" fillId="0" borderId="0" xfId="2" applyNumberFormat="1" applyFont="1"/>
    <xf numFmtId="164" fontId="28" fillId="0" borderId="0" xfId="0" applyNumberFormat="1" applyFont="1"/>
    <xf numFmtId="164" fontId="28" fillId="0" borderId="3" xfId="0" applyNumberFormat="1" applyFont="1" applyBorder="1"/>
    <xf numFmtId="0" fontId="28" fillId="0" borderId="0" xfId="0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49" zoomScale="80" zoomScaleNormal="80" workbookViewId="0">
      <selection activeCell="D29" sqref="D29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607</v>
      </c>
      <c r="E4" s="55">
        <v>2</v>
      </c>
      <c r="F4" s="3">
        <f>E4/D4</f>
        <v>3.2948929159802307E-3</v>
      </c>
      <c r="G4" s="2">
        <v>0.3</v>
      </c>
      <c r="H4" s="18">
        <f>C4*F4/(1+(1-G4)*C4*F4)</f>
        <v>3.2873109796186721E-3</v>
      </c>
      <c r="I4" s="18">
        <f>1-H4</f>
        <v>0.99671268902038135</v>
      </c>
      <c r="J4" s="41">
        <v>100000</v>
      </c>
      <c r="K4" s="20">
        <f>J4*H4</f>
        <v>328.73109796186719</v>
      </c>
      <c r="L4" s="20">
        <f>C4*(J5+G4*K4)</f>
        <v>99769.888231426696</v>
      </c>
      <c r="M4" s="5">
        <f t="shared" ref="M4:M20" si="0">L4+M5</f>
        <v>7284633.0820024572</v>
      </c>
      <c r="N4" s="32">
        <f>M4/J4</f>
        <v>72.846330820024576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99769.888231426696</v>
      </c>
      <c r="T4" s="35">
        <f t="shared" ref="T4:T22" si="3">N4</f>
        <v>72.846330820024576</v>
      </c>
      <c r="U4" s="42">
        <v>0.96680194174873568</v>
      </c>
      <c r="V4" s="43">
        <f>1-U4</f>
        <v>3.3198058251264317E-2</v>
      </c>
      <c r="W4" s="29">
        <f>S4*U4</f>
        <v>96457.721670197658</v>
      </c>
      <c r="X4" s="29">
        <f t="shared" ref="X4:X20" si="4">X5+W4</f>
        <v>6610456.3765619546</v>
      </c>
      <c r="Y4" s="40">
        <f>X4/R4</f>
        <v>66.104563765619545</v>
      </c>
      <c r="Z4" s="36">
        <f>T4-Y4</f>
        <v>6.741767054405031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2789</v>
      </c>
      <c r="E5" s="55">
        <v>3</v>
      </c>
      <c r="F5" s="3">
        <f t="shared" ref="F5:F22" si="5">E5/D5</f>
        <v>1.0756543564001434E-3</v>
      </c>
      <c r="G5" s="2">
        <v>0.4</v>
      </c>
      <c r="H5" s="3">
        <f t="shared" ref="H5:H21" si="6">C5*F5/(1+(1-G5)*C5*F5)</f>
        <v>4.2915385165581861E-3</v>
      </c>
      <c r="I5" s="3">
        <f t="shared" ref="I5:I22" si="7">1-H5</f>
        <v>0.99570846148344183</v>
      </c>
      <c r="J5" s="5">
        <f>I4*J4</f>
        <v>99671.268902038137</v>
      </c>
      <c r="K5" s="5">
        <f t="shared" ref="K5:K22" si="8">J5*H5</f>
        <v>427.74308948732482</v>
      </c>
      <c r="L5" s="5">
        <f t="shared" ref="L5:L21" si="9">C5*(J6+G5*K5)</f>
        <v>397658.49219338299</v>
      </c>
      <c r="M5" s="5">
        <f t="shared" si="0"/>
        <v>7184863.1937710308</v>
      </c>
      <c r="N5" s="33">
        <f t="shared" ref="N5:N22" si="10">M5/J5</f>
        <v>72.085599721146025</v>
      </c>
      <c r="O5" s="4"/>
      <c r="Q5" s="27" t="s">
        <v>36</v>
      </c>
      <c r="R5" s="29">
        <f t="shared" si="1"/>
        <v>99671.268902038137</v>
      </c>
      <c r="S5" s="29">
        <f t="shared" si="2"/>
        <v>397658.49219338299</v>
      </c>
      <c r="T5" s="35">
        <f t="shared" si="3"/>
        <v>72.085599721146025</v>
      </c>
      <c r="U5" s="42">
        <v>0.96680194174873568</v>
      </c>
      <c r="V5" s="43">
        <f>1-U5</f>
        <v>3.3198058251264317E-2</v>
      </c>
      <c r="W5" s="29">
        <f t="shared" ref="W5:W22" si="11">S5*U5</f>
        <v>384457.00240543712</v>
      </c>
      <c r="X5" s="29">
        <f t="shared" si="4"/>
        <v>6513998.6548917573</v>
      </c>
      <c r="Y5" s="35">
        <f t="shared" ref="Y5:Y22" si="12">X5/R5</f>
        <v>65.354828193208192</v>
      </c>
      <c r="Z5" s="36">
        <f t="shared" ref="Z5:Z22" si="13">T5-Y5</f>
        <v>6.7307715279378328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3691</v>
      </c>
      <c r="E6" s="55">
        <v>4</v>
      </c>
      <c r="F6" s="3">
        <f t="shared" si="5"/>
        <v>1.083717149823896E-3</v>
      </c>
      <c r="G6" s="2">
        <v>0.5</v>
      </c>
      <c r="H6" s="3">
        <f t="shared" si="6"/>
        <v>5.4039448797622265E-3</v>
      </c>
      <c r="I6" s="3">
        <f t="shared" si="7"/>
        <v>0.99459605512023774</v>
      </c>
      <c r="J6" s="5">
        <f t="shared" ref="J6:J22" si="14">I5*J5</f>
        <v>99243.525812550812</v>
      </c>
      <c r="K6" s="5">
        <f t="shared" si="8"/>
        <v>536.30654316428434</v>
      </c>
      <c r="L6" s="5">
        <f t="shared" si="9"/>
        <v>494876.86270484328</v>
      </c>
      <c r="M6" s="5">
        <f t="shared" si="0"/>
        <v>6787204.7015776476</v>
      </c>
      <c r="N6" s="33">
        <f t="shared" si="10"/>
        <v>68.389395136940053</v>
      </c>
      <c r="O6" s="4"/>
      <c r="Q6" s="27" t="s">
        <v>38</v>
      </c>
      <c r="R6" s="29">
        <f t="shared" si="1"/>
        <v>99243.525812550812</v>
      </c>
      <c r="S6" s="29">
        <f t="shared" si="2"/>
        <v>494876.86270484328</v>
      </c>
      <c r="T6" s="35">
        <f t="shared" si="3"/>
        <v>68.389395136940053</v>
      </c>
      <c r="U6" s="42">
        <v>0.96680194174873568</v>
      </c>
      <c r="V6" s="43">
        <f>1-U6</f>
        <v>3.3198058251264317E-2</v>
      </c>
      <c r="W6" s="29">
        <f t="shared" si="11"/>
        <v>478447.91178956494</v>
      </c>
      <c r="X6" s="29">
        <f t="shared" si="4"/>
        <v>6129541.6524863206</v>
      </c>
      <c r="Y6" s="35">
        <f t="shared" si="12"/>
        <v>61.762634915487347</v>
      </c>
      <c r="Z6" s="36">
        <f t="shared" si="13"/>
        <v>6.6267602214527059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4102</v>
      </c>
      <c r="E7" s="55">
        <v>1</v>
      </c>
      <c r="F7" s="3">
        <f t="shared" si="5"/>
        <v>2.4378352023403217E-4</v>
      </c>
      <c r="G7" s="2">
        <v>0.5</v>
      </c>
      <c r="H7" s="3">
        <f t="shared" si="6"/>
        <v>1.2181751735899622E-3</v>
      </c>
      <c r="I7" s="3">
        <f t="shared" si="7"/>
        <v>0.99878182482641009</v>
      </c>
      <c r="J7" s="5">
        <f t="shared" si="14"/>
        <v>98707.219269386522</v>
      </c>
      <c r="K7" s="5">
        <f t="shared" si="8"/>
        <v>120.2426839680674</v>
      </c>
      <c r="L7" s="5">
        <f t="shared" si="9"/>
        <v>493235.48963701248</v>
      </c>
      <c r="M7" s="5">
        <f t="shared" si="0"/>
        <v>6292327.8388728043</v>
      </c>
      <c r="N7" s="33">
        <f t="shared" si="10"/>
        <v>63.747392393864487</v>
      </c>
      <c r="O7" s="4"/>
      <c r="Q7" s="27" t="s">
        <v>40</v>
      </c>
      <c r="R7" s="29">
        <f t="shared" si="1"/>
        <v>98707.219269386522</v>
      </c>
      <c r="S7" s="29">
        <f t="shared" si="2"/>
        <v>493235.48963701248</v>
      </c>
      <c r="T7" s="35">
        <f t="shared" si="3"/>
        <v>63.747392393864487</v>
      </c>
      <c r="U7" s="42">
        <v>0.96680194174873568</v>
      </c>
      <c r="V7" s="43">
        <f>1-U7</f>
        <v>3.3198058251264317E-2</v>
      </c>
      <c r="W7" s="29">
        <f t="shared" si="11"/>
        <v>476861.02912045206</v>
      </c>
      <c r="X7" s="29">
        <f t="shared" si="4"/>
        <v>5651093.7406967552</v>
      </c>
      <c r="Y7" s="35">
        <f t="shared" si="12"/>
        <v>57.251068184527504</v>
      </c>
      <c r="Z7" s="36">
        <f t="shared" si="13"/>
        <v>6.4963242093369828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4507</v>
      </c>
      <c r="E8" s="55">
        <v>6</v>
      </c>
      <c r="F8" s="3">
        <f t="shared" si="5"/>
        <v>1.3312624805857556E-3</v>
      </c>
      <c r="G8" s="2">
        <v>0.5</v>
      </c>
      <c r="H8" s="3">
        <f t="shared" si="6"/>
        <v>6.6342326404245913E-3</v>
      </c>
      <c r="I8" s="3">
        <f t="shared" si="7"/>
        <v>0.99336576735957538</v>
      </c>
      <c r="J8" s="5">
        <f t="shared" si="14"/>
        <v>98586.976585418466</v>
      </c>
      <c r="K8" s="5">
        <f t="shared" si="8"/>
        <v>654.04893798375815</v>
      </c>
      <c r="L8" s="5">
        <f t="shared" si="9"/>
        <v>491299.76058213285</v>
      </c>
      <c r="M8" s="5">
        <f t="shared" si="0"/>
        <v>5799092.3492357917</v>
      </c>
      <c r="N8" s="33">
        <f t="shared" si="10"/>
        <v>58.82209344569258</v>
      </c>
      <c r="O8" s="4"/>
      <c r="Q8" s="27" t="s">
        <v>42</v>
      </c>
      <c r="R8" s="29">
        <f t="shared" si="1"/>
        <v>98586.976585418466</v>
      </c>
      <c r="S8" s="29">
        <f t="shared" si="2"/>
        <v>491299.76058213285</v>
      </c>
      <c r="T8" s="35">
        <f t="shared" si="3"/>
        <v>58.82209344569258</v>
      </c>
      <c r="U8" s="42">
        <v>0.96680194174873568</v>
      </c>
      <c r="V8" s="43">
        <f>1-U8</f>
        <v>3.3198058251264317E-2</v>
      </c>
      <c r="W8" s="29">
        <f t="shared" si="11"/>
        <v>474989.56251149497</v>
      </c>
      <c r="X8" s="29">
        <f t="shared" si="4"/>
        <v>5174232.7115763035</v>
      </c>
      <c r="Y8" s="35">
        <f t="shared" si="12"/>
        <v>52.483937440694369</v>
      </c>
      <c r="Z8" s="36">
        <f t="shared" si="13"/>
        <v>6.3381560049982113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4372</v>
      </c>
      <c r="E9" s="55">
        <v>8</v>
      </c>
      <c r="F9" s="3">
        <f t="shared" si="5"/>
        <v>1.8298261665141812E-3</v>
      </c>
      <c r="G9" s="2">
        <v>0.5</v>
      </c>
      <c r="H9" s="3">
        <f t="shared" si="6"/>
        <v>9.1074681238615673E-3</v>
      </c>
      <c r="I9" s="3">
        <f t="shared" si="7"/>
        <v>0.99089253187613846</v>
      </c>
      <c r="J9" s="5">
        <f t="shared" si="14"/>
        <v>97932.927647434699</v>
      </c>
      <c r="K9" s="5">
        <f t="shared" si="8"/>
        <v>891.92101682545274</v>
      </c>
      <c r="L9" s="5">
        <f t="shared" si="9"/>
        <v>487434.83569510985</v>
      </c>
      <c r="M9" s="5">
        <f t="shared" si="0"/>
        <v>5307792.5886536585</v>
      </c>
      <c r="N9" s="33">
        <f t="shared" si="10"/>
        <v>54.19824277858902</v>
      </c>
      <c r="O9" s="4"/>
      <c r="Q9" s="27" t="s">
        <v>44</v>
      </c>
      <c r="R9" s="29">
        <f t="shared" si="1"/>
        <v>97932.927647434699</v>
      </c>
      <c r="S9" s="29">
        <f t="shared" si="2"/>
        <v>487434.83569510985</v>
      </c>
      <c r="T9" s="35">
        <f t="shared" si="3"/>
        <v>54.19824277858902</v>
      </c>
      <c r="U9" s="42">
        <v>0.9555940589531835</v>
      </c>
      <c r="V9" s="43">
        <f t="shared" ref="V9:V22" si="15">1-U9</f>
        <v>4.4405941046816499E-2</v>
      </c>
      <c r="W9" s="29">
        <f t="shared" si="11"/>
        <v>465789.8331170681</v>
      </c>
      <c r="X9" s="29">
        <f t="shared" si="4"/>
        <v>4699243.1490648082</v>
      </c>
      <c r="Y9" s="35">
        <f t="shared" si="12"/>
        <v>47.984301725180806</v>
      </c>
      <c r="Z9" s="36">
        <f t="shared" si="13"/>
        <v>6.2139410534082131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4606</v>
      </c>
      <c r="E10" s="55">
        <v>11</v>
      </c>
      <c r="F10" s="3">
        <f t="shared" si="5"/>
        <v>2.3881893182805037E-3</v>
      </c>
      <c r="G10" s="2">
        <v>0.5</v>
      </c>
      <c r="H10" s="3">
        <f t="shared" si="6"/>
        <v>1.1870076615949066E-2</v>
      </c>
      <c r="I10" s="3">
        <f t="shared" si="7"/>
        <v>0.98812992338405092</v>
      </c>
      <c r="J10" s="5">
        <f t="shared" si="14"/>
        <v>97041.006630609249</v>
      </c>
      <c r="K10" s="5">
        <f t="shared" si="8"/>
        <v>1151.8841835941532</v>
      </c>
      <c r="L10" s="5">
        <f t="shared" si="9"/>
        <v>482325.3226940608</v>
      </c>
      <c r="M10" s="5">
        <f t="shared" si="0"/>
        <v>4820357.7529585483</v>
      </c>
      <c r="N10" s="33">
        <f t="shared" si="10"/>
        <v>49.673410451186342</v>
      </c>
      <c r="O10" s="4"/>
      <c r="Q10" s="27" t="s">
        <v>46</v>
      </c>
      <c r="R10" s="29">
        <f t="shared" si="1"/>
        <v>97041.006630609249</v>
      </c>
      <c r="S10" s="29">
        <f t="shared" si="2"/>
        <v>482325.3226940608</v>
      </c>
      <c r="T10" s="35">
        <f t="shared" si="3"/>
        <v>49.673410451186342</v>
      </c>
      <c r="U10" s="42">
        <v>0.96363095511775332</v>
      </c>
      <c r="V10" s="43">
        <f t="shared" si="15"/>
        <v>3.6369044882246682E-2</v>
      </c>
      <c r="W10" s="29">
        <f t="shared" si="11"/>
        <v>464783.6113851564</v>
      </c>
      <c r="X10" s="29">
        <f t="shared" si="4"/>
        <v>4233453.3159477403</v>
      </c>
      <c r="Y10" s="35">
        <f t="shared" si="12"/>
        <v>43.625406031313773</v>
      </c>
      <c r="Z10" s="36">
        <f t="shared" si="13"/>
        <v>6.0480044198725693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4793</v>
      </c>
      <c r="E11" s="55">
        <v>8</v>
      </c>
      <c r="F11" s="3">
        <f t="shared" si="5"/>
        <v>1.6691007719591071E-3</v>
      </c>
      <c r="G11" s="2">
        <v>0.5</v>
      </c>
      <c r="H11" s="3">
        <f t="shared" si="6"/>
        <v>8.3108248493663009E-3</v>
      </c>
      <c r="I11" s="3">
        <f t="shared" si="7"/>
        <v>0.99168917515063371</v>
      </c>
      <c r="J11" s="5">
        <f t="shared" si="14"/>
        <v>95889.122447015092</v>
      </c>
      <c r="K11" s="5">
        <f t="shared" si="8"/>
        <v>796.91770161658098</v>
      </c>
      <c r="L11" s="5">
        <f t="shared" si="9"/>
        <v>477453.31798103405</v>
      </c>
      <c r="M11" s="5">
        <f t="shared" si="0"/>
        <v>4338032.4302644879</v>
      </c>
      <c r="N11" s="33">
        <f t="shared" si="10"/>
        <v>45.240088964851353</v>
      </c>
      <c r="O11" s="4"/>
      <c r="Q11" s="27" t="s">
        <v>48</v>
      </c>
      <c r="R11" s="29">
        <f t="shared" si="1"/>
        <v>95889.122447015092</v>
      </c>
      <c r="S11" s="29">
        <f t="shared" si="2"/>
        <v>477453.31798103405</v>
      </c>
      <c r="T11" s="35">
        <f t="shared" si="3"/>
        <v>45.240088964851353</v>
      </c>
      <c r="U11" s="42">
        <v>0.96005435016735896</v>
      </c>
      <c r="V11" s="43">
        <f t="shared" si="15"/>
        <v>3.9945649832641039E-2</v>
      </c>
      <c r="W11" s="29">
        <f t="shared" si="11"/>
        <v>458381.13492953102</v>
      </c>
      <c r="X11" s="29">
        <f t="shared" si="4"/>
        <v>3768669.7045625839</v>
      </c>
      <c r="Y11" s="35">
        <f t="shared" si="12"/>
        <v>39.302369323955553</v>
      </c>
      <c r="Z11" s="36">
        <f t="shared" si="13"/>
        <v>5.9377196408958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5409</v>
      </c>
      <c r="E12" s="55">
        <v>17</v>
      </c>
      <c r="F12" s="3">
        <f t="shared" si="5"/>
        <v>3.1429099648733593E-3</v>
      </c>
      <c r="G12" s="2">
        <v>0.5</v>
      </c>
      <c r="H12" s="3">
        <f t="shared" si="6"/>
        <v>1.5592038888379347E-2</v>
      </c>
      <c r="I12" s="3">
        <f t="shared" si="7"/>
        <v>0.98440796111162066</v>
      </c>
      <c r="J12" s="5">
        <f t="shared" si="14"/>
        <v>95092.204745398514</v>
      </c>
      <c r="K12" s="5">
        <f t="shared" si="8"/>
        <v>1482.6813543719848</v>
      </c>
      <c r="L12" s="5">
        <f t="shared" si="9"/>
        <v>471754.32034106256</v>
      </c>
      <c r="M12" s="5">
        <f t="shared" si="0"/>
        <v>3860579.1122834533</v>
      </c>
      <c r="N12" s="33">
        <f t="shared" si="10"/>
        <v>40.598271147670133</v>
      </c>
      <c r="O12" s="4"/>
      <c r="Q12" s="27" t="s">
        <v>50</v>
      </c>
      <c r="R12" s="29">
        <f t="shared" si="1"/>
        <v>95092.204745398514</v>
      </c>
      <c r="S12" s="29">
        <f t="shared" si="2"/>
        <v>471754.32034106256</v>
      </c>
      <c r="T12" s="35">
        <f t="shared" si="3"/>
        <v>40.598271147670133</v>
      </c>
      <c r="U12" s="42">
        <v>0.94127750867207383</v>
      </c>
      <c r="V12" s="43">
        <f t="shared" si="15"/>
        <v>5.8722491327926174E-2</v>
      </c>
      <c r="W12" s="29">
        <f t="shared" si="11"/>
        <v>444051.73135592282</v>
      </c>
      <c r="X12" s="29">
        <f t="shared" si="4"/>
        <v>3310288.5696330527</v>
      </c>
      <c r="Y12" s="35">
        <f t="shared" si="12"/>
        <v>34.811355762505201</v>
      </c>
      <c r="Z12" s="36">
        <f t="shared" si="13"/>
        <v>5.7869153851649315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5187</v>
      </c>
      <c r="E13" s="55">
        <v>19</v>
      </c>
      <c r="F13" s="3">
        <f t="shared" si="5"/>
        <v>3.663003663003663E-3</v>
      </c>
      <c r="G13" s="2">
        <v>0.5</v>
      </c>
      <c r="H13" s="3">
        <f t="shared" si="6"/>
        <v>1.8148820326678767E-2</v>
      </c>
      <c r="I13" s="3">
        <f t="shared" si="7"/>
        <v>0.98185117967332125</v>
      </c>
      <c r="J13" s="5">
        <f t="shared" si="14"/>
        <v>93609.523391026523</v>
      </c>
      <c r="K13" s="5">
        <f t="shared" si="8"/>
        <v>1698.9024208897736</v>
      </c>
      <c r="L13" s="5">
        <f t="shared" si="9"/>
        <v>463800.36090290814</v>
      </c>
      <c r="M13" s="5">
        <f t="shared" si="0"/>
        <v>3388824.7919423906</v>
      </c>
      <c r="N13" s="33">
        <f t="shared" si="10"/>
        <v>36.201709710523382</v>
      </c>
      <c r="O13" s="4"/>
      <c r="Q13" s="27" t="s">
        <v>52</v>
      </c>
      <c r="R13" s="29">
        <f t="shared" si="1"/>
        <v>93609.523391026523</v>
      </c>
      <c r="S13" s="29">
        <f t="shared" si="2"/>
        <v>463800.36090290814</v>
      </c>
      <c r="T13" s="35">
        <f t="shared" si="3"/>
        <v>36.201709710523382</v>
      </c>
      <c r="U13" s="42">
        <v>0.95386474178345915</v>
      </c>
      <c r="V13" s="43">
        <f t="shared" si="15"/>
        <v>4.6135258216540853E-2</v>
      </c>
      <c r="W13" s="29">
        <f t="shared" si="11"/>
        <v>442402.81149172765</v>
      </c>
      <c r="X13" s="29">
        <f t="shared" si="4"/>
        <v>2866236.8382771299</v>
      </c>
      <c r="Y13" s="35">
        <f t="shared" si="12"/>
        <v>30.61907308623141</v>
      </c>
      <c r="Z13" s="36">
        <f t="shared" si="13"/>
        <v>5.5826366242919718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4877</v>
      </c>
      <c r="E14" s="55">
        <v>27</v>
      </c>
      <c r="F14" s="3">
        <f t="shared" si="5"/>
        <v>5.5361902809103955E-3</v>
      </c>
      <c r="G14" s="2">
        <v>0.5</v>
      </c>
      <c r="H14" s="3">
        <f t="shared" si="6"/>
        <v>2.7303064010516732E-2</v>
      </c>
      <c r="I14" s="3">
        <f t="shared" si="7"/>
        <v>0.97269693598948326</v>
      </c>
      <c r="J14" s="5">
        <f t="shared" si="14"/>
        <v>91910.620970136748</v>
      </c>
      <c r="K14" s="5">
        <f t="shared" si="8"/>
        <v>2509.4415675939849</v>
      </c>
      <c r="L14" s="5">
        <f t="shared" si="9"/>
        <v>453279.50093169877</v>
      </c>
      <c r="M14" s="5">
        <f t="shared" si="0"/>
        <v>2925024.4310394824</v>
      </c>
      <c r="N14" s="33">
        <f t="shared" si="10"/>
        <v>31.824661830865775</v>
      </c>
      <c r="O14" s="4"/>
      <c r="Q14" s="27" t="s">
        <v>54</v>
      </c>
      <c r="R14" s="29">
        <f t="shared" si="1"/>
        <v>91910.620970136748</v>
      </c>
      <c r="S14" s="29">
        <f t="shared" si="2"/>
        <v>453279.50093169877</v>
      </c>
      <c r="T14" s="35">
        <f t="shared" si="3"/>
        <v>31.824661830865775</v>
      </c>
      <c r="U14" s="42">
        <v>0.94210046609890041</v>
      </c>
      <c r="V14" s="43">
        <f t="shared" si="15"/>
        <v>5.7899533901099587E-2</v>
      </c>
      <c r="W14" s="29">
        <f t="shared" si="11"/>
        <v>427034.82910083036</v>
      </c>
      <c r="X14" s="29">
        <f t="shared" si="4"/>
        <v>2423834.0267854021</v>
      </c>
      <c r="Y14" s="35">
        <f t="shared" si="12"/>
        <v>26.371642376052982</v>
      </c>
      <c r="Z14" s="36">
        <f t="shared" si="13"/>
        <v>5.453019454812793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3950</v>
      </c>
      <c r="E15" s="55">
        <v>27</v>
      </c>
      <c r="F15" s="3">
        <f t="shared" si="5"/>
        <v>6.8354430379746834E-3</v>
      </c>
      <c r="G15" s="2">
        <v>0.5</v>
      </c>
      <c r="H15" s="3">
        <f t="shared" si="6"/>
        <v>3.3602986932171744E-2</v>
      </c>
      <c r="I15" s="3">
        <f t="shared" si="7"/>
        <v>0.96639701306782821</v>
      </c>
      <c r="J15" s="5">
        <f t="shared" si="14"/>
        <v>89401.179402542766</v>
      </c>
      <c r="K15" s="5">
        <f t="shared" si="8"/>
        <v>3004.1466631843864</v>
      </c>
      <c r="L15" s="5">
        <f t="shared" si="9"/>
        <v>439495.53035475285</v>
      </c>
      <c r="M15" s="5">
        <f t="shared" si="0"/>
        <v>2471744.9301077835</v>
      </c>
      <c r="N15" s="33">
        <f t="shared" si="10"/>
        <v>27.647788839321304</v>
      </c>
      <c r="O15" s="4"/>
      <c r="Q15" s="27" t="s">
        <v>56</v>
      </c>
      <c r="R15" s="29">
        <f t="shared" si="1"/>
        <v>89401.179402542766</v>
      </c>
      <c r="S15" s="29">
        <f t="shared" si="2"/>
        <v>439495.53035475285</v>
      </c>
      <c r="T15" s="35">
        <f t="shared" si="3"/>
        <v>27.647788839321304</v>
      </c>
      <c r="U15" s="42">
        <v>0.91645683631107144</v>
      </c>
      <c r="V15" s="43">
        <f t="shared" si="15"/>
        <v>8.3543163688928557E-2</v>
      </c>
      <c r="W15" s="29">
        <f t="shared" si="11"/>
        <v>402778.68332177325</v>
      </c>
      <c r="X15" s="29">
        <f t="shared" si="4"/>
        <v>1996799.1976845718</v>
      </c>
      <c r="Y15" s="35">
        <f t="shared" si="12"/>
        <v>22.335266839083541</v>
      </c>
      <c r="Z15" s="36">
        <f t="shared" si="13"/>
        <v>5.3125220002377631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3039</v>
      </c>
      <c r="E16" s="55">
        <v>33</v>
      </c>
      <c r="F16" s="3">
        <f t="shared" si="5"/>
        <v>1.085883514313919E-2</v>
      </c>
      <c r="G16" s="2">
        <v>0.5</v>
      </c>
      <c r="H16" s="3">
        <f t="shared" si="6"/>
        <v>5.2859202306583378E-2</v>
      </c>
      <c r="I16" s="3">
        <f t="shared" si="7"/>
        <v>0.94714079769341664</v>
      </c>
      <c r="J16" s="5">
        <f t="shared" si="14"/>
        <v>86397.032739358372</v>
      </c>
      <c r="K16" s="5">
        <f t="shared" si="8"/>
        <v>4566.878232258252</v>
      </c>
      <c r="L16" s="5">
        <f t="shared" si="9"/>
        <v>420567.96811614622</v>
      </c>
      <c r="M16" s="5">
        <f t="shared" si="0"/>
        <v>2032249.3997530309</v>
      </c>
      <c r="N16" s="33">
        <f t="shared" si="10"/>
        <v>23.522212920018895</v>
      </c>
      <c r="O16" s="4"/>
      <c r="Q16" s="27" t="s">
        <v>58</v>
      </c>
      <c r="R16" s="29">
        <f t="shared" si="1"/>
        <v>86397.032739358372</v>
      </c>
      <c r="S16" s="29">
        <f t="shared" si="2"/>
        <v>420567.96811614622</v>
      </c>
      <c r="T16" s="35">
        <f t="shared" si="3"/>
        <v>23.522212920018895</v>
      </c>
      <c r="U16" s="42">
        <v>0.8859396016463057</v>
      </c>
      <c r="V16" s="43">
        <f t="shared" si="15"/>
        <v>0.1140603983536943</v>
      </c>
      <c r="W16" s="29">
        <f t="shared" si="11"/>
        <v>372597.81813801476</v>
      </c>
      <c r="X16" s="29">
        <f t="shared" si="4"/>
        <v>1594020.5143627985</v>
      </c>
      <c r="Y16" s="35">
        <f t="shared" si="12"/>
        <v>18.449945140727486</v>
      </c>
      <c r="Z16" s="36">
        <f t="shared" si="13"/>
        <v>5.0722677792914084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2410</v>
      </c>
      <c r="E17" s="55">
        <v>41</v>
      </c>
      <c r="F17" s="3">
        <f t="shared" si="5"/>
        <v>1.7012448132780082E-2</v>
      </c>
      <c r="G17" s="2">
        <v>0.5</v>
      </c>
      <c r="H17" s="3">
        <f t="shared" si="6"/>
        <v>8.1592039800995012E-2</v>
      </c>
      <c r="I17" s="3">
        <f t="shared" si="7"/>
        <v>0.91840796019900495</v>
      </c>
      <c r="J17" s="5">
        <f t="shared" si="14"/>
        <v>81830.154507100116</v>
      </c>
      <c r="K17" s="5">
        <f t="shared" si="8"/>
        <v>6676.689223464884</v>
      </c>
      <c r="L17" s="5">
        <f t="shared" si="9"/>
        <v>392459.04947683844</v>
      </c>
      <c r="M17" s="5">
        <f t="shared" si="0"/>
        <v>1611681.4316368846</v>
      </c>
      <c r="N17" s="33">
        <f t="shared" si="10"/>
        <v>19.69544651778758</v>
      </c>
      <c r="O17" s="4"/>
      <c r="Q17" s="27" t="s">
        <v>60</v>
      </c>
      <c r="R17" s="29">
        <f t="shared" si="1"/>
        <v>81830.154507100116</v>
      </c>
      <c r="S17" s="29">
        <f t="shared" si="2"/>
        <v>392459.04947683844</v>
      </c>
      <c r="T17" s="35">
        <f t="shared" si="3"/>
        <v>19.69544651778758</v>
      </c>
      <c r="U17" s="42">
        <v>0.85631920960893304</v>
      </c>
      <c r="V17" s="43">
        <f t="shared" si="15"/>
        <v>0.14368079039106696</v>
      </c>
      <c r="W17" s="29">
        <f t="shared" si="11"/>
        <v>336070.22305187944</v>
      </c>
      <c r="X17" s="29">
        <f t="shared" si="4"/>
        <v>1221422.6962247838</v>
      </c>
      <c r="Y17" s="35">
        <f t="shared" si="12"/>
        <v>14.926315410033904</v>
      </c>
      <c r="Z17" s="36">
        <f t="shared" si="13"/>
        <v>4.769131107753676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1714</v>
      </c>
      <c r="E18" s="55">
        <v>49</v>
      </c>
      <c r="F18" s="3">
        <f t="shared" si="5"/>
        <v>2.8588098016336057E-2</v>
      </c>
      <c r="G18" s="2">
        <v>0.5</v>
      </c>
      <c r="H18" s="3">
        <f t="shared" si="6"/>
        <v>0.13340593520283145</v>
      </c>
      <c r="I18" s="3">
        <f t="shared" si="7"/>
        <v>0.86659406479716861</v>
      </c>
      <c r="J18" s="5">
        <f t="shared" si="14"/>
        <v>75153.465283635232</v>
      </c>
      <c r="K18" s="5">
        <f t="shared" si="8"/>
        <v>10025.918319896884</v>
      </c>
      <c r="L18" s="5">
        <f t="shared" si="9"/>
        <v>350702.53061843396</v>
      </c>
      <c r="M18" s="5">
        <f t="shared" si="0"/>
        <v>1219222.3821600461</v>
      </c>
      <c r="N18" s="33">
        <f t="shared" si="10"/>
        <v>16.223102654795792</v>
      </c>
      <c r="O18" s="4"/>
      <c r="Q18" s="27" t="s">
        <v>62</v>
      </c>
      <c r="R18" s="29">
        <f t="shared" si="1"/>
        <v>75153.465283635232</v>
      </c>
      <c r="S18" s="29">
        <f t="shared" si="2"/>
        <v>350702.53061843396</v>
      </c>
      <c r="T18" s="35">
        <f t="shared" si="3"/>
        <v>16.223102654795792</v>
      </c>
      <c r="U18" s="42">
        <v>0.77613843304153718</v>
      </c>
      <c r="V18" s="43">
        <f t="shared" si="15"/>
        <v>0.22386156695846282</v>
      </c>
      <c r="W18" s="29">
        <f t="shared" si="11"/>
        <v>272193.71257789305</v>
      </c>
      <c r="X18" s="29">
        <f t="shared" si="4"/>
        <v>885352.47317290434</v>
      </c>
      <c r="Y18" s="35">
        <f t="shared" si="12"/>
        <v>11.780594146011934</v>
      </c>
      <c r="Z18" s="36">
        <f t="shared" si="13"/>
        <v>4.4425085087838578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1008</v>
      </c>
      <c r="E19" s="55">
        <v>34</v>
      </c>
      <c r="F19" s="3">
        <f t="shared" si="5"/>
        <v>3.3730158730158728E-2</v>
      </c>
      <c r="G19" s="2">
        <v>0.5</v>
      </c>
      <c r="H19" s="3">
        <f t="shared" si="6"/>
        <v>0.15553522415370538</v>
      </c>
      <c r="I19" s="3">
        <f t="shared" si="7"/>
        <v>0.84446477584629465</v>
      </c>
      <c r="J19" s="5">
        <f t="shared" si="14"/>
        <v>65127.54696373835</v>
      </c>
      <c r="K19" s="5">
        <f t="shared" si="8"/>
        <v>10129.627615586018</v>
      </c>
      <c r="L19" s="5">
        <f t="shared" si="9"/>
        <v>300313.6657797267</v>
      </c>
      <c r="M19" s="5">
        <f t="shared" si="0"/>
        <v>868519.8515416123</v>
      </c>
      <c r="N19" s="33">
        <f t="shared" si="10"/>
        <v>13.335675793611356</v>
      </c>
      <c r="O19" s="4"/>
      <c r="Q19" s="27" t="s">
        <v>64</v>
      </c>
      <c r="R19" s="29">
        <f t="shared" si="1"/>
        <v>65127.54696373835</v>
      </c>
      <c r="S19" s="29">
        <f t="shared" si="2"/>
        <v>300313.6657797267</v>
      </c>
      <c r="T19" s="35">
        <f t="shared" si="3"/>
        <v>13.335675793611356</v>
      </c>
      <c r="U19" s="42">
        <v>0.73716277889453141</v>
      </c>
      <c r="V19" s="43">
        <f t="shared" si="15"/>
        <v>0.26283722110546859</v>
      </c>
      <c r="W19" s="29">
        <f t="shared" si="11"/>
        <v>221380.05640618686</v>
      </c>
      <c r="X19" s="29">
        <f t="shared" si="4"/>
        <v>613158.76059501129</v>
      </c>
      <c r="Y19" s="35">
        <f t="shared" si="12"/>
        <v>9.4147375293653415</v>
      </c>
      <c r="Z19" s="36">
        <f t="shared" si="13"/>
        <v>3.9209382642460149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627</v>
      </c>
      <c r="E20" s="55">
        <v>43</v>
      </c>
      <c r="F20" s="3">
        <f t="shared" si="5"/>
        <v>6.8580542264752797E-2</v>
      </c>
      <c r="G20" s="2">
        <v>0.5</v>
      </c>
      <c r="H20" s="3">
        <f t="shared" si="6"/>
        <v>0.29271613342409808</v>
      </c>
      <c r="I20" s="3">
        <f t="shared" si="7"/>
        <v>0.70728386657590192</v>
      </c>
      <c r="J20" s="5">
        <f t="shared" si="14"/>
        <v>54997.919348152333</v>
      </c>
      <c r="K20" s="5">
        <f t="shared" si="8"/>
        <v>16098.778297961544</v>
      </c>
      <c r="L20" s="5">
        <f t="shared" si="9"/>
        <v>234742.65099585781</v>
      </c>
      <c r="M20" s="5">
        <f t="shared" si="0"/>
        <v>568206.1857618856</v>
      </c>
      <c r="N20" s="33">
        <f t="shared" si="10"/>
        <v>10.331412396985062</v>
      </c>
      <c r="O20" s="4"/>
      <c r="Q20" s="27" t="s">
        <v>66</v>
      </c>
      <c r="R20" s="29">
        <f t="shared" si="1"/>
        <v>54997.919348152333</v>
      </c>
      <c r="S20" s="29">
        <f t="shared" si="2"/>
        <v>234742.65099585781</v>
      </c>
      <c r="T20" s="35">
        <f t="shared" si="3"/>
        <v>10.331412396985062</v>
      </c>
      <c r="U20" s="42">
        <v>0.7271372759570951</v>
      </c>
      <c r="V20" s="43">
        <f t="shared" si="15"/>
        <v>0.2728627240429049</v>
      </c>
      <c r="W20" s="29">
        <f t="shared" si="11"/>
        <v>170690.13179607512</v>
      </c>
      <c r="X20" s="29">
        <f t="shared" si="4"/>
        <v>391778.7041888244</v>
      </c>
      <c r="Y20" s="35">
        <f t="shared" si="12"/>
        <v>7.1235186500193723</v>
      </c>
      <c r="Z20" s="36">
        <f t="shared" si="13"/>
        <v>3.2078937469656896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321</v>
      </c>
      <c r="E21" s="55">
        <v>36</v>
      </c>
      <c r="F21" s="3">
        <f t="shared" si="5"/>
        <v>0.11214953271028037</v>
      </c>
      <c r="G21" s="2">
        <v>0.5</v>
      </c>
      <c r="H21" s="3">
        <f t="shared" si="6"/>
        <v>0.43795620437956201</v>
      </c>
      <c r="I21" s="3">
        <f t="shared" si="7"/>
        <v>0.56204379562043805</v>
      </c>
      <c r="J21" s="5">
        <f t="shared" si="14"/>
        <v>38899.141050190789</v>
      </c>
      <c r="K21" s="5">
        <f t="shared" si="8"/>
        <v>17036.120167966768</v>
      </c>
      <c r="L21" s="5">
        <f t="shared" si="9"/>
        <v>151905.40483103704</v>
      </c>
      <c r="M21" s="5">
        <f>L21+M22</f>
        <v>333463.53476602782</v>
      </c>
      <c r="N21" s="33">
        <f t="shared" si="10"/>
        <v>8.5725166613773407</v>
      </c>
      <c r="O21" s="4"/>
      <c r="Q21" s="27" t="s">
        <v>68</v>
      </c>
      <c r="R21" s="29">
        <f t="shared" si="1"/>
        <v>38899.141050190789</v>
      </c>
      <c r="S21" s="29">
        <f t="shared" si="2"/>
        <v>151905.40483103704</v>
      </c>
      <c r="T21" s="35">
        <f t="shared" si="3"/>
        <v>8.5725166613773407</v>
      </c>
      <c r="U21" s="42">
        <v>0.68635947845240242</v>
      </c>
      <c r="V21" s="43">
        <f t="shared" si="15"/>
        <v>0.31364052154759758</v>
      </c>
      <c r="W21" s="29">
        <f t="shared" si="11"/>
        <v>104261.71443393163</v>
      </c>
      <c r="X21" s="29">
        <f>X22+W21</f>
        <v>221088.57239274931</v>
      </c>
      <c r="Y21" s="35">
        <f t="shared" si="12"/>
        <v>5.6836363586404932</v>
      </c>
      <c r="Z21" s="36">
        <f t="shared" si="13"/>
        <v>2.8888803027368475</v>
      </c>
    </row>
    <row r="22" spans="1:26" s="2" customFormat="1" x14ac:dyDescent="0.25">
      <c r="A22" s="12">
        <v>19</v>
      </c>
      <c r="B22" s="13" t="s">
        <v>69</v>
      </c>
      <c r="C22" s="12"/>
      <c r="D22" s="55">
        <v>191</v>
      </c>
      <c r="E22" s="55">
        <v>23</v>
      </c>
      <c r="F22" s="17">
        <f t="shared" si="5"/>
        <v>0.12041884816753927</v>
      </c>
      <c r="G22" s="12"/>
      <c r="H22" s="17">
        <v>1</v>
      </c>
      <c r="I22" s="17">
        <f t="shared" si="7"/>
        <v>0</v>
      </c>
      <c r="J22" s="21">
        <f t="shared" si="14"/>
        <v>21863.020882224024</v>
      </c>
      <c r="K22" s="21">
        <f t="shared" si="8"/>
        <v>21863.020882224024</v>
      </c>
      <c r="L22" s="21">
        <f>K22/F22</f>
        <v>181558.12993499081</v>
      </c>
      <c r="M22" s="21">
        <f>L22</f>
        <v>181558.12993499081</v>
      </c>
      <c r="N22" s="34">
        <f t="shared" si="10"/>
        <v>8.304347826086957</v>
      </c>
      <c r="O22" s="4"/>
      <c r="Q22" s="30" t="s">
        <v>69</v>
      </c>
      <c r="R22" s="31">
        <f t="shared" si="1"/>
        <v>21863.020882224024</v>
      </c>
      <c r="S22" s="31">
        <f t="shared" si="2"/>
        <v>181558.12993499081</v>
      </c>
      <c r="T22" s="38">
        <f t="shared" si="3"/>
        <v>8.304347826086957</v>
      </c>
      <c r="U22" s="44">
        <v>0.64346806172022719</v>
      </c>
      <c r="V22" s="45">
        <f t="shared" si="15"/>
        <v>0.35653193827977281</v>
      </c>
      <c r="W22" s="31">
        <f t="shared" si="11"/>
        <v>116826.85795881769</v>
      </c>
      <c r="X22" s="31">
        <f>W22</f>
        <v>116826.85795881769</v>
      </c>
      <c r="Y22" s="38">
        <f t="shared" si="12"/>
        <v>5.3435825995027564</v>
      </c>
      <c r="Z22" s="37">
        <f t="shared" si="13"/>
        <v>2.9607652265842006</v>
      </c>
    </row>
    <row r="23" spans="1:26" s="2" customFormat="1" ht="13.2" x14ac:dyDescent="0.25">
      <c r="B23" s="2" t="s">
        <v>70</v>
      </c>
      <c r="D23" s="58">
        <f>SUM(D4:D22)</f>
        <v>58200</v>
      </c>
      <c r="E23" s="58">
        <f>SUM(E4:E22)</f>
        <v>392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629</v>
      </c>
      <c r="E29" s="55">
        <v>4</v>
      </c>
      <c r="F29" s="3">
        <f>E29/D29</f>
        <v>6.3593004769475362E-3</v>
      </c>
      <c r="G29" s="2">
        <v>0.3</v>
      </c>
      <c r="H29" s="18">
        <f>C29*F29/(1+(1-G29)*C29*F29)</f>
        <v>6.3311174422285531E-3</v>
      </c>
      <c r="I29" s="18">
        <f>1-H29</f>
        <v>0.99366888255777142</v>
      </c>
      <c r="J29" s="19">
        <v>100000</v>
      </c>
      <c r="K29" s="20">
        <f>J29*H29</f>
        <v>633.11174422285535</v>
      </c>
      <c r="L29" s="20">
        <f>C29*(J30+G29*K29)</f>
        <v>99556.821779043996</v>
      </c>
      <c r="M29" s="5">
        <f t="shared" ref="M29:M45" si="16">L29+M30</f>
        <v>7816420.1135497997</v>
      </c>
      <c r="N29" s="32">
        <f>M29/J29</f>
        <v>78.16420113549799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99556.821779043996</v>
      </c>
      <c r="T29" s="35">
        <f t="shared" ref="T29:T47" si="19">N29</f>
        <v>78.16420113549799</v>
      </c>
      <c r="U29" s="42">
        <v>0.95864674002964168</v>
      </c>
      <c r="V29" s="43">
        <f>1-U29</f>
        <v>4.1353259970358325E-2</v>
      </c>
      <c r="W29" s="29">
        <f>S29*U29</f>
        <v>95439.822646192551</v>
      </c>
      <c r="X29" s="29">
        <f t="shared" ref="X29:X45" si="20">X30+W29</f>
        <v>6930795.1115066446</v>
      </c>
      <c r="Y29" s="40">
        <f>X29/R29</f>
        <v>69.307951115066444</v>
      </c>
      <c r="Z29" s="36">
        <f>T29-Y29</f>
        <v>8.8562500204315455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2658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99366.888255777143</v>
      </c>
      <c r="K30" s="5">
        <f t="shared" ref="K30:K47" si="24">J30*H30</f>
        <v>0</v>
      </c>
      <c r="L30" s="5">
        <f t="shared" ref="L30:L46" si="25">C30*(J31+G30*K30)</f>
        <v>397467.55302310857</v>
      </c>
      <c r="M30" s="5">
        <f t="shared" si="16"/>
        <v>7716863.2917707553</v>
      </c>
      <c r="N30" s="33">
        <f t="shared" ref="N30:N47" si="26">M30/J30</f>
        <v>77.660309457482697</v>
      </c>
      <c r="O30" s="4"/>
      <c r="Q30" s="27" t="s">
        <v>36</v>
      </c>
      <c r="R30" s="29">
        <f t="shared" si="17"/>
        <v>99366.888255777143</v>
      </c>
      <c r="S30" s="29">
        <f t="shared" si="18"/>
        <v>397467.55302310857</v>
      </c>
      <c r="T30" s="35">
        <f t="shared" si="19"/>
        <v>77.660309457482697</v>
      </c>
      <c r="U30" s="42">
        <v>0.95864674002964168</v>
      </c>
      <c r="V30" s="43">
        <f>1-U30</f>
        <v>4.1353259970358325E-2</v>
      </c>
      <c r="W30" s="29">
        <f t="shared" ref="W30:W47" si="27">S30*U30</f>
        <v>381030.97397316177</v>
      </c>
      <c r="X30" s="29">
        <f t="shared" si="20"/>
        <v>6835355.2888604524</v>
      </c>
      <c r="Y30" s="35">
        <f t="shared" ref="Y30:Y47" si="28">X30/R30</f>
        <v>68.789064534916122</v>
      </c>
      <c r="Z30" s="36">
        <f t="shared" ref="Z30:Z47" si="29">T30-Y30</f>
        <v>8.871244922566575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3546</v>
      </c>
      <c r="E31" s="55">
        <v>1</v>
      </c>
      <c r="F31" s="3">
        <f t="shared" si="21"/>
        <v>2.8200789622109422E-4</v>
      </c>
      <c r="G31" s="2">
        <v>0.5</v>
      </c>
      <c r="H31" s="3">
        <f t="shared" si="22"/>
        <v>1.409046075806679E-3</v>
      </c>
      <c r="I31" s="3">
        <f t="shared" si="23"/>
        <v>0.99859095392419328</v>
      </c>
      <c r="J31" s="5">
        <f t="shared" ref="J31:J47" si="30">I30*J30</f>
        <v>99366.888255777143</v>
      </c>
      <c r="K31" s="5">
        <f t="shared" si="24"/>
        <v>140.01252396192356</v>
      </c>
      <c r="L31" s="5">
        <f t="shared" si="25"/>
        <v>496484.40996898094</v>
      </c>
      <c r="M31" s="5">
        <f t="shared" si="16"/>
        <v>7319395.738747647</v>
      </c>
      <c r="N31" s="33">
        <f t="shared" si="26"/>
        <v>73.660309457482697</v>
      </c>
      <c r="O31" s="4"/>
      <c r="Q31" s="27" t="s">
        <v>38</v>
      </c>
      <c r="R31" s="29">
        <f t="shared" si="17"/>
        <v>99366.888255777143</v>
      </c>
      <c r="S31" s="29">
        <f t="shared" si="18"/>
        <v>496484.40996898094</v>
      </c>
      <c r="T31" s="35">
        <f t="shared" si="19"/>
        <v>73.660309457482697</v>
      </c>
      <c r="U31" s="42">
        <v>0.95864674002964168</v>
      </c>
      <c r="V31" s="43">
        <f>1-U31</f>
        <v>4.1353259970358325E-2</v>
      </c>
      <c r="W31" s="29">
        <f t="shared" si="27"/>
        <v>475953.16109230369</v>
      </c>
      <c r="X31" s="29">
        <f t="shared" si="20"/>
        <v>6454324.3148872908</v>
      </c>
      <c r="Y31" s="35">
        <f t="shared" si="28"/>
        <v>64.954477574797551</v>
      </c>
      <c r="Z31" s="36">
        <f t="shared" si="29"/>
        <v>8.7058318826851462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3722</v>
      </c>
      <c r="E32" s="55">
        <v>2</v>
      </c>
      <c r="F32" s="3">
        <f t="shared" si="21"/>
        <v>5.3734551316496511E-4</v>
      </c>
      <c r="G32" s="2">
        <v>0.5</v>
      </c>
      <c r="H32" s="3">
        <f t="shared" si="22"/>
        <v>2.6831231553528312E-3</v>
      </c>
      <c r="I32" s="3">
        <f t="shared" si="23"/>
        <v>0.9973168768446472</v>
      </c>
      <c r="J32" s="5">
        <f t="shared" si="30"/>
        <v>99226.87573181522</v>
      </c>
      <c r="K32" s="5">
        <f t="shared" si="24"/>
        <v>266.23792790935136</v>
      </c>
      <c r="L32" s="5">
        <f t="shared" si="25"/>
        <v>495468.78383930278</v>
      </c>
      <c r="M32" s="5">
        <f t="shared" si="16"/>
        <v>6822911.3287786664</v>
      </c>
      <c r="N32" s="33">
        <f t="shared" si="26"/>
        <v>68.760719094081367</v>
      </c>
      <c r="O32" s="4"/>
      <c r="Q32" s="27" t="s">
        <v>40</v>
      </c>
      <c r="R32" s="29">
        <f t="shared" si="17"/>
        <v>99226.87573181522</v>
      </c>
      <c r="S32" s="29">
        <f t="shared" si="18"/>
        <v>495468.78383930278</v>
      </c>
      <c r="T32" s="35">
        <f t="shared" si="19"/>
        <v>68.760719094081367</v>
      </c>
      <c r="U32" s="42">
        <v>0.95864674002964168</v>
      </c>
      <c r="V32" s="43">
        <f>1-U32</f>
        <v>4.1353259970358325E-2</v>
      </c>
      <c r="W32" s="29">
        <f t="shared" si="27"/>
        <v>474979.53441399883</v>
      </c>
      <c r="X32" s="29">
        <f t="shared" si="20"/>
        <v>5978371.1537949871</v>
      </c>
      <c r="Y32" s="35">
        <f t="shared" si="28"/>
        <v>60.249515161124194</v>
      </c>
      <c r="Z32" s="36">
        <f t="shared" si="29"/>
        <v>8.5112039329571729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4248</v>
      </c>
      <c r="E33" s="55">
        <v>1</v>
      </c>
      <c r="F33" s="3">
        <f t="shared" si="21"/>
        <v>2.3540489642184556E-4</v>
      </c>
      <c r="G33" s="2">
        <v>0.5</v>
      </c>
      <c r="H33" s="3">
        <f t="shared" si="22"/>
        <v>1.1763321962122101E-3</v>
      </c>
      <c r="I33" s="3">
        <f t="shared" si="23"/>
        <v>0.99882366780378784</v>
      </c>
      <c r="J33" s="5">
        <f t="shared" si="30"/>
        <v>98960.637803905876</v>
      </c>
      <c r="K33" s="5">
        <f t="shared" si="24"/>
        <v>116.41058440642966</v>
      </c>
      <c r="L33" s="5">
        <f t="shared" si="25"/>
        <v>494512.16255851334</v>
      </c>
      <c r="M33" s="5">
        <f t="shared" si="16"/>
        <v>6327442.5449393634</v>
      </c>
      <c r="N33" s="33">
        <f t="shared" si="26"/>
        <v>63.938983067969126</v>
      </c>
      <c r="O33" s="4"/>
      <c r="Q33" s="27" t="s">
        <v>42</v>
      </c>
      <c r="R33" s="29">
        <f t="shared" si="17"/>
        <v>98960.637803905876</v>
      </c>
      <c r="S33" s="29">
        <f t="shared" si="18"/>
        <v>494512.16255851334</v>
      </c>
      <c r="T33" s="35">
        <f t="shared" si="19"/>
        <v>63.938983067969126</v>
      </c>
      <c r="U33" s="42">
        <v>0.95864674002964168</v>
      </c>
      <c r="V33" s="43">
        <f>1-U33</f>
        <v>4.1353259970358325E-2</v>
      </c>
      <c r="W33" s="29">
        <f t="shared" si="27"/>
        <v>474062.47254172707</v>
      </c>
      <c r="X33" s="29">
        <f t="shared" si="20"/>
        <v>5503391.6193809882</v>
      </c>
      <c r="Y33" s="35">
        <f t="shared" si="28"/>
        <v>55.611925524228731</v>
      </c>
      <c r="Z33" s="36">
        <f t="shared" si="29"/>
        <v>8.3270575437403949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4342</v>
      </c>
      <c r="E34" s="55">
        <v>1</v>
      </c>
      <c r="F34" s="3">
        <f t="shared" si="21"/>
        <v>2.3030861354214648E-4</v>
      </c>
      <c r="G34" s="2">
        <v>0.5</v>
      </c>
      <c r="H34" s="3">
        <f t="shared" si="22"/>
        <v>1.1508804235239958E-3</v>
      </c>
      <c r="I34" s="3">
        <f t="shared" si="23"/>
        <v>0.99884911957647604</v>
      </c>
      <c r="J34" s="5">
        <f t="shared" si="30"/>
        <v>98844.227219499458</v>
      </c>
      <c r="K34" s="5">
        <f t="shared" si="24"/>
        <v>113.75788608527961</v>
      </c>
      <c r="L34" s="5">
        <f t="shared" si="25"/>
        <v>493936.74138228409</v>
      </c>
      <c r="M34" s="5">
        <f t="shared" si="16"/>
        <v>5832930.3823808497</v>
      </c>
      <c r="N34" s="33">
        <f t="shared" si="26"/>
        <v>59.011340838629778</v>
      </c>
      <c r="O34" s="4"/>
      <c r="Q34" s="27" t="s">
        <v>44</v>
      </c>
      <c r="R34" s="29">
        <f t="shared" si="17"/>
        <v>98844.227219499458</v>
      </c>
      <c r="S34" s="29">
        <f t="shared" si="18"/>
        <v>493936.74138228409</v>
      </c>
      <c r="T34" s="35">
        <f t="shared" si="19"/>
        <v>59.011340838629778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478713.71832752775</v>
      </c>
      <c r="X34" s="29">
        <f t="shared" si="20"/>
        <v>5029329.1468392611</v>
      </c>
      <c r="Y34" s="35">
        <f t="shared" si="28"/>
        <v>50.881364428808062</v>
      </c>
      <c r="Z34" s="36">
        <f t="shared" si="29"/>
        <v>8.1299764098217153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4129</v>
      </c>
      <c r="E35" s="55">
        <v>3</v>
      </c>
      <c r="F35" s="3">
        <f t="shared" si="21"/>
        <v>7.2656817631387748E-4</v>
      </c>
      <c r="G35" s="2">
        <v>0.5</v>
      </c>
      <c r="H35" s="3">
        <f t="shared" si="22"/>
        <v>3.6262540795358395E-3</v>
      </c>
      <c r="I35" s="3">
        <f t="shared" si="23"/>
        <v>0.99637374592046413</v>
      </c>
      <c r="J35" s="5">
        <f t="shared" si="30"/>
        <v>98730.469333414178</v>
      </c>
      <c r="K35" s="5">
        <f t="shared" si="24"/>
        <v>358.02176719478126</v>
      </c>
      <c r="L35" s="5">
        <f t="shared" si="25"/>
        <v>492757.29224908393</v>
      </c>
      <c r="M35" s="5">
        <f t="shared" si="16"/>
        <v>5338993.6409985656</v>
      </c>
      <c r="N35" s="33">
        <f t="shared" si="26"/>
        <v>54.076453571477607</v>
      </c>
      <c r="O35" s="4"/>
      <c r="Q35" s="27" t="s">
        <v>46</v>
      </c>
      <c r="R35" s="29">
        <f t="shared" si="17"/>
        <v>98730.469333414178</v>
      </c>
      <c r="S35" s="29">
        <f t="shared" si="18"/>
        <v>492757.29224908393</v>
      </c>
      <c r="T35" s="35">
        <f t="shared" si="19"/>
        <v>54.076453571477607</v>
      </c>
      <c r="U35" s="42">
        <v>0.96192878092594225</v>
      </c>
      <c r="V35" s="43">
        <f t="shared" si="31"/>
        <v>3.8071219074057749E-2</v>
      </c>
      <c r="W35" s="29">
        <f t="shared" si="27"/>
        <v>473997.42142552958</v>
      </c>
      <c r="X35" s="29">
        <f t="shared" si="20"/>
        <v>4550615.4285117332</v>
      </c>
      <c r="Y35" s="35">
        <f t="shared" si="28"/>
        <v>46.091297440755</v>
      </c>
      <c r="Z35" s="36">
        <f t="shared" si="29"/>
        <v>7.9851561307226078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4412</v>
      </c>
      <c r="E36" s="55">
        <v>9</v>
      </c>
      <c r="F36" s="3">
        <f t="shared" si="21"/>
        <v>2.0398912058023572E-3</v>
      </c>
      <c r="G36" s="2">
        <v>0.5</v>
      </c>
      <c r="H36" s="3">
        <f t="shared" si="22"/>
        <v>1.0147705491036193E-2</v>
      </c>
      <c r="I36" s="3">
        <f t="shared" si="23"/>
        <v>0.98985229450896384</v>
      </c>
      <c r="J36" s="5">
        <f t="shared" si="30"/>
        <v>98372.447566219387</v>
      </c>
      <c r="K36" s="5">
        <f t="shared" si="24"/>
        <v>998.2546263343944</v>
      </c>
      <c r="L36" s="5">
        <f t="shared" si="25"/>
        <v>489366.60126526089</v>
      </c>
      <c r="M36" s="5">
        <f t="shared" si="16"/>
        <v>4846236.3487494821</v>
      </c>
      <c r="N36" s="33">
        <f t="shared" si="26"/>
        <v>49.264163580836389</v>
      </c>
      <c r="O36" s="4"/>
      <c r="Q36" s="27" t="s">
        <v>48</v>
      </c>
      <c r="R36" s="29">
        <f t="shared" si="17"/>
        <v>98372.447566219387</v>
      </c>
      <c r="S36" s="29">
        <f t="shared" si="18"/>
        <v>489366.60126526089</v>
      </c>
      <c r="T36" s="35">
        <f t="shared" si="19"/>
        <v>49.264163580836389</v>
      </c>
      <c r="U36" s="42">
        <v>0.95558309086652893</v>
      </c>
      <c r="V36" s="43">
        <f t="shared" si="31"/>
        <v>4.4416909133471072E-2</v>
      </c>
      <c r="W36" s="29">
        <f t="shared" si="27"/>
        <v>467630.44940390624</v>
      </c>
      <c r="X36" s="29">
        <f t="shared" si="20"/>
        <v>4076618.0070862034</v>
      </c>
      <c r="Y36" s="35">
        <f t="shared" si="28"/>
        <v>41.440648351684338</v>
      </c>
      <c r="Z36" s="36">
        <f t="shared" si="29"/>
        <v>7.8235152291520507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5140</v>
      </c>
      <c r="E37" s="55">
        <v>5</v>
      </c>
      <c r="F37" s="3">
        <f t="shared" si="21"/>
        <v>9.727626459143969E-4</v>
      </c>
      <c r="G37" s="2">
        <v>0.5</v>
      </c>
      <c r="H37" s="3">
        <f t="shared" si="22"/>
        <v>4.8520135856380403E-3</v>
      </c>
      <c r="I37" s="3">
        <f t="shared" si="23"/>
        <v>0.99514798641436197</v>
      </c>
      <c r="J37" s="5">
        <f t="shared" si="30"/>
        <v>97374.19293988499</v>
      </c>
      <c r="K37" s="5">
        <f t="shared" si="24"/>
        <v>472.46090703486169</v>
      </c>
      <c r="L37" s="5">
        <f t="shared" si="25"/>
        <v>485689.81243183778</v>
      </c>
      <c r="M37" s="5">
        <f t="shared" si="16"/>
        <v>4356869.7474842211</v>
      </c>
      <c r="N37" s="33">
        <f t="shared" si="26"/>
        <v>44.74357749156372</v>
      </c>
      <c r="O37" s="4"/>
      <c r="Q37" s="27" t="s">
        <v>50</v>
      </c>
      <c r="R37" s="29">
        <f t="shared" si="17"/>
        <v>97374.19293988499</v>
      </c>
      <c r="S37" s="29">
        <f t="shared" si="18"/>
        <v>485689.81243183778</v>
      </c>
      <c r="T37" s="35">
        <f t="shared" si="19"/>
        <v>44.74357749156372</v>
      </c>
      <c r="U37" s="42">
        <v>0.95343645724036619</v>
      </c>
      <c r="V37" s="43">
        <f t="shared" si="31"/>
        <v>4.6563542759633814E-2</v>
      </c>
      <c r="W37" s="29">
        <f t="shared" si="27"/>
        <v>463074.37408274936</v>
      </c>
      <c r="X37" s="29">
        <f t="shared" si="20"/>
        <v>3608987.5576822972</v>
      </c>
      <c r="Y37" s="35">
        <f t="shared" si="28"/>
        <v>37.063080562940783</v>
      </c>
      <c r="Z37" s="36">
        <f t="shared" si="29"/>
        <v>7.6804969286229365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5155</v>
      </c>
      <c r="E38" s="55">
        <v>10</v>
      </c>
      <c r="F38" s="3">
        <f t="shared" si="21"/>
        <v>1.9398642095053346E-3</v>
      </c>
      <c r="G38" s="2">
        <v>0.5</v>
      </c>
      <c r="H38" s="3">
        <f t="shared" si="22"/>
        <v>9.652509652509654E-3</v>
      </c>
      <c r="I38" s="3">
        <f t="shared" si="23"/>
        <v>0.99034749034749037</v>
      </c>
      <c r="J38" s="5">
        <f t="shared" si="30"/>
        <v>96901.732032850123</v>
      </c>
      <c r="K38" s="5">
        <f t="shared" si="24"/>
        <v>935.34490379198974</v>
      </c>
      <c r="L38" s="5">
        <f t="shared" si="25"/>
        <v>482170.29790477065</v>
      </c>
      <c r="M38" s="5">
        <f t="shared" si="16"/>
        <v>3871179.9350523832</v>
      </c>
      <c r="N38" s="33">
        <f t="shared" si="26"/>
        <v>39.949543252127171</v>
      </c>
      <c r="O38" s="4"/>
      <c r="Q38" s="27" t="s">
        <v>52</v>
      </c>
      <c r="R38" s="29">
        <f t="shared" si="17"/>
        <v>96901.732032850123</v>
      </c>
      <c r="S38" s="29">
        <f t="shared" si="18"/>
        <v>482170.29790477065</v>
      </c>
      <c r="T38" s="35">
        <f t="shared" si="19"/>
        <v>39.949543252127171</v>
      </c>
      <c r="U38" s="42">
        <v>0.93748024841036759</v>
      </c>
      <c r="V38" s="43">
        <f t="shared" si="31"/>
        <v>6.2519751589632411E-2</v>
      </c>
      <c r="W38" s="29">
        <f t="shared" si="27"/>
        <v>452025.1306558653</v>
      </c>
      <c r="X38" s="29">
        <f t="shared" si="20"/>
        <v>3145913.1835995479</v>
      </c>
      <c r="Y38" s="35">
        <f t="shared" si="28"/>
        <v>32.464984036952707</v>
      </c>
      <c r="Z38" s="36">
        <f t="shared" si="29"/>
        <v>7.484559215174464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4961</v>
      </c>
      <c r="E39" s="55">
        <v>13</v>
      </c>
      <c r="F39" s="3">
        <f t="shared" si="21"/>
        <v>2.6204394275347711E-3</v>
      </c>
      <c r="G39" s="2">
        <v>0.5</v>
      </c>
      <c r="H39" s="3">
        <f t="shared" si="22"/>
        <v>1.3016921998598177E-2</v>
      </c>
      <c r="I39" s="3">
        <f t="shared" si="23"/>
        <v>0.98698307800140184</v>
      </c>
      <c r="J39" s="5">
        <f t="shared" si="30"/>
        <v>95966.38712905813</v>
      </c>
      <c r="K39" s="5">
        <f t="shared" si="24"/>
        <v>1249.1869757462257</v>
      </c>
      <c r="L39" s="5">
        <f t="shared" si="25"/>
        <v>476708.96820592508</v>
      </c>
      <c r="M39" s="5">
        <f t="shared" si="16"/>
        <v>3389009.6371476124</v>
      </c>
      <c r="N39" s="33">
        <f t="shared" si="26"/>
        <v>35.314548546982216</v>
      </c>
      <c r="O39" s="4"/>
      <c r="Q39" s="27" t="s">
        <v>54</v>
      </c>
      <c r="R39" s="29">
        <f t="shared" si="17"/>
        <v>95966.38712905813</v>
      </c>
      <c r="S39" s="29">
        <f t="shared" si="18"/>
        <v>476708.96820592508</v>
      </c>
      <c r="T39" s="35">
        <f t="shared" si="19"/>
        <v>35.314548546982216</v>
      </c>
      <c r="U39" s="42">
        <v>0.91788799906018037</v>
      </c>
      <c r="V39" s="43">
        <f t="shared" si="31"/>
        <v>8.2112000939819629E-2</v>
      </c>
      <c r="W39" s="29">
        <f t="shared" si="27"/>
        <v>437565.44096057973</v>
      </c>
      <c r="X39" s="29">
        <f t="shared" si="20"/>
        <v>2693888.0529436828</v>
      </c>
      <c r="Y39" s="35">
        <f t="shared" si="28"/>
        <v>28.071162555290019</v>
      </c>
      <c r="Z39" s="36">
        <f t="shared" si="29"/>
        <v>7.2433859916921968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4076</v>
      </c>
      <c r="E40" s="55">
        <v>21</v>
      </c>
      <c r="F40" s="3">
        <f t="shared" si="21"/>
        <v>5.152109911678116E-3</v>
      </c>
      <c r="G40" s="2">
        <v>0.5</v>
      </c>
      <c r="H40" s="3">
        <f t="shared" si="22"/>
        <v>2.5432965968269345E-2</v>
      </c>
      <c r="I40" s="3">
        <f t="shared" si="23"/>
        <v>0.97456703403173062</v>
      </c>
      <c r="J40" s="5">
        <f t="shared" si="30"/>
        <v>94717.200153311904</v>
      </c>
      <c r="K40" s="5">
        <f t="shared" si="24"/>
        <v>2408.9393281089378</v>
      </c>
      <c r="L40" s="5">
        <f t="shared" si="25"/>
        <v>467563.65244628716</v>
      </c>
      <c r="M40" s="5">
        <f t="shared" si="16"/>
        <v>2912300.6689416873</v>
      </c>
      <c r="N40" s="33">
        <f t="shared" si="26"/>
        <v>30.747326401411318</v>
      </c>
      <c r="O40" s="4"/>
      <c r="Q40" s="27" t="s">
        <v>56</v>
      </c>
      <c r="R40" s="29">
        <f t="shared" si="17"/>
        <v>94717.200153311904</v>
      </c>
      <c r="S40" s="29">
        <f t="shared" si="18"/>
        <v>467563.65244628716</v>
      </c>
      <c r="T40" s="35">
        <f t="shared" si="19"/>
        <v>30.747326401411318</v>
      </c>
      <c r="U40" s="42">
        <v>0.89571782863194893</v>
      </c>
      <c r="V40" s="43">
        <f t="shared" si="31"/>
        <v>0.10428217136805107</v>
      </c>
      <c r="W40" s="29">
        <f t="shared" si="27"/>
        <v>418805.09951641154</v>
      </c>
      <c r="X40" s="29">
        <f t="shared" si="20"/>
        <v>2256322.6119831032</v>
      </c>
      <c r="Y40" s="35">
        <f t="shared" si="28"/>
        <v>23.821677671330619</v>
      </c>
      <c r="Z40" s="36">
        <f t="shared" si="29"/>
        <v>6.9256487300806988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3336</v>
      </c>
      <c r="E41" s="55">
        <v>17</v>
      </c>
      <c r="F41" s="3">
        <f t="shared" si="21"/>
        <v>5.0959232613908877E-3</v>
      </c>
      <c r="G41" s="2">
        <v>0.5</v>
      </c>
      <c r="H41" s="3">
        <f t="shared" si="22"/>
        <v>2.5159094272606184E-2</v>
      </c>
      <c r="I41" s="3">
        <f t="shared" si="23"/>
        <v>0.97484090572739379</v>
      </c>
      <c r="J41" s="5">
        <f t="shared" si="30"/>
        <v>92308.26082520296</v>
      </c>
      <c r="K41" s="5">
        <f t="shared" si="24"/>
        <v>2322.3922362416015</v>
      </c>
      <c r="L41" s="5">
        <f t="shared" si="25"/>
        <v>455735.3235354108</v>
      </c>
      <c r="M41" s="5">
        <f t="shared" si="16"/>
        <v>2444737.0164954001</v>
      </c>
      <c r="N41" s="33">
        <f t="shared" si="26"/>
        <v>26.484487895669599</v>
      </c>
      <c r="O41" s="4"/>
      <c r="Q41" s="27" t="s">
        <v>58</v>
      </c>
      <c r="R41" s="29">
        <f t="shared" si="17"/>
        <v>92308.26082520296</v>
      </c>
      <c r="S41" s="29">
        <f t="shared" si="18"/>
        <v>455735.3235354108</v>
      </c>
      <c r="T41" s="35">
        <f t="shared" si="19"/>
        <v>26.484487895669599</v>
      </c>
      <c r="U41" s="42">
        <v>0.86473435856680392</v>
      </c>
      <c r="V41" s="43">
        <f t="shared" si="31"/>
        <v>0.13526564143319608</v>
      </c>
      <c r="W41" s="29">
        <f t="shared" si="27"/>
        <v>394089.99267362832</v>
      </c>
      <c r="X41" s="29">
        <f t="shared" si="20"/>
        <v>1837517.5124666917</v>
      </c>
      <c r="Y41" s="35">
        <f t="shared" si="28"/>
        <v>19.906317116582414</v>
      </c>
      <c r="Z41" s="36">
        <f t="shared" si="29"/>
        <v>6.5781707790871842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2777</v>
      </c>
      <c r="E42" s="55">
        <v>26</v>
      </c>
      <c r="F42" s="3">
        <f t="shared" si="21"/>
        <v>9.3626215340295287E-3</v>
      </c>
      <c r="G42" s="2">
        <v>0.5</v>
      </c>
      <c r="H42" s="3">
        <f t="shared" si="22"/>
        <v>4.5742434904996486E-2</v>
      </c>
      <c r="I42" s="3">
        <f t="shared" si="23"/>
        <v>0.95425756509500348</v>
      </c>
      <c r="J42" s="5">
        <f t="shared" si="30"/>
        <v>89985.868588961355</v>
      </c>
      <c r="K42" s="5">
        <f t="shared" si="24"/>
        <v>4116.1727363001328</v>
      </c>
      <c r="L42" s="5">
        <f t="shared" si="25"/>
        <v>439638.9111040564</v>
      </c>
      <c r="M42" s="5">
        <f t="shared" si="16"/>
        <v>1989001.6929599894</v>
      </c>
      <c r="N42" s="33">
        <f t="shared" si="26"/>
        <v>22.103489405046226</v>
      </c>
      <c r="O42" s="4"/>
      <c r="Q42" s="27" t="s">
        <v>60</v>
      </c>
      <c r="R42" s="29">
        <f t="shared" si="17"/>
        <v>89985.868588961355</v>
      </c>
      <c r="S42" s="29">
        <f t="shared" si="18"/>
        <v>439638.9111040564</v>
      </c>
      <c r="T42" s="35">
        <f t="shared" si="19"/>
        <v>22.103489405046226</v>
      </c>
      <c r="U42" s="42">
        <v>0.81758889711164551</v>
      </c>
      <c r="V42" s="43">
        <f t="shared" si="31"/>
        <v>0.18241110288835449</v>
      </c>
      <c r="W42" s="29">
        <f t="shared" si="27"/>
        <v>359443.89245693025</v>
      </c>
      <c r="X42" s="29">
        <f t="shared" si="20"/>
        <v>1443427.5197930634</v>
      </c>
      <c r="Y42" s="35">
        <f t="shared" si="28"/>
        <v>16.040602179286292</v>
      </c>
      <c r="Z42" s="36">
        <f t="shared" si="29"/>
        <v>6.0628872257599333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1950</v>
      </c>
      <c r="E43" s="55">
        <v>34</v>
      </c>
      <c r="F43" s="3">
        <f t="shared" si="21"/>
        <v>1.7435897435897435E-2</v>
      </c>
      <c r="G43" s="2">
        <v>0.5</v>
      </c>
      <c r="H43" s="3">
        <f t="shared" si="22"/>
        <v>8.3538083538083535E-2</v>
      </c>
      <c r="I43" s="3">
        <f t="shared" si="23"/>
        <v>0.91646191646191644</v>
      </c>
      <c r="J43" s="5">
        <f t="shared" si="30"/>
        <v>85869.695852661214</v>
      </c>
      <c r="K43" s="5">
        <f t="shared" si="24"/>
        <v>7173.389825529438</v>
      </c>
      <c r="L43" s="5">
        <f t="shared" si="25"/>
        <v>411415.00469948252</v>
      </c>
      <c r="M43" s="5">
        <f t="shared" si="16"/>
        <v>1549362.7818559329</v>
      </c>
      <c r="N43" s="33">
        <f t="shared" si="26"/>
        <v>18.043184693636203</v>
      </c>
      <c r="O43" s="4"/>
      <c r="Q43" s="27" t="s">
        <v>62</v>
      </c>
      <c r="R43" s="29">
        <f t="shared" si="17"/>
        <v>85869.695852661214</v>
      </c>
      <c r="S43" s="29">
        <f t="shared" si="18"/>
        <v>411415.00469948252</v>
      </c>
      <c r="T43" s="35">
        <f t="shared" si="19"/>
        <v>18.043184693636203</v>
      </c>
      <c r="U43" s="42">
        <v>0.77888026534586052</v>
      </c>
      <c r="V43" s="43">
        <f t="shared" si="31"/>
        <v>0.22111973465413948</v>
      </c>
      <c r="W43" s="29">
        <f t="shared" si="27"/>
        <v>320443.02802760142</v>
      </c>
      <c r="X43" s="29">
        <f t="shared" si="20"/>
        <v>1083983.627336133</v>
      </c>
      <c r="Y43" s="35">
        <f t="shared" si="28"/>
        <v>12.623587594814323</v>
      </c>
      <c r="Z43" s="36">
        <f t="shared" si="29"/>
        <v>5.41959709882188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1302</v>
      </c>
      <c r="E44" s="55">
        <v>50</v>
      </c>
      <c r="F44" s="3">
        <f t="shared" si="21"/>
        <v>3.840245775729647E-2</v>
      </c>
      <c r="G44" s="2">
        <v>0.5</v>
      </c>
      <c r="H44" s="3">
        <f t="shared" si="22"/>
        <v>0.17519271198318151</v>
      </c>
      <c r="I44" s="3">
        <f t="shared" si="23"/>
        <v>0.82480728801681846</v>
      </c>
      <c r="J44" s="5">
        <f t="shared" si="30"/>
        <v>78696.306027131781</v>
      </c>
      <c r="K44" s="5">
        <f t="shared" si="24"/>
        <v>13787.019275951609</v>
      </c>
      <c r="L44" s="5">
        <f t="shared" si="25"/>
        <v>359013.98194577987</v>
      </c>
      <c r="M44" s="5">
        <f t="shared" si="16"/>
        <v>1137947.7771564503</v>
      </c>
      <c r="N44" s="33">
        <f t="shared" si="26"/>
        <v>14.459989732734407</v>
      </c>
      <c r="O44" s="4"/>
      <c r="Q44" s="27" t="s">
        <v>64</v>
      </c>
      <c r="R44" s="29">
        <f t="shared" si="17"/>
        <v>78696.306027131781</v>
      </c>
      <c r="S44" s="29">
        <f t="shared" si="18"/>
        <v>359013.98194577987</v>
      </c>
      <c r="T44" s="35">
        <f t="shared" si="19"/>
        <v>14.459989732734407</v>
      </c>
      <c r="U44" s="42">
        <v>0.71980976748499381</v>
      </c>
      <c r="V44" s="43">
        <f t="shared" si="31"/>
        <v>0.28019023251500619</v>
      </c>
      <c r="W44" s="29">
        <f t="shared" si="27"/>
        <v>258421.77086825357</v>
      </c>
      <c r="X44" s="29">
        <f t="shared" si="20"/>
        <v>763540.59930853161</v>
      </c>
      <c r="Y44" s="35">
        <f t="shared" si="28"/>
        <v>9.7023689910589841</v>
      </c>
      <c r="Z44" s="36">
        <f t="shared" si="29"/>
        <v>4.7576207416754226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791</v>
      </c>
      <c r="E45" s="55">
        <v>50</v>
      </c>
      <c r="F45" s="3">
        <f t="shared" si="21"/>
        <v>6.3211125158027806E-2</v>
      </c>
      <c r="G45" s="2">
        <v>0.5</v>
      </c>
      <c r="H45" s="3">
        <f t="shared" si="22"/>
        <v>0.27292576419213965</v>
      </c>
      <c r="I45" s="3">
        <f t="shared" si="23"/>
        <v>0.72707423580786035</v>
      </c>
      <c r="J45" s="5">
        <f t="shared" si="30"/>
        <v>64909.286751180167</v>
      </c>
      <c r="K45" s="5">
        <f t="shared" si="24"/>
        <v>17715.416689732574</v>
      </c>
      <c r="L45" s="5">
        <f t="shared" si="25"/>
        <v>280257.89203156944</v>
      </c>
      <c r="M45" s="5">
        <f t="shared" si="16"/>
        <v>778933.79521067045</v>
      </c>
      <c r="N45" s="33">
        <f t="shared" si="26"/>
        <v>12.000344391344095</v>
      </c>
      <c r="O45" s="4"/>
      <c r="Q45" s="27" t="s">
        <v>66</v>
      </c>
      <c r="R45" s="29">
        <f t="shared" si="17"/>
        <v>64909.286751180167</v>
      </c>
      <c r="S45" s="29">
        <f t="shared" si="18"/>
        <v>280257.89203156944</v>
      </c>
      <c r="T45" s="35">
        <f t="shared" si="19"/>
        <v>12.000344391344095</v>
      </c>
      <c r="U45" s="42">
        <v>0.68480776711742686</v>
      </c>
      <c r="V45" s="43">
        <f t="shared" si="31"/>
        <v>0.31519223288257314</v>
      </c>
      <c r="W45" s="29">
        <f t="shared" si="27"/>
        <v>191922.78125917597</v>
      </c>
      <c r="X45" s="29">
        <f t="shared" si="20"/>
        <v>505118.82844027807</v>
      </c>
      <c r="Y45" s="35">
        <f t="shared" si="28"/>
        <v>7.7819192556617347</v>
      </c>
      <c r="Z45" s="36">
        <f t="shared" si="29"/>
        <v>4.2184251356823603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487</v>
      </c>
      <c r="E46" s="55">
        <v>40</v>
      </c>
      <c r="F46" s="3">
        <f t="shared" si="21"/>
        <v>8.2135523613963035E-2</v>
      </c>
      <c r="G46" s="2">
        <v>0.5</v>
      </c>
      <c r="H46" s="3">
        <f t="shared" si="22"/>
        <v>0.34071550255536626</v>
      </c>
      <c r="I46" s="3">
        <f t="shared" si="23"/>
        <v>0.65928449744463369</v>
      </c>
      <c r="J46" s="5">
        <f t="shared" si="30"/>
        <v>47193.870061447597</v>
      </c>
      <c r="K46" s="5">
        <f t="shared" si="24"/>
        <v>16079.683155518771</v>
      </c>
      <c r="L46" s="5">
        <f t="shared" si="25"/>
        <v>195770.14241844101</v>
      </c>
      <c r="M46" s="5">
        <f>L46+M47</f>
        <v>498675.90317910101</v>
      </c>
      <c r="N46" s="33">
        <f t="shared" si="26"/>
        <v>10.566539733440223</v>
      </c>
      <c r="O46" s="4"/>
      <c r="Q46" s="27" t="s">
        <v>68</v>
      </c>
      <c r="R46" s="29">
        <f t="shared" si="17"/>
        <v>47193.870061447597</v>
      </c>
      <c r="S46" s="29">
        <f t="shared" si="18"/>
        <v>195770.14241844101</v>
      </c>
      <c r="T46" s="35">
        <f t="shared" si="19"/>
        <v>10.566539733440223</v>
      </c>
      <c r="U46" s="42">
        <v>0.65629805890441617</v>
      </c>
      <c r="V46" s="43">
        <f t="shared" si="31"/>
        <v>0.34370194109558383</v>
      </c>
      <c r="W46" s="29">
        <f t="shared" si="27"/>
        <v>128483.56446066394</v>
      </c>
      <c r="X46" s="29">
        <f>X47+W46</f>
        <v>313196.0471811021</v>
      </c>
      <c r="Y46" s="35">
        <f t="shared" si="28"/>
        <v>6.6363713502052919</v>
      </c>
      <c r="Z46" s="36">
        <f t="shared" si="29"/>
        <v>3.930168383234931</v>
      </c>
    </row>
    <row r="47" spans="1:26" s="2" customFormat="1" x14ac:dyDescent="0.25">
      <c r="A47" s="12">
        <v>19</v>
      </c>
      <c r="B47" s="13" t="s">
        <v>69</v>
      </c>
      <c r="C47" s="12"/>
      <c r="D47" s="55">
        <v>331</v>
      </c>
      <c r="E47" s="55">
        <v>34</v>
      </c>
      <c r="F47" s="17">
        <f t="shared" si="21"/>
        <v>0.1027190332326284</v>
      </c>
      <c r="G47" s="12"/>
      <c r="H47" s="17">
        <v>1</v>
      </c>
      <c r="I47" s="17">
        <f t="shared" si="23"/>
        <v>0</v>
      </c>
      <c r="J47" s="21">
        <f t="shared" si="30"/>
        <v>31114.186905928822</v>
      </c>
      <c r="K47" s="21">
        <f t="shared" si="24"/>
        <v>31114.186905928822</v>
      </c>
      <c r="L47" s="21">
        <f>K47/F47</f>
        <v>302905.76076065999</v>
      </c>
      <c r="M47" s="21">
        <f>L47</f>
        <v>302905.76076065999</v>
      </c>
      <c r="N47" s="34">
        <f t="shared" si="26"/>
        <v>9.735294117647058</v>
      </c>
      <c r="O47" s="4"/>
      <c r="Q47" s="30" t="s">
        <v>69</v>
      </c>
      <c r="R47" s="31">
        <f t="shared" si="17"/>
        <v>31114.186905928822</v>
      </c>
      <c r="S47" s="31">
        <f t="shared" si="18"/>
        <v>302905.76076065999</v>
      </c>
      <c r="T47" s="38">
        <f t="shared" si="19"/>
        <v>9.735294117647058</v>
      </c>
      <c r="U47" s="44">
        <v>0.6098018151143324</v>
      </c>
      <c r="V47" s="45">
        <f t="shared" si="31"/>
        <v>0.3901981848856676</v>
      </c>
      <c r="W47" s="31">
        <f t="shared" si="27"/>
        <v>184712.48272043819</v>
      </c>
      <c r="X47" s="31">
        <f>W47</f>
        <v>184712.48272043819</v>
      </c>
      <c r="Y47" s="38">
        <f t="shared" si="28"/>
        <v>5.9366000236130594</v>
      </c>
      <c r="Z47" s="37">
        <f t="shared" si="29"/>
        <v>3.7986940940339986</v>
      </c>
    </row>
    <row r="48" spans="1:26" s="2" customFormat="1" ht="13.2" x14ac:dyDescent="0.25">
      <c r="B48" s="2" t="s">
        <v>70</v>
      </c>
      <c r="D48" s="58">
        <f>SUM(D29:D47)</f>
        <v>57992</v>
      </c>
      <c r="E48" s="58">
        <f>SUM(E29:E47)</f>
        <v>321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1236</v>
      </c>
      <c r="E54" s="49">
        <f>E4+E29</f>
        <v>6</v>
      </c>
      <c r="F54" s="3">
        <f>E54/D54</f>
        <v>4.8543689320388345E-3</v>
      </c>
      <c r="G54" s="2">
        <v>0.3</v>
      </c>
      <c r="H54" s="18">
        <f>C54*F54/(1+(1-G54)*C54*F54)</f>
        <v>4.8379293662312532E-3</v>
      </c>
      <c r="I54" s="18">
        <f>1-H54</f>
        <v>0.99516207063376871</v>
      </c>
      <c r="J54" s="19">
        <v>100000</v>
      </c>
      <c r="K54" s="20">
        <f>J54*H54</f>
        <v>483.79293662312534</v>
      </c>
      <c r="L54" s="20">
        <f>C54*(J55+G54*K54)</f>
        <v>99661.344944363809</v>
      </c>
      <c r="M54" s="5">
        <f t="shared" ref="M54:M70" si="32">L54+M55</f>
        <v>7548595.9762204811</v>
      </c>
      <c r="N54" s="32">
        <f>M54/J54</f>
        <v>75.485959762204814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99661.344944363809</v>
      </c>
      <c r="T54" s="35">
        <f t="shared" ref="T54:T72" si="35">N54</f>
        <v>75.485959762204814</v>
      </c>
      <c r="U54" s="42">
        <v>0.96170886472285344</v>
      </c>
      <c r="V54" s="43">
        <f>1-U54</f>
        <v>3.829113527714656E-2</v>
      </c>
      <c r="W54" s="29">
        <f>S54*U54</f>
        <v>95845.198903196811</v>
      </c>
      <c r="X54" s="29">
        <f t="shared" ref="X54:X70" si="36">X55+W54</f>
        <v>6703818.7343834732</v>
      </c>
      <c r="Y54" s="40">
        <f>X54/R54</f>
        <v>67.038187343834736</v>
      </c>
      <c r="Z54" s="36">
        <f>T54-Y54</f>
        <v>8.4477724183700786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5447</v>
      </c>
      <c r="E55" s="49">
        <f t="shared" si="37"/>
        <v>3</v>
      </c>
      <c r="F55" s="3">
        <f t="shared" ref="F55:F72" si="38">E55/D55</f>
        <v>5.507618872774004E-4</v>
      </c>
      <c r="G55" s="2">
        <v>0.4</v>
      </c>
      <c r="H55" s="3">
        <f t="shared" ref="H55:H71" si="39">C55*F55/(1+(1-G55)*C55*F55)</f>
        <v>2.2001393421583366E-3</v>
      </c>
      <c r="I55" s="3">
        <f t="shared" ref="I55:I72" si="40">1-H55</f>
        <v>0.99779986065784165</v>
      </c>
      <c r="J55" s="5">
        <f>I54*J54</f>
        <v>99516.207063376874</v>
      </c>
      <c r="K55" s="5">
        <f t="shared" ref="K55:K72" si="41">J55*H55</f>
        <v>218.94952234251082</v>
      </c>
      <c r="L55" s="5">
        <f t="shared" ref="L55:L71" si="42">C55*(J56+G55*K55)</f>
        <v>397539.34939988545</v>
      </c>
      <c r="M55" s="5">
        <f t="shared" si="32"/>
        <v>7448934.6312761176</v>
      </c>
      <c r="N55" s="33">
        <f t="shared" ref="N55:N72" si="43">M55/J55</f>
        <v>74.85147244942992</v>
      </c>
      <c r="O55" s="4"/>
      <c r="Q55" s="27" t="s">
        <v>36</v>
      </c>
      <c r="R55" s="29">
        <f t="shared" si="33"/>
        <v>99516.207063376874</v>
      </c>
      <c r="S55" s="29">
        <f t="shared" si="34"/>
        <v>397539.34939988545</v>
      </c>
      <c r="T55" s="35">
        <f t="shared" si="35"/>
        <v>74.85147244942992</v>
      </c>
      <c r="U55" s="42">
        <v>0.96170886472285344</v>
      </c>
      <c r="V55" s="43">
        <f>1-U55</f>
        <v>3.829113527714656E-2</v>
      </c>
      <c r="W55" s="29">
        <f t="shared" ref="W55:W72" si="44">S55*U55</f>
        <v>382317.11639402562</v>
      </c>
      <c r="X55" s="29">
        <f t="shared" si="36"/>
        <v>6607973.5354802767</v>
      </c>
      <c r="Y55" s="35">
        <f t="shared" ref="Y55:Y72" si="45">X55/R55</f>
        <v>66.400978599113913</v>
      </c>
      <c r="Z55" s="36">
        <f t="shared" ref="Z55:Z72" si="46">T55-Y55</f>
        <v>8.4504938503160076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7237</v>
      </c>
      <c r="E56" s="49">
        <f t="shared" si="37"/>
        <v>5</v>
      </c>
      <c r="F56" s="3">
        <f t="shared" si="38"/>
        <v>6.9089401685781403E-4</v>
      </c>
      <c r="G56" s="2">
        <v>0.5</v>
      </c>
      <c r="H56" s="3">
        <f t="shared" si="39"/>
        <v>3.4485136905993518E-3</v>
      </c>
      <c r="I56" s="3">
        <f t="shared" si="40"/>
        <v>0.9965514863094006</v>
      </c>
      <c r="J56" s="5">
        <f t="shared" ref="J56:J72" si="47">I55*J55</f>
        <v>99297.257541034356</v>
      </c>
      <c r="K56" s="5">
        <f t="shared" si="41"/>
        <v>342.42795206922671</v>
      </c>
      <c r="L56" s="5">
        <f t="shared" si="42"/>
        <v>495630.21782499866</v>
      </c>
      <c r="M56" s="5">
        <f t="shared" si="32"/>
        <v>7051395.2818762325</v>
      </c>
      <c r="N56" s="33">
        <f t="shared" si="43"/>
        <v>71.012991259725979</v>
      </c>
      <c r="O56" s="4"/>
      <c r="Q56" s="27" t="s">
        <v>38</v>
      </c>
      <c r="R56" s="29">
        <f t="shared" si="33"/>
        <v>99297.257541034356</v>
      </c>
      <c r="S56" s="29">
        <f t="shared" si="34"/>
        <v>495630.21782499866</v>
      </c>
      <c r="T56" s="35">
        <f t="shared" si="35"/>
        <v>71.012991259725979</v>
      </c>
      <c r="U56" s="42">
        <v>0.96170886472285344</v>
      </c>
      <c r="V56" s="43">
        <f>1-U56</f>
        <v>3.829113527714656E-2</v>
      </c>
      <c r="W56" s="29">
        <f t="shared" si="44"/>
        <v>476651.97410682001</v>
      </c>
      <c r="X56" s="29">
        <f t="shared" si="36"/>
        <v>6225656.4190862514</v>
      </c>
      <c r="Y56" s="35">
        <f t="shared" si="45"/>
        <v>62.697163781321088</v>
      </c>
      <c r="Z56" s="36">
        <f t="shared" si="46"/>
        <v>8.3158274784048913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7824</v>
      </c>
      <c r="E57" s="49">
        <f t="shared" si="37"/>
        <v>3</v>
      </c>
      <c r="F57" s="3">
        <f t="shared" si="38"/>
        <v>3.834355828220859E-4</v>
      </c>
      <c r="G57" s="2">
        <v>0.5</v>
      </c>
      <c r="H57" s="3">
        <f t="shared" si="39"/>
        <v>1.9153418885271022E-3</v>
      </c>
      <c r="I57" s="3">
        <f t="shared" si="40"/>
        <v>0.99808465811147284</v>
      </c>
      <c r="J57" s="5">
        <f t="shared" si="47"/>
        <v>98954.82958896512</v>
      </c>
      <c r="K57" s="5">
        <f t="shared" si="41"/>
        <v>189.53233018380604</v>
      </c>
      <c r="L57" s="5">
        <f t="shared" si="42"/>
        <v>494300.31711936608</v>
      </c>
      <c r="M57" s="5">
        <f t="shared" si="32"/>
        <v>6555765.0640512342</v>
      </c>
      <c r="N57" s="33">
        <f t="shared" si="43"/>
        <v>66.25007684094173</v>
      </c>
      <c r="O57" s="4"/>
      <c r="Q57" s="27" t="s">
        <v>40</v>
      </c>
      <c r="R57" s="29">
        <f t="shared" si="33"/>
        <v>98954.82958896512</v>
      </c>
      <c r="S57" s="29">
        <f t="shared" si="34"/>
        <v>494300.31711936608</v>
      </c>
      <c r="T57" s="35">
        <f t="shared" si="35"/>
        <v>66.25007684094173</v>
      </c>
      <c r="U57" s="42">
        <v>0.96170886472285344</v>
      </c>
      <c r="V57" s="43">
        <f>1-U57</f>
        <v>3.829113527714656E-2</v>
      </c>
      <c r="W57" s="29">
        <f t="shared" si="44"/>
        <v>475372.99680901197</v>
      </c>
      <c r="X57" s="29">
        <f t="shared" si="36"/>
        <v>5749004.4449794311</v>
      </c>
      <c r="Y57" s="35">
        <f t="shared" si="45"/>
        <v>58.097259819045028</v>
      </c>
      <c r="Z57" s="36">
        <f t="shared" si="46"/>
        <v>8.152817021896702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8755</v>
      </c>
      <c r="E58" s="49">
        <f t="shared" si="37"/>
        <v>7</v>
      </c>
      <c r="F58" s="3">
        <f t="shared" si="38"/>
        <v>7.9954311821816106E-4</v>
      </c>
      <c r="G58" s="2">
        <v>0.5</v>
      </c>
      <c r="H58" s="3">
        <f t="shared" si="39"/>
        <v>3.9897406668566544E-3</v>
      </c>
      <c r="I58" s="3">
        <f t="shared" si="40"/>
        <v>0.99601025933314336</v>
      </c>
      <c r="J58" s="5">
        <f t="shared" si="47"/>
        <v>98765.297258781313</v>
      </c>
      <c r="K58" s="5">
        <f t="shared" si="41"/>
        <v>394.04792294754583</v>
      </c>
      <c r="L58" s="5">
        <f t="shared" si="42"/>
        <v>492841.36648653768</v>
      </c>
      <c r="M58" s="5">
        <f t="shared" si="32"/>
        <v>6061464.7469318677</v>
      </c>
      <c r="N58" s="33">
        <f t="shared" si="43"/>
        <v>61.372414351670848</v>
      </c>
      <c r="O58" s="4"/>
      <c r="Q58" s="27" t="s">
        <v>42</v>
      </c>
      <c r="R58" s="29">
        <f t="shared" si="33"/>
        <v>98765.297258781313</v>
      </c>
      <c r="S58" s="29">
        <f t="shared" si="34"/>
        <v>492841.36648653768</v>
      </c>
      <c r="T58" s="35">
        <f t="shared" si="35"/>
        <v>61.372414351670848</v>
      </c>
      <c r="U58" s="42">
        <v>0.96170886472285344</v>
      </c>
      <c r="V58" s="43">
        <f>1-U58</f>
        <v>3.829113527714656E-2</v>
      </c>
      <c r="W58" s="29">
        <f t="shared" si="44"/>
        <v>473969.91105222789</v>
      </c>
      <c r="X58" s="29">
        <f t="shared" si="36"/>
        <v>5273631.4481704189</v>
      </c>
      <c r="Y58" s="35">
        <f t="shared" si="45"/>
        <v>53.395591311314924</v>
      </c>
      <c r="Z58" s="36">
        <f t="shared" si="46"/>
        <v>7.9768230403559244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8714</v>
      </c>
      <c r="E59" s="49">
        <f t="shared" si="37"/>
        <v>9</v>
      </c>
      <c r="F59" s="3">
        <f t="shared" si="38"/>
        <v>1.0328207482212532E-3</v>
      </c>
      <c r="G59" s="2">
        <v>0.5</v>
      </c>
      <c r="H59" s="3">
        <f t="shared" si="39"/>
        <v>5.1508040977508163E-3</v>
      </c>
      <c r="I59" s="3">
        <f t="shared" si="40"/>
        <v>0.99484919590224918</v>
      </c>
      <c r="J59" s="5">
        <f t="shared" si="47"/>
        <v>98371.249335833767</v>
      </c>
      <c r="K59" s="5">
        <f t="shared" si="41"/>
        <v>506.69103417987981</v>
      </c>
      <c r="L59" s="5">
        <f t="shared" si="42"/>
        <v>490589.51909371914</v>
      </c>
      <c r="M59" s="5">
        <f t="shared" si="32"/>
        <v>5568623.3804453304</v>
      </c>
      <c r="N59" s="33">
        <f t="shared" si="43"/>
        <v>56.60824090415251</v>
      </c>
      <c r="O59" s="4"/>
      <c r="Q59" s="27" t="s">
        <v>44</v>
      </c>
      <c r="R59" s="29">
        <f t="shared" si="33"/>
        <v>98371.249335833767</v>
      </c>
      <c r="S59" s="29">
        <f t="shared" si="34"/>
        <v>490589.51909371914</v>
      </c>
      <c r="T59" s="35">
        <f t="shared" si="35"/>
        <v>56.60824090415251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472482.68860375718</v>
      </c>
      <c r="X59" s="29">
        <f t="shared" si="36"/>
        <v>4799661.5371181909</v>
      </c>
      <c r="Y59" s="35">
        <f t="shared" si="45"/>
        <v>48.791304060116424</v>
      </c>
      <c r="Z59" s="36">
        <f t="shared" si="46"/>
        <v>7.8169368440360856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8735</v>
      </c>
      <c r="E60" s="49">
        <f t="shared" si="37"/>
        <v>14</v>
      </c>
      <c r="F60" s="3">
        <f t="shared" si="38"/>
        <v>1.6027475672581567E-3</v>
      </c>
      <c r="G60" s="2">
        <v>0.5</v>
      </c>
      <c r="H60" s="3">
        <f t="shared" si="39"/>
        <v>7.9817559863169883E-3</v>
      </c>
      <c r="I60" s="3">
        <f t="shared" si="40"/>
        <v>0.99201824401368299</v>
      </c>
      <c r="J60" s="5">
        <f t="shared" si="47"/>
        <v>97864.558301653888</v>
      </c>
      <c r="K60" s="5">
        <f t="shared" si="41"/>
        <v>781.1310240724938</v>
      </c>
      <c r="L60" s="5">
        <f t="shared" si="42"/>
        <v>487369.96394808817</v>
      </c>
      <c r="M60" s="5">
        <f t="shared" si="32"/>
        <v>5078033.8613516111</v>
      </c>
      <c r="N60" s="33">
        <f t="shared" si="43"/>
        <v>51.888384819551099</v>
      </c>
      <c r="O60" s="4"/>
      <c r="Q60" s="27" t="s">
        <v>46</v>
      </c>
      <c r="R60" s="29">
        <f t="shared" si="33"/>
        <v>97864.558301653888</v>
      </c>
      <c r="S60" s="29">
        <f t="shared" si="34"/>
        <v>487369.96394808817</v>
      </c>
      <c r="T60" s="35">
        <f t="shared" si="35"/>
        <v>51.888384819551099</v>
      </c>
      <c r="U60" s="42">
        <v>0.95736753435116873</v>
      </c>
      <c r="V60" s="43">
        <f t="shared" si="48"/>
        <v>4.2632465648831275E-2</v>
      </c>
      <c r="W60" s="29">
        <f t="shared" si="44"/>
        <v>466592.18070179917</v>
      </c>
      <c r="X60" s="29">
        <f t="shared" si="36"/>
        <v>4327178.848514434</v>
      </c>
      <c r="Y60" s="35">
        <f t="shared" si="45"/>
        <v>44.215995285816412</v>
      </c>
      <c r="Z60" s="36">
        <f t="shared" si="46"/>
        <v>7.6723895337346875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9205</v>
      </c>
      <c r="E61" s="49">
        <f t="shared" si="37"/>
        <v>17</v>
      </c>
      <c r="F61" s="3">
        <f t="shared" si="38"/>
        <v>1.8468223791417708E-3</v>
      </c>
      <c r="G61" s="2">
        <v>0.5</v>
      </c>
      <c r="H61" s="3">
        <f t="shared" si="39"/>
        <v>9.191673425250067E-3</v>
      </c>
      <c r="I61" s="3">
        <f t="shared" si="40"/>
        <v>0.99080832657474993</v>
      </c>
      <c r="J61" s="5">
        <f t="shared" si="47"/>
        <v>97083.427277581388</v>
      </c>
      <c r="K61" s="5">
        <f t="shared" si="41"/>
        <v>892.35915853954225</v>
      </c>
      <c r="L61" s="5">
        <f t="shared" si="42"/>
        <v>483186.238491558</v>
      </c>
      <c r="M61" s="5">
        <f t="shared" si="32"/>
        <v>4590663.8974035233</v>
      </c>
      <c r="N61" s="33">
        <f t="shared" si="43"/>
        <v>47.285762628444047</v>
      </c>
      <c r="O61" s="4"/>
      <c r="Q61" s="27" t="s">
        <v>48</v>
      </c>
      <c r="R61" s="29">
        <f t="shared" si="33"/>
        <v>97083.427277581388</v>
      </c>
      <c r="S61" s="29">
        <f t="shared" si="34"/>
        <v>483186.238491558</v>
      </c>
      <c r="T61" s="35">
        <f t="shared" si="35"/>
        <v>47.285762628444047</v>
      </c>
      <c r="U61" s="42">
        <v>0.95681081085376496</v>
      </c>
      <c r="V61" s="43">
        <f t="shared" si="48"/>
        <v>4.3189189146235041E-2</v>
      </c>
      <c r="W61" s="29">
        <f t="shared" si="44"/>
        <v>462317.81664448825</v>
      </c>
      <c r="X61" s="29">
        <f t="shared" si="36"/>
        <v>3860586.6678126347</v>
      </c>
      <c r="Y61" s="35">
        <f t="shared" si="45"/>
        <v>39.765661102738243</v>
      </c>
      <c r="Z61" s="36">
        <f t="shared" si="46"/>
        <v>7.5201015257058046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10549</v>
      </c>
      <c r="E62" s="49">
        <f t="shared" si="37"/>
        <v>22</v>
      </c>
      <c r="F62" s="3">
        <f t="shared" si="38"/>
        <v>2.0855057351407717E-3</v>
      </c>
      <c r="G62" s="2">
        <v>0.5</v>
      </c>
      <c r="H62" s="3">
        <f t="shared" si="39"/>
        <v>1.0373443983402489E-2</v>
      </c>
      <c r="I62" s="3">
        <f t="shared" si="40"/>
        <v>0.98962655601659755</v>
      </c>
      <c r="J62" s="5">
        <f t="shared" si="47"/>
        <v>96191.06811904184</v>
      </c>
      <c r="K62" s="5">
        <f t="shared" si="41"/>
        <v>997.8326568365336</v>
      </c>
      <c r="L62" s="5">
        <f t="shared" si="42"/>
        <v>478460.75895311788</v>
      </c>
      <c r="M62" s="5">
        <f t="shared" si="32"/>
        <v>4107477.6589119649</v>
      </c>
      <c r="N62" s="33">
        <f t="shared" si="43"/>
        <v>42.701237643278176</v>
      </c>
      <c r="O62" s="4"/>
      <c r="Q62" s="27" t="s">
        <v>50</v>
      </c>
      <c r="R62" s="29">
        <f t="shared" si="33"/>
        <v>96191.06811904184</v>
      </c>
      <c r="S62" s="29">
        <f t="shared" si="34"/>
        <v>478460.75895311788</v>
      </c>
      <c r="T62" s="35">
        <f t="shared" si="35"/>
        <v>42.701237643278176</v>
      </c>
      <c r="U62" s="42">
        <v>0.94800928093814252</v>
      </c>
      <c r="V62" s="43">
        <f t="shared" si="48"/>
        <v>5.1990719061857482E-2</v>
      </c>
      <c r="W62" s="29">
        <f t="shared" si="44"/>
        <v>453585.24005226319</v>
      </c>
      <c r="X62" s="29">
        <f t="shared" si="36"/>
        <v>3398268.8511681464</v>
      </c>
      <c r="Y62" s="35">
        <f t="shared" si="45"/>
        <v>35.328320161312668</v>
      </c>
      <c r="Z62" s="36">
        <f t="shared" si="46"/>
        <v>7.3729174819655086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10342</v>
      </c>
      <c r="E63" s="49">
        <f t="shared" si="37"/>
        <v>29</v>
      </c>
      <c r="F63" s="3">
        <f t="shared" si="38"/>
        <v>2.8040997872751886E-3</v>
      </c>
      <c r="G63" s="2">
        <v>0.5</v>
      </c>
      <c r="H63" s="3">
        <f t="shared" si="39"/>
        <v>1.392289596236017E-2</v>
      </c>
      <c r="I63" s="3">
        <f t="shared" si="40"/>
        <v>0.98607710403763982</v>
      </c>
      <c r="J63" s="5">
        <f t="shared" si="47"/>
        <v>95193.23546220531</v>
      </c>
      <c r="K63" s="5">
        <f t="shared" si="41"/>
        <v>1325.3655136607392</v>
      </c>
      <c r="L63" s="5">
        <f t="shared" si="42"/>
        <v>472652.76352687471</v>
      </c>
      <c r="M63" s="5">
        <f t="shared" si="32"/>
        <v>3629016.8999588471</v>
      </c>
      <c r="N63" s="33">
        <f t="shared" si="43"/>
        <v>38.122634264276904</v>
      </c>
      <c r="O63" s="4"/>
      <c r="Q63" s="27" t="s">
        <v>52</v>
      </c>
      <c r="R63" s="29">
        <f t="shared" si="33"/>
        <v>95193.23546220531</v>
      </c>
      <c r="S63" s="29">
        <f t="shared" si="34"/>
        <v>472652.76352687471</v>
      </c>
      <c r="T63" s="35">
        <f t="shared" si="35"/>
        <v>38.122634264276904</v>
      </c>
      <c r="U63" s="42">
        <v>0.94216194080535964</v>
      </c>
      <c r="V63" s="43">
        <f t="shared" si="48"/>
        <v>5.7838059194640357E-2</v>
      </c>
      <c r="W63" s="29">
        <f t="shared" si="44"/>
        <v>445315.44501149701</v>
      </c>
      <c r="X63" s="29">
        <f t="shared" si="36"/>
        <v>2944683.6111158831</v>
      </c>
      <c r="Y63" s="35">
        <f t="shared" si="45"/>
        <v>30.933748567512598</v>
      </c>
      <c r="Z63" s="36">
        <f t="shared" si="46"/>
        <v>7.1888856967643058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9838</v>
      </c>
      <c r="E64" s="49">
        <f t="shared" si="37"/>
        <v>40</v>
      </c>
      <c r="F64" s="3">
        <f t="shared" si="38"/>
        <v>4.0658670461475909E-3</v>
      </c>
      <c r="G64" s="2">
        <v>0.5</v>
      </c>
      <c r="H64" s="3">
        <f t="shared" si="39"/>
        <v>2.0124773596297038E-2</v>
      </c>
      <c r="I64" s="3">
        <f t="shared" si="40"/>
        <v>0.97987522640370295</v>
      </c>
      <c r="J64" s="5">
        <f t="shared" si="47"/>
        <v>93867.869948544569</v>
      </c>
      <c r="K64" s="5">
        <f t="shared" si="41"/>
        <v>1889.0696306811139</v>
      </c>
      <c r="L64" s="5">
        <f t="shared" si="42"/>
        <v>464616.67566602002</v>
      </c>
      <c r="M64" s="5">
        <f t="shared" si="32"/>
        <v>3156364.1364319725</v>
      </c>
      <c r="N64" s="33">
        <f t="shared" si="43"/>
        <v>33.625607336804308</v>
      </c>
      <c r="O64" s="4"/>
      <c r="Q64" s="27" t="s">
        <v>54</v>
      </c>
      <c r="R64" s="29">
        <f t="shared" si="33"/>
        <v>93867.869948544569</v>
      </c>
      <c r="S64" s="29">
        <f t="shared" si="34"/>
        <v>464616.67566602002</v>
      </c>
      <c r="T64" s="35">
        <f t="shared" si="35"/>
        <v>33.625607336804308</v>
      </c>
      <c r="U64" s="42">
        <v>0.92489605986448908</v>
      </c>
      <c r="V64" s="43">
        <f t="shared" si="48"/>
        <v>7.5103940135510916E-2</v>
      </c>
      <c r="W64" s="29">
        <f t="shared" si="44"/>
        <v>429722.13267083914</v>
      </c>
      <c r="X64" s="29">
        <f t="shared" si="36"/>
        <v>2499368.1661043861</v>
      </c>
      <c r="Y64" s="35">
        <f t="shared" si="45"/>
        <v>26.626450216399515</v>
      </c>
      <c r="Z64" s="36">
        <f t="shared" si="46"/>
        <v>6.9991571204047922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8026</v>
      </c>
      <c r="E65" s="49">
        <f t="shared" si="37"/>
        <v>48</v>
      </c>
      <c r="F65" s="3">
        <f t="shared" si="38"/>
        <v>5.9805631696984796E-3</v>
      </c>
      <c r="G65" s="2">
        <v>0.5</v>
      </c>
      <c r="H65" s="3">
        <f t="shared" si="39"/>
        <v>2.9462312791554139E-2</v>
      </c>
      <c r="I65" s="3">
        <f t="shared" si="40"/>
        <v>0.97053768720844591</v>
      </c>
      <c r="J65" s="5">
        <f t="shared" si="47"/>
        <v>91978.800317863454</v>
      </c>
      <c r="K65" s="5">
        <f t="shared" si="41"/>
        <v>2709.9081851567926</v>
      </c>
      <c r="L65" s="5">
        <f t="shared" si="42"/>
        <v>453119.23112642532</v>
      </c>
      <c r="M65" s="5">
        <f t="shared" si="32"/>
        <v>2691747.4607659527</v>
      </c>
      <c r="N65" s="33">
        <f t="shared" si="43"/>
        <v>29.264868115954119</v>
      </c>
      <c r="O65" s="4"/>
      <c r="Q65" s="27" t="s">
        <v>56</v>
      </c>
      <c r="R65" s="29">
        <f t="shared" si="33"/>
        <v>91978.800317863454</v>
      </c>
      <c r="S65" s="29">
        <f t="shared" si="34"/>
        <v>453119.23112642532</v>
      </c>
      <c r="T65" s="35">
        <f t="shared" si="35"/>
        <v>29.264868115954119</v>
      </c>
      <c r="U65" s="42">
        <v>0.89970667843387275</v>
      </c>
      <c r="V65" s="43">
        <f t="shared" si="48"/>
        <v>0.10029332156612725</v>
      </c>
      <c r="W65" s="29">
        <f t="shared" si="44"/>
        <v>407674.39837126643</v>
      </c>
      <c r="X65" s="29">
        <f t="shared" si="36"/>
        <v>2069646.0334335468</v>
      </c>
      <c r="Y65" s="35">
        <f t="shared" si="45"/>
        <v>22.501337550405026</v>
      </c>
      <c r="Z65" s="36">
        <f t="shared" si="46"/>
        <v>6.7635305655490932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6375</v>
      </c>
      <c r="E66" s="49">
        <f t="shared" si="37"/>
        <v>50</v>
      </c>
      <c r="F66" s="3">
        <f t="shared" si="38"/>
        <v>7.8431372549019607E-3</v>
      </c>
      <c r="G66" s="2">
        <v>0.5</v>
      </c>
      <c r="H66" s="3">
        <f t="shared" si="39"/>
        <v>3.8461538461538464E-2</v>
      </c>
      <c r="I66" s="3">
        <f t="shared" si="40"/>
        <v>0.96153846153846156</v>
      </c>
      <c r="J66" s="5">
        <f t="shared" si="47"/>
        <v>89268.892132706664</v>
      </c>
      <c r="K66" s="5">
        <f t="shared" si="41"/>
        <v>3433.4189281810259</v>
      </c>
      <c r="L66" s="5">
        <f t="shared" si="42"/>
        <v>437760.91334308079</v>
      </c>
      <c r="M66" s="5">
        <f t="shared" si="32"/>
        <v>2238628.2296395274</v>
      </c>
      <c r="N66" s="33">
        <f t="shared" si="43"/>
        <v>25.077360950235548</v>
      </c>
      <c r="O66" s="4"/>
      <c r="Q66" s="27" t="s">
        <v>58</v>
      </c>
      <c r="R66" s="29">
        <f t="shared" si="33"/>
        <v>89268.892132706664</v>
      </c>
      <c r="S66" s="29">
        <f t="shared" si="34"/>
        <v>437760.91334308079</v>
      </c>
      <c r="T66" s="35">
        <f t="shared" si="35"/>
        <v>25.077360950235548</v>
      </c>
      <c r="U66" s="42">
        <v>0.86438699185239576</v>
      </c>
      <c r="V66" s="43">
        <f t="shared" si="48"/>
        <v>0.13561300814760424</v>
      </c>
      <c r="W66" s="29">
        <f t="shared" si="44"/>
        <v>378394.8390351829</v>
      </c>
      <c r="X66" s="29">
        <f t="shared" si="36"/>
        <v>1661971.6350622803</v>
      </c>
      <c r="Y66" s="35">
        <f t="shared" si="45"/>
        <v>18.617590017714146</v>
      </c>
      <c r="Z66" s="36">
        <f t="shared" si="46"/>
        <v>6.4597709325214012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5187</v>
      </c>
      <c r="E67" s="49">
        <f t="shared" si="37"/>
        <v>67</v>
      </c>
      <c r="F67" s="3">
        <f t="shared" si="38"/>
        <v>1.2916907653749759E-2</v>
      </c>
      <c r="G67" s="2">
        <v>0.5</v>
      </c>
      <c r="H67" s="3">
        <f t="shared" si="39"/>
        <v>6.2564198337846683E-2</v>
      </c>
      <c r="I67" s="3">
        <f t="shared" si="40"/>
        <v>0.93743580166215335</v>
      </c>
      <c r="J67" s="5">
        <f t="shared" si="47"/>
        <v>85835.473204525639</v>
      </c>
      <c r="K67" s="5">
        <f t="shared" si="41"/>
        <v>5370.2275699908669</v>
      </c>
      <c r="L67" s="5">
        <f t="shared" si="42"/>
        <v>415751.79709765106</v>
      </c>
      <c r="M67" s="5">
        <f t="shared" si="32"/>
        <v>1800867.3162964468</v>
      </c>
      <c r="N67" s="33">
        <f t="shared" si="43"/>
        <v>20.980455388244973</v>
      </c>
      <c r="O67" s="4"/>
      <c r="Q67" s="27" t="s">
        <v>60</v>
      </c>
      <c r="R67" s="29">
        <f t="shared" si="33"/>
        <v>85835.473204525639</v>
      </c>
      <c r="S67" s="29">
        <f t="shared" si="34"/>
        <v>415751.79709765106</v>
      </c>
      <c r="T67" s="35">
        <f t="shared" si="35"/>
        <v>20.980455388244973</v>
      </c>
      <c r="U67" s="42">
        <v>0.82345390469096191</v>
      </c>
      <c r="V67" s="43">
        <f t="shared" si="48"/>
        <v>0.17654609530903809</v>
      </c>
      <c r="W67" s="29">
        <f t="shared" si="44"/>
        <v>342352.44070234528</v>
      </c>
      <c r="X67" s="29">
        <f t="shared" si="36"/>
        <v>1283576.7960270974</v>
      </c>
      <c r="Y67" s="35">
        <f t="shared" si="45"/>
        <v>14.953919959975492</v>
      </c>
      <c r="Z67" s="36">
        <f t="shared" si="46"/>
        <v>6.0265354282694812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3664</v>
      </c>
      <c r="E68" s="49">
        <f t="shared" si="37"/>
        <v>83</v>
      </c>
      <c r="F68" s="3">
        <f t="shared" si="38"/>
        <v>2.2652838427947599E-2</v>
      </c>
      <c r="G68" s="2">
        <v>0.5</v>
      </c>
      <c r="H68" s="3">
        <f t="shared" si="39"/>
        <v>0.1071935942141289</v>
      </c>
      <c r="I68" s="3">
        <f t="shared" si="40"/>
        <v>0.89280640578587112</v>
      </c>
      <c r="J68" s="5">
        <f t="shared" si="47"/>
        <v>80465.245634534775</v>
      </c>
      <c r="K68" s="5">
        <f t="shared" si="41"/>
        <v>8625.3588888885279</v>
      </c>
      <c r="L68" s="5">
        <f t="shared" si="42"/>
        <v>380762.83095045254</v>
      </c>
      <c r="M68" s="5">
        <f t="shared" si="32"/>
        <v>1385115.5191987958</v>
      </c>
      <c r="N68" s="33">
        <f t="shared" si="43"/>
        <v>17.213835715979222</v>
      </c>
      <c r="O68" s="4"/>
      <c r="Q68" s="27" t="s">
        <v>62</v>
      </c>
      <c r="R68" s="29">
        <f t="shared" si="33"/>
        <v>80465.245634534775</v>
      </c>
      <c r="S68" s="29">
        <f t="shared" si="34"/>
        <v>380762.83095045254</v>
      </c>
      <c r="T68" s="35">
        <f t="shared" si="35"/>
        <v>17.213835715979222</v>
      </c>
      <c r="U68" s="42">
        <v>0.7557222850963411</v>
      </c>
      <c r="V68" s="43">
        <f t="shared" si="48"/>
        <v>0.2442777149036589</v>
      </c>
      <c r="W68" s="29">
        <f t="shared" si="44"/>
        <v>287750.95668562781</v>
      </c>
      <c r="X68" s="29">
        <f t="shared" si="36"/>
        <v>941224.35532475216</v>
      </c>
      <c r="Y68" s="35">
        <f t="shared" si="45"/>
        <v>11.697278096927716</v>
      </c>
      <c r="Z68" s="36">
        <f t="shared" si="46"/>
        <v>5.5165576190515058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2310</v>
      </c>
      <c r="E69" s="49">
        <f t="shared" si="37"/>
        <v>84</v>
      </c>
      <c r="F69" s="3">
        <f t="shared" si="38"/>
        <v>3.6363636363636362E-2</v>
      </c>
      <c r="G69" s="2">
        <v>0.5</v>
      </c>
      <c r="H69" s="3">
        <f t="shared" si="39"/>
        <v>0.16666666666666669</v>
      </c>
      <c r="I69" s="3">
        <f t="shared" si="40"/>
        <v>0.83333333333333326</v>
      </c>
      <c r="J69" s="5">
        <f t="shared" si="47"/>
        <v>71839.886745646247</v>
      </c>
      <c r="K69" s="5">
        <f t="shared" si="41"/>
        <v>11973.314457607708</v>
      </c>
      <c r="L69" s="5">
        <f t="shared" si="42"/>
        <v>329266.14758421195</v>
      </c>
      <c r="M69" s="5">
        <f t="shared" si="32"/>
        <v>1004352.6882483433</v>
      </c>
      <c r="N69" s="33">
        <f t="shared" si="43"/>
        <v>13.980432511041098</v>
      </c>
      <c r="O69" s="4"/>
      <c r="Q69" s="27" t="s">
        <v>64</v>
      </c>
      <c r="R69" s="29">
        <f t="shared" si="33"/>
        <v>71839.886745646247</v>
      </c>
      <c r="S69" s="29">
        <f t="shared" si="34"/>
        <v>329266.14758421195</v>
      </c>
      <c r="T69" s="35">
        <f t="shared" si="35"/>
        <v>13.980432511041098</v>
      </c>
      <c r="U69" s="42">
        <v>0.69850988448397933</v>
      </c>
      <c r="V69" s="43">
        <f t="shared" si="48"/>
        <v>0.30149011551602067</v>
      </c>
      <c r="W69" s="29">
        <f t="shared" si="44"/>
        <v>229995.65871353279</v>
      </c>
      <c r="X69" s="29">
        <f t="shared" si="36"/>
        <v>653473.39863912435</v>
      </c>
      <c r="Y69" s="35">
        <f t="shared" si="45"/>
        <v>9.0962476173269735</v>
      </c>
      <c r="Z69" s="36">
        <f t="shared" si="46"/>
        <v>4.8841848937141243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1418</v>
      </c>
      <c r="E70" s="49">
        <f t="shared" si="37"/>
        <v>93</v>
      </c>
      <c r="F70" s="3">
        <f t="shared" si="38"/>
        <v>6.5585331452750348E-2</v>
      </c>
      <c r="G70" s="2">
        <v>0.5</v>
      </c>
      <c r="H70" s="3">
        <f t="shared" si="39"/>
        <v>0.2817328082399273</v>
      </c>
      <c r="I70" s="3">
        <f t="shared" si="40"/>
        <v>0.7182671917600727</v>
      </c>
      <c r="J70" s="5">
        <f t="shared" si="47"/>
        <v>59866.572288038536</v>
      </c>
      <c r="K70" s="5">
        <f t="shared" si="41"/>
        <v>16866.377530407706</v>
      </c>
      <c r="L70" s="5">
        <f t="shared" si="42"/>
        <v>257166.91761417344</v>
      </c>
      <c r="M70" s="5">
        <f t="shared" si="32"/>
        <v>675086.54066413129</v>
      </c>
      <c r="N70" s="33">
        <f t="shared" si="43"/>
        <v>11.276519013249318</v>
      </c>
      <c r="O70" s="4"/>
      <c r="Q70" s="27" t="s">
        <v>66</v>
      </c>
      <c r="R70" s="29">
        <f t="shared" si="33"/>
        <v>59866.572288038536</v>
      </c>
      <c r="S70" s="29">
        <f t="shared" si="34"/>
        <v>257166.91761417344</v>
      </c>
      <c r="T70" s="35">
        <f t="shared" si="35"/>
        <v>11.276519013249318</v>
      </c>
      <c r="U70" s="42">
        <v>0.67065690345363116</v>
      </c>
      <c r="V70" s="43">
        <f t="shared" si="48"/>
        <v>0.32934309654636884</v>
      </c>
      <c r="W70" s="29">
        <f t="shared" si="44"/>
        <v>172470.76863783662</v>
      </c>
      <c r="X70" s="29">
        <f t="shared" si="36"/>
        <v>423477.73992559151</v>
      </c>
      <c r="Y70" s="35">
        <f t="shared" si="45"/>
        <v>7.073692776130482</v>
      </c>
      <c r="Z70" s="36">
        <f t="shared" si="46"/>
        <v>4.2028262371188365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808</v>
      </c>
      <c r="E71" s="49">
        <f t="shared" si="37"/>
        <v>76</v>
      </c>
      <c r="F71" s="3">
        <f t="shared" si="38"/>
        <v>9.405940594059406E-2</v>
      </c>
      <c r="G71" s="2">
        <v>0.5</v>
      </c>
      <c r="H71" s="3">
        <f t="shared" si="39"/>
        <v>0.38076152304609218</v>
      </c>
      <c r="I71" s="3">
        <f t="shared" si="40"/>
        <v>0.61923847695390788</v>
      </c>
      <c r="J71" s="5">
        <f t="shared" si="47"/>
        <v>43000.19475763083</v>
      </c>
      <c r="K71" s="5">
        <f t="shared" si="41"/>
        <v>16372.819647194103</v>
      </c>
      <c r="L71" s="5">
        <f t="shared" si="42"/>
        <v>174068.9246701689</v>
      </c>
      <c r="M71" s="5">
        <f>L71+M72</f>
        <v>417919.62304995791</v>
      </c>
      <c r="N71" s="33">
        <f t="shared" si="43"/>
        <v>9.7190169813310838</v>
      </c>
      <c r="O71" s="4"/>
      <c r="Q71" s="27" t="s">
        <v>68</v>
      </c>
      <c r="R71" s="29">
        <f t="shared" si="33"/>
        <v>43000.19475763083</v>
      </c>
      <c r="S71" s="29">
        <f t="shared" si="34"/>
        <v>174068.9246701689</v>
      </c>
      <c r="T71" s="35">
        <f t="shared" si="35"/>
        <v>9.7190169813310838</v>
      </c>
      <c r="U71" s="42">
        <v>0.63527807449444496</v>
      </c>
      <c r="V71" s="43">
        <f t="shared" si="48"/>
        <v>0.36472192550555504</v>
      </c>
      <c r="W71" s="29">
        <f t="shared" si="44"/>
        <v>110582.17129378348</v>
      </c>
      <c r="X71" s="29">
        <f>X72+W71</f>
        <v>251006.97128775489</v>
      </c>
      <c r="Y71" s="35">
        <f t="shared" si="45"/>
        <v>5.8373449865180227</v>
      </c>
      <c r="Z71" s="36">
        <f t="shared" si="46"/>
        <v>3.8816719948130611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522</v>
      </c>
      <c r="E72" s="50">
        <f t="shared" si="37"/>
        <v>57</v>
      </c>
      <c r="F72" s="17">
        <f t="shared" si="38"/>
        <v>0.10919540229885058</v>
      </c>
      <c r="G72" s="12"/>
      <c r="H72" s="17">
        <v>1</v>
      </c>
      <c r="I72" s="17">
        <f t="shared" si="40"/>
        <v>0</v>
      </c>
      <c r="J72" s="21">
        <f t="shared" si="47"/>
        <v>26627.375110436729</v>
      </c>
      <c r="K72" s="21">
        <f t="shared" si="41"/>
        <v>26627.375110436729</v>
      </c>
      <c r="L72" s="21">
        <f>K72/F72</f>
        <v>243850.69837978898</v>
      </c>
      <c r="M72" s="21">
        <f>L72</f>
        <v>243850.69837978898</v>
      </c>
      <c r="N72" s="34">
        <f t="shared" si="43"/>
        <v>9.1578947368421044</v>
      </c>
      <c r="O72" s="4"/>
      <c r="Q72" s="30" t="s">
        <v>69</v>
      </c>
      <c r="R72" s="31">
        <f t="shared" si="33"/>
        <v>26627.375110436729</v>
      </c>
      <c r="S72" s="31">
        <f t="shared" si="34"/>
        <v>243850.69837978898</v>
      </c>
      <c r="T72" s="38">
        <f t="shared" si="35"/>
        <v>9.1578947368421044</v>
      </c>
      <c r="U72" s="44">
        <v>0.57586384179742911</v>
      </c>
      <c r="V72" s="45">
        <f t="shared" si="48"/>
        <v>0.42413615820257089</v>
      </c>
      <c r="W72" s="31">
        <f t="shared" si="44"/>
        <v>140424.79999397142</v>
      </c>
      <c r="X72" s="31">
        <f>W72</f>
        <v>140424.79999397142</v>
      </c>
      <c r="Y72" s="38">
        <f t="shared" si="45"/>
        <v>5.2737004459343515</v>
      </c>
      <c r="Z72" s="37">
        <f t="shared" si="46"/>
        <v>3.8841942909077529</v>
      </c>
    </row>
    <row r="73" spans="1:26" s="2" customFormat="1" ht="13.2" x14ac:dyDescent="0.25">
      <c r="B73" s="2" t="s">
        <v>70</v>
      </c>
      <c r="D73" s="25">
        <f>SUM(D54:D72)</f>
        <v>116192</v>
      </c>
      <c r="E73" s="25">
        <f>SUM(E54:E72)</f>
        <v>713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72.846330820024576</v>
      </c>
      <c r="F78" s="54">
        <f>$Y$4</f>
        <v>66.104563765619545</v>
      </c>
      <c r="G78" s="54">
        <f>E78-F78</f>
        <v>6.741767054405031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78.16420113549799</v>
      </c>
      <c r="F79" s="54">
        <f>$Y$29</f>
        <v>69.307951115066444</v>
      </c>
      <c r="G79" s="54">
        <f t="shared" ref="G79:G80" si="49">E79-F79</f>
        <v>8.8562500204315455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75.485959762204814</v>
      </c>
      <c r="F80" s="54">
        <f>$Y$54</f>
        <v>67.038187343834736</v>
      </c>
      <c r="G80" s="54">
        <f t="shared" si="49"/>
        <v>8.4477724183700786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55" workbookViewId="0">
      <selection activeCell="D29" sqref="D29:F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590</v>
      </c>
      <c r="E4" s="55">
        <v>2</v>
      </c>
      <c r="F4" s="59">
        <f>E4/D4</f>
        <v>3.3898305084745762E-3</v>
      </c>
      <c r="G4" s="2">
        <v>0.3</v>
      </c>
      <c r="H4" s="18">
        <f>C4*F4/(1+(1-G4)*C4*F4)</f>
        <v>3.3818058843422382E-3</v>
      </c>
      <c r="I4" s="18">
        <f>1-H4</f>
        <v>0.99661819411565777</v>
      </c>
      <c r="J4" s="41">
        <v>100000</v>
      </c>
      <c r="K4" s="20">
        <f>J4*H4</f>
        <v>338.18058843422381</v>
      </c>
      <c r="L4" s="20">
        <f>C4*(J5+G4*K4)</f>
        <v>99763.273588096054</v>
      </c>
      <c r="M4" s="5">
        <f t="shared" ref="M4:M20" si="0">L4+M5</f>
        <v>7329702.027897873</v>
      </c>
      <c r="N4" s="32">
        <f>M4/J4</f>
        <v>73.297020278978735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99763.273588096054</v>
      </c>
      <c r="T4" s="35">
        <f t="shared" ref="T4:T22" si="3">N4</f>
        <v>73.297020278978735</v>
      </c>
      <c r="U4" s="42">
        <v>0.96680194174873568</v>
      </c>
      <c r="V4" s="43">
        <f>1-U4</f>
        <v>3.3198058251264317E-2</v>
      </c>
      <c r="W4" s="29">
        <f>S4*U4</f>
        <v>96451.326620181615</v>
      </c>
      <c r="X4" s="29">
        <f t="shared" ref="X4:X20" si="4">X5+W4</f>
        <v>6641035.7802474052</v>
      </c>
      <c r="Y4" s="40">
        <f>X4/R4</f>
        <v>66.410357802474053</v>
      </c>
      <c r="Z4" s="36">
        <f>T4-Y4</f>
        <v>6.8866624765046822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2757</v>
      </c>
      <c r="E5" s="55">
        <v>1</v>
      </c>
      <c r="F5" s="59">
        <f t="shared" ref="F5:F22" si="5">E5/D5</f>
        <v>3.6271309394269132E-4</v>
      </c>
      <c r="G5" s="2">
        <v>0.4</v>
      </c>
      <c r="H5" s="3">
        <f t="shared" ref="H5:H21" si="6">C5*F5/(1+(1-G5)*C5*F5)</f>
        <v>1.4495904906863812E-3</v>
      </c>
      <c r="I5" s="3">
        <f t="shared" ref="I5:I22" si="7">1-H5</f>
        <v>0.99855040950931362</v>
      </c>
      <c r="J5" s="5">
        <f>I4*J4</f>
        <v>99661.819411565783</v>
      </c>
      <c r="K5" s="5">
        <f t="shared" ref="K5:K22" si="8">J5*H5</f>
        <v>144.46882570350917</v>
      </c>
      <c r="L5" s="5">
        <f t="shared" ref="L5:L21" si="9">C5*(J6+G5*K5)</f>
        <v>398300.55246457469</v>
      </c>
      <c r="M5" s="5">
        <f t="shared" si="0"/>
        <v>7229938.7543097772</v>
      </c>
      <c r="N5" s="33">
        <f t="shared" ref="N5:N22" si="10">M5/J5</f>
        <v>72.544719703067557</v>
      </c>
      <c r="O5" s="4"/>
      <c r="Q5" s="27" t="s">
        <v>36</v>
      </c>
      <c r="R5" s="29">
        <f t="shared" si="1"/>
        <v>99661.819411565783</v>
      </c>
      <c r="S5" s="29">
        <f t="shared" si="2"/>
        <v>398300.55246457469</v>
      </c>
      <c r="T5" s="35">
        <f t="shared" si="3"/>
        <v>72.544719703067557</v>
      </c>
      <c r="U5" s="42">
        <v>0.96680194174873568</v>
      </c>
      <c r="V5" s="43">
        <f>1-U5</f>
        <v>3.3198058251264317E-2</v>
      </c>
      <c r="W5" s="29">
        <f t="shared" ref="W5:W22" si="11">S5*U5</f>
        <v>385077.74752234499</v>
      </c>
      <c r="X5" s="29">
        <f t="shared" si="4"/>
        <v>6544584.4536272231</v>
      </c>
      <c r="Y5" s="35">
        <f t="shared" ref="Y5:Y22" si="12">X5/R5</f>
        <v>65.667920696897511</v>
      </c>
      <c r="Z5" s="36">
        <f t="shared" ref="Z5:Z22" si="13">T5-Y5</f>
        <v>6.8767990061700459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3537</v>
      </c>
      <c r="E6" s="55">
        <v>5</v>
      </c>
      <c r="F6" s="59">
        <f t="shared" si="5"/>
        <v>1.4136273678258412E-3</v>
      </c>
      <c r="G6" s="2">
        <v>0.5</v>
      </c>
      <c r="H6" s="3">
        <f t="shared" si="6"/>
        <v>7.0432455275390906E-3</v>
      </c>
      <c r="I6" s="3">
        <f t="shared" si="7"/>
        <v>0.9929567544724609</v>
      </c>
      <c r="J6" s="5">
        <f t="shared" ref="J6:J22" si="14">I5*J5</f>
        <v>99517.350585862267</v>
      </c>
      <c r="K6" s="5">
        <f t="shared" si="8"/>
        <v>700.92513442641416</v>
      </c>
      <c r="L6" s="5">
        <f t="shared" si="9"/>
        <v>495834.4400932453</v>
      </c>
      <c r="M6" s="5">
        <f t="shared" si="0"/>
        <v>6831638.2018452026</v>
      </c>
      <c r="N6" s="33">
        <f t="shared" si="10"/>
        <v>68.647709787560657</v>
      </c>
      <c r="O6" s="4"/>
      <c r="Q6" s="27" t="s">
        <v>38</v>
      </c>
      <c r="R6" s="29">
        <f t="shared" si="1"/>
        <v>99517.350585862267</v>
      </c>
      <c r="S6" s="29">
        <f t="shared" si="2"/>
        <v>495834.4400932453</v>
      </c>
      <c r="T6" s="35">
        <f t="shared" si="3"/>
        <v>68.647709787560657</v>
      </c>
      <c r="U6" s="42">
        <v>0.96680194174873568</v>
      </c>
      <c r="V6" s="43">
        <f>1-U6</f>
        <v>3.3198058251264317E-2</v>
      </c>
      <c r="W6" s="29">
        <f t="shared" si="11"/>
        <v>479373.69946804672</v>
      </c>
      <c r="X6" s="29">
        <f t="shared" si="4"/>
        <v>6159506.7061048783</v>
      </c>
      <c r="Y6" s="35">
        <f t="shared" si="12"/>
        <v>61.893797110188707</v>
      </c>
      <c r="Z6" s="36">
        <f t="shared" si="13"/>
        <v>6.7539126773719502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3970</v>
      </c>
      <c r="E7" s="55">
        <v>2</v>
      </c>
      <c r="F7" s="59">
        <f t="shared" si="5"/>
        <v>5.0377833753148613E-4</v>
      </c>
      <c r="G7" s="2">
        <v>0.5</v>
      </c>
      <c r="H7" s="3">
        <f t="shared" si="6"/>
        <v>2.5157232704402519E-3</v>
      </c>
      <c r="I7" s="3">
        <f t="shared" si="7"/>
        <v>0.99748427672955975</v>
      </c>
      <c r="J7" s="5">
        <f t="shared" si="14"/>
        <v>98816.425451435847</v>
      </c>
      <c r="K7" s="5">
        <f t="shared" si="8"/>
        <v>248.59478100990154</v>
      </c>
      <c r="L7" s="5">
        <f t="shared" si="9"/>
        <v>493460.64030465443</v>
      </c>
      <c r="M7" s="5">
        <f t="shared" si="0"/>
        <v>6335803.7617519572</v>
      </c>
      <c r="N7" s="33">
        <f t="shared" si="10"/>
        <v>64.116909034174085</v>
      </c>
      <c r="O7" s="4"/>
      <c r="Q7" s="27" t="s">
        <v>40</v>
      </c>
      <c r="R7" s="29">
        <f t="shared" si="1"/>
        <v>98816.425451435847</v>
      </c>
      <c r="S7" s="29">
        <f t="shared" si="2"/>
        <v>493460.64030465443</v>
      </c>
      <c r="T7" s="35">
        <f t="shared" si="3"/>
        <v>64.116909034174085</v>
      </c>
      <c r="U7" s="42">
        <v>0.96680194174873568</v>
      </c>
      <c r="V7" s="43">
        <f>1-U7</f>
        <v>3.3198058251264317E-2</v>
      </c>
      <c r="W7" s="29">
        <f t="shared" si="11"/>
        <v>477078.70522311435</v>
      </c>
      <c r="X7" s="29">
        <f t="shared" si="4"/>
        <v>5680133.0066368319</v>
      </c>
      <c r="Y7" s="35">
        <f t="shared" si="12"/>
        <v>57.481668464403022</v>
      </c>
      <c r="Z7" s="36">
        <f t="shared" si="13"/>
        <v>6.6352405697710637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4550</v>
      </c>
      <c r="E8" s="55">
        <v>6</v>
      </c>
      <c r="F8" s="59">
        <f t="shared" si="5"/>
        <v>1.3186813186813187E-3</v>
      </c>
      <c r="G8" s="2">
        <v>0.5</v>
      </c>
      <c r="H8" s="3">
        <f t="shared" si="6"/>
        <v>6.5717415115005475E-3</v>
      </c>
      <c r="I8" s="3">
        <f t="shared" si="7"/>
        <v>0.99342825848849947</v>
      </c>
      <c r="J8" s="5">
        <f t="shared" si="14"/>
        <v>98567.830670425945</v>
      </c>
      <c r="K8" s="5">
        <f t="shared" si="8"/>
        <v>647.76230451539504</v>
      </c>
      <c r="L8" s="5">
        <f t="shared" si="9"/>
        <v>491219.74759084126</v>
      </c>
      <c r="M8" s="5">
        <f t="shared" si="0"/>
        <v>5842343.1214473024</v>
      </c>
      <c r="N8" s="33">
        <f t="shared" si="10"/>
        <v>59.272311074613363</v>
      </c>
      <c r="O8" s="4"/>
      <c r="Q8" s="27" t="s">
        <v>42</v>
      </c>
      <c r="R8" s="29">
        <f t="shared" si="1"/>
        <v>98567.830670425945</v>
      </c>
      <c r="S8" s="29">
        <f t="shared" si="2"/>
        <v>491219.74759084126</v>
      </c>
      <c r="T8" s="35">
        <f t="shared" si="3"/>
        <v>59.272311074613363</v>
      </c>
      <c r="U8" s="42">
        <v>0.96680194174873568</v>
      </c>
      <c r="V8" s="43">
        <f>1-U8</f>
        <v>3.3198058251264317E-2</v>
      </c>
      <c r="W8" s="29">
        <f t="shared" si="11"/>
        <v>474912.20579614915</v>
      </c>
      <c r="X8" s="29">
        <f t="shared" si="4"/>
        <v>5203054.3014137177</v>
      </c>
      <c r="Y8" s="35">
        <f t="shared" si="12"/>
        <v>52.786535586958287</v>
      </c>
      <c r="Z8" s="36">
        <f t="shared" si="13"/>
        <v>6.4857754876550757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4464</v>
      </c>
      <c r="E9" s="55">
        <v>4</v>
      </c>
      <c r="F9" s="59">
        <f t="shared" si="5"/>
        <v>8.960573476702509E-4</v>
      </c>
      <c r="G9" s="2">
        <v>0.5</v>
      </c>
      <c r="H9" s="3">
        <f t="shared" si="6"/>
        <v>4.4702726866338843E-3</v>
      </c>
      <c r="I9" s="3">
        <f t="shared" si="7"/>
        <v>0.99552972731336609</v>
      </c>
      <c r="J9" s="5">
        <f t="shared" si="14"/>
        <v>97920.068365910556</v>
      </c>
      <c r="K9" s="5">
        <f t="shared" si="8"/>
        <v>437.72940708945259</v>
      </c>
      <c r="L9" s="5">
        <f t="shared" si="9"/>
        <v>488506.01831182907</v>
      </c>
      <c r="M9" s="5">
        <f t="shared" si="0"/>
        <v>5351123.3738564607</v>
      </c>
      <c r="N9" s="33">
        <f t="shared" si="10"/>
        <v>54.647872118105838</v>
      </c>
      <c r="O9" s="4"/>
      <c r="Q9" s="27" t="s">
        <v>44</v>
      </c>
      <c r="R9" s="29">
        <f t="shared" si="1"/>
        <v>97920.068365910556</v>
      </c>
      <c r="S9" s="29">
        <f t="shared" si="2"/>
        <v>488506.01831182907</v>
      </c>
      <c r="T9" s="35">
        <f t="shared" si="3"/>
        <v>54.647872118105838</v>
      </c>
      <c r="U9" s="42">
        <v>0.9555940589531835</v>
      </c>
      <c r="V9" s="43">
        <f t="shared" ref="V9:V22" si="15">1-U9</f>
        <v>4.4405941046816499E-2</v>
      </c>
      <c r="W9" s="29">
        <f t="shared" si="11"/>
        <v>466813.44886165892</v>
      </c>
      <c r="X9" s="29">
        <f t="shared" si="4"/>
        <v>4728142.0956175681</v>
      </c>
      <c r="Y9" s="35">
        <f t="shared" si="12"/>
        <v>48.285731153182098</v>
      </c>
      <c r="Z9" s="36">
        <f t="shared" si="13"/>
        <v>6.3621409649237393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4557</v>
      </c>
      <c r="E10" s="55">
        <v>9</v>
      </c>
      <c r="F10" s="59">
        <f t="shared" si="5"/>
        <v>1.9749835418038184E-3</v>
      </c>
      <c r="G10" s="2">
        <v>0.5</v>
      </c>
      <c r="H10" s="3">
        <f t="shared" si="6"/>
        <v>9.8264002620373422E-3</v>
      </c>
      <c r="I10" s="3">
        <f t="shared" si="7"/>
        <v>0.99017359973796271</v>
      </c>
      <c r="J10" s="5">
        <f t="shared" si="14"/>
        <v>97482.338958821099</v>
      </c>
      <c r="K10" s="5">
        <f t="shared" si="8"/>
        <v>957.9004810889727</v>
      </c>
      <c r="L10" s="5">
        <f t="shared" si="9"/>
        <v>485016.94359138305</v>
      </c>
      <c r="M10" s="5">
        <f t="shared" si="0"/>
        <v>4862617.3555446314</v>
      </c>
      <c r="N10" s="33">
        <f t="shared" si="10"/>
        <v>49.882034094388302</v>
      </c>
      <c r="O10" s="4"/>
      <c r="Q10" s="27" t="s">
        <v>46</v>
      </c>
      <c r="R10" s="29">
        <f t="shared" si="1"/>
        <v>97482.338958821099</v>
      </c>
      <c r="S10" s="29">
        <f t="shared" si="2"/>
        <v>485016.94359138305</v>
      </c>
      <c r="T10" s="35">
        <f t="shared" si="3"/>
        <v>49.882034094388302</v>
      </c>
      <c r="U10" s="42">
        <v>0.96363095511775332</v>
      </c>
      <c r="V10" s="43">
        <f t="shared" si="15"/>
        <v>3.6369044882246682E-2</v>
      </c>
      <c r="W10" s="29">
        <f t="shared" si="11"/>
        <v>467377.34060125792</v>
      </c>
      <c r="X10" s="29">
        <f t="shared" si="4"/>
        <v>4261328.6467559095</v>
      </c>
      <c r="Y10" s="35">
        <f t="shared" si="12"/>
        <v>43.713853117086138</v>
      </c>
      <c r="Z10" s="36">
        <f t="shared" si="13"/>
        <v>6.1681809773021641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4613</v>
      </c>
      <c r="E11" s="55">
        <v>10</v>
      </c>
      <c r="F11" s="59">
        <f t="shared" si="5"/>
        <v>2.1677866897897246E-3</v>
      </c>
      <c r="G11" s="2">
        <v>0.5</v>
      </c>
      <c r="H11" s="3">
        <f t="shared" si="6"/>
        <v>1.078050884001725E-2</v>
      </c>
      <c r="I11" s="3">
        <f t="shared" si="7"/>
        <v>0.98921949115998276</v>
      </c>
      <c r="J11" s="5">
        <f t="shared" si="14"/>
        <v>96524.438477732125</v>
      </c>
      <c r="K11" s="5">
        <f t="shared" si="8"/>
        <v>1040.5825622868924</v>
      </c>
      <c r="L11" s="5">
        <f t="shared" si="9"/>
        <v>480020.73598294344</v>
      </c>
      <c r="M11" s="5">
        <f t="shared" si="0"/>
        <v>4377600.4119532481</v>
      </c>
      <c r="N11" s="33">
        <f t="shared" si="10"/>
        <v>45.352249450932021</v>
      </c>
      <c r="O11" s="4"/>
      <c r="Q11" s="27" t="s">
        <v>48</v>
      </c>
      <c r="R11" s="29">
        <f t="shared" si="1"/>
        <v>96524.438477732125</v>
      </c>
      <c r="S11" s="29">
        <f t="shared" si="2"/>
        <v>480020.73598294344</v>
      </c>
      <c r="T11" s="35">
        <f t="shared" si="3"/>
        <v>45.352249450932021</v>
      </c>
      <c r="U11" s="42">
        <v>0.96005435016735896</v>
      </c>
      <c r="V11" s="43">
        <f t="shared" si="15"/>
        <v>3.9945649832641039E-2</v>
      </c>
      <c r="W11" s="29">
        <f t="shared" si="11"/>
        <v>460845.99575096217</v>
      </c>
      <c r="X11" s="29">
        <f t="shared" si="4"/>
        <v>3793951.306154652</v>
      </c>
      <c r="Y11" s="35">
        <f t="shared" si="12"/>
        <v>39.305603492631604</v>
      </c>
      <c r="Z11" s="36">
        <f t="shared" si="13"/>
        <v>6.0466459583004166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5247</v>
      </c>
      <c r="E12" s="55">
        <v>21</v>
      </c>
      <c r="F12" s="59">
        <f t="shared" si="5"/>
        <v>4.0022870211549461E-3</v>
      </c>
      <c r="G12" s="2">
        <v>0.5</v>
      </c>
      <c r="H12" s="3">
        <f t="shared" si="6"/>
        <v>1.9813189923577699E-2</v>
      </c>
      <c r="I12" s="3">
        <f t="shared" si="7"/>
        <v>0.98018681007642228</v>
      </c>
      <c r="J12" s="5">
        <f t="shared" si="14"/>
        <v>95483.855915445238</v>
      </c>
      <c r="K12" s="5">
        <f t="shared" si="8"/>
        <v>1891.8397718882445</v>
      </c>
      <c r="L12" s="5">
        <f t="shared" si="9"/>
        <v>472689.6801475056</v>
      </c>
      <c r="M12" s="5">
        <f t="shared" si="0"/>
        <v>3897579.6759703048</v>
      </c>
      <c r="N12" s="33">
        <f t="shared" si="10"/>
        <v>40.819253041286551</v>
      </c>
      <c r="O12" s="4"/>
      <c r="Q12" s="27" t="s">
        <v>50</v>
      </c>
      <c r="R12" s="29">
        <f t="shared" si="1"/>
        <v>95483.855915445238</v>
      </c>
      <c r="S12" s="29">
        <f t="shared" si="2"/>
        <v>472689.6801475056</v>
      </c>
      <c r="T12" s="35">
        <f t="shared" si="3"/>
        <v>40.819253041286551</v>
      </c>
      <c r="U12" s="42">
        <v>0.94127750867207383</v>
      </c>
      <c r="V12" s="43">
        <f t="shared" si="15"/>
        <v>5.8722491327926174E-2</v>
      </c>
      <c r="W12" s="29">
        <f t="shared" si="11"/>
        <v>444932.16450424353</v>
      </c>
      <c r="X12" s="29">
        <f t="shared" si="4"/>
        <v>3333105.3104036897</v>
      </c>
      <c r="Y12" s="35">
        <f t="shared" si="12"/>
        <v>34.907527334833311</v>
      </c>
      <c r="Z12" s="36">
        <f t="shared" si="13"/>
        <v>5.9117257064532396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5249</v>
      </c>
      <c r="E13" s="55">
        <v>19</v>
      </c>
      <c r="F13" s="59">
        <f t="shared" si="5"/>
        <v>3.619737092779577E-3</v>
      </c>
      <c r="G13" s="2">
        <v>0.5</v>
      </c>
      <c r="H13" s="3">
        <f t="shared" si="6"/>
        <v>1.7936373076559993E-2</v>
      </c>
      <c r="I13" s="3">
        <f t="shared" si="7"/>
        <v>0.98206362692343996</v>
      </c>
      <c r="J13" s="5">
        <f t="shared" si="14"/>
        <v>93592.01614355699</v>
      </c>
      <c r="K13" s="5">
        <f t="shared" si="8"/>
        <v>1678.7013185382639</v>
      </c>
      <c r="L13" s="5">
        <f t="shared" si="9"/>
        <v>463763.32742143923</v>
      </c>
      <c r="M13" s="5">
        <f t="shared" si="0"/>
        <v>3424889.9958227989</v>
      </c>
      <c r="N13" s="33">
        <f t="shared" si="10"/>
        <v>36.593826449571289</v>
      </c>
      <c r="O13" s="4"/>
      <c r="Q13" s="27" t="s">
        <v>52</v>
      </c>
      <c r="R13" s="29">
        <f t="shared" si="1"/>
        <v>93592.01614355699</v>
      </c>
      <c r="S13" s="29">
        <f t="shared" si="2"/>
        <v>463763.32742143923</v>
      </c>
      <c r="T13" s="35">
        <f t="shared" si="3"/>
        <v>36.593826449571289</v>
      </c>
      <c r="U13" s="42">
        <v>0.95386474178345915</v>
      </c>
      <c r="V13" s="43">
        <f t="shared" si="15"/>
        <v>4.6135258216540853E-2</v>
      </c>
      <c r="W13" s="29">
        <f t="shared" si="11"/>
        <v>442367.48655948893</v>
      </c>
      <c r="X13" s="29">
        <f t="shared" si="4"/>
        <v>2888173.1458994462</v>
      </c>
      <c r="Y13" s="35">
        <f t="shared" si="12"/>
        <v>30.859182918651893</v>
      </c>
      <c r="Z13" s="36">
        <f t="shared" si="13"/>
        <v>5.7346435309193957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4947</v>
      </c>
      <c r="E14" s="55">
        <v>30</v>
      </c>
      <c r="F14" s="59">
        <f t="shared" si="5"/>
        <v>6.0642813826561554E-3</v>
      </c>
      <c r="G14" s="2">
        <v>0.5</v>
      </c>
      <c r="H14" s="3">
        <f t="shared" si="6"/>
        <v>2.986857825567503E-2</v>
      </c>
      <c r="I14" s="3">
        <f t="shared" si="7"/>
        <v>0.97013142174432498</v>
      </c>
      <c r="J14" s="5">
        <f t="shared" si="14"/>
        <v>91913.314825018722</v>
      </c>
      <c r="K14" s="5">
        <f t="shared" si="8"/>
        <v>2745.3200365895677</v>
      </c>
      <c r="L14" s="5">
        <f t="shared" si="9"/>
        <v>452703.27403361973</v>
      </c>
      <c r="M14" s="5">
        <f t="shared" si="0"/>
        <v>2961126.6684013596</v>
      </c>
      <c r="N14" s="33">
        <f t="shared" si="10"/>
        <v>32.216514811141849</v>
      </c>
      <c r="O14" s="4"/>
      <c r="Q14" s="27" t="s">
        <v>54</v>
      </c>
      <c r="R14" s="29">
        <f t="shared" si="1"/>
        <v>91913.314825018722</v>
      </c>
      <c r="S14" s="29">
        <f t="shared" si="2"/>
        <v>452703.27403361973</v>
      </c>
      <c r="T14" s="35">
        <f t="shared" si="3"/>
        <v>32.216514811141849</v>
      </c>
      <c r="U14" s="42">
        <v>0.94210046609890041</v>
      </c>
      <c r="V14" s="43">
        <f t="shared" si="15"/>
        <v>5.7899533901099587E-2</v>
      </c>
      <c r="W14" s="29">
        <f t="shared" si="11"/>
        <v>426491.96547157137</v>
      </c>
      <c r="X14" s="29">
        <f t="shared" si="4"/>
        <v>2445805.6593399574</v>
      </c>
      <c r="Y14" s="35">
        <f t="shared" si="12"/>
        <v>26.609916789490125</v>
      </c>
      <c r="Z14" s="36">
        <f t="shared" si="13"/>
        <v>5.6065980216517239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4182</v>
      </c>
      <c r="E15" s="55">
        <v>28</v>
      </c>
      <c r="F15" s="59">
        <f t="shared" si="5"/>
        <v>6.6953610712577718E-3</v>
      </c>
      <c r="G15" s="2">
        <v>0.5</v>
      </c>
      <c r="H15" s="3">
        <f t="shared" si="6"/>
        <v>3.2925682031984947E-2</v>
      </c>
      <c r="I15" s="3">
        <f t="shared" si="7"/>
        <v>0.96707431796801502</v>
      </c>
      <c r="J15" s="5">
        <f t="shared" si="14"/>
        <v>89167.994788429161</v>
      </c>
      <c r="K15" s="5">
        <f t="shared" si="8"/>
        <v>2935.9170438335095</v>
      </c>
      <c r="L15" s="5">
        <f t="shared" si="9"/>
        <v>438500.181332562</v>
      </c>
      <c r="M15" s="5">
        <f t="shared" si="0"/>
        <v>2508423.39436774</v>
      </c>
      <c r="N15" s="33">
        <f t="shared" si="10"/>
        <v>28.131432139071094</v>
      </c>
      <c r="O15" s="4"/>
      <c r="Q15" s="27" t="s">
        <v>56</v>
      </c>
      <c r="R15" s="29">
        <f t="shared" si="1"/>
        <v>89167.994788429161</v>
      </c>
      <c r="S15" s="29">
        <f t="shared" si="2"/>
        <v>438500.181332562</v>
      </c>
      <c r="T15" s="35">
        <f t="shared" si="3"/>
        <v>28.131432139071094</v>
      </c>
      <c r="U15" s="42">
        <v>0.91645683631107144</v>
      </c>
      <c r="V15" s="43">
        <f t="shared" si="15"/>
        <v>8.3543163688928557E-2</v>
      </c>
      <c r="W15" s="29">
        <f t="shared" si="11"/>
        <v>401866.48890587094</v>
      </c>
      <c r="X15" s="29">
        <f t="shared" si="4"/>
        <v>2019313.6938683861</v>
      </c>
      <c r="Y15" s="35">
        <f t="shared" si="12"/>
        <v>22.646171405554824</v>
      </c>
      <c r="Z15" s="36">
        <f t="shared" si="13"/>
        <v>5.4852607335162702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3192</v>
      </c>
      <c r="E16" s="55">
        <v>32</v>
      </c>
      <c r="F16" s="59">
        <f t="shared" si="5"/>
        <v>1.0025062656641603E-2</v>
      </c>
      <c r="G16" s="2">
        <v>0.5</v>
      </c>
      <c r="H16" s="3">
        <f t="shared" si="6"/>
        <v>4.8899755501222497E-2</v>
      </c>
      <c r="I16" s="3">
        <f t="shared" si="7"/>
        <v>0.9511002444987775</v>
      </c>
      <c r="J16" s="5">
        <f t="shared" si="14"/>
        <v>86232.077744595648</v>
      </c>
      <c r="K16" s="5">
        <f t="shared" si="8"/>
        <v>4216.7275180731367</v>
      </c>
      <c r="L16" s="5">
        <f t="shared" si="9"/>
        <v>420618.56992779538</v>
      </c>
      <c r="M16" s="5">
        <f t="shared" si="0"/>
        <v>2069923.2130351779</v>
      </c>
      <c r="N16" s="33">
        <f t="shared" si="10"/>
        <v>24.004097630187328</v>
      </c>
      <c r="O16" s="4"/>
      <c r="Q16" s="27" t="s">
        <v>58</v>
      </c>
      <c r="R16" s="29">
        <f t="shared" si="1"/>
        <v>86232.077744595648</v>
      </c>
      <c r="S16" s="29">
        <f t="shared" si="2"/>
        <v>420618.56992779538</v>
      </c>
      <c r="T16" s="35">
        <f t="shared" si="3"/>
        <v>24.004097630187328</v>
      </c>
      <c r="U16" s="42">
        <v>0.8859396016463057</v>
      </c>
      <c r="V16" s="43">
        <f t="shared" si="15"/>
        <v>0.1140603983536943</v>
      </c>
      <c r="W16" s="29">
        <f t="shared" si="11"/>
        <v>372642.64828686981</v>
      </c>
      <c r="X16" s="29">
        <f t="shared" si="4"/>
        <v>1617447.204962515</v>
      </c>
      <c r="Y16" s="35">
        <f t="shared" si="12"/>
        <v>18.756908650086238</v>
      </c>
      <c r="Z16" s="36">
        <f t="shared" si="13"/>
        <v>5.2471889801010896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2547</v>
      </c>
      <c r="E17" s="55">
        <v>39</v>
      </c>
      <c r="F17" s="59">
        <f t="shared" si="5"/>
        <v>1.5312131919905771E-2</v>
      </c>
      <c r="G17" s="2">
        <v>0.5</v>
      </c>
      <c r="H17" s="3">
        <f t="shared" si="6"/>
        <v>7.3737946681792399E-2</v>
      </c>
      <c r="I17" s="3">
        <f t="shared" si="7"/>
        <v>0.92626205331820755</v>
      </c>
      <c r="J17" s="5">
        <f t="shared" si="14"/>
        <v>82015.350226522511</v>
      </c>
      <c r="K17" s="5">
        <f t="shared" si="8"/>
        <v>6047.6435220918474</v>
      </c>
      <c r="L17" s="5">
        <f t="shared" si="9"/>
        <v>394957.64232738293</v>
      </c>
      <c r="M17" s="5">
        <f t="shared" si="0"/>
        <v>1649304.6431073826</v>
      </c>
      <c r="N17" s="33">
        <f t="shared" si="10"/>
        <v>20.109706762844777</v>
      </c>
      <c r="O17" s="4"/>
      <c r="Q17" s="27" t="s">
        <v>60</v>
      </c>
      <c r="R17" s="29">
        <f t="shared" si="1"/>
        <v>82015.350226522511</v>
      </c>
      <c r="S17" s="29">
        <f t="shared" si="2"/>
        <v>394957.64232738293</v>
      </c>
      <c r="T17" s="35">
        <f t="shared" si="3"/>
        <v>20.109706762844777</v>
      </c>
      <c r="U17" s="42">
        <v>0.85631920960893304</v>
      </c>
      <c r="V17" s="43">
        <f t="shared" si="15"/>
        <v>0.14368079039106696</v>
      </c>
      <c r="W17" s="29">
        <f t="shared" si="11"/>
        <v>338209.81610679225</v>
      </c>
      <c r="X17" s="29">
        <f t="shared" si="4"/>
        <v>1244804.5566756453</v>
      </c>
      <c r="Y17" s="35">
        <f t="shared" si="12"/>
        <v>15.177702140362189</v>
      </c>
      <c r="Z17" s="36">
        <f t="shared" si="13"/>
        <v>4.9320046224825873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1766</v>
      </c>
      <c r="E18" s="55">
        <v>63</v>
      </c>
      <c r="F18" s="59">
        <f t="shared" si="5"/>
        <v>3.5673839184597961E-2</v>
      </c>
      <c r="G18" s="2">
        <v>0.5</v>
      </c>
      <c r="H18" s="3">
        <f t="shared" si="6"/>
        <v>0.16376397192617623</v>
      </c>
      <c r="I18" s="3">
        <f t="shared" si="7"/>
        <v>0.8362360280738238</v>
      </c>
      <c r="J18" s="5">
        <f t="shared" si="14"/>
        <v>75967.70670443066</v>
      </c>
      <c r="K18" s="5">
        <f t="shared" si="8"/>
        <v>12440.773388040372</v>
      </c>
      <c r="L18" s="5">
        <f t="shared" si="9"/>
        <v>348736.60005205241</v>
      </c>
      <c r="M18" s="5">
        <f t="shared" si="0"/>
        <v>1254347.0007799997</v>
      </c>
      <c r="N18" s="33">
        <f t="shared" si="10"/>
        <v>16.511581765398251</v>
      </c>
      <c r="O18" s="4"/>
      <c r="Q18" s="27" t="s">
        <v>62</v>
      </c>
      <c r="R18" s="29">
        <f t="shared" si="1"/>
        <v>75967.70670443066</v>
      </c>
      <c r="S18" s="29">
        <f t="shared" si="2"/>
        <v>348736.60005205241</v>
      </c>
      <c r="T18" s="35">
        <f t="shared" si="3"/>
        <v>16.511581765398251</v>
      </c>
      <c r="U18" s="42">
        <v>0.77613843304153718</v>
      </c>
      <c r="V18" s="43">
        <f t="shared" si="15"/>
        <v>0.22386156695846282</v>
      </c>
      <c r="W18" s="29">
        <f t="shared" si="11"/>
        <v>270667.87830863323</v>
      </c>
      <c r="X18" s="29">
        <f t="shared" si="4"/>
        <v>906594.7405688531</v>
      </c>
      <c r="Y18" s="35">
        <f t="shared" si="12"/>
        <v>11.9339490409545</v>
      </c>
      <c r="Z18" s="36">
        <f t="shared" si="13"/>
        <v>4.5776327244437507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1086</v>
      </c>
      <c r="E19" s="55">
        <v>43</v>
      </c>
      <c r="F19" s="59">
        <f t="shared" si="5"/>
        <v>3.959484346224678E-2</v>
      </c>
      <c r="G19" s="2">
        <v>0.5</v>
      </c>
      <c r="H19" s="3">
        <f t="shared" si="6"/>
        <v>0.18014243820695436</v>
      </c>
      <c r="I19" s="3">
        <f t="shared" si="7"/>
        <v>0.8198575617930457</v>
      </c>
      <c r="J19" s="5">
        <f t="shared" si="14"/>
        <v>63526.933316390292</v>
      </c>
      <c r="K19" s="5">
        <f t="shared" si="8"/>
        <v>11443.896659425149</v>
      </c>
      <c r="L19" s="5">
        <f t="shared" si="9"/>
        <v>289024.9249333886</v>
      </c>
      <c r="M19" s="5">
        <f t="shared" si="0"/>
        <v>905610.40072794724</v>
      </c>
      <c r="N19" s="33">
        <f t="shared" si="10"/>
        <v>14.255534675625446</v>
      </c>
      <c r="O19" s="4"/>
      <c r="Q19" s="27" t="s">
        <v>64</v>
      </c>
      <c r="R19" s="29">
        <f t="shared" si="1"/>
        <v>63526.933316390292</v>
      </c>
      <c r="S19" s="29">
        <f t="shared" si="2"/>
        <v>289024.9249333886</v>
      </c>
      <c r="T19" s="35">
        <f t="shared" si="3"/>
        <v>14.255534675625446</v>
      </c>
      <c r="U19" s="42">
        <v>0.73716277889453141</v>
      </c>
      <c r="V19" s="43">
        <f t="shared" si="15"/>
        <v>0.26283722110546859</v>
      </c>
      <c r="W19" s="29">
        <f t="shared" si="11"/>
        <v>213058.41683368006</v>
      </c>
      <c r="X19" s="29">
        <f t="shared" si="4"/>
        <v>635926.86226021987</v>
      </c>
      <c r="Y19" s="35">
        <f t="shared" si="12"/>
        <v>10.010350398830717</v>
      </c>
      <c r="Z19" s="36">
        <f t="shared" si="13"/>
        <v>4.2451842767947294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652</v>
      </c>
      <c r="E20" s="55">
        <v>35</v>
      </c>
      <c r="F20" s="59">
        <f t="shared" si="5"/>
        <v>5.3680981595092027E-2</v>
      </c>
      <c r="G20" s="2">
        <v>0.5</v>
      </c>
      <c r="H20" s="3">
        <f t="shared" si="6"/>
        <v>0.23664638269100746</v>
      </c>
      <c r="I20" s="3">
        <f t="shared" si="7"/>
        <v>0.76335361730899254</v>
      </c>
      <c r="J20" s="5">
        <f t="shared" si="14"/>
        <v>52083.036656965145</v>
      </c>
      <c r="K20" s="5">
        <f t="shared" si="8"/>
        <v>12325.262224433944</v>
      </c>
      <c r="L20" s="5">
        <f t="shared" si="9"/>
        <v>229602.02772374087</v>
      </c>
      <c r="M20" s="5">
        <f t="shared" si="0"/>
        <v>616585.47579455865</v>
      </c>
      <c r="N20" s="33">
        <f t="shared" si="10"/>
        <v>11.838508569605489</v>
      </c>
      <c r="O20" s="4"/>
      <c r="Q20" s="27" t="s">
        <v>66</v>
      </c>
      <c r="R20" s="29">
        <f t="shared" si="1"/>
        <v>52083.036656965145</v>
      </c>
      <c r="S20" s="29">
        <f t="shared" si="2"/>
        <v>229602.02772374087</v>
      </c>
      <c r="T20" s="35">
        <f t="shared" si="3"/>
        <v>11.838508569605489</v>
      </c>
      <c r="U20" s="42">
        <v>0.7271372759570951</v>
      </c>
      <c r="V20" s="43">
        <f t="shared" si="15"/>
        <v>0.2728627240429049</v>
      </c>
      <c r="W20" s="29">
        <f t="shared" si="11"/>
        <v>166952.19299326636</v>
      </c>
      <c r="X20" s="29">
        <f t="shared" si="4"/>
        <v>422868.44542653987</v>
      </c>
      <c r="Y20" s="35">
        <f t="shared" si="12"/>
        <v>8.1191204002117079</v>
      </c>
      <c r="Z20" s="36">
        <f t="shared" si="13"/>
        <v>3.7193881693937811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330</v>
      </c>
      <c r="E21" s="55">
        <v>31</v>
      </c>
      <c r="F21" s="59">
        <f t="shared" si="5"/>
        <v>9.3939393939393934E-2</v>
      </c>
      <c r="G21" s="2">
        <v>0.5</v>
      </c>
      <c r="H21" s="3">
        <f t="shared" si="6"/>
        <v>0.38036809815950917</v>
      </c>
      <c r="I21" s="3">
        <f t="shared" si="7"/>
        <v>0.61963190184049077</v>
      </c>
      <c r="J21" s="5">
        <f t="shared" si="14"/>
        <v>39757.774432531201</v>
      </c>
      <c r="K21" s="5">
        <f t="shared" si="8"/>
        <v>15122.589047956651</v>
      </c>
      <c r="L21" s="5">
        <f t="shared" si="9"/>
        <v>160982.39954276435</v>
      </c>
      <c r="M21" s="5">
        <f>L21+M22</f>
        <v>386983.4480708178</v>
      </c>
      <c r="N21" s="33">
        <f t="shared" si="10"/>
        <v>9.7335289410509453</v>
      </c>
      <c r="O21" s="4"/>
      <c r="Q21" s="27" t="s">
        <v>68</v>
      </c>
      <c r="R21" s="29">
        <f t="shared" si="1"/>
        <v>39757.774432531201</v>
      </c>
      <c r="S21" s="29">
        <f t="shared" si="2"/>
        <v>160982.39954276435</v>
      </c>
      <c r="T21" s="35">
        <f t="shared" si="3"/>
        <v>9.7335289410509453</v>
      </c>
      <c r="U21" s="42">
        <v>0.68635947845240242</v>
      </c>
      <c r="V21" s="43">
        <f t="shared" si="15"/>
        <v>0.31364052154759758</v>
      </c>
      <c r="W21" s="29">
        <f t="shared" si="11"/>
        <v>110491.795790188</v>
      </c>
      <c r="X21" s="29">
        <f>X22+W21</f>
        <v>255916.25243327353</v>
      </c>
      <c r="Y21" s="35">
        <f t="shared" si="12"/>
        <v>6.4368857685322016</v>
      </c>
      <c r="Z21" s="36">
        <f t="shared" si="13"/>
        <v>3.2966431725187437</v>
      </c>
    </row>
    <row r="22" spans="1:26" s="2" customFormat="1" x14ac:dyDescent="0.25">
      <c r="A22" s="12">
        <v>19</v>
      </c>
      <c r="B22" s="13" t="s">
        <v>69</v>
      </c>
      <c r="C22" s="12"/>
      <c r="D22" s="55">
        <v>211</v>
      </c>
      <c r="E22" s="55">
        <v>23</v>
      </c>
      <c r="F22" s="60">
        <f t="shared" si="5"/>
        <v>0.10900473933649289</v>
      </c>
      <c r="G22" s="12"/>
      <c r="H22" s="17">
        <v>1</v>
      </c>
      <c r="I22" s="17">
        <f t="shared" si="7"/>
        <v>0</v>
      </c>
      <c r="J22" s="21">
        <f t="shared" si="14"/>
        <v>24635.185384574546</v>
      </c>
      <c r="K22" s="21">
        <f t="shared" si="8"/>
        <v>24635.185384574546</v>
      </c>
      <c r="L22" s="21">
        <f>K22/F22</f>
        <v>226001.04852805345</v>
      </c>
      <c r="M22" s="21">
        <f>L22</f>
        <v>226001.04852805345</v>
      </c>
      <c r="N22" s="34">
        <f t="shared" si="10"/>
        <v>9.1739130434782616</v>
      </c>
      <c r="O22" s="4"/>
      <c r="Q22" s="30" t="s">
        <v>69</v>
      </c>
      <c r="R22" s="31">
        <f t="shared" si="1"/>
        <v>24635.185384574546</v>
      </c>
      <c r="S22" s="31">
        <f t="shared" si="2"/>
        <v>226001.04852805345</v>
      </c>
      <c r="T22" s="38">
        <f t="shared" si="3"/>
        <v>9.1739130434782616</v>
      </c>
      <c r="U22" s="44">
        <v>0.64346806172022719</v>
      </c>
      <c r="V22" s="45">
        <f t="shared" si="15"/>
        <v>0.35653193827977281</v>
      </c>
      <c r="W22" s="31">
        <f t="shared" si="11"/>
        <v>145424.45664308555</v>
      </c>
      <c r="X22" s="31">
        <f>W22</f>
        <v>145424.45664308555</v>
      </c>
      <c r="Y22" s="38">
        <f t="shared" si="12"/>
        <v>5.9031200444768661</v>
      </c>
      <c r="Z22" s="37">
        <f t="shared" si="13"/>
        <v>3.2707929990013955</v>
      </c>
    </row>
    <row r="23" spans="1:26" s="2" customFormat="1" ht="13.2" x14ac:dyDescent="0.25">
      <c r="B23" s="2" t="s">
        <v>70</v>
      </c>
      <c r="D23" s="58">
        <f>SUM(D4:D22)</f>
        <v>58447</v>
      </c>
      <c r="E23" s="58">
        <f>SUM(E4:E22)</f>
        <v>403</v>
      </c>
      <c r="F23" s="61"/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591</v>
      </c>
      <c r="E29" s="55">
        <v>4</v>
      </c>
      <c r="F29" s="59">
        <f>E29/D29</f>
        <v>6.7681895093062603E-3</v>
      </c>
      <c r="G29" s="2">
        <v>0.3</v>
      </c>
      <c r="H29" s="18">
        <f>C29*F29/(1+(1-G29)*C29*F29)</f>
        <v>6.7362748400134724E-3</v>
      </c>
      <c r="I29" s="18">
        <f>1-H29</f>
        <v>0.99326372515998651</v>
      </c>
      <c r="J29" s="19">
        <v>100000</v>
      </c>
      <c r="K29" s="20">
        <f>J29*H29</f>
        <v>673.62748400134728</v>
      </c>
      <c r="L29" s="20">
        <f>C29*(J30+G29*K29)</f>
        <v>99528.46076119905</v>
      </c>
      <c r="M29" s="5">
        <f t="shared" ref="M29:M45" si="16">L29+M30</f>
        <v>7858409.3077979721</v>
      </c>
      <c r="N29" s="32">
        <f>M29/J29</f>
        <v>78.584093077979716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99528.46076119905</v>
      </c>
      <c r="T29" s="35">
        <f t="shared" ref="T29:T47" si="19">N29</f>
        <v>78.584093077979716</v>
      </c>
      <c r="U29" s="42">
        <v>0.95864674002964168</v>
      </c>
      <c r="V29" s="43">
        <f>1-U29</f>
        <v>4.1353259970358325E-2</v>
      </c>
      <c r="W29" s="29">
        <f>S29*U29</f>
        <v>95412.634448891578</v>
      </c>
      <c r="X29" s="29">
        <f t="shared" ref="X29:X45" si="20">X30+W29</f>
        <v>6954606.1635722704</v>
      </c>
      <c r="Y29" s="40">
        <f>X29/R29</f>
        <v>69.546061635722708</v>
      </c>
      <c r="Z29" s="36">
        <f>T29-Y29</f>
        <v>9.0380314422570081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2589</v>
      </c>
      <c r="E30" s="55">
        <v>2</v>
      </c>
      <c r="F30" s="59">
        <f t="shared" ref="F30:F47" si="21">E30/D30</f>
        <v>7.7249903437620702E-4</v>
      </c>
      <c r="G30" s="2">
        <v>0.4</v>
      </c>
      <c r="H30" s="3">
        <f t="shared" ref="H30:H46" si="22">C30*F30/(1+(1-G30)*C30*F30)</f>
        <v>3.0842778934381987E-3</v>
      </c>
      <c r="I30" s="3">
        <f t="shared" ref="I30:I47" si="23">1-H30</f>
        <v>0.99691572210656176</v>
      </c>
      <c r="J30" s="5">
        <f>I29*J29</f>
        <v>99326.37251599865</v>
      </c>
      <c r="K30" s="5">
        <f t="shared" ref="K30:K47" si="24">J30*H30</f>
        <v>306.3501349865021</v>
      </c>
      <c r="L30" s="5">
        <f t="shared" ref="L30:L46" si="25">C30*(J31+G30*K30)</f>
        <v>396570.24974002695</v>
      </c>
      <c r="M30" s="5">
        <f t="shared" si="16"/>
        <v>7758880.8470367733</v>
      </c>
      <c r="N30" s="33">
        <f t="shared" ref="N30:N47" si="26">M30/J30</f>
        <v>78.115012664809029</v>
      </c>
      <c r="O30" s="4"/>
      <c r="Q30" s="27" t="s">
        <v>36</v>
      </c>
      <c r="R30" s="29">
        <f t="shared" si="17"/>
        <v>99326.37251599865</v>
      </c>
      <c r="S30" s="29">
        <f t="shared" si="18"/>
        <v>396570.24974002695</v>
      </c>
      <c r="T30" s="35">
        <f t="shared" si="19"/>
        <v>78.115012664809029</v>
      </c>
      <c r="U30" s="42">
        <v>0.95864674002964168</v>
      </c>
      <c r="V30" s="43">
        <f>1-U30</f>
        <v>4.1353259970358325E-2</v>
      </c>
      <c r="W30" s="29">
        <f t="shared" ref="W30:W47" si="27">S30*U30</f>
        <v>380170.77710601769</v>
      </c>
      <c r="X30" s="29">
        <f t="shared" si="20"/>
        <v>6859193.5291233789</v>
      </c>
      <c r="Y30" s="35">
        <f t="shared" ref="Y30:Y47" si="28">X30/R30</f>
        <v>69.057123051771157</v>
      </c>
      <c r="Z30" s="36">
        <f t="shared" ref="Z30:Z47" si="29">T30-Y30</f>
        <v>9.0578896130378723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3499</v>
      </c>
      <c r="E31" s="55"/>
      <c r="F31" s="59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99020.022381012139</v>
      </c>
      <c r="K31" s="5">
        <f t="shared" si="24"/>
        <v>0</v>
      </c>
      <c r="L31" s="5">
        <f t="shared" si="25"/>
        <v>495100.11190506071</v>
      </c>
      <c r="M31" s="5">
        <f t="shared" si="16"/>
        <v>7362310.5972967464</v>
      </c>
      <c r="N31" s="33">
        <f t="shared" si="26"/>
        <v>74.351736348511736</v>
      </c>
      <c r="O31" s="4"/>
      <c r="Q31" s="27" t="s">
        <v>38</v>
      </c>
      <c r="R31" s="29">
        <f t="shared" si="17"/>
        <v>99020.022381012139</v>
      </c>
      <c r="S31" s="29">
        <f t="shared" si="18"/>
        <v>495100.11190506071</v>
      </c>
      <c r="T31" s="35">
        <f t="shared" si="19"/>
        <v>74.351736348511736</v>
      </c>
      <c r="U31" s="42">
        <v>0.95864674002964168</v>
      </c>
      <c r="V31" s="43">
        <f>1-U31</f>
        <v>4.1353259970358325E-2</v>
      </c>
      <c r="W31" s="29">
        <f t="shared" si="27"/>
        <v>474626.10826609726</v>
      </c>
      <c r="X31" s="29">
        <f t="shared" si="20"/>
        <v>6479022.7520173611</v>
      </c>
      <c r="Y31" s="35">
        <f t="shared" si="28"/>
        <v>65.431440997732636</v>
      </c>
      <c r="Z31" s="36">
        <f t="shared" si="29"/>
        <v>8.9202953507790994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3687</v>
      </c>
      <c r="E32" s="55">
        <v>3</v>
      </c>
      <c r="F32" s="59">
        <f t="shared" si="21"/>
        <v>8.1366965012205042E-4</v>
      </c>
      <c r="G32" s="2">
        <v>0.5</v>
      </c>
      <c r="H32" s="3">
        <f t="shared" si="22"/>
        <v>4.0600893219650833E-3</v>
      </c>
      <c r="I32" s="3">
        <f t="shared" si="23"/>
        <v>0.99593991067803489</v>
      </c>
      <c r="J32" s="5">
        <f t="shared" si="30"/>
        <v>99020.022381012139</v>
      </c>
      <c r="K32" s="5">
        <f t="shared" si="24"/>
        <v>402.03013552989097</v>
      </c>
      <c r="L32" s="5">
        <f t="shared" si="25"/>
        <v>494095.036566236</v>
      </c>
      <c r="M32" s="5">
        <f t="shared" si="16"/>
        <v>6867210.4853916857</v>
      </c>
      <c r="N32" s="33">
        <f t="shared" si="26"/>
        <v>69.351736348511736</v>
      </c>
      <c r="O32" s="4"/>
      <c r="Q32" s="27" t="s">
        <v>40</v>
      </c>
      <c r="R32" s="29">
        <f t="shared" si="17"/>
        <v>99020.022381012139</v>
      </c>
      <c r="S32" s="29">
        <f t="shared" si="18"/>
        <v>494095.036566236</v>
      </c>
      <c r="T32" s="35">
        <f t="shared" si="19"/>
        <v>69.351736348511736</v>
      </c>
      <c r="U32" s="42">
        <v>0.95864674002964168</v>
      </c>
      <c r="V32" s="43">
        <f>1-U32</f>
        <v>4.1353259970358325E-2</v>
      </c>
      <c r="W32" s="29">
        <f t="shared" si="27"/>
        <v>473662.59606904874</v>
      </c>
      <c r="X32" s="29">
        <f t="shared" si="20"/>
        <v>6004396.6437512636</v>
      </c>
      <c r="Y32" s="35">
        <f t="shared" si="28"/>
        <v>60.63820729758443</v>
      </c>
      <c r="Z32" s="36">
        <f t="shared" si="29"/>
        <v>8.7135290509273062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4169</v>
      </c>
      <c r="E33" s="55">
        <v>2</v>
      </c>
      <c r="F33" s="59">
        <f t="shared" si="21"/>
        <v>4.797313504437515E-4</v>
      </c>
      <c r="G33" s="2">
        <v>0.5</v>
      </c>
      <c r="H33" s="3">
        <f t="shared" si="22"/>
        <v>2.3957834211787254E-3</v>
      </c>
      <c r="I33" s="3">
        <f t="shared" si="23"/>
        <v>0.99760421657882126</v>
      </c>
      <c r="J33" s="5">
        <f t="shared" si="30"/>
        <v>98617.992245482252</v>
      </c>
      <c r="K33" s="5">
        <f t="shared" si="24"/>
        <v>236.26735085165848</v>
      </c>
      <c r="L33" s="5">
        <f t="shared" si="25"/>
        <v>492499.29285028204</v>
      </c>
      <c r="M33" s="5">
        <f t="shared" si="16"/>
        <v>6373115.4488254497</v>
      </c>
      <c r="N33" s="33">
        <f t="shared" si="26"/>
        <v>64.624266867665881</v>
      </c>
      <c r="O33" s="4"/>
      <c r="Q33" s="27" t="s">
        <v>42</v>
      </c>
      <c r="R33" s="29">
        <f t="shared" si="17"/>
        <v>98617.992245482252</v>
      </c>
      <c r="S33" s="29">
        <f t="shared" si="18"/>
        <v>492499.29285028204</v>
      </c>
      <c r="T33" s="35">
        <f t="shared" si="19"/>
        <v>64.624266867665881</v>
      </c>
      <c r="U33" s="42">
        <v>0.95864674002964168</v>
      </c>
      <c r="V33" s="43">
        <f>1-U33</f>
        <v>4.1353259970358325E-2</v>
      </c>
      <c r="W33" s="29">
        <f t="shared" si="27"/>
        <v>472132.84155782667</v>
      </c>
      <c r="X33" s="29">
        <f t="shared" si="20"/>
        <v>5530734.0476822145</v>
      </c>
      <c r="Y33" s="35">
        <f t="shared" si="28"/>
        <v>56.0824036441036</v>
      </c>
      <c r="Z33" s="36">
        <f t="shared" si="29"/>
        <v>8.5418632235622809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4382</v>
      </c>
      <c r="E34" s="55">
        <v>3</v>
      </c>
      <c r="F34" s="59">
        <f t="shared" si="21"/>
        <v>6.8461889548151534E-4</v>
      </c>
      <c r="G34" s="2">
        <v>0.5</v>
      </c>
      <c r="H34" s="3">
        <f t="shared" si="22"/>
        <v>3.4172456999658281E-3</v>
      </c>
      <c r="I34" s="3">
        <f t="shared" si="23"/>
        <v>0.99658275430003418</v>
      </c>
      <c r="J34" s="5">
        <f t="shared" si="30"/>
        <v>98381.724894630592</v>
      </c>
      <c r="K34" s="5">
        <f t="shared" si="24"/>
        <v>336.19452635139743</v>
      </c>
      <c r="L34" s="5">
        <f t="shared" si="25"/>
        <v>491068.13815727452</v>
      </c>
      <c r="M34" s="5">
        <f t="shared" si="16"/>
        <v>5880616.1559751676</v>
      </c>
      <c r="N34" s="33">
        <f t="shared" si="26"/>
        <v>59.77346059213194</v>
      </c>
      <c r="O34" s="4"/>
      <c r="Q34" s="27" t="s">
        <v>44</v>
      </c>
      <c r="R34" s="29">
        <f t="shared" si="17"/>
        <v>98381.724894630592</v>
      </c>
      <c r="S34" s="29">
        <f t="shared" si="18"/>
        <v>491068.13815727452</v>
      </c>
      <c r="T34" s="35">
        <f t="shared" si="19"/>
        <v>59.77346059213194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475933.52483066893</v>
      </c>
      <c r="X34" s="29">
        <f t="shared" si="20"/>
        <v>5058601.2061243877</v>
      </c>
      <c r="Y34" s="35">
        <f t="shared" si="28"/>
        <v>51.418098346438654</v>
      </c>
      <c r="Z34" s="36">
        <f t="shared" si="29"/>
        <v>8.3553622456932857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4060</v>
      </c>
      <c r="E35" s="55">
        <v>4</v>
      </c>
      <c r="F35" s="59">
        <f t="shared" si="21"/>
        <v>9.8522167487684722E-4</v>
      </c>
      <c r="G35" s="2">
        <v>0.5</v>
      </c>
      <c r="H35" s="3">
        <f t="shared" si="22"/>
        <v>4.914004914004913E-3</v>
      </c>
      <c r="I35" s="3">
        <f t="shared" si="23"/>
        <v>0.99508599508599505</v>
      </c>
      <c r="J35" s="5">
        <f t="shared" si="30"/>
        <v>98045.5303682792</v>
      </c>
      <c r="K35" s="5">
        <f t="shared" si="24"/>
        <v>481.79621802594193</v>
      </c>
      <c r="L35" s="5">
        <f t="shared" si="25"/>
        <v>489023.16129633109</v>
      </c>
      <c r="M35" s="5">
        <f t="shared" si="16"/>
        <v>5389548.0178178931</v>
      </c>
      <c r="N35" s="33">
        <f t="shared" si="26"/>
        <v>54.969849187144391</v>
      </c>
      <c r="O35" s="4"/>
      <c r="Q35" s="27" t="s">
        <v>46</v>
      </c>
      <c r="R35" s="29">
        <f t="shared" si="17"/>
        <v>98045.5303682792</v>
      </c>
      <c r="S35" s="29">
        <f t="shared" si="18"/>
        <v>489023.16129633109</v>
      </c>
      <c r="T35" s="35">
        <f t="shared" si="19"/>
        <v>54.969849187144391</v>
      </c>
      <c r="U35" s="42">
        <v>0.96192878092594225</v>
      </c>
      <c r="V35" s="43">
        <f t="shared" si="31"/>
        <v>3.8071219074057749E-2</v>
      </c>
      <c r="W35" s="29">
        <f t="shared" si="27"/>
        <v>470405.45339033019</v>
      </c>
      <c r="X35" s="29">
        <f t="shared" si="20"/>
        <v>4582667.6812937185</v>
      </c>
      <c r="Y35" s="35">
        <f t="shared" si="28"/>
        <v>46.740199824308924</v>
      </c>
      <c r="Z35" s="36">
        <f t="shared" si="29"/>
        <v>8.2296493628354668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4304</v>
      </c>
      <c r="E36" s="55">
        <v>1</v>
      </c>
      <c r="F36" s="59">
        <f t="shared" si="21"/>
        <v>2.3234200743494423E-4</v>
      </c>
      <c r="G36" s="2">
        <v>0.5</v>
      </c>
      <c r="H36" s="3">
        <f t="shared" si="22"/>
        <v>1.1610356437942644E-3</v>
      </c>
      <c r="I36" s="3">
        <f t="shared" si="23"/>
        <v>0.99883896435620578</v>
      </c>
      <c r="J36" s="5">
        <f t="shared" si="30"/>
        <v>97563.734150253251</v>
      </c>
      <c r="K36" s="5">
        <f t="shared" si="24"/>
        <v>113.27497289011174</v>
      </c>
      <c r="L36" s="5">
        <f t="shared" si="25"/>
        <v>487535.48331904103</v>
      </c>
      <c r="M36" s="5">
        <f t="shared" si="16"/>
        <v>4900524.8565215617</v>
      </c>
      <c r="N36" s="33">
        <f t="shared" si="26"/>
        <v>50.228959553500658</v>
      </c>
      <c r="O36" s="4"/>
      <c r="Q36" s="27" t="s">
        <v>48</v>
      </c>
      <c r="R36" s="29">
        <f t="shared" si="17"/>
        <v>97563.734150253251</v>
      </c>
      <c r="S36" s="29">
        <f t="shared" si="18"/>
        <v>487535.48331904103</v>
      </c>
      <c r="T36" s="35">
        <f t="shared" si="19"/>
        <v>50.228959553500658</v>
      </c>
      <c r="U36" s="42">
        <v>0.95558309086652893</v>
      </c>
      <c r="V36" s="43">
        <f t="shared" si="31"/>
        <v>4.4416909133471072E-2</v>
      </c>
      <c r="W36" s="29">
        <f t="shared" si="27"/>
        <v>465880.66405711626</v>
      </c>
      <c r="X36" s="29">
        <f t="shared" si="20"/>
        <v>4112262.2279033884</v>
      </c>
      <c r="Y36" s="35">
        <f t="shared" si="28"/>
        <v>42.149496057318693</v>
      </c>
      <c r="Z36" s="36">
        <f t="shared" si="29"/>
        <v>8.0794634961819654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4937</v>
      </c>
      <c r="E37" s="55">
        <v>7</v>
      </c>
      <c r="F37" s="59">
        <f t="shared" si="21"/>
        <v>1.4178651002633178E-3</v>
      </c>
      <c r="G37" s="2">
        <v>0.5</v>
      </c>
      <c r="H37" s="3">
        <f t="shared" si="22"/>
        <v>7.0642849934403062E-3</v>
      </c>
      <c r="I37" s="3">
        <f t="shared" si="23"/>
        <v>0.99293571500655964</v>
      </c>
      <c r="J37" s="5">
        <f t="shared" si="30"/>
        <v>97450.45917736314</v>
      </c>
      <c r="K37" s="5">
        <f t="shared" si="24"/>
        <v>688.41781637051361</v>
      </c>
      <c r="L37" s="5">
        <f t="shared" si="25"/>
        <v>485531.25134588941</v>
      </c>
      <c r="M37" s="5">
        <f t="shared" si="16"/>
        <v>4412989.3732025204</v>
      </c>
      <c r="N37" s="33">
        <f t="shared" si="26"/>
        <v>45.284438990387208</v>
      </c>
      <c r="O37" s="4"/>
      <c r="Q37" s="27" t="s">
        <v>50</v>
      </c>
      <c r="R37" s="29">
        <f t="shared" si="17"/>
        <v>97450.45917736314</v>
      </c>
      <c r="S37" s="29">
        <f t="shared" si="18"/>
        <v>485531.25134588941</v>
      </c>
      <c r="T37" s="35">
        <f t="shared" si="19"/>
        <v>45.284438990387208</v>
      </c>
      <c r="U37" s="42">
        <v>0.95343645724036619</v>
      </c>
      <c r="V37" s="43">
        <f t="shared" si="31"/>
        <v>4.6563542759633814E-2</v>
      </c>
      <c r="W37" s="29">
        <f t="shared" si="27"/>
        <v>462923.19616270659</v>
      </c>
      <c r="X37" s="29">
        <f t="shared" si="20"/>
        <v>3646381.5638462724</v>
      </c>
      <c r="Y37" s="35">
        <f t="shared" si="28"/>
        <v>37.417797664859989</v>
      </c>
      <c r="Z37" s="36">
        <f t="shared" si="29"/>
        <v>7.866641325527219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5217</v>
      </c>
      <c r="E38" s="55">
        <v>6</v>
      </c>
      <c r="F38" s="59">
        <f t="shared" si="21"/>
        <v>1.1500862564692352E-3</v>
      </c>
      <c r="G38" s="2">
        <v>0.5</v>
      </c>
      <c r="H38" s="3">
        <f t="shared" si="22"/>
        <v>5.7339449541284407E-3</v>
      </c>
      <c r="I38" s="3">
        <f t="shared" si="23"/>
        <v>0.99426605504587151</v>
      </c>
      <c r="J38" s="5">
        <f t="shared" si="30"/>
        <v>96762.041360992618</v>
      </c>
      <c r="K38" s="5">
        <f t="shared" si="24"/>
        <v>554.82821881303107</v>
      </c>
      <c r="L38" s="5">
        <f t="shared" si="25"/>
        <v>482423.13625793043</v>
      </c>
      <c r="M38" s="5">
        <f t="shared" si="16"/>
        <v>3927458.1218566308</v>
      </c>
      <c r="N38" s="33">
        <f t="shared" si="26"/>
        <v>40.588830770987585</v>
      </c>
      <c r="O38" s="4"/>
      <c r="Q38" s="27" t="s">
        <v>52</v>
      </c>
      <c r="R38" s="29">
        <f t="shared" si="17"/>
        <v>96762.041360992618</v>
      </c>
      <c r="S38" s="29">
        <f t="shared" si="18"/>
        <v>482423.13625793043</v>
      </c>
      <c r="T38" s="35">
        <f t="shared" si="19"/>
        <v>40.588830770987585</v>
      </c>
      <c r="U38" s="42">
        <v>0.93748024841036759</v>
      </c>
      <c r="V38" s="43">
        <f t="shared" si="31"/>
        <v>6.2519751589632411E-2</v>
      </c>
      <c r="W38" s="29">
        <f t="shared" si="27"/>
        <v>452262.1616179932</v>
      </c>
      <c r="X38" s="29">
        <f t="shared" si="20"/>
        <v>3183458.3676835657</v>
      </c>
      <c r="Y38" s="35">
        <f t="shared" si="28"/>
        <v>32.899867788102533</v>
      </c>
      <c r="Z38" s="36">
        <f t="shared" si="29"/>
        <v>7.6889629828850516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5066</v>
      </c>
      <c r="E39" s="55">
        <v>9</v>
      </c>
      <c r="F39" s="59">
        <f t="shared" si="21"/>
        <v>1.7765495459928938E-3</v>
      </c>
      <c r="G39" s="2">
        <v>0.5</v>
      </c>
      <c r="H39" s="3">
        <f t="shared" si="22"/>
        <v>8.8434705708951549E-3</v>
      </c>
      <c r="I39" s="3">
        <f t="shared" si="23"/>
        <v>0.99115652942910482</v>
      </c>
      <c r="J39" s="5">
        <f t="shared" si="30"/>
        <v>96207.213142179578</v>
      </c>
      <c r="K39" s="5">
        <f t="shared" si="24"/>
        <v>850.80565813070268</v>
      </c>
      <c r="L39" s="5">
        <f t="shared" si="25"/>
        <v>478909.05156557111</v>
      </c>
      <c r="M39" s="5">
        <f t="shared" si="16"/>
        <v>3445034.9855987006</v>
      </c>
      <c r="N39" s="33">
        <f t="shared" si="26"/>
        <v>35.80848954129317</v>
      </c>
      <c r="O39" s="4"/>
      <c r="Q39" s="27" t="s">
        <v>54</v>
      </c>
      <c r="R39" s="29">
        <f t="shared" si="17"/>
        <v>96207.213142179578</v>
      </c>
      <c r="S39" s="29">
        <f t="shared" si="18"/>
        <v>478909.05156557111</v>
      </c>
      <c r="T39" s="35">
        <f t="shared" si="19"/>
        <v>35.80848954129317</v>
      </c>
      <c r="U39" s="42">
        <v>0.91788799906018037</v>
      </c>
      <c r="V39" s="43">
        <f t="shared" si="31"/>
        <v>8.2112000939819629E-2</v>
      </c>
      <c r="W39" s="29">
        <f t="shared" si="27"/>
        <v>439584.87107333081</v>
      </c>
      <c r="X39" s="29">
        <f t="shared" si="20"/>
        <v>2731196.2060655723</v>
      </c>
      <c r="Y39" s="35">
        <f t="shared" si="28"/>
        <v>28.388684349782391</v>
      </c>
      <c r="Z39" s="36">
        <f t="shared" si="29"/>
        <v>7.419805191510779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4217</v>
      </c>
      <c r="E40" s="55">
        <v>16</v>
      </c>
      <c r="F40" s="59">
        <f t="shared" si="21"/>
        <v>3.7941664690538299E-3</v>
      </c>
      <c r="G40" s="2">
        <v>0.5</v>
      </c>
      <c r="H40" s="3">
        <f t="shared" si="22"/>
        <v>1.8792576932111817E-2</v>
      </c>
      <c r="I40" s="3">
        <f t="shared" si="23"/>
        <v>0.98120742306788822</v>
      </c>
      <c r="J40" s="5">
        <f t="shared" si="30"/>
        <v>95356.407484048876</v>
      </c>
      <c r="K40" s="5">
        <f t="shared" si="24"/>
        <v>1791.9926236137915</v>
      </c>
      <c r="L40" s="5">
        <f t="shared" si="25"/>
        <v>472302.05586120998</v>
      </c>
      <c r="M40" s="5">
        <f t="shared" si="16"/>
        <v>2966125.9340331294</v>
      </c>
      <c r="N40" s="33">
        <f t="shared" si="26"/>
        <v>31.105680386808825</v>
      </c>
      <c r="O40" s="4"/>
      <c r="Q40" s="27" t="s">
        <v>56</v>
      </c>
      <c r="R40" s="29">
        <f t="shared" si="17"/>
        <v>95356.407484048876</v>
      </c>
      <c r="S40" s="29">
        <f t="shared" si="18"/>
        <v>472302.05586120998</v>
      </c>
      <c r="T40" s="35">
        <f t="shared" si="19"/>
        <v>31.105680386808825</v>
      </c>
      <c r="U40" s="42">
        <v>0.89571782863194893</v>
      </c>
      <c r="V40" s="43">
        <f t="shared" si="31"/>
        <v>0.10428217136805107</v>
      </c>
      <c r="W40" s="29">
        <f t="shared" si="27"/>
        <v>423049.37193440844</v>
      </c>
      <c r="X40" s="29">
        <f t="shared" si="20"/>
        <v>2291611.3349922416</v>
      </c>
      <c r="Y40" s="35">
        <f t="shared" si="28"/>
        <v>24.032064498398601</v>
      </c>
      <c r="Z40" s="36">
        <f t="shared" si="29"/>
        <v>7.0736158884102238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3486</v>
      </c>
      <c r="E41" s="55">
        <v>26</v>
      </c>
      <c r="F41" s="59">
        <f t="shared" si="21"/>
        <v>7.4584050487664947E-3</v>
      </c>
      <c r="G41" s="2">
        <v>0.5</v>
      </c>
      <c r="H41" s="3">
        <f t="shared" si="22"/>
        <v>3.6609405801182764E-2</v>
      </c>
      <c r="I41" s="3">
        <f t="shared" si="23"/>
        <v>0.96339059419881723</v>
      </c>
      <c r="J41" s="5">
        <f t="shared" si="30"/>
        <v>93564.414860435092</v>
      </c>
      <c r="K41" s="5">
        <f t="shared" si="24"/>
        <v>3425.3376321758833</v>
      </c>
      <c r="L41" s="5">
        <f t="shared" si="25"/>
        <v>459258.73022173578</v>
      </c>
      <c r="M41" s="5">
        <f t="shared" si="16"/>
        <v>2493823.8781719194</v>
      </c>
      <c r="N41" s="33">
        <f t="shared" si="26"/>
        <v>26.653550731780022</v>
      </c>
      <c r="O41" s="4"/>
      <c r="Q41" s="27" t="s">
        <v>58</v>
      </c>
      <c r="R41" s="29">
        <f t="shared" si="17"/>
        <v>93564.414860435092</v>
      </c>
      <c r="S41" s="29">
        <f t="shared" si="18"/>
        <v>459258.73022173578</v>
      </c>
      <c r="T41" s="35">
        <f t="shared" si="19"/>
        <v>26.653550731780022</v>
      </c>
      <c r="U41" s="42">
        <v>0.86473435856680392</v>
      </c>
      <c r="V41" s="43">
        <f t="shared" si="31"/>
        <v>0.13526564143319608</v>
      </c>
      <c r="W41" s="29">
        <f t="shared" si="27"/>
        <v>397136.80349449755</v>
      </c>
      <c r="X41" s="29">
        <f t="shared" si="20"/>
        <v>1868561.9630578333</v>
      </c>
      <c r="Y41" s="35">
        <f t="shared" si="28"/>
        <v>19.970861420392193</v>
      </c>
      <c r="Z41" s="36">
        <f t="shared" si="29"/>
        <v>6.6826893113878292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2868</v>
      </c>
      <c r="E42" s="55">
        <v>36</v>
      </c>
      <c r="F42" s="59">
        <f t="shared" si="21"/>
        <v>1.2552301255230125E-2</v>
      </c>
      <c r="G42" s="2">
        <v>0.5</v>
      </c>
      <c r="H42" s="3">
        <f t="shared" si="22"/>
        <v>6.0851926977687619E-2</v>
      </c>
      <c r="I42" s="3">
        <f t="shared" si="23"/>
        <v>0.9391480730223124</v>
      </c>
      <c r="J42" s="5">
        <f t="shared" si="30"/>
        <v>90139.077228259208</v>
      </c>
      <c r="K42" s="5">
        <f t="shared" si="24"/>
        <v>5485.1365453301742</v>
      </c>
      <c r="L42" s="5">
        <f t="shared" si="25"/>
        <v>436982.54477797064</v>
      </c>
      <c r="M42" s="5">
        <f t="shared" si="16"/>
        <v>2034565.1479501836</v>
      </c>
      <c r="N42" s="33">
        <f t="shared" si="26"/>
        <v>22.571399780342258</v>
      </c>
      <c r="O42" s="4"/>
      <c r="Q42" s="27" t="s">
        <v>60</v>
      </c>
      <c r="R42" s="29">
        <f t="shared" si="17"/>
        <v>90139.077228259208</v>
      </c>
      <c r="S42" s="29">
        <f t="shared" si="18"/>
        <v>436982.54477797064</v>
      </c>
      <c r="T42" s="35">
        <f t="shared" si="19"/>
        <v>22.571399780342258</v>
      </c>
      <c r="U42" s="42">
        <v>0.81758889711164551</v>
      </c>
      <c r="V42" s="43">
        <f t="shared" si="31"/>
        <v>0.18241110288835449</v>
      </c>
      <c r="W42" s="29">
        <f t="shared" si="27"/>
        <v>357272.07684206124</v>
      </c>
      <c r="X42" s="29">
        <f t="shared" si="20"/>
        <v>1471425.1595633356</v>
      </c>
      <c r="Y42" s="35">
        <f t="shared" si="28"/>
        <v>16.323943009059715</v>
      </c>
      <c r="Z42" s="36">
        <f t="shared" si="29"/>
        <v>6.2474567712825433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1997</v>
      </c>
      <c r="E43" s="55">
        <v>44</v>
      </c>
      <c r="F43" s="59">
        <f t="shared" si="21"/>
        <v>2.2033049574361543E-2</v>
      </c>
      <c r="G43" s="2">
        <v>0.5</v>
      </c>
      <c r="H43" s="3">
        <f t="shared" si="22"/>
        <v>0.10441385856668249</v>
      </c>
      <c r="I43" s="3">
        <f t="shared" si="23"/>
        <v>0.8955861414333175</v>
      </c>
      <c r="J43" s="5">
        <f t="shared" si="30"/>
        <v>84653.940682929038</v>
      </c>
      <c r="K43" s="5">
        <f t="shared" si="24"/>
        <v>8839.044589579682</v>
      </c>
      <c r="L43" s="5">
        <f t="shared" si="25"/>
        <v>401172.091940696</v>
      </c>
      <c r="M43" s="5">
        <f t="shared" si="16"/>
        <v>1597582.6031722128</v>
      </c>
      <c r="N43" s="33">
        <f t="shared" si="26"/>
        <v>18.871922444295315</v>
      </c>
      <c r="O43" s="4"/>
      <c r="Q43" s="27" t="s">
        <v>62</v>
      </c>
      <c r="R43" s="29">
        <f t="shared" si="17"/>
        <v>84653.940682929038</v>
      </c>
      <c r="S43" s="29">
        <f t="shared" si="18"/>
        <v>401172.091940696</v>
      </c>
      <c r="T43" s="35">
        <f t="shared" si="19"/>
        <v>18.871922444295315</v>
      </c>
      <c r="U43" s="42">
        <v>0.77888026534586052</v>
      </c>
      <c r="V43" s="43">
        <f t="shared" si="31"/>
        <v>0.22111973465413948</v>
      </c>
      <c r="W43" s="29">
        <f t="shared" si="27"/>
        <v>312465.02542012325</v>
      </c>
      <c r="X43" s="29">
        <f t="shared" si="20"/>
        <v>1114153.0827212743</v>
      </c>
      <c r="Y43" s="35">
        <f t="shared" si="28"/>
        <v>13.161266607709733</v>
      </c>
      <c r="Z43" s="36">
        <f t="shared" si="29"/>
        <v>5.7106558365855822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1430</v>
      </c>
      <c r="E44" s="55">
        <v>37</v>
      </c>
      <c r="F44" s="59">
        <f t="shared" si="21"/>
        <v>2.5874125874125874E-2</v>
      </c>
      <c r="G44" s="2">
        <v>0.5</v>
      </c>
      <c r="H44" s="3">
        <f t="shared" si="22"/>
        <v>0.12151067323481118</v>
      </c>
      <c r="I44" s="3">
        <f t="shared" si="23"/>
        <v>0.87848932676518876</v>
      </c>
      <c r="J44" s="5">
        <f t="shared" si="30"/>
        <v>75814.896093349351</v>
      </c>
      <c r="K44" s="5">
        <f t="shared" si="24"/>
        <v>9212.3190655301369</v>
      </c>
      <c r="L44" s="5">
        <f t="shared" si="25"/>
        <v>356043.68280292139</v>
      </c>
      <c r="M44" s="5">
        <f t="shared" si="16"/>
        <v>1196410.511231517</v>
      </c>
      <c r="N44" s="33">
        <f t="shared" si="26"/>
        <v>15.780678638118831</v>
      </c>
      <c r="O44" s="4"/>
      <c r="Q44" s="27" t="s">
        <v>64</v>
      </c>
      <c r="R44" s="29">
        <f t="shared" si="17"/>
        <v>75814.896093349351</v>
      </c>
      <c r="S44" s="29">
        <f t="shared" si="18"/>
        <v>356043.68280292139</v>
      </c>
      <c r="T44" s="35">
        <f t="shared" si="19"/>
        <v>15.780678638118831</v>
      </c>
      <c r="U44" s="42">
        <v>0.71980976748499381</v>
      </c>
      <c r="V44" s="43">
        <f t="shared" si="31"/>
        <v>0.28019023251500619</v>
      </c>
      <c r="W44" s="29">
        <f t="shared" si="27"/>
        <v>256283.72053287172</v>
      </c>
      <c r="X44" s="29">
        <f t="shared" si="20"/>
        <v>801688.0573011511</v>
      </c>
      <c r="Y44" s="35">
        <f t="shared" si="28"/>
        <v>10.574281554301001</v>
      </c>
      <c r="Z44" s="36">
        <f t="shared" si="29"/>
        <v>5.20639708381783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848</v>
      </c>
      <c r="E45" s="55">
        <v>36</v>
      </c>
      <c r="F45" s="59">
        <f t="shared" si="21"/>
        <v>4.2452830188679243E-2</v>
      </c>
      <c r="G45" s="2">
        <v>0.5</v>
      </c>
      <c r="H45" s="3">
        <f t="shared" si="22"/>
        <v>0.19189765458422173</v>
      </c>
      <c r="I45" s="3">
        <f t="shared" si="23"/>
        <v>0.8081023454157783</v>
      </c>
      <c r="J45" s="5">
        <f t="shared" si="30"/>
        <v>66602.577027819207</v>
      </c>
      <c r="K45" s="5">
        <f t="shared" si="24"/>
        <v>12780.878320903472</v>
      </c>
      <c r="L45" s="5">
        <f t="shared" si="25"/>
        <v>301060.68933683739</v>
      </c>
      <c r="M45" s="5">
        <f t="shared" si="16"/>
        <v>840366.82842859568</v>
      </c>
      <c r="N45" s="33">
        <f t="shared" si="26"/>
        <v>12.617632318905365</v>
      </c>
      <c r="O45" s="4"/>
      <c r="Q45" s="27" t="s">
        <v>66</v>
      </c>
      <c r="R45" s="29">
        <f t="shared" si="17"/>
        <v>66602.577027819207</v>
      </c>
      <c r="S45" s="29">
        <f t="shared" si="18"/>
        <v>301060.68933683739</v>
      </c>
      <c r="T45" s="35">
        <f t="shared" si="19"/>
        <v>12.617632318905365</v>
      </c>
      <c r="U45" s="42">
        <v>0.68480776711742686</v>
      </c>
      <c r="V45" s="43">
        <f t="shared" si="31"/>
        <v>0.31519223288257314</v>
      </c>
      <c r="W45" s="29">
        <f t="shared" si="27"/>
        <v>206168.69843159293</v>
      </c>
      <c r="X45" s="29">
        <f t="shared" si="20"/>
        <v>545404.33676827943</v>
      </c>
      <c r="Y45" s="35">
        <f t="shared" si="28"/>
        <v>8.1889374421723904</v>
      </c>
      <c r="Z45" s="36">
        <f t="shared" si="29"/>
        <v>4.4286948767329744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507</v>
      </c>
      <c r="E46" s="55">
        <v>42</v>
      </c>
      <c r="F46" s="59">
        <f t="shared" si="21"/>
        <v>8.2840236686390539E-2</v>
      </c>
      <c r="G46" s="2">
        <v>0.5</v>
      </c>
      <c r="H46" s="3">
        <f t="shared" si="22"/>
        <v>0.34313725490196079</v>
      </c>
      <c r="I46" s="3">
        <f t="shared" si="23"/>
        <v>0.65686274509803921</v>
      </c>
      <c r="J46" s="5">
        <f t="shared" si="30"/>
        <v>53821.69870691574</v>
      </c>
      <c r="K46" s="5">
        <f t="shared" si="24"/>
        <v>18468.229948451481</v>
      </c>
      <c r="L46" s="5">
        <f t="shared" si="25"/>
        <v>222937.91866344999</v>
      </c>
      <c r="M46" s="5">
        <f>L46+M47</f>
        <v>539306.13909175829</v>
      </c>
      <c r="N46" s="33">
        <f t="shared" si="26"/>
        <v>10.020236299648063</v>
      </c>
      <c r="O46" s="4"/>
      <c r="Q46" s="27" t="s">
        <v>68</v>
      </c>
      <c r="R46" s="29">
        <f t="shared" si="17"/>
        <v>53821.69870691574</v>
      </c>
      <c r="S46" s="29">
        <f t="shared" si="18"/>
        <v>222937.91866344999</v>
      </c>
      <c r="T46" s="35">
        <f t="shared" si="19"/>
        <v>10.020236299648063</v>
      </c>
      <c r="U46" s="42">
        <v>0.65629805890441617</v>
      </c>
      <c r="V46" s="43">
        <f t="shared" si="31"/>
        <v>0.34370194109558383</v>
      </c>
      <c r="W46" s="29">
        <f t="shared" si="27"/>
        <v>146313.72327501283</v>
      </c>
      <c r="X46" s="29">
        <f>X47+W46</f>
        <v>339235.63833668648</v>
      </c>
      <c r="Y46" s="35">
        <f t="shared" si="28"/>
        <v>6.3029530187068747</v>
      </c>
      <c r="Z46" s="36">
        <f t="shared" si="29"/>
        <v>3.7172832809411887</v>
      </c>
    </row>
    <row r="47" spans="1:26" s="2" customFormat="1" x14ac:dyDescent="0.25">
      <c r="A47" s="12">
        <v>19</v>
      </c>
      <c r="B47" s="13" t="s">
        <v>69</v>
      </c>
      <c r="C47" s="12"/>
      <c r="D47" s="55">
        <v>349</v>
      </c>
      <c r="E47" s="55">
        <v>39</v>
      </c>
      <c r="F47" s="60">
        <f t="shared" si="21"/>
        <v>0.11174785100286533</v>
      </c>
      <c r="G47" s="12"/>
      <c r="H47" s="17">
        <v>1</v>
      </c>
      <c r="I47" s="17">
        <f t="shared" si="23"/>
        <v>0</v>
      </c>
      <c r="J47" s="21">
        <f t="shared" si="30"/>
        <v>35353.46875846426</v>
      </c>
      <c r="K47" s="21">
        <f t="shared" si="24"/>
        <v>35353.46875846426</v>
      </c>
      <c r="L47" s="21">
        <f>K47/F47</f>
        <v>316368.22042830836</v>
      </c>
      <c r="M47" s="21">
        <f>L47</f>
        <v>316368.22042830836</v>
      </c>
      <c r="N47" s="34">
        <f t="shared" si="26"/>
        <v>8.9487179487179489</v>
      </c>
      <c r="O47" s="4"/>
      <c r="Q47" s="30" t="s">
        <v>69</v>
      </c>
      <c r="R47" s="31">
        <f t="shared" si="17"/>
        <v>35353.46875846426</v>
      </c>
      <c r="S47" s="31">
        <f t="shared" si="18"/>
        <v>316368.22042830836</v>
      </c>
      <c r="T47" s="38">
        <f t="shared" si="19"/>
        <v>8.9487179487179489</v>
      </c>
      <c r="U47" s="44">
        <v>0.6098018151143324</v>
      </c>
      <c r="V47" s="45">
        <f t="shared" si="31"/>
        <v>0.3901981848856676</v>
      </c>
      <c r="W47" s="31">
        <f t="shared" si="27"/>
        <v>192921.91506167364</v>
      </c>
      <c r="X47" s="31">
        <f>W47</f>
        <v>192921.91506167364</v>
      </c>
      <c r="Y47" s="38">
        <f t="shared" si="28"/>
        <v>5.4569444480744096</v>
      </c>
      <c r="Z47" s="37">
        <f t="shared" si="29"/>
        <v>3.4917735006435393</v>
      </c>
    </row>
    <row r="48" spans="1:26" s="2" customFormat="1" ht="13.2" x14ac:dyDescent="0.25">
      <c r="B48" s="2" t="s">
        <v>70</v>
      </c>
      <c r="D48" s="58">
        <f>SUM(D29:D47)</f>
        <v>58203</v>
      </c>
      <c r="E48" s="58">
        <f>SUM(E29:E47)</f>
        <v>317</v>
      </c>
      <c r="F48" s="61"/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1181</v>
      </c>
      <c r="E54" s="49">
        <f>E4+E29</f>
        <v>6</v>
      </c>
      <c r="F54" s="3">
        <f>E54/D54</f>
        <v>5.0804403048264179E-3</v>
      </c>
      <c r="G54" s="2">
        <v>0.3</v>
      </c>
      <c r="H54" s="18">
        <f>C54*F54/(1+(1-G54)*C54*F54)</f>
        <v>5.0624367195410049E-3</v>
      </c>
      <c r="I54" s="18">
        <f>1-H54</f>
        <v>0.99493756328045901</v>
      </c>
      <c r="J54" s="19">
        <v>100000</v>
      </c>
      <c r="K54" s="20">
        <f>J54*H54</f>
        <v>506.24367195410048</v>
      </c>
      <c r="L54" s="20">
        <f>C54*(J55+G54*K54)</f>
        <v>99645.629429632128</v>
      </c>
      <c r="M54" s="5">
        <f t="shared" ref="M54:M70" si="32">L54+M55</f>
        <v>7590242.3959612381</v>
      </c>
      <c r="N54" s="32">
        <f>M54/J54</f>
        <v>75.902423959612378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99645.629429632128</v>
      </c>
      <c r="T54" s="35">
        <f t="shared" ref="T54:T72" si="35">N54</f>
        <v>75.902423959612378</v>
      </c>
      <c r="U54" s="42">
        <v>0.96170886472285344</v>
      </c>
      <c r="V54" s="43">
        <f>1-U54</f>
        <v>3.829113527714656E-2</v>
      </c>
      <c r="W54" s="29">
        <f>S54*U54</f>
        <v>95830.085153365668</v>
      </c>
      <c r="X54" s="29">
        <f t="shared" ref="X54:X70" si="36">X55+W54</f>
        <v>6728025.0419284841</v>
      </c>
      <c r="Y54" s="40">
        <f>X54/R54</f>
        <v>67.28025041928484</v>
      </c>
      <c r="Z54" s="36">
        <f>T54-Y54</f>
        <v>8.6221735403275375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5346</v>
      </c>
      <c r="E55" s="49">
        <f t="shared" si="37"/>
        <v>3</v>
      </c>
      <c r="F55" s="3">
        <f t="shared" ref="F55:F72" si="38">E55/D55</f>
        <v>5.6116722783389455E-4</v>
      </c>
      <c r="G55" s="2">
        <v>0.4</v>
      </c>
      <c r="H55" s="3">
        <f t="shared" ref="H55:H71" si="39">C55*F55/(1+(1-G55)*C55*F55)</f>
        <v>2.2416498542927594E-3</v>
      </c>
      <c r="I55" s="3">
        <f t="shared" ref="I55:I72" si="40">1-H55</f>
        <v>0.99775835014570724</v>
      </c>
      <c r="J55" s="5">
        <f>I54*J54</f>
        <v>99493.7563280459</v>
      </c>
      <c r="K55" s="5">
        <f t="shared" ref="K55:K72" si="41">J55*H55</f>
        <v>223.03016437580339</v>
      </c>
      <c r="L55" s="5">
        <f t="shared" ref="L55:L71" si="42">C55*(J56+G55*K55)</f>
        <v>397439.7529176817</v>
      </c>
      <c r="M55" s="5">
        <f t="shared" si="32"/>
        <v>7490596.7665316062</v>
      </c>
      <c r="N55" s="33">
        <f t="shared" ref="N55:N72" si="43">M55/J55</f>
        <v>75.287103864427237</v>
      </c>
      <c r="O55" s="4"/>
      <c r="Q55" s="27" t="s">
        <v>36</v>
      </c>
      <c r="R55" s="29">
        <f t="shared" si="33"/>
        <v>99493.7563280459</v>
      </c>
      <c r="S55" s="29">
        <f t="shared" si="34"/>
        <v>397439.7529176817</v>
      </c>
      <c r="T55" s="35">
        <f t="shared" si="35"/>
        <v>75.287103864427237</v>
      </c>
      <c r="U55" s="42">
        <v>0.96170886472285344</v>
      </c>
      <c r="V55" s="43">
        <f>1-U55</f>
        <v>3.829113527714656E-2</v>
      </c>
      <c r="W55" s="29">
        <f t="shared" ref="W55:W72" si="44">S55*U55</f>
        <v>382221.33357419504</v>
      </c>
      <c r="X55" s="29">
        <f t="shared" si="36"/>
        <v>6632194.9567751186</v>
      </c>
      <c r="Y55" s="35">
        <f t="shared" ref="Y55:Y72" si="45">X55/R55</f>
        <v>66.65940860557896</v>
      </c>
      <c r="Z55" s="36">
        <f t="shared" ref="Z55:Z72" si="46">T55-Y55</f>
        <v>8.6276952588482771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7036</v>
      </c>
      <c r="E56" s="49">
        <f t="shared" si="37"/>
        <v>5</v>
      </c>
      <c r="F56" s="3">
        <f t="shared" si="38"/>
        <v>7.1063104036384311E-4</v>
      </c>
      <c r="G56" s="2">
        <v>0.5</v>
      </c>
      <c r="H56" s="3">
        <f t="shared" si="39"/>
        <v>3.5468539405547283E-3</v>
      </c>
      <c r="I56" s="3">
        <f t="shared" si="40"/>
        <v>0.99645314605944524</v>
      </c>
      <c r="J56" s="5">
        <f t="shared" ref="J56:J72" si="47">I55*J55</f>
        <v>99270.726163670101</v>
      </c>
      <c r="K56" s="5">
        <f t="shared" si="41"/>
        <v>352.09876627534265</v>
      </c>
      <c r="L56" s="5">
        <f t="shared" si="42"/>
        <v>495473.38390266208</v>
      </c>
      <c r="M56" s="5">
        <f t="shared" si="32"/>
        <v>7093157.0136139244</v>
      </c>
      <c r="N56" s="33">
        <f t="shared" si="43"/>
        <v>71.45265565922486</v>
      </c>
      <c r="O56" s="4"/>
      <c r="Q56" s="27" t="s">
        <v>38</v>
      </c>
      <c r="R56" s="29">
        <f t="shared" si="33"/>
        <v>99270.726163670101</v>
      </c>
      <c r="S56" s="29">
        <f t="shared" si="34"/>
        <v>495473.38390266208</v>
      </c>
      <c r="T56" s="35">
        <f t="shared" si="35"/>
        <v>71.45265565922486</v>
      </c>
      <c r="U56" s="42">
        <v>0.96170886472285344</v>
      </c>
      <c r="V56" s="43">
        <f>1-U56</f>
        <v>3.829113527714656E-2</v>
      </c>
      <c r="W56" s="29">
        <f t="shared" si="44"/>
        <v>476501.14553341968</v>
      </c>
      <c r="X56" s="29">
        <f t="shared" si="36"/>
        <v>6249973.6232009232</v>
      </c>
      <c r="Y56" s="35">
        <f t="shared" si="45"/>
        <v>62.958878863205221</v>
      </c>
      <c r="Z56" s="36">
        <f t="shared" si="46"/>
        <v>8.4937767960196382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7657</v>
      </c>
      <c r="E57" s="49">
        <f t="shared" si="37"/>
        <v>5</v>
      </c>
      <c r="F57" s="3">
        <f t="shared" si="38"/>
        <v>6.5299725741151885E-4</v>
      </c>
      <c r="G57" s="2">
        <v>0.5</v>
      </c>
      <c r="H57" s="3">
        <f t="shared" si="39"/>
        <v>3.2596649064476173E-3</v>
      </c>
      <c r="I57" s="3">
        <f t="shared" si="40"/>
        <v>0.99674033509355242</v>
      </c>
      <c r="J57" s="5">
        <f t="shared" si="47"/>
        <v>98918.627397394754</v>
      </c>
      <c r="K57" s="5">
        <f t="shared" si="41"/>
        <v>322.44157832125546</v>
      </c>
      <c r="L57" s="5">
        <f t="shared" si="42"/>
        <v>493787.03304117068</v>
      </c>
      <c r="M57" s="5">
        <f t="shared" si="32"/>
        <v>6597683.629711262</v>
      </c>
      <c r="N57" s="33">
        <f t="shared" si="43"/>
        <v>66.698091181611233</v>
      </c>
      <c r="O57" s="4"/>
      <c r="Q57" s="27" t="s">
        <v>40</v>
      </c>
      <c r="R57" s="29">
        <f t="shared" si="33"/>
        <v>98918.627397394754</v>
      </c>
      <c r="S57" s="29">
        <f t="shared" si="34"/>
        <v>493787.03304117068</v>
      </c>
      <c r="T57" s="35">
        <f t="shared" si="35"/>
        <v>66.698091181611233</v>
      </c>
      <c r="U57" s="42">
        <v>0.96170886472285344</v>
      </c>
      <c r="V57" s="43">
        <f>1-U57</f>
        <v>3.829113527714656E-2</v>
      </c>
      <c r="W57" s="29">
        <f t="shared" si="44"/>
        <v>474879.36696089036</v>
      </c>
      <c r="X57" s="29">
        <f t="shared" si="36"/>
        <v>5773472.477667504</v>
      </c>
      <c r="Y57" s="35">
        <f t="shared" si="45"/>
        <v>58.365877383975523</v>
      </c>
      <c r="Z57" s="36">
        <f t="shared" si="46"/>
        <v>8.3322137976357098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8719</v>
      </c>
      <c r="E58" s="49">
        <f t="shared" si="37"/>
        <v>8</v>
      </c>
      <c r="F58" s="3">
        <f t="shared" si="38"/>
        <v>9.1753641472645949E-4</v>
      </c>
      <c r="G58" s="2">
        <v>0.5</v>
      </c>
      <c r="H58" s="3">
        <f t="shared" si="39"/>
        <v>4.5771827440210557E-3</v>
      </c>
      <c r="I58" s="3">
        <f t="shared" si="40"/>
        <v>0.99542281725597892</v>
      </c>
      <c r="J58" s="5">
        <f t="shared" si="47"/>
        <v>98596.185819073507</v>
      </c>
      <c r="K58" s="5">
        <f t="shared" si="41"/>
        <v>451.29276035735677</v>
      </c>
      <c r="L58" s="5">
        <f t="shared" si="42"/>
        <v>491852.69719447411</v>
      </c>
      <c r="M58" s="5">
        <f t="shared" si="32"/>
        <v>6103896.5966700912</v>
      </c>
      <c r="N58" s="33">
        <f t="shared" si="43"/>
        <v>61.908039808668619</v>
      </c>
      <c r="O58" s="4"/>
      <c r="Q58" s="27" t="s">
        <v>42</v>
      </c>
      <c r="R58" s="29">
        <f t="shared" si="33"/>
        <v>98596.185819073507</v>
      </c>
      <c r="S58" s="29">
        <f t="shared" si="34"/>
        <v>491852.69719447411</v>
      </c>
      <c r="T58" s="35">
        <f t="shared" si="35"/>
        <v>61.908039808668619</v>
      </c>
      <c r="U58" s="42">
        <v>0.96170886472285344</v>
      </c>
      <c r="V58" s="43">
        <f>1-U58</f>
        <v>3.829113527714656E-2</v>
      </c>
      <c r="W58" s="29">
        <f t="shared" si="44"/>
        <v>473019.09902977111</v>
      </c>
      <c r="X58" s="29">
        <f t="shared" si="36"/>
        <v>5298593.1107066134</v>
      </c>
      <c r="Y58" s="35">
        <f t="shared" si="45"/>
        <v>53.74034570089421</v>
      </c>
      <c r="Z58" s="36">
        <f t="shared" si="46"/>
        <v>8.167694107774409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8846</v>
      </c>
      <c r="E59" s="49">
        <f t="shared" si="37"/>
        <v>7</v>
      </c>
      <c r="F59" s="3">
        <f t="shared" si="38"/>
        <v>7.9131810988017186E-4</v>
      </c>
      <c r="G59" s="2">
        <v>0.5</v>
      </c>
      <c r="H59" s="3">
        <f t="shared" si="39"/>
        <v>3.9487786991594742E-3</v>
      </c>
      <c r="I59" s="3">
        <f t="shared" si="40"/>
        <v>0.99605122130084056</v>
      </c>
      <c r="J59" s="5">
        <f t="shared" si="47"/>
        <v>98144.893058716145</v>
      </c>
      <c r="K59" s="5">
        <f t="shared" si="41"/>
        <v>387.55246314154283</v>
      </c>
      <c r="L59" s="5">
        <f t="shared" si="42"/>
        <v>489755.58413572679</v>
      </c>
      <c r="M59" s="5">
        <f t="shared" si="32"/>
        <v>5612043.8994756173</v>
      </c>
      <c r="N59" s="33">
        <f t="shared" si="43"/>
        <v>57.181211620640894</v>
      </c>
      <c r="O59" s="4"/>
      <c r="Q59" s="27" t="s">
        <v>44</v>
      </c>
      <c r="R59" s="29">
        <f t="shared" si="33"/>
        <v>98144.893058716145</v>
      </c>
      <c r="S59" s="29">
        <f t="shared" si="34"/>
        <v>489755.58413572679</v>
      </c>
      <c r="T59" s="35">
        <f t="shared" si="35"/>
        <v>57.181211620640894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471679.53277645621</v>
      </c>
      <c r="X59" s="29">
        <f t="shared" si="36"/>
        <v>4825574.0116768423</v>
      </c>
      <c r="Y59" s="35">
        <f t="shared" si="45"/>
        <v>49.167856434362768</v>
      </c>
      <c r="Z59" s="36">
        <f t="shared" si="46"/>
        <v>8.013355186278126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8617</v>
      </c>
      <c r="E60" s="49">
        <f t="shared" si="37"/>
        <v>13</v>
      </c>
      <c r="F60" s="3">
        <f t="shared" si="38"/>
        <v>1.508645700359754E-3</v>
      </c>
      <c r="G60" s="2">
        <v>0.5</v>
      </c>
      <c r="H60" s="3">
        <f t="shared" si="39"/>
        <v>7.5148852534828595E-3</v>
      </c>
      <c r="I60" s="3">
        <f t="shared" si="40"/>
        <v>0.99248511474651713</v>
      </c>
      <c r="J60" s="5">
        <f t="shared" si="47"/>
        <v>97757.340595574598</v>
      </c>
      <c r="K60" s="5">
        <f t="shared" si="41"/>
        <v>734.63519726138486</v>
      </c>
      <c r="L60" s="5">
        <f t="shared" si="42"/>
        <v>486950.11498471949</v>
      </c>
      <c r="M60" s="5">
        <f t="shared" si="32"/>
        <v>5122288.3153398903</v>
      </c>
      <c r="N60" s="33">
        <f t="shared" si="43"/>
        <v>52.397991640658162</v>
      </c>
      <c r="O60" s="4"/>
      <c r="Q60" s="27" t="s">
        <v>46</v>
      </c>
      <c r="R60" s="29">
        <f t="shared" si="33"/>
        <v>97757.340595574598</v>
      </c>
      <c r="S60" s="29">
        <f t="shared" si="34"/>
        <v>486950.11498471949</v>
      </c>
      <c r="T60" s="35">
        <f t="shared" si="35"/>
        <v>52.397991640658162</v>
      </c>
      <c r="U60" s="42">
        <v>0.95736753435116873</v>
      </c>
      <c r="V60" s="43">
        <f t="shared" si="48"/>
        <v>4.2632465648831275E-2</v>
      </c>
      <c r="W60" s="29">
        <f t="shared" si="44"/>
        <v>466190.230934939</v>
      </c>
      <c r="X60" s="29">
        <f t="shared" si="36"/>
        <v>4353894.478900386</v>
      </c>
      <c r="Y60" s="35">
        <f t="shared" si="45"/>
        <v>44.537775397477247</v>
      </c>
      <c r="Z60" s="36">
        <f t="shared" si="46"/>
        <v>7.8602162431809148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8917</v>
      </c>
      <c r="E61" s="49">
        <f t="shared" si="37"/>
        <v>11</v>
      </c>
      <c r="F61" s="3">
        <f t="shared" si="38"/>
        <v>1.2335987439721879E-3</v>
      </c>
      <c r="G61" s="2">
        <v>0.5</v>
      </c>
      <c r="H61" s="3">
        <f t="shared" si="39"/>
        <v>6.149030130247638E-3</v>
      </c>
      <c r="I61" s="3">
        <f t="shared" si="40"/>
        <v>0.99385096986975241</v>
      </c>
      <c r="J61" s="5">
        <f t="shared" si="47"/>
        <v>97022.705398313206</v>
      </c>
      <c r="K61" s="5">
        <f t="shared" si="41"/>
        <v>596.59553881236809</v>
      </c>
      <c r="L61" s="5">
        <f t="shared" si="42"/>
        <v>483622.03814453509</v>
      </c>
      <c r="M61" s="5">
        <f t="shared" si="32"/>
        <v>4635338.2003551712</v>
      </c>
      <c r="N61" s="33">
        <f t="shared" si="43"/>
        <v>47.775808573111171</v>
      </c>
      <c r="O61" s="4"/>
      <c r="Q61" s="27" t="s">
        <v>48</v>
      </c>
      <c r="R61" s="29">
        <f t="shared" si="33"/>
        <v>97022.705398313206</v>
      </c>
      <c r="S61" s="29">
        <f t="shared" si="34"/>
        <v>483622.03814453509</v>
      </c>
      <c r="T61" s="35">
        <f t="shared" si="35"/>
        <v>47.775808573111171</v>
      </c>
      <c r="U61" s="42">
        <v>0.95681081085376496</v>
      </c>
      <c r="V61" s="43">
        <f t="shared" si="48"/>
        <v>4.3189189146235041E-2</v>
      </c>
      <c r="W61" s="29">
        <f t="shared" si="44"/>
        <v>462734.79446382308</v>
      </c>
      <c r="X61" s="29">
        <f t="shared" si="36"/>
        <v>3887704.2479654471</v>
      </c>
      <c r="Y61" s="35">
        <f t="shared" si="45"/>
        <v>40.070045789849075</v>
      </c>
      <c r="Z61" s="36">
        <f t="shared" si="46"/>
        <v>7.7057627832620952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10184</v>
      </c>
      <c r="E62" s="49">
        <f t="shared" si="37"/>
        <v>28</v>
      </c>
      <c r="F62" s="3">
        <f t="shared" si="38"/>
        <v>2.7494108405341712E-3</v>
      </c>
      <c r="G62" s="2">
        <v>0.5</v>
      </c>
      <c r="H62" s="3">
        <f t="shared" si="39"/>
        <v>1.365320850399844E-2</v>
      </c>
      <c r="I62" s="3">
        <f t="shared" si="40"/>
        <v>0.98634679149600157</v>
      </c>
      <c r="J62" s="5">
        <f t="shared" si="47"/>
        <v>96426.109859500837</v>
      </c>
      <c r="K62" s="5">
        <f t="shared" si="41"/>
        <v>1316.5257831412246</v>
      </c>
      <c r="L62" s="5">
        <f t="shared" si="42"/>
        <v>478839.23483965115</v>
      </c>
      <c r="M62" s="5">
        <f t="shared" si="32"/>
        <v>4151716.1622106363</v>
      </c>
      <c r="N62" s="33">
        <f t="shared" si="43"/>
        <v>43.055933380076816</v>
      </c>
      <c r="O62" s="4"/>
      <c r="Q62" s="27" t="s">
        <v>50</v>
      </c>
      <c r="R62" s="29">
        <f t="shared" si="33"/>
        <v>96426.109859500837</v>
      </c>
      <c r="S62" s="29">
        <f t="shared" si="34"/>
        <v>478839.23483965115</v>
      </c>
      <c r="T62" s="35">
        <f t="shared" si="35"/>
        <v>43.055933380076816</v>
      </c>
      <c r="U62" s="42">
        <v>0.94800928093814252</v>
      </c>
      <c r="V62" s="43">
        <f t="shared" si="48"/>
        <v>5.1990719061857482E-2</v>
      </c>
      <c r="W62" s="29">
        <f t="shared" si="44"/>
        <v>453944.03870530805</v>
      </c>
      <c r="X62" s="29">
        <f t="shared" si="36"/>
        <v>3424969.4535016241</v>
      </c>
      <c r="Y62" s="35">
        <f t="shared" si="45"/>
        <v>35.519108449900436</v>
      </c>
      <c r="Z62" s="36">
        <f t="shared" si="46"/>
        <v>7.5368249301763797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10466</v>
      </c>
      <c r="E63" s="49">
        <f t="shared" si="37"/>
        <v>25</v>
      </c>
      <c r="F63" s="3">
        <f t="shared" si="38"/>
        <v>2.3886871775272312E-3</v>
      </c>
      <c r="G63" s="2">
        <v>0.5</v>
      </c>
      <c r="H63" s="3">
        <f t="shared" si="39"/>
        <v>1.1872536448686898E-2</v>
      </c>
      <c r="I63" s="3">
        <f t="shared" si="40"/>
        <v>0.98812746355131309</v>
      </c>
      <c r="J63" s="5">
        <f t="shared" si="47"/>
        <v>95109.584076359621</v>
      </c>
      <c r="K63" s="5">
        <f t="shared" si="41"/>
        <v>1129.1920035660305</v>
      </c>
      <c r="L63" s="5">
        <f t="shared" si="42"/>
        <v>472724.94037288305</v>
      </c>
      <c r="M63" s="5">
        <f t="shared" si="32"/>
        <v>3672876.927370985</v>
      </c>
      <c r="N63" s="33">
        <f t="shared" si="43"/>
        <v>38.6173166778038</v>
      </c>
      <c r="O63" s="4"/>
      <c r="Q63" s="27" t="s">
        <v>52</v>
      </c>
      <c r="R63" s="29">
        <f t="shared" si="33"/>
        <v>95109.584076359621</v>
      </c>
      <c r="S63" s="29">
        <f t="shared" si="34"/>
        <v>472724.94037288305</v>
      </c>
      <c r="T63" s="35">
        <f t="shared" si="35"/>
        <v>38.6173166778038</v>
      </c>
      <c r="U63" s="42">
        <v>0.94216194080535964</v>
      </c>
      <c r="V63" s="43">
        <f t="shared" si="48"/>
        <v>5.7838059194640357E-2</v>
      </c>
      <c r="W63" s="29">
        <f t="shared" si="44"/>
        <v>445383.44728881342</v>
      </c>
      <c r="X63" s="29">
        <f t="shared" si="36"/>
        <v>2971025.4147963161</v>
      </c>
      <c r="Y63" s="35">
        <f t="shared" si="45"/>
        <v>31.237918277625948</v>
      </c>
      <c r="Z63" s="36">
        <f t="shared" si="46"/>
        <v>7.3793984001778519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10013</v>
      </c>
      <c r="E64" s="49">
        <f t="shared" si="37"/>
        <v>39</v>
      </c>
      <c r="F64" s="3">
        <f t="shared" si="38"/>
        <v>3.8949365824428243E-3</v>
      </c>
      <c r="G64" s="2">
        <v>0.5</v>
      </c>
      <c r="H64" s="3">
        <f t="shared" si="39"/>
        <v>1.92868799762623E-2</v>
      </c>
      <c r="I64" s="3">
        <f t="shared" si="40"/>
        <v>0.98071312002373767</v>
      </c>
      <c r="J64" s="5">
        <f t="shared" si="47"/>
        <v>93980.392072793591</v>
      </c>
      <c r="K64" s="5">
        <f t="shared" si="41"/>
        <v>1812.5885420300428</v>
      </c>
      <c r="L64" s="5">
        <f t="shared" si="42"/>
        <v>465370.48900889285</v>
      </c>
      <c r="M64" s="5">
        <f t="shared" si="32"/>
        <v>3200151.9869981022</v>
      </c>
      <c r="N64" s="33">
        <f t="shared" si="43"/>
        <v>34.051272998727093</v>
      </c>
      <c r="O64" s="4"/>
      <c r="Q64" s="27" t="s">
        <v>54</v>
      </c>
      <c r="R64" s="29">
        <f t="shared" si="33"/>
        <v>93980.392072793591</v>
      </c>
      <c r="S64" s="29">
        <f t="shared" si="34"/>
        <v>465370.48900889285</v>
      </c>
      <c r="T64" s="35">
        <f t="shared" si="35"/>
        <v>34.051272998727093</v>
      </c>
      <c r="U64" s="42">
        <v>0.92489605986448908</v>
      </c>
      <c r="V64" s="43">
        <f t="shared" si="48"/>
        <v>7.5103940135510916E-2</v>
      </c>
      <c r="W64" s="29">
        <f t="shared" si="44"/>
        <v>430419.33166153554</v>
      </c>
      <c r="X64" s="29">
        <f t="shared" si="36"/>
        <v>2525641.9675075025</v>
      </c>
      <c r="Y64" s="35">
        <f t="shared" si="45"/>
        <v>26.874137379116672</v>
      </c>
      <c r="Z64" s="36">
        <f t="shared" si="46"/>
        <v>7.1771356196104215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8399</v>
      </c>
      <c r="E65" s="49">
        <f t="shared" si="37"/>
        <v>44</v>
      </c>
      <c r="F65" s="3">
        <f t="shared" si="38"/>
        <v>5.2387188951065599E-3</v>
      </c>
      <c r="G65" s="2">
        <v>0.5</v>
      </c>
      <c r="H65" s="3">
        <f t="shared" si="39"/>
        <v>2.5854977083088492E-2</v>
      </c>
      <c r="I65" s="3">
        <f t="shared" si="40"/>
        <v>0.97414502291691152</v>
      </c>
      <c r="J65" s="5">
        <f t="shared" si="47"/>
        <v>92167.803530763544</v>
      </c>
      <c r="K65" s="5">
        <f t="shared" si="41"/>
        <v>2382.9964480864942</v>
      </c>
      <c r="L65" s="5">
        <f t="shared" si="42"/>
        <v>454881.52653360151</v>
      </c>
      <c r="M65" s="5">
        <f t="shared" si="32"/>
        <v>2734781.4979892094</v>
      </c>
      <c r="N65" s="33">
        <f t="shared" si="43"/>
        <v>29.671765987961301</v>
      </c>
      <c r="O65" s="4"/>
      <c r="Q65" s="27" t="s">
        <v>56</v>
      </c>
      <c r="R65" s="29">
        <f t="shared" si="33"/>
        <v>92167.803530763544</v>
      </c>
      <c r="S65" s="29">
        <f t="shared" si="34"/>
        <v>454881.52653360151</v>
      </c>
      <c r="T65" s="35">
        <f t="shared" si="35"/>
        <v>29.671765987961301</v>
      </c>
      <c r="U65" s="42">
        <v>0.89970667843387275</v>
      </c>
      <c r="V65" s="43">
        <f t="shared" si="48"/>
        <v>0.10029332156612725</v>
      </c>
      <c r="W65" s="29">
        <f t="shared" si="44"/>
        <v>409259.94731847616</v>
      </c>
      <c r="X65" s="29">
        <f t="shared" si="36"/>
        <v>2095222.6358459669</v>
      </c>
      <c r="Y65" s="35">
        <f t="shared" si="45"/>
        <v>22.732695752553425</v>
      </c>
      <c r="Z65" s="36">
        <f t="shared" si="46"/>
        <v>6.9390702354078755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6678</v>
      </c>
      <c r="E66" s="49">
        <f t="shared" si="37"/>
        <v>58</v>
      </c>
      <c r="F66" s="3">
        <f t="shared" si="38"/>
        <v>8.6852351003294404E-3</v>
      </c>
      <c r="G66" s="2">
        <v>0.5</v>
      </c>
      <c r="H66" s="3">
        <f t="shared" si="39"/>
        <v>4.2503297669646785E-2</v>
      </c>
      <c r="I66" s="3">
        <f t="shared" si="40"/>
        <v>0.95749670233035322</v>
      </c>
      <c r="J66" s="5">
        <f t="shared" si="47"/>
        <v>89784.807082677056</v>
      </c>
      <c r="K66" s="5">
        <f t="shared" si="41"/>
        <v>3816.1503816468339</v>
      </c>
      <c r="L66" s="5">
        <f t="shared" si="42"/>
        <v>439383.65945926821</v>
      </c>
      <c r="M66" s="5">
        <f t="shared" si="32"/>
        <v>2279899.971455608</v>
      </c>
      <c r="N66" s="33">
        <f t="shared" si="43"/>
        <v>25.392937241110232</v>
      </c>
      <c r="O66" s="4"/>
      <c r="Q66" s="27" t="s">
        <v>58</v>
      </c>
      <c r="R66" s="29">
        <f t="shared" si="33"/>
        <v>89784.807082677056</v>
      </c>
      <c r="S66" s="29">
        <f t="shared" si="34"/>
        <v>439383.65945926821</v>
      </c>
      <c r="T66" s="35">
        <f t="shared" si="35"/>
        <v>25.392937241110232</v>
      </c>
      <c r="U66" s="42">
        <v>0.86438699185239576</v>
      </c>
      <c r="V66" s="43">
        <f t="shared" si="48"/>
        <v>0.13561300814760424</v>
      </c>
      <c r="W66" s="29">
        <f t="shared" si="44"/>
        <v>379797.5196690943</v>
      </c>
      <c r="X66" s="29">
        <f t="shared" si="36"/>
        <v>1685962.6885274907</v>
      </c>
      <c r="Y66" s="35">
        <f t="shared" si="45"/>
        <v>18.77781713085373</v>
      </c>
      <c r="Z66" s="36">
        <f t="shared" si="46"/>
        <v>6.6151201102565018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5415</v>
      </c>
      <c r="E67" s="49">
        <f t="shared" si="37"/>
        <v>75</v>
      </c>
      <c r="F67" s="3">
        <f t="shared" si="38"/>
        <v>1.3850415512465374E-2</v>
      </c>
      <c r="G67" s="2">
        <v>0.5</v>
      </c>
      <c r="H67" s="3">
        <f t="shared" si="39"/>
        <v>6.6934404283801874E-2</v>
      </c>
      <c r="I67" s="3">
        <f t="shared" si="40"/>
        <v>0.93306559571619818</v>
      </c>
      <c r="J67" s="5">
        <f t="shared" si="47"/>
        <v>85968.656701030224</v>
      </c>
      <c r="K67" s="5">
        <f t="shared" si="41"/>
        <v>5754.2608233621304</v>
      </c>
      <c r="L67" s="5">
        <f t="shared" si="42"/>
        <v>415457.63144674583</v>
      </c>
      <c r="M67" s="5">
        <f t="shared" si="32"/>
        <v>1840516.3119963398</v>
      </c>
      <c r="N67" s="33">
        <f t="shared" si="43"/>
        <v>21.409155180789089</v>
      </c>
      <c r="O67" s="4"/>
      <c r="Q67" s="27" t="s">
        <v>60</v>
      </c>
      <c r="R67" s="29">
        <f t="shared" si="33"/>
        <v>85968.656701030224</v>
      </c>
      <c r="S67" s="29">
        <f t="shared" si="34"/>
        <v>415457.63144674583</v>
      </c>
      <c r="T67" s="35">
        <f t="shared" si="35"/>
        <v>21.409155180789089</v>
      </c>
      <c r="U67" s="42">
        <v>0.82345390469096191</v>
      </c>
      <c r="V67" s="43">
        <f t="shared" si="48"/>
        <v>0.17654609530903809</v>
      </c>
      <c r="W67" s="29">
        <f t="shared" si="44"/>
        <v>342110.20884848142</v>
      </c>
      <c r="X67" s="29">
        <f t="shared" si="36"/>
        <v>1306165.1688583964</v>
      </c>
      <c r="Y67" s="35">
        <f t="shared" si="45"/>
        <v>15.193504458267796</v>
      </c>
      <c r="Z67" s="36">
        <f t="shared" si="46"/>
        <v>6.2156507225212927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3763</v>
      </c>
      <c r="E68" s="49">
        <f t="shared" si="37"/>
        <v>107</v>
      </c>
      <c r="F68" s="3">
        <f t="shared" si="38"/>
        <v>2.8434759500398619E-2</v>
      </c>
      <c r="G68" s="2">
        <v>0.5</v>
      </c>
      <c r="H68" s="3">
        <f t="shared" si="39"/>
        <v>0.13273787371293885</v>
      </c>
      <c r="I68" s="3">
        <f t="shared" si="40"/>
        <v>0.86726212628706112</v>
      </c>
      <c r="J68" s="5">
        <f t="shared" si="47"/>
        <v>80214.395877668096</v>
      </c>
      <c r="K68" s="5">
        <f t="shared" si="41"/>
        <v>10647.48834996959</v>
      </c>
      <c r="L68" s="5">
        <f t="shared" si="42"/>
        <v>374453.25851341651</v>
      </c>
      <c r="M68" s="5">
        <f t="shared" si="32"/>
        <v>1425058.6805495941</v>
      </c>
      <c r="N68" s="33">
        <f t="shared" si="43"/>
        <v>17.765622553872955</v>
      </c>
      <c r="O68" s="4"/>
      <c r="Q68" s="27" t="s">
        <v>62</v>
      </c>
      <c r="R68" s="29">
        <f t="shared" si="33"/>
        <v>80214.395877668096</v>
      </c>
      <c r="S68" s="29">
        <f t="shared" si="34"/>
        <v>374453.25851341651</v>
      </c>
      <c r="T68" s="35">
        <f t="shared" si="35"/>
        <v>17.765622553872955</v>
      </c>
      <c r="U68" s="42">
        <v>0.7557222850963411</v>
      </c>
      <c r="V68" s="43">
        <f t="shared" si="48"/>
        <v>0.2442777149036589</v>
      </c>
      <c r="W68" s="29">
        <f t="shared" si="44"/>
        <v>282982.67218553007</v>
      </c>
      <c r="X68" s="29">
        <f t="shared" si="36"/>
        <v>964054.96000991494</v>
      </c>
      <c r="Y68" s="35">
        <f t="shared" si="45"/>
        <v>12.018478098122914</v>
      </c>
      <c r="Z68" s="36">
        <f t="shared" si="46"/>
        <v>5.7471444557500408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2516</v>
      </c>
      <c r="E69" s="49">
        <f t="shared" si="37"/>
        <v>80</v>
      </c>
      <c r="F69" s="3">
        <f t="shared" si="38"/>
        <v>3.1796502384737677E-2</v>
      </c>
      <c r="G69" s="2">
        <v>0.5</v>
      </c>
      <c r="H69" s="3">
        <f t="shared" si="39"/>
        <v>0.14727540500736377</v>
      </c>
      <c r="I69" s="3">
        <f t="shared" si="40"/>
        <v>0.8527245949926362</v>
      </c>
      <c r="J69" s="5">
        <f t="shared" si="47"/>
        <v>69566.90752769851</v>
      </c>
      <c r="K69" s="5">
        <f t="shared" si="41"/>
        <v>10245.494481251622</v>
      </c>
      <c r="L69" s="5">
        <f t="shared" si="42"/>
        <v>322220.80143536348</v>
      </c>
      <c r="M69" s="5">
        <f t="shared" si="32"/>
        <v>1050605.4220361775</v>
      </c>
      <c r="N69" s="33">
        <f t="shared" si="43"/>
        <v>15.102086025857513</v>
      </c>
      <c r="O69" s="4"/>
      <c r="Q69" s="27" t="s">
        <v>64</v>
      </c>
      <c r="R69" s="29">
        <f t="shared" si="33"/>
        <v>69566.90752769851</v>
      </c>
      <c r="S69" s="29">
        <f t="shared" si="34"/>
        <v>322220.80143536348</v>
      </c>
      <c r="T69" s="35">
        <f t="shared" si="35"/>
        <v>15.102086025857513</v>
      </c>
      <c r="U69" s="42">
        <v>0.69850988448397933</v>
      </c>
      <c r="V69" s="43">
        <f t="shared" si="48"/>
        <v>0.30149011551602067</v>
      </c>
      <c r="W69" s="29">
        <f t="shared" si="44"/>
        <v>225074.41478895099</v>
      </c>
      <c r="X69" s="29">
        <f t="shared" si="36"/>
        <v>681072.28782438487</v>
      </c>
      <c r="Y69" s="35">
        <f t="shared" si="45"/>
        <v>9.7901762781853083</v>
      </c>
      <c r="Z69" s="36">
        <f t="shared" si="46"/>
        <v>5.311909747672205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1500</v>
      </c>
      <c r="E70" s="49">
        <f t="shared" si="37"/>
        <v>71</v>
      </c>
      <c r="F70" s="3">
        <f t="shared" si="38"/>
        <v>4.7333333333333331E-2</v>
      </c>
      <c r="G70" s="2">
        <v>0.5</v>
      </c>
      <c r="H70" s="3">
        <f t="shared" si="39"/>
        <v>0.21162444113263784</v>
      </c>
      <c r="I70" s="3">
        <f t="shared" si="40"/>
        <v>0.78837555886736221</v>
      </c>
      <c r="J70" s="5">
        <f t="shared" si="47"/>
        <v>59321.413046446884</v>
      </c>
      <c r="K70" s="5">
        <f t="shared" si="41"/>
        <v>12553.860883152693</v>
      </c>
      <c r="L70" s="5">
        <f t="shared" si="42"/>
        <v>265222.41302435275</v>
      </c>
      <c r="M70" s="5">
        <f t="shared" si="32"/>
        <v>728384.62060081388</v>
      </c>
      <c r="N70" s="33">
        <f t="shared" si="43"/>
        <v>12.278612109770727</v>
      </c>
      <c r="O70" s="4"/>
      <c r="Q70" s="27" t="s">
        <v>66</v>
      </c>
      <c r="R70" s="29">
        <f t="shared" si="33"/>
        <v>59321.413046446884</v>
      </c>
      <c r="S70" s="29">
        <f t="shared" si="34"/>
        <v>265222.41302435275</v>
      </c>
      <c r="T70" s="35">
        <f t="shared" si="35"/>
        <v>12.278612109770727</v>
      </c>
      <c r="U70" s="42">
        <v>0.67065690345363116</v>
      </c>
      <c r="V70" s="43">
        <f t="shared" si="48"/>
        <v>0.32934309654636884</v>
      </c>
      <c r="W70" s="29">
        <f t="shared" si="44"/>
        <v>177873.24224541243</v>
      </c>
      <c r="X70" s="29">
        <f t="shared" si="36"/>
        <v>455997.87303543388</v>
      </c>
      <c r="Y70" s="35">
        <f t="shared" si="45"/>
        <v>7.6869017377991531</v>
      </c>
      <c r="Z70" s="36">
        <f t="shared" si="46"/>
        <v>4.5917103719715735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837</v>
      </c>
      <c r="E71" s="49">
        <f t="shared" si="49"/>
        <v>73</v>
      </c>
      <c r="F71" s="3">
        <f t="shared" si="38"/>
        <v>8.7216248506571087E-2</v>
      </c>
      <c r="G71" s="2">
        <v>0.5</v>
      </c>
      <c r="H71" s="3">
        <f t="shared" si="39"/>
        <v>0.35801863658656202</v>
      </c>
      <c r="I71" s="3">
        <f t="shared" si="40"/>
        <v>0.64198136341343792</v>
      </c>
      <c r="J71" s="5">
        <f t="shared" si="47"/>
        <v>46767.552163294196</v>
      </c>
      <c r="K71" s="5">
        <f t="shared" si="41"/>
        <v>16743.655261993506</v>
      </c>
      <c r="L71" s="5">
        <f t="shared" si="42"/>
        <v>191978.6226614872</v>
      </c>
      <c r="M71" s="5">
        <f>L71+M72</f>
        <v>463162.20757646114</v>
      </c>
      <c r="N71" s="33">
        <f t="shared" si="43"/>
        <v>9.9034947554936785</v>
      </c>
      <c r="O71" s="4"/>
      <c r="Q71" s="27" t="s">
        <v>68</v>
      </c>
      <c r="R71" s="29">
        <f t="shared" si="33"/>
        <v>46767.552163294196</v>
      </c>
      <c r="S71" s="29">
        <f t="shared" si="34"/>
        <v>191978.6226614872</v>
      </c>
      <c r="T71" s="35">
        <f t="shared" si="35"/>
        <v>9.9034947554936785</v>
      </c>
      <c r="U71" s="42">
        <v>0.63527807449444496</v>
      </c>
      <c r="V71" s="43">
        <f t="shared" si="48"/>
        <v>0.36472192550555504</v>
      </c>
      <c r="W71" s="29">
        <f t="shared" si="44"/>
        <v>121959.8097484852</v>
      </c>
      <c r="X71" s="29">
        <f>X72+W71</f>
        <v>278124.63079002145</v>
      </c>
      <c r="Y71" s="35">
        <f t="shared" si="45"/>
        <v>5.9469571941443045</v>
      </c>
      <c r="Z71" s="36">
        <f t="shared" si="46"/>
        <v>3.9565375613493741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560</v>
      </c>
      <c r="E72" s="50">
        <f t="shared" si="49"/>
        <v>62</v>
      </c>
      <c r="F72" s="17">
        <f t="shared" si="38"/>
        <v>0.11071428571428571</v>
      </c>
      <c r="G72" s="12"/>
      <c r="H72" s="17">
        <v>1</v>
      </c>
      <c r="I72" s="17">
        <f t="shared" si="40"/>
        <v>0</v>
      </c>
      <c r="J72" s="21">
        <f t="shared" si="47"/>
        <v>30023.896901300686</v>
      </c>
      <c r="K72" s="21">
        <f t="shared" si="41"/>
        <v>30023.896901300686</v>
      </c>
      <c r="L72" s="21">
        <f>K72/F72</f>
        <v>271183.58491497394</v>
      </c>
      <c r="M72" s="21">
        <f>L72</f>
        <v>271183.58491497394</v>
      </c>
      <c r="N72" s="34">
        <f t="shared" si="43"/>
        <v>9.0322580645161281</v>
      </c>
      <c r="O72" s="4"/>
      <c r="Q72" s="30" t="s">
        <v>69</v>
      </c>
      <c r="R72" s="31">
        <f t="shared" si="33"/>
        <v>30023.896901300686</v>
      </c>
      <c r="S72" s="31">
        <f t="shared" si="34"/>
        <v>271183.58491497394</v>
      </c>
      <c r="T72" s="38">
        <f t="shared" si="35"/>
        <v>9.0322580645161281</v>
      </c>
      <c r="U72" s="44">
        <v>0.57586384179742911</v>
      </c>
      <c r="V72" s="45">
        <f t="shared" si="48"/>
        <v>0.42413615820257089</v>
      </c>
      <c r="W72" s="31">
        <f t="shared" si="44"/>
        <v>156164.82104153623</v>
      </c>
      <c r="X72" s="31">
        <f>W72</f>
        <v>156164.82104153623</v>
      </c>
      <c r="Y72" s="38">
        <f t="shared" si="45"/>
        <v>5.201350829138069</v>
      </c>
      <c r="Z72" s="37">
        <f t="shared" si="46"/>
        <v>3.8309072353780591</v>
      </c>
    </row>
    <row r="73" spans="1:26" s="2" customFormat="1" ht="13.2" x14ac:dyDescent="0.25">
      <c r="B73" s="2" t="s">
        <v>70</v>
      </c>
      <c r="D73" s="25">
        <f>SUM(D54:D72)</f>
        <v>116650</v>
      </c>
      <c r="E73" s="25">
        <f>SUM(E54:E72)</f>
        <v>720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73.297020278978735</v>
      </c>
      <c r="F78" s="54">
        <f>$Y$4</f>
        <v>66.410357802474053</v>
      </c>
      <c r="G78" s="54">
        <f>E78-F78</f>
        <v>6.8866624765046822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78.584093077979716</v>
      </c>
      <c r="F79" s="54">
        <f>$Y$29</f>
        <v>69.546061635722708</v>
      </c>
      <c r="G79" s="54">
        <f t="shared" ref="G79:G80" si="50">E79-F79</f>
        <v>9.0380314422570081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75.902423959612378</v>
      </c>
      <c r="F80" s="54">
        <f>$Y$54</f>
        <v>67.28025041928484</v>
      </c>
      <c r="G80" s="54">
        <f t="shared" si="50"/>
        <v>8.6221735403275375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50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624</v>
      </c>
      <c r="E4" s="55">
        <v>2</v>
      </c>
      <c r="F4" s="3">
        <f>E4/D4</f>
        <v>3.205128205128205E-3</v>
      </c>
      <c r="G4" s="2">
        <v>0.3</v>
      </c>
      <c r="H4" s="18">
        <f>C4*F4/(1+(1-G4)*C4*F4)</f>
        <v>3.1979533098816758E-3</v>
      </c>
      <c r="I4" s="18">
        <f>1-H4</f>
        <v>0.99680204669011829</v>
      </c>
      <c r="J4" s="41">
        <v>100000</v>
      </c>
      <c r="K4" s="20">
        <f>J4*H4</f>
        <v>319.79533098816756</v>
      </c>
      <c r="L4" s="20">
        <f>C4*(J5+G4*K4)</f>
        <v>99776.143268308282</v>
      </c>
      <c r="M4" s="5">
        <f t="shared" ref="M4:M20" si="0">L4+M5</f>
        <v>7216280.589634384</v>
      </c>
      <c r="N4" s="32">
        <f>M4/J4</f>
        <v>72.162805896343841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99776.143268308282</v>
      </c>
      <c r="T4" s="35">
        <f t="shared" ref="T4:T22" si="3">N4</f>
        <v>72.162805896343841</v>
      </c>
      <c r="U4" s="42">
        <v>0.96680194174873568</v>
      </c>
      <c r="V4" s="43">
        <f>1-U4</f>
        <v>3.3198058251264317E-2</v>
      </c>
      <c r="W4" s="29">
        <f>S4*U4</f>
        <v>96463.769052000483</v>
      </c>
      <c r="X4" s="29">
        <f t="shared" ref="X4:X20" si="4">X5+W4</f>
        <v>6551454.0648218757</v>
      </c>
      <c r="Y4" s="40">
        <f>X4/R4</f>
        <v>65.514540648218755</v>
      </c>
      <c r="Z4" s="36">
        <f>T4-Y4</f>
        <v>6.6482652481250852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2652</v>
      </c>
      <c r="E5" s="55">
        <v>2</v>
      </c>
      <c r="F5" s="3">
        <f t="shared" ref="F5:F22" si="5">E5/D5</f>
        <v>7.5414781297134241E-4</v>
      </c>
      <c r="G5" s="2">
        <v>0.4</v>
      </c>
      <c r="H5" s="3">
        <f t="shared" ref="H5:H21" si="6">C5*F5/(1+(1-G5)*C5*F5)</f>
        <v>3.0111412225233363E-3</v>
      </c>
      <c r="I5" s="3">
        <f t="shared" ref="I5:I22" si="7">1-H5</f>
        <v>0.99698885877747667</v>
      </c>
      <c r="J5" s="5">
        <f>I4*J4</f>
        <v>99680.20466901183</v>
      </c>
      <c r="K5" s="5">
        <f t="shared" ref="K5:K22" si="8">J5*H5</f>
        <v>300.15117334842466</v>
      </c>
      <c r="L5" s="5">
        <f t="shared" ref="L5:L21" si="9">C5*(J6+G5*K5)</f>
        <v>398000.4558600111</v>
      </c>
      <c r="M5" s="5">
        <f t="shared" si="0"/>
        <v>7116504.4463660754</v>
      </c>
      <c r="N5" s="33">
        <f t="shared" ref="N5:N22" si="10">M5/J5</f>
        <v>71.39335708625832</v>
      </c>
      <c r="O5" s="4"/>
      <c r="Q5" s="27" t="s">
        <v>36</v>
      </c>
      <c r="R5" s="29">
        <f t="shared" si="1"/>
        <v>99680.20466901183</v>
      </c>
      <c r="S5" s="29">
        <f t="shared" si="2"/>
        <v>398000.4558600111</v>
      </c>
      <c r="T5" s="35">
        <f t="shared" si="3"/>
        <v>71.39335708625832</v>
      </c>
      <c r="U5" s="42">
        <v>0.96680194174873568</v>
      </c>
      <c r="V5" s="43">
        <f>1-U5</f>
        <v>3.3198058251264317E-2</v>
      </c>
      <c r="W5" s="29">
        <f t="shared" ref="W5:W22" si="11">S5*U5</f>
        <v>384787.6135423407</v>
      </c>
      <c r="X5" s="29">
        <f t="shared" si="4"/>
        <v>6454990.2957698749</v>
      </c>
      <c r="Y5" s="35">
        <f t="shared" ref="Y5:Y22" si="12">X5/R5</f>
        <v>64.756992797152392</v>
      </c>
      <c r="Z5" s="36">
        <f t="shared" ref="Z5:Z22" si="13">T5-Y5</f>
        <v>6.6363642891059271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3563</v>
      </c>
      <c r="E6" s="55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99380.053495663407</v>
      </c>
      <c r="K6" s="5">
        <f t="shared" si="8"/>
        <v>0</v>
      </c>
      <c r="L6" s="5">
        <f t="shared" si="9"/>
        <v>496900.26747831702</v>
      </c>
      <c r="M6" s="5">
        <f t="shared" si="0"/>
        <v>6718503.9905060641</v>
      </c>
      <c r="N6" s="33">
        <f t="shared" si="10"/>
        <v>67.604149466464477</v>
      </c>
      <c r="O6" s="4"/>
      <c r="Q6" s="27" t="s">
        <v>38</v>
      </c>
      <c r="R6" s="29">
        <f t="shared" si="1"/>
        <v>99380.053495663407</v>
      </c>
      <c r="S6" s="29">
        <f t="shared" si="2"/>
        <v>496900.26747831702</v>
      </c>
      <c r="T6" s="35">
        <f t="shared" si="3"/>
        <v>67.604149466464477</v>
      </c>
      <c r="U6" s="42">
        <v>0.96680194174873568</v>
      </c>
      <c r="V6" s="43">
        <f>1-U6</f>
        <v>3.3198058251264317E-2</v>
      </c>
      <c r="W6" s="29">
        <f t="shared" si="11"/>
        <v>480404.14345350303</v>
      </c>
      <c r="X6" s="29">
        <f t="shared" si="4"/>
        <v>6070202.6822275342</v>
      </c>
      <c r="Y6" s="35">
        <f t="shared" si="12"/>
        <v>61.08069445235725</v>
      </c>
      <c r="Z6" s="36">
        <f t="shared" si="13"/>
        <v>6.5234550141072276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3857</v>
      </c>
      <c r="E7" s="55">
        <v>1</v>
      </c>
      <c r="F7" s="3">
        <f t="shared" si="5"/>
        <v>2.5926886180969663E-4</v>
      </c>
      <c r="G7" s="2">
        <v>0.5</v>
      </c>
      <c r="H7" s="3">
        <f t="shared" si="6"/>
        <v>1.2955045990413264E-3</v>
      </c>
      <c r="I7" s="3">
        <f t="shared" si="7"/>
        <v>0.99870449540095863</v>
      </c>
      <c r="J7" s="5">
        <f t="shared" si="14"/>
        <v>99380.053495663407</v>
      </c>
      <c r="K7" s="5">
        <f t="shared" si="8"/>
        <v>128.74731635660498</v>
      </c>
      <c r="L7" s="5">
        <f t="shared" si="9"/>
        <v>496578.3991874255</v>
      </c>
      <c r="M7" s="5">
        <f t="shared" si="0"/>
        <v>6221603.7230277471</v>
      </c>
      <c r="N7" s="33">
        <f t="shared" si="10"/>
        <v>62.60414946646447</v>
      </c>
      <c r="O7" s="4"/>
      <c r="Q7" s="27" t="s">
        <v>40</v>
      </c>
      <c r="R7" s="29">
        <f t="shared" si="1"/>
        <v>99380.053495663407</v>
      </c>
      <c r="S7" s="29">
        <f t="shared" si="2"/>
        <v>496578.3991874255</v>
      </c>
      <c r="T7" s="35">
        <f t="shared" si="3"/>
        <v>62.60414946646447</v>
      </c>
      <c r="U7" s="42">
        <v>0.96680194174873568</v>
      </c>
      <c r="V7" s="43">
        <f>1-U7</f>
        <v>3.3198058251264317E-2</v>
      </c>
      <c r="W7" s="29">
        <f t="shared" si="11"/>
        <v>480092.96056488174</v>
      </c>
      <c r="X7" s="29">
        <f t="shared" si="4"/>
        <v>5589798.5387740312</v>
      </c>
      <c r="Y7" s="35">
        <f t="shared" si="12"/>
        <v>56.246684743613571</v>
      </c>
      <c r="Z7" s="36">
        <f t="shared" si="13"/>
        <v>6.3574647228508994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4460</v>
      </c>
      <c r="E8" s="55">
        <v>7</v>
      </c>
      <c r="F8" s="3">
        <f t="shared" si="5"/>
        <v>1.569506726457399E-3</v>
      </c>
      <c r="G8" s="2">
        <v>0.5</v>
      </c>
      <c r="H8" s="3">
        <f t="shared" si="6"/>
        <v>7.8168620882188723E-3</v>
      </c>
      <c r="I8" s="3">
        <f t="shared" si="7"/>
        <v>0.99218313791178114</v>
      </c>
      <c r="J8" s="5">
        <f t="shared" si="14"/>
        <v>99251.306179306805</v>
      </c>
      <c r="K8" s="5">
        <f t="shared" si="8"/>
        <v>775.83377247922681</v>
      </c>
      <c r="L8" s="5">
        <f t="shared" si="9"/>
        <v>494316.94646533602</v>
      </c>
      <c r="M8" s="5">
        <f t="shared" si="0"/>
        <v>5725025.323840322</v>
      </c>
      <c r="N8" s="33">
        <f t="shared" si="10"/>
        <v>57.682115674100309</v>
      </c>
      <c r="O8" s="4"/>
      <c r="Q8" s="27" t="s">
        <v>42</v>
      </c>
      <c r="R8" s="29">
        <f t="shared" si="1"/>
        <v>99251.306179306805</v>
      </c>
      <c r="S8" s="29">
        <f t="shared" si="2"/>
        <v>494316.94646533602</v>
      </c>
      <c r="T8" s="35">
        <f t="shared" si="3"/>
        <v>57.682115674100309</v>
      </c>
      <c r="U8" s="42">
        <v>0.96680194174873568</v>
      </c>
      <c r="V8" s="43">
        <f>1-U8</f>
        <v>3.3198058251264317E-2</v>
      </c>
      <c r="W8" s="29">
        <f t="shared" si="11"/>
        <v>477906.58368199266</v>
      </c>
      <c r="X8" s="29">
        <f t="shared" si="4"/>
        <v>5109705.5782091497</v>
      </c>
      <c r="Y8" s="35">
        <f t="shared" si="12"/>
        <v>51.482502094007579</v>
      </c>
      <c r="Z8" s="36">
        <f t="shared" si="13"/>
        <v>6.1996135800927306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4409</v>
      </c>
      <c r="E9" s="55">
        <v>7</v>
      </c>
      <c r="F9" s="3">
        <f t="shared" si="5"/>
        <v>1.5876616012701294E-3</v>
      </c>
      <c r="G9" s="2">
        <v>0.5</v>
      </c>
      <c r="H9" s="3">
        <f t="shared" si="6"/>
        <v>7.9069242064836801E-3</v>
      </c>
      <c r="I9" s="3">
        <f t="shared" si="7"/>
        <v>0.99209307579351635</v>
      </c>
      <c r="J9" s="5">
        <f t="shared" si="14"/>
        <v>98475.472406827583</v>
      </c>
      <c r="K9" s="5">
        <f t="shared" si="8"/>
        <v>778.63809651846077</v>
      </c>
      <c r="L9" s="5">
        <f t="shared" si="9"/>
        <v>490430.76679284184</v>
      </c>
      <c r="M9" s="5">
        <f t="shared" si="0"/>
        <v>5230708.3773749862</v>
      </c>
      <c r="N9" s="33">
        <f t="shared" si="10"/>
        <v>53.116865037880501</v>
      </c>
      <c r="O9" s="4"/>
      <c r="Q9" s="27" t="s">
        <v>44</v>
      </c>
      <c r="R9" s="29">
        <f t="shared" si="1"/>
        <v>98475.472406827583</v>
      </c>
      <c r="S9" s="29">
        <f t="shared" si="2"/>
        <v>490430.76679284184</v>
      </c>
      <c r="T9" s="35">
        <f t="shared" si="3"/>
        <v>53.116865037880501</v>
      </c>
      <c r="U9" s="42">
        <v>0.9555940589531835</v>
      </c>
      <c r="V9" s="43">
        <f t="shared" ref="V9:V22" si="15">1-U9</f>
        <v>4.4405941046816499E-2</v>
      </c>
      <c r="W9" s="29">
        <f t="shared" si="11"/>
        <v>468652.72707509389</v>
      </c>
      <c r="X9" s="29">
        <f t="shared" si="4"/>
        <v>4631798.9945271574</v>
      </c>
      <c r="Y9" s="35">
        <f t="shared" si="12"/>
        <v>47.035052295986972</v>
      </c>
      <c r="Z9" s="36">
        <f t="shared" si="13"/>
        <v>6.0818127418935291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4501</v>
      </c>
      <c r="E10" s="55">
        <v>9</v>
      </c>
      <c r="F10" s="3">
        <f t="shared" si="5"/>
        <v>1.9995556542990447E-3</v>
      </c>
      <c r="G10" s="2">
        <v>0.5</v>
      </c>
      <c r="H10" s="3">
        <f t="shared" si="6"/>
        <v>9.9480490770421162E-3</v>
      </c>
      <c r="I10" s="3">
        <f t="shared" si="7"/>
        <v>0.99005195092295784</v>
      </c>
      <c r="J10" s="5">
        <f t="shared" si="14"/>
        <v>97696.834310309132</v>
      </c>
      <c r="K10" s="5">
        <f t="shared" si="8"/>
        <v>971.89290239060733</v>
      </c>
      <c r="L10" s="5">
        <f t="shared" si="9"/>
        <v>486054.43929556909</v>
      </c>
      <c r="M10" s="5">
        <f t="shared" si="0"/>
        <v>4740277.610582144</v>
      </c>
      <c r="N10" s="33">
        <f t="shared" si="10"/>
        <v>48.520278513077081</v>
      </c>
      <c r="O10" s="4"/>
      <c r="Q10" s="27" t="s">
        <v>46</v>
      </c>
      <c r="R10" s="29">
        <f t="shared" si="1"/>
        <v>97696.834310309132</v>
      </c>
      <c r="S10" s="29">
        <f t="shared" si="2"/>
        <v>486054.43929556909</v>
      </c>
      <c r="T10" s="35">
        <f t="shared" si="3"/>
        <v>48.520278513077081</v>
      </c>
      <c r="U10" s="42">
        <v>0.96363095511775332</v>
      </c>
      <c r="V10" s="43">
        <f t="shared" si="15"/>
        <v>3.6369044882246682E-2</v>
      </c>
      <c r="W10" s="29">
        <f t="shared" si="11"/>
        <v>468377.10357761331</v>
      </c>
      <c r="X10" s="29">
        <f t="shared" si="4"/>
        <v>4163146.267452063</v>
      </c>
      <c r="Y10" s="35">
        <f t="shared" si="12"/>
        <v>42.61290856394475</v>
      </c>
      <c r="Z10" s="36">
        <f t="shared" si="13"/>
        <v>5.907369949132331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4542</v>
      </c>
      <c r="E11" s="55">
        <v>20</v>
      </c>
      <c r="F11" s="3">
        <f t="shared" si="5"/>
        <v>4.4033465433729636E-3</v>
      </c>
      <c r="G11" s="2">
        <v>0.5</v>
      </c>
      <c r="H11" s="3">
        <f t="shared" si="6"/>
        <v>2.1777003484320559E-2</v>
      </c>
      <c r="I11" s="3">
        <f t="shared" si="7"/>
        <v>0.97822299651567945</v>
      </c>
      <c r="J11" s="5">
        <f t="shared" si="14"/>
        <v>96724.941407918523</v>
      </c>
      <c r="K11" s="5">
        <f t="shared" si="8"/>
        <v>2106.3793860609435</v>
      </c>
      <c r="L11" s="5">
        <f t="shared" si="9"/>
        <v>478358.7585744402</v>
      </c>
      <c r="M11" s="5">
        <f t="shared" si="0"/>
        <v>4254223.1712865746</v>
      </c>
      <c r="N11" s="33">
        <f t="shared" si="10"/>
        <v>43.982690600402854</v>
      </c>
      <c r="O11" s="4"/>
      <c r="Q11" s="27" t="s">
        <v>48</v>
      </c>
      <c r="R11" s="29">
        <f t="shared" si="1"/>
        <v>96724.941407918523</v>
      </c>
      <c r="S11" s="29">
        <f t="shared" si="2"/>
        <v>478358.7585744402</v>
      </c>
      <c r="T11" s="35">
        <f t="shared" si="3"/>
        <v>43.982690600402854</v>
      </c>
      <c r="U11" s="42">
        <v>0.96005435016735896</v>
      </c>
      <c r="V11" s="43">
        <f t="shared" si="15"/>
        <v>3.9945649832641039E-2</v>
      </c>
      <c r="W11" s="29">
        <f t="shared" si="11"/>
        <v>459250.40711004875</v>
      </c>
      <c r="X11" s="29">
        <f t="shared" si="4"/>
        <v>3694769.1638744497</v>
      </c>
      <c r="Y11" s="35">
        <f t="shared" si="12"/>
        <v>38.198722171280345</v>
      </c>
      <c r="Z11" s="36">
        <f t="shared" si="13"/>
        <v>5.7839684291225097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5108</v>
      </c>
      <c r="E12" s="55">
        <v>14</v>
      </c>
      <c r="F12" s="3">
        <f t="shared" si="5"/>
        <v>2.7407987470634298E-3</v>
      </c>
      <c r="G12" s="2">
        <v>0.5</v>
      </c>
      <c r="H12" s="3">
        <f t="shared" si="6"/>
        <v>1.3610733035193466E-2</v>
      </c>
      <c r="I12" s="3">
        <f t="shared" si="7"/>
        <v>0.98638926696480655</v>
      </c>
      <c r="J12" s="5">
        <f t="shared" si="14"/>
        <v>94618.562021857579</v>
      </c>
      <c r="K12" s="5">
        <f t="shared" si="8"/>
        <v>1287.8279878533988</v>
      </c>
      <c r="L12" s="5">
        <f t="shared" si="9"/>
        <v>469873.24013965443</v>
      </c>
      <c r="M12" s="5">
        <f t="shared" si="0"/>
        <v>3775864.412712134</v>
      </c>
      <c r="N12" s="33">
        <f t="shared" si="10"/>
        <v>39.906169910296057</v>
      </c>
      <c r="O12" s="4"/>
      <c r="Q12" s="27" t="s">
        <v>50</v>
      </c>
      <c r="R12" s="29">
        <f t="shared" si="1"/>
        <v>94618.562021857579</v>
      </c>
      <c r="S12" s="29">
        <f t="shared" si="2"/>
        <v>469873.24013965443</v>
      </c>
      <c r="T12" s="35">
        <f t="shared" si="3"/>
        <v>39.906169910296057</v>
      </c>
      <c r="U12" s="42">
        <v>0.94127750867207383</v>
      </c>
      <c r="V12" s="43">
        <f t="shared" si="15"/>
        <v>5.8722491327926174E-2</v>
      </c>
      <c r="W12" s="29">
        <f t="shared" si="11"/>
        <v>442281.112870329</v>
      </c>
      <c r="X12" s="29">
        <f t="shared" si="4"/>
        <v>3235518.7567644008</v>
      </c>
      <c r="Y12" s="35">
        <f t="shared" si="12"/>
        <v>34.195391344216077</v>
      </c>
      <c r="Z12" s="36">
        <f t="shared" si="13"/>
        <v>5.7107785660799806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5233</v>
      </c>
      <c r="E13" s="55">
        <v>31</v>
      </c>
      <c r="F13" s="3">
        <f t="shared" si="5"/>
        <v>5.923944200267533E-3</v>
      </c>
      <c r="G13" s="2">
        <v>0.5</v>
      </c>
      <c r="H13" s="3">
        <f t="shared" si="6"/>
        <v>2.9187458808021843E-2</v>
      </c>
      <c r="I13" s="3">
        <f t="shared" si="7"/>
        <v>0.97081254119197813</v>
      </c>
      <c r="J13" s="5">
        <f t="shared" si="14"/>
        <v>93330.734034004185</v>
      </c>
      <c r="K13" s="5">
        <f t="shared" si="8"/>
        <v>2724.0869551399396</v>
      </c>
      <c r="L13" s="5">
        <f t="shared" si="9"/>
        <v>459843.45278217108</v>
      </c>
      <c r="M13" s="5">
        <f t="shared" si="0"/>
        <v>3305991.1725724796</v>
      </c>
      <c r="N13" s="33">
        <f t="shared" si="10"/>
        <v>35.422320490568225</v>
      </c>
      <c r="O13" s="4"/>
      <c r="Q13" s="27" t="s">
        <v>52</v>
      </c>
      <c r="R13" s="29">
        <f t="shared" si="1"/>
        <v>93330.734034004185</v>
      </c>
      <c r="S13" s="29">
        <f t="shared" si="2"/>
        <v>459843.45278217108</v>
      </c>
      <c r="T13" s="35">
        <f t="shared" si="3"/>
        <v>35.422320490568225</v>
      </c>
      <c r="U13" s="42">
        <v>0.95386474178345915</v>
      </c>
      <c r="V13" s="43">
        <f t="shared" si="15"/>
        <v>4.6135258216540853E-2</v>
      </c>
      <c r="W13" s="29">
        <f t="shared" si="11"/>
        <v>438628.4563488799</v>
      </c>
      <c r="X13" s="29">
        <f t="shared" si="4"/>
        <v>2793237.6438940717</v>
      </c>
      <c r="Y13" s="35">
        <f t="shared" si="12"/>
        <v>29.928379679049577</v>
      </c>
      <c r="Z13" s="36">
        <f t="shared" si="13"/>
        <v>5.4939408115186481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5030</v>
      </c>
      <c r="E14" s="55">
        <v>27</v>
      </c>
      <c r="F14" s="3">
        <f t="shared" si="5"/>
        <v>5.3677932405566597E-3</v>
      </c>
      <c r="G14" s="2">
        <v>0.5</v>
      </c>
      <c r="H14" s="3">
        <f t="shared" si="6"/>
        <v>2.6483570377636097E-2</v>
      </c>
      <c r="I14" s="3">
        <f t="shared" si="7"/>
        <v>0.97351642962236395</v>
      </c>
      <c r="J14" s="5">
        <f t="shared" si="14"/>
        <v>90606.647078864247</v>
      </c>
      <c r="K14" s="5">
        <f t="shared" si="8"/>
        <v>2399.5875145947375</v>
      </c>
      <c r="L14" s="5">
        <f t="shared" si="9"/>
        <v>447034.26660783443</v>
      </c>
      <c r="M14" s="5">
        <f t="shared" si="0"/>
        <v>2846147.7197903083</v>
      </c>
      <c r="N14" s="33">
        <f t="shared" si="10"/>
        <v>31.412129369636801</v>
      </c>
      <c r="O14" s="4"/>
      <c r="Q14" s="27" t="s">
        <v>54</v>
      </c>
      <c r="R14" s="29">
        <f t="shared" si="1"/>
        <v>90606.647078864247</v>
      </c>
      <c r="S14" s="29">
        <f t="shared" si="2"/>
        <v>447034.26660783443</v>
      </c>
      <c r="T14" s="35">
        <f t="shared" si="3"/>
        <v>31.412129369636801</v>
      </c>
      <c r="U14" s="42">
        <v>0.94210046609890041</v>
      </c>
      <c r="V14" s="43">
        <f t="shared" si="15"/>
        <v>5.7899533901099587E-2</v>
      </c>
      <c r="W14" s="29">
        <f t="shared" si="11"/>
        <v>421151.1909334209</v>
      </c>
      <c r="X14" s="29">
        <f t="shared" si="4"/>
        <v>2354609.187545192</v>
      </c>
      <c r="Y14" s="35">
        <f t="shared" si="12"/>
        <v>25.987157272200289</v>
      </c>
      <c r="Z14" s="36">
        <f t="shared" si="13"/>
        <v>5.4249720974365125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4369</v>
      </c>
      <c r="E15" s="55">
        <v>48</v>
      </c>
      <c r="F15" s="3">
        <f t="shared" si="5"/>
        <v>1.0986495765621425E-2</v>
      </c>
      <c r="G15" s="2">
        <v>0.5</v>
      </c>
      <c r="H15" s="3">
        <f t="shared" si="6"/>
        <v>5.3464023167743381E-2</v>
      </c>
      <c r="I15" s="3">
        <f t="shared" si="7"/>
        <v>0.94653597683225665</v>
      </c>
      <c r="J15" s="5">
        <f t="shared" si="14"/>
        <v>88207.059564269512</v>
      </c>
      <c r="K15" s="5">
        <f t="shared" si="8"/>
        <v>4715.9042761026258</v>
      </c>
      <c r="L15" s="5">
        <f t="shared" si="9"/>
        <v>429245.53713109106</v>
      </c>
      <c r="M15" s="5">
        <f t="shared" si="0"/>
        <v>2399113.4531824738</v>
      </c>
      <c r="N15" s="33">
        <f t="shared" si="10"/>
        <v>27.19865581092667</v>
      </c>
      <c r="O15" s="4"/>
      <c r="Q15" s="27" t="s">
        <v>56</v>
      </c>
      <c r="R15" s="29">
        <f t="shared" si="1"/>
        <v>88207.059564269512</v>
      </c>
      <c r="S15" s="29">
        <f t="shared" si="2"/>
        <v>429245.53713109106</v>
      </c>
      <c r="T15" s="35">
        <f t="shared" si="3"/>
        <v>27.19865581092667</v>
      </c>
      <c r="U15" s="42">
        <v>0.91645683631107144</v>
      </c>
      <c r="V15" s="43">
        <f t="shared" si="15"/>
        <v>8.3543163688928557E-2</v>
      </c>
      <c r="W15" s="29">
        <f t="shared" si="11"/>
        <v>393385.00695980625</v>
      </c>
      <c r="X15" s="29">
        <f t="shared" si="4"/>
        <v>1933457.9966117712</v>
      </c>
      <c r="Y15" s="35">
        <f t="shared" si="12"/>
        <v>21.91953802975388</v>
      </c>
      <c r="Z15" s="36">
        <f t="shared" si="13"/>
        <v>5.2791177811727898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3311</v>
      </c>
      <c r="E16" s="55">
        <v>43</v>
      </c>
      <c r="F16" s="3">
        <f t="shared" si="5"/>
        <v>1.2987012987012988E-2</v>
      </c>
      <c r="G16" s="2">
        <v>0.5</v>
      </c>
      <c r="H16" s="3">
        <f t="shared" si="6"/>
        <v>6.2893081761006289E-2</v>
      </c>
      <c r="I16" s="3">
        <f t="shared" si="7"/>
        <v>0.93710691823899372</v>
      </c>
      <c r="J16" s="5">
        <f t="shared" si="14"/>
        <v>83491.15528816689</v>
      </c>
      <c r="K16" s="5">
        <f t="shared" si="8"/>
        <v>5251.0160558595526</v>
      </c>
      <c r="L16" s="5">
        <f t="shared" si="9"/>
        <v>404328.23630118556</v>
      </c>
      <c r="M16" s="5">
        <f t="shared" si="0"/>
        <v>1969867.9160513827</v>
      </c>
      <c r="N16" s="33">
        <f t="shared" si="10"/>
        <v>23.593731686337918</v>
      </c>
      <c r="O16" s="4"/>
      <c r="Q16" s="27" t="s">
        <v>58</v>
      </c>
      <c r="R16" s="29">
        <f t="shared" si="1"/>
        <v>83491.15528816689</v>
      </c>
      <c r="S16" s="29">
        <f t="shared" si="2"/>
        <v>404328.23630118556</v>
      </c>
      <c r="T16" s="35">
        <f t="shared" si="3"/>
        <v>23.593731686337918</v>
      </c>
      <c r="U16" s="42">
        <v>0.8859396016463057</v>
      </c>
      <c r="V16" s="43">
        <f t="shared" si="15"/>
        <v>0.1140603983536943</v>
      </c>
      <c r="W16" s="29">
        <f t="shared" si="11"/>
        <v>358210.39660302567</v>
      </c>
      <c r="X16" s="29">
        <f t="shared" si="4"/>
        <v>1540072.989651965</v>
      </c>
      <c r="Y16" s="35">
        <f t="shared" si="12"/>
        <v>18.445941780736597</v>
      </c>
      <c r="Z16" s="36">
        <f t="shared" si="13"/>
        <v>5.1477899056013214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2606</v>
      </c>
      <c r="E17" s="55">
        <v>50</v>
      </c>
      <c r="F17" s="3">
        <f t="shared" si="5"/>
        <v>1.9186492709132769E-2</v>
      </c>
      <c r="G17" s="2">
        <v>0.5</v>
      </c>
      <c r="H17" s="3">
        <f t="shared" si="6"/>
        <v>9.1541559868180133E-2</v>
      </c>
      <c r="I17" s="3">
        <f t="shared" si="7"/>
        <v>0.90845844013181987</v>
      </c>
      <c r="J17" s="5">
        <f t="shared" si="14"/>
        <v>78240.139232307338</v>
      </c>
      <c r="K17" s="5">
        <f t="shared" si="8"/>
        <v>7162.2243896290111</v>
      </c>
      <c r="L17" s="5">
        <f t="shared" si="9"/>
        <v>373295.13518746413</v>
      </c>
      <c r="M17" s="5">
        <f t="shared" si="0"/>
        <v>1565539.6797501971</v>
      </c>
      <c r="N17" s="33">
        <f t="shared" si="10"/>
        <v>20.009418376696168</v>
      </c>
      <c r="O17" s="4"/>
      <c r="Q17" s="27" t="s">
        <v>60</v>
      </c>
      <c r="R17" s="29">
        <f t="shared" si="1"/>
        <v>78240.139232307338</v>
      </c>
      <c r="S17" s="29">
        <f t="shared" si="2"/>
        <v>373295.13518746413</v>
      </c>
      <c r="T17" s="35">
        <f t="shared" si="3"/>
        <v>20.009418376696168</v>
      </c>
      <c r="U17" s="42">
        <v>0.85631920960893304</v>
      </c>
      <c r="V17" s="43">
        <f t="shared" si="15"/>
        <v>0.14368079039106696</v>
      </c>
      <c r="W17" s="29">
        <f t="shared" si="11"/>
        <v>319659.7951145891</v>
      </c>
      <c r="X17" s="29">
        <f t="shared" si="4"/>
        <v>1181862.5930489392</v>
      </c>
      <c r="Y17" s="35">
        <f t="shared" si="12"/>
        <v>15.10557885818432</v>
      </c>
      <c r="Z17" s="36">
        <f t="shared" si="13"/>
        <v>4.9038395185118482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1901</v>
      </c>
      <c r="E18" s="55">
        <v>49</v>
      </c>
      <c r="F18" s="3">
        <f t="shared" si="5"/>
        <v>2.5775907417148868E-2</v>
      </c>
      <c r="G18" s="2">
        <v>0.5</v>
      </c>
      <c r="H18" s="3">
        <f t="shared" si="6"/>
        <v>0.121077341240425</v>
      </c>
      <c r="I18" s="3">
        <f t="shared" si="7"/>
        <v>0.87892265875957498</v>
      </c>
      <c r="J18" s="5">
        <f t="shared" si="14"/>
        <v>71077.914842678321</v>
      </c>
      <c r="K18" s="5">
        <f t="shared" si="8"/>
        <v>8605.924950064833</v>
      </c>
      <c r="L18" s="5">
        <f t="shared" si="9"/>
        <v>333874.76183822955</v>
      </c>
      <c r="M18" s="5">
        <f t="shared" si="0"/>
        <v>1192244.544562733</v>
      </c>
      <c r="N18" s="33">
        <f t="shared" si="10"/>
        <v>16.77376928124032</v>
      </c>
      <c r="O18" s="4"/>
      <c r="Q18" s="27" t="s">
        <v>62</v>
      </c>
      <c r="R18" s="29">
        <f t="shared" si="1"/>
        <v>71077.914842678321</v>
      </c>
      <c r="S18" s="29">
        <f t="shared" si="2"/>
        <v>333874.76183822955</v>
      </c>
      <c r="T18" s="35">
        <f t="shared" si="3"/>
        <v>16.77376928124032</v>
      </c>
      <c r="U18" s="42">
        <v>0.77613843304153718</v>
      </c>
      <c r="V18" s="43">
        <f t="shared" si="15"/>
        <v>0.22386156695846282</v>
      </c>
      <c r="W18" s="29">
        <f t="shared" si="11"/>
        <v>259133.03448523988</v>
      </c>
      <c r="X18" s="29">
        <f t="shared" si="4"/>
        <v>862202.79793435021</v>
      </c>
      <c r="Y18" s="35">
        <f t="shared" si="12"/>
        <v>12.130389585045137</v>
      </c>
      <c r="Z18" s="36">
        <f t="shared" si="13"/>
        <v>4.6433796961951828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1128</v>
      </c>
      <c r="E19" s="55">
        <v>52</v>
      </c>
      <c r="F19" s="3">
        <f t="shared" si="5"/>
        <v>4.6099290780141841E-2</v>
      </c>
      <c r="G19" s="2">
        <v>0.5</v>
      </c>
      <c r="H19" s="3">
        <f t="shared" si="6"/>
        <v>0.20667726550079493</v>
      </c>
      <c r="I19" s="3">
        <f t="shared" si="7"/>
        <v>0.7933227344992051</v>
      </c>
      <c r="J19" s="5">
        <f t="shared" si="14"/>
        <v>62471.989892613485</v>
      </c>
      <c r="K19" s="5">
        <f t="shared" si="8"/>
        <v>12911.540041398655</v>
      </c>
      <c r="L19" s="5">
        <f t="shared" si="9"/>
        <v>280081.09935957077</v>
      </c>
      <c r="M19" s="5">
        <f t="shared" si="0"/>
        <v>858369.78272450354</v>
      </c>
      <c r="N19" s="33">
        <f t="shared" si="10"/>
        <v>13.740074298897831</v>
      </c>
      <c r="O19" s="4"/>
      <c r="Q19" s="27" t="s">
        <v>64</v>
      </c>
      <c r="R19" s="29">
        <f t="shared" si="1"/>
        <v>62471.989892613485</v>
      </c>
      <c r="S19" s="29">
        <f t="shared" si="2"/>
        <v>280081.09935957077</v>
      </c>
      <c r="T19" s="35">
        <f t="shared" si="3"/>
        <v>13.740074298897831</v>
      </c>
      <c r="U19" s="42">
        <v>0.73716277889453141</v>
      </c>
      <c r="V19" s="43">
        <f t="shared" si="15"/>
        <v>0.26283722110546859</v>
      </c>
      <c r="W19" s="29">
        <f t="shared" si="11"/>
        <v>206465.36151973656</v>
      </c>
      <c r="X19" s="29">
        <f t="shared" si="4"/>
        <v>603069.76344911032</v>
      </c>
      <c r="Y19" s="35">
        <f t="shared" si="12"/>
        <v>9.6534425185712802</v>
      </c>
      <c r="Z19" s="36">
        <f t="shared" si="13"/>
        <v>4.0866317803265506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665</v>
      </c>
      <c r="E20" s="55">
        <v>42</v>
      </c>
      <c r="F20" s="3">
        <f t="shared" si="5"/>
        <v>6.3157894736842107E-2</v>
      </c>
      <c r="G20" s="2">
        <v>0.5</v>
      </c>
      <c r="H20" s="3">
        <f t="shared" si="6"/>
        <v>0.27272727272727271</v>
      </c>
      <c r="I20" s="3">
        <f t="shared" si="7"/>
        <v>0.72727272727272729</v>
      </c>
      <c r="J20" s="5">
        <f t="shared" si="14"/>
        <v>49560.449851214835</v>
      </c>
      <c r="K20" s="5">
        <f t="shared" si="8"/>
        <v>13516.486323058591</v>
      </c>
      <c r="L20" s="5">
        <f t="shared" si="9"/>
        <v>214011.03344842768</v>
      </c>
      <c r="M20" s="5">
        <f t="shared" si="0"/>
        <v>578288.68336493277</v>
      </c>
      <c r="N20" s="33">
        <f t="shared" si="10"/>
        <v>11.66835016835017</v>
      </c>
      <c r="O20" s="4"/>
      <c r="Q20" s="27" t="s">
        <v>66</v>
      </c>
      <c r="R20" s="29">
        <f t="shared" si="1"/>
        <v>49560.449851214835</v>
      </c>
      <c r="S20" s="29">
        <f t="shared" si="2"/>
        <v>214011.03344842768</v>
      </c>
      <c r="T20" s="35">
        <f t="shared" si="3"/>
        <v>11.66835016835017</v>
      </c>
      <c r="U20" s="42">
        <v>0.7271372759570951</v>
      </c>
      <c r="V20" s="43">
        <f t="shared" si="15"/>
        <v>0.2728627240429049</v>
      </c>
      <c r="W20" s="29">
        <f t="shared" si="11"/>
        <v>155615.39988645248</v>
      </c>
      <c r="X20" s="29">
        <f t="shared" si="4"/>
        <v>396604.40192937379</v>
      </c>
      <c r="Y20" s="35">
        <f t="shared" si="12"/>
        <v>8.0024374903782718</v>
      </c>
      <c r="Z20" s="36">
        <f t="shared" si="13"/>
        <v>3.6659126779718978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375</v>
      </c>
      <c r="E21" s="55">
        <v>26</v>
      </c>
      <c r="F21" s="3">
        <f t="shared" si="5"/>
        <v>6.933333333333333E-2</v>
      </c>
      <c r="G21" s="2">
        <v>0.5</v>
      </c>
      <c r="H21" s="3">
        <f t="shared" si="6"/>
        <v>0.29545454545454547</v>
      </c>
      <c r="I21" s="3">
        <f t="shared" si="7"/>
        <v>0.70454545454545459</v>
      </c>
      <c r="J21" s="5">
        <f t="shared" si="14"/>
        <v>36043.963528156244</v>
      </c>
      <c r="K21" s="5">
        <f t="shared" si="8"/>
        <v>10649.352860591618</v>
      </c>
      <c r="L21" s="5">
        <f t="shared" si="9"/>
        <v>153596.43548930221</v>
      </c>
      <c r="M21" s="5">
        <f>L21+M22</f>
        <v>364277.64991650509</v>
      </c>
      <c r="N21" s="33">
        <f t="shared" si="10"/>
        <v>10.106481481481485</v>
      </c>
      <c r="O21" s="4"/>
      <c r="Q21" s="27" t="s">
        <v>68</v>
      </c>
      <c r="R21" s="29">
        <f t="shared" si="1"/>
        <v>36043.963528156244</v>
      </c>
      <c r="S21" s="29">
        <f t="shared" si="2"/>
        <v>153596.43548930221</v>
      </c>
      <c r="T21" s="35">
        <f t="shared" si="3"/>
        <v>10.106481481481485</v>
      </c>
      <c r="U21" s="42">
        <v>0.68635947845240242</v>
      </c>
      <c r="V21" s="43">
        <f t="shared" si="15"/>
        <v>0.31364052154759758</v>
      </c>
      <c r="W21" s="29">
        <f t="shared" si="11"/>
        <v>105422.36935458553</v>
      </c>
      <c r="X21" s="29">
        <f>X22+W21</f>
        <v>240989.00204292132</v>
      </c>
      <c r="Y21" s="35">
        <f t="shared" si="12"/>
        <v>6.6859739732748702</v>
      </c>
      <c r="Z21" s="36">
        <f t="shared" si="13"/>
        <v>3.4205075082066143</v>
      </c>
    </row>
    <row r="22" spans="1:26" s="2" customFormat="1" x14ac:dyDescent="0.25">
      <c r="A22" s="12">
        <v>19</v>
      </c>
      <c r="B22" s="13" t="s">
        <v>69</v>
      </c>
      <c r="C22" s="12"/>
      <c r="D22" s="55">
        <v>224</v>
      </c>
      <c r="E22" s="55">
        <v>27</v>
      </c>
      <c r="F22" s="17">
        <f t="shared" si="5"/>
        <v>0.12053571428571429</v>
      </c>
      <c r="G22" s="12"/>
      <c r="H22" s="17">
        <v>1</v>
      </c>
      <c r="I22" s="17">
        <f t="shared" si="7"/>
        <v>0</v>
      </c>
      <c r="J22" s="21">
        <f t="shared" si="14"/>
        <v>25394.61066756463</v>
      </c>
      <c r="K22" s="21">
        <f t="shared" si="8"/>
        <v>25394.61066756463</v>
      </c>
      <c r="L22" s="21">
        <f>K22/F22</f>
        <v>210681.21442720285</v>
      </c>
      <c r="M22" s="21">
        <f>L22</f>
        <v>210681.21442720285</v>
      </c>
      <c r="N22" s="34">
        <f t="shared" si="10"/>
        <v>8.2962962962962958</v>
      </c>
      <c r="O22" s="4"/>
      <c r="Q22" s="30" t="s">
        <v>69</v>
      </c>
      <c r="R22" s="31">
        <f t="shared" si="1"/>
        <v>25394.61066756463</v>
      </c>
      <c r="S22" s="31">
        <f t="shared" si="2"/>
        <v>210681.21442720285</v>
      </c>
      <c r="T22" s="38">
        <f t="shared" si="3"/>
        <v>8.2962962962962958</v>
      </c>
      <c r="U22" s="44">
        <v>0.64346806172022719</v>
      </c>
      <c r="V22" s="45">
        <f t="shared" si="15"/>
        <v>0.35653193827977281</v>
      </c>
      <c r="W22" s="31">
        <f t="shared" si="11"/>
        <v>135566.63268833578</v>
      </c>
      <c r="X22" s="31">
        <f>W22</f>
        <v>135566.63268833578</v>
      </c>
      <c r="Y22" s="38">
        <f t="shared" si="12"/>
        <v>5.3384016972344774</v>
      </c>
      <c r="Z22" s="37">
        <f t="shared" si="13"/>
        <v>2.9578945990618184</v>
      </c>
    </row>
    <row r="23" spans="1:26" s="2" customFormat="1" ht="13.2" x14ac:dyDescent="0.25">
      <c r="B23" s="2" t="s">
        <v>70</v>
      </c>
      <c r="D23" s="58">
        <f>SUM(D4:D22)</f>
        <v>58558</v>
      </c>
      <c r="E23" s="58">
        <f>SUM(E4:E22)</f>
        <v>457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588</v>
      </c>
      <c r="E29" s="55">
        <v>3</v>
      </c>
      <c r="F29" s="3">
        <f>E29/D29</f>
        <v>5.1020408163265302E-3</v>
      </c>
      <c r="G29" s="2">
        <v>0.3</v>
      </c>
      <c r="H29" s="18">
        <f>C29*F29/(1+(1-G29)*C29*F29)</f>
        <v>5.0838840874428059E-3</v>
      </c>
      <c r="I29" s="18">
        <f>1-H29</f>
        <v>0.99491611591255724</v>
      </c>
      <c r="J29" s="19">
        <v>100000</v>
      </c>
      <c r="K29" s="20">
        <f>J29*H29</f>
        <v>508.38840874428058</v>
      </c>
      <c r="L29" s="20">
        <f>C29*(J30+G29*K29)</f>
        <v>99644.128113879007</v>
      </c>
      <c r="M29" s="5">
        <f t="shared" ref="M29:M45" si="16">L29+M30</f>
        <v>7792349.2223800467</v>
      </c>
      <c r="N29" s="32">
        <f>M29/J29</f>
        <v>77.923492223800466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99644.128113879007</v>
      </c>
      <c r="T29" s="35">
        <f t="shared" ref="T29:T47" si="19">N29</f>
        <v>77.923492223800466</v>
      </c>
      <c r="U29" s="42">
        <v>0.95864674002964168</v>
      </c>
      <c r="V29" s="43">
        <f>1-U29</f>
        <v>4.1353259970358325E-2</v>
      </c>
      <c r="W29" s="29">
        <f>S29*U29</f>
        <v>95523.518579466079</v>
      </c>
      <c r="X29" s="29">
        <f t="shared" ref="X29:X45" si="20">X30+W29</f>
        <v>6909170.696217007</v>
      </c>
      <c r="Y29" s="40">
        <f>X29/R29</f>
        <v>69.091706962170065</v>
      </c>
      <c r="Z29" s="36">
        <f>T29-Y29</f>
        <v>8.8317852616304009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2605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99491.611591255729</v>
      </c>
      <c r="K30" s="5">
        <f t="shared" ref="K30:K47" si="24">J30*H30</f>
        <v>0</v>
      </c>
      <c r="L30" s="5">
        <f t="shared" ref="L30:L46" si="25">C30*(J31+G30*K30)</f>
        <v>397966.44636502292</v>
      </c>
      <c r="M30" s="5">
        <f t="shared" si="16"/>
        <v>7692705.0942661678</v>
      </c>
      <c r="N30" s="33">
        <f t="shared" ref="N30:N47" si="26">M30/J30</f>
        <v>77.320137559640017</v>
      </c>
      <c r="O30" s="4"/>
      <c r="Q30" s="27" t="s">
        <v>36</v>
      </c>
      <c r="R30" s="29">
        <f t="shared" si="17"/>
        <v>99491.611591255729</v>
      </c>
      <c r="S30" s="29">
        <f t="shared" si="18"/>
        <v>397966.44636502292</v>
      </c>
      <c r="T30" s="35">
        <f t="shared" si="19"/>
        <v>77.320137559640017</v>
      </c>
      <c r="U30" s="42">
        <v>0.95864674002964168</v>
      </c>
      <c r="V30" s="43">
        <f>1-U30</f>
        <v>4.1353259970358325E-2</v>
      </c>
      <c r="W30" s="29">
        <f t="shared" ref="W30:W47" si="27">S30*U30</f>
        <v>381509.23644901044</v>
      </c>
      <c r="X30" s="29">
        <f t="shared" si="20"/>
        <v>6813647.1776375407</v>
      </c>
      <c r="Y30" s="35">
        <f t="shared" ref="Y30:Y47" si="28">X30/R30</f>
        <v>68.484639746617489</v>
      </c>
      <c r="Z30" s="36">
        <f t="shared" ref="Z30:Z47" si="29">T30-Y30</f>
        <v>8.8354978130225277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3386</v>
      </c>
      <c r="E31" s="55">
        <v>3</v>
      </c>
      <c r="F31" s="3">
        <f t="shared" si="21"/>
        <v>8.8600118133490844E-4</v>
      </c>
      <c r="G31" s="2">
        <v>0.5</v>
      </c>
      <c r="H31" s="3">
        <f t="shared" si="22"/>
        <v>4.4202151171357004E-3</v>
      </c>
      <c r="I31" s="3">
        <f t="shared" si="23"/>
        <v>0.99557978488286425</v>
      </c>
      <c r="J31" s="5">
        <f t="shared" ref="J31:J47" si="30">I30*J30</f>
        <v>99491.611591255729</v>
      </c>
      <c r="K31" s="5">
        <f t="shared" si="24"/>
        <v>439.77432558386204</v>
      </c>
      <c r="L31" s="5">
        <f t="shared" si="25"/>
        <v>496358.62214231893</v>
      </c>
      <c r="M31" s="5">
        <f t="shared" si="16"/>
        <v>7294738.6479011448</v>
      </c>
      <c r="N31" s="33">
        <f t="shared" si="26"/>
        <v>73.320137559640017</v>
      </c>
      <c r="O31" s="4"/>
      <c r="Q31" s="27" t="s">
        <v>38</v>
      </c>
      <c r="R31" s="29">
        <f t="shared" si="17"/>
        <v>99491.611591255729</v>
      </c>
      <c r="S31" s="29">
        <f t="shared" si="18"/>
        <v>496358.62214231893</v>
      </c>
      <c r="T31" s="35">
        <f t="shared" si="19"/>
        <v>73.320137559640017</v>
      </c>
      <c r="U31" s="42">
        <v>0.95864674002964168</v>
      </c>
      <c r="V31" s="43">
        <f>1-U31</f>
        <v>4.1353259970358325E-2</v>
      </c>
      <c r="W31" s="29">
        <f t="shared" si="27"/>
        <v>475832.57500233874</v>
      </c>
      <c r="X31" s="29">
        <f t="shared" si="20"/>
        <v>6432137.9411885301</v>
      </c>
      <c r="Y31" s="35">
        <f t="shared" si="28"/>
        <v>64.650052786498918</v>
      </c>
      <c r="Z31" s="36">
        <f t="shared" si="29"/>
        <v>8.6700847731410988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3683</v>
      </c>
      <c r="E32" s="55">
        <v>1</v>
      </c>
      <c r="F32" s="3">
        <f t="shared" si="21"/>
        <v>2.7151778441487917E-4</v>
      </c>
      <c r="G32" s="2">
        <v>0.5</v>
      </c>
      <c r="H32" s="3">
        <f t="shared" si="22"/>
        <v>1.35666802333469E-3</v>
      </c>
      <c r="I32" s="3">
        <f t="shared" si="23"/>
        <v>0.99864333197666533</v>
      </c>
      <c r="J32" s="5">
        <f t="shared" si="30"/>
        <v>99051.837265671857</v>
      </c>
      <c r="K32" s="5">
        <f t="shared" si="24"/>
        <v>134.38046027088842</v>
      </c>
      <c r="L32" s="5">
        <f t="shared" si="25"/>
        <v>494923.23517768207</v>
      </c>
      <c r="M32" s="5">
        <f t="shared" si="16"/>
        <v>6798380.0257588262</v>
      </c>
      <c r="N32" s="33">
        <f t="shared" si="26"/>
        <v>68.634567650921539</v>
      </c>
      <c r="O32" s="4"/>
      <c r="Q32" s="27" t="s">
        <v>40</v>
      </c>
      <c r="R32" s="29">
        <f t="shared" si="17"/>
        <v>99051.837265671857</v>
      </c>
      <c r="S32" s="29">
        <f t="shared" si="18"/>
        <v>494923.23517768207</v>
      </c>
      <c r="T32" s="35">
        <f t="shared" si="19"/>
        <v>68.634567650921539</v>
      </c>
      <c r="U32" s="42">
        <v>0.95864674002964168</v>
      </c>
      <c r="V32" s="43">
        <f>1-U32</f>
        <v>4.1353259970358325E-2</v>
      </c>
      <c r="W32" s="29">
        <f t="shared" si="27"/>
        <v>474456.54596800858</v>
      </c>
      <c r="X32" s="29">
        <f t="shared" si="20"/>
        <v>5956305.3661861913</v>
      </c>
      <c r="Y32" s="35">
        <f t="shared" si="28"/>
        <v>60.133214391677448</v>
      </c>
      <c r="Z32" s="36">
        <f t="shared" si="29"/>
        <v>8.501353259244091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4069</v>
      </c>
      <c r="E33" s="55">
        <v>5</v>
      </c>
      <c r="F33" s="3">
        <f t="shared" si="21"/>
        <v>1.2288031457360531E-3</v>
      </c>
      <c r="G33" s="2">
        <v>0.5</v>
      </c>
      <c r="H33" s="3">
        <f t="shared" si="22"/>
        <v>6.1251990689697418E-3</v>
      </c>
      <c r="I33" s="3">
        <f t="shared" si="23"/>
        <v>0.99387480093103031</v>
      </c>
      <c r="J33" s="5">
        <f t="shared" si="30"/>
        <v>98917.456805400972</v>
      </c>
      <c r="K33" s="5">
        <f t="shared" si="24"/>
        <v>605.88911432929672</v>
      </c>
      <c r="L33" s="5">
        <f t="shared" si="25"/>
        <v>493072.56124118168</v>
      </c>
      <c r="M33" s="5">
        <f t="shared" si="16"/>
        <v>6303456.7905811444</v>
      </c>
      <c r="N33" s="33">
        <f t="shared" si="26"/>
        <v>63.724412193308339</v>
      </c>
      <c r="O33" s="4"/>
      <c r="Q33" s="27" t="s">
        <v>42</v>
      </c>
      <c r="R33" s="29">
        <f t="shared" si="17"/>
        <v>98917.456805400972</v>
      </c>
      <c r="S33" s="29">
        <f t="shared" si="18"/>
        <v>493072.56124118168</v>
      </c>
      <c r="T33" s="35">
        <f t="shared" si="19"/>
        <v>63.724412193308339</v>
      </c>
      <c r="U33" s="42">
        <v>0.95864674002964168</v>
      </c>
      <c r="V33" s="43">
        <f>1-U33</f>
        <v>4.1353259970358325E-2</v>
      </c>
      <c r="W33" s="29">
        <f t="shared" si="27"/>
        <v>472682.4034319247</v>
      </c>
      <c r="X33" s="29">
        <f t="shared" si="20"/>
        <v>5481848.8202181831</v>
      </c>
      <c r="Y33" s="35">
        <f t="shared" si="28"/>
        <v>55.418416498541333</v>
      </c>
      <c r="Z33" s="36">
        <f t="shared" si="29"/>
        <v>8.3059956947670059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4325</v>
      </c>
      <c r="E34" s="55">
        <v>3</v>
      </c>
      <c r="F34" s="3">
        <f t="shared" si="21"/>
        <v>6.9364161849710981E-4</v>
      </c>
      <c r="G34" s="2">
        <v>0.5</v>
      </c>
      <c r="H34" s="3">
        <f t="shared" si="22"/>
        <v>3.4622042700519326E-3</v>
      </c>
      <c r="I34" s="3">
        <f t="shared" si="23"/>
        <v>0.99653779572994805</v>
      </c>
      <c r="J34" s="5">
        <f t="shared" si="30"/>
        <v>98311.567691071687</v>
      </c>
      <c r="K34" s="5">
        <f t="shared" si="24"/>
        <v>340.37472945552798</v>
      </c>
      <c r="L34" s="5">
        <f t="shared" si="25"/>
        <v>490706.90163171961</v>
      </c>
      <c r="M34" s="5">
        <f t="shared" si="16"/>
        <v>5810384.2293399628</v>
      </c>
      <c r="N34" s="33">
        <f t="shared" si="26"/>
        <v>59.101735083689867</v>
      </c>
      <c r="O34" s="4"/>
      <c r="Q34" s="27" t="s">
        <v>44</v>
      </c>
      <c r="R34" s="29">
        <f t="shared" si="17"/>
        <v>98311.567691071687</v>
      </c>
      <c r="S34" s="29">
        <f t="shared" si="18"/>
        <v>490706.90163171961</v>
      </c>
      <c r="T34" s="35">
        <f t="shared" si="19"/>
        <v>59.101735083689867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475583.42153634795</v>
      </c>
      <c r="X34" s="29">
        <f t="shared" si="20"/>
        <v>5009166.4167862581</v>
      </c>
      <c r="Y34" s="35">
        <f t="shared" si="28"/>
        <v>50.951953411288883</v>
      </c>
      <c r="Z34" s="36">
        <f t="shared" si="29"/>
        <v>8.1497816724009837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4070</v>
      </c>
      <c r="E35" s="5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97971.192961616151</v>
      </c>
      <c r="K35" s="5">
        <f t="shared" si="24"/>
        <v>0</v>
      </c>
      <c r="L35" s="5">
        <f t="shared" si="25"/>
        <v>489855.96480808075</v>
      </c>
      <c r="M35" s="5">
        <f t="shared" si="16"/>
        <v>5319677.3277082434</v>
      </c>
      <c r="N35" s="33">
        <f t="shared" si="26"/>
        <v>54.298382686760021</v>
      </c>
      <c r="O35" s="4"/>
      <c r="Q35" s="27" t="s">
        <v>46</v>
      </c>
      <c r="R35" s="29">
        <f t="shared" si="17"/>
        <v>97971.192961616151</v>
      </c>
      <c r="S35" s="29">
        <f t="shared" si="18"/>
        <v>489855.96480808075</v>
      </c>
      <c r="T35" s="35">
        <f t="shared" si="19"/>
        <v>54.298382686760021</v>
      </c>
      <c r="U35" s="42">
        <v>0.96192878092594225</v>
      </c>
      <c r="V35" s="43">
        <f t="shared" si="31"/>
        <v>3.8071219074057749E-2</v>
      </c>
      <c r="W35" s="29">
        <f t="shared" si="27"/>
        <v>471206.55105713836</v>
      </c>
      <c r="X35" s="29">
        <f t="shared" si="20"/>
        <v>4533582.9952499103</v>
      </c>
      <c r="Y35" s="35">
        <f t="shared" si="28"/>
        <v>46.274653377203535</v>
      </c>
      <c r="Z35" s="36">
        <f t="shared" si="29"/>
        <v>8.0237293095564866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4178</v>
      </c>
      <c r="E36" s="55">
        <v>6</v>
      </c>
      <c r="F36" s="3">
        <f t="shared" si="21"/>
        <v>1.4360938247965534E-3</v>
      </c>
      <c r="G36" s="2">
        <v>0.5</v>
      </c>
      <c r="H36" s="3">
        <f t="shared" si="22"/>
        <v>7.1547817791557354E-3</v>
      </c>
      <c r="I36" s="3">
        <f t="shared" si="23"/>
        <v>0.99284521822084426</v>
      </c>
      <c r="J36" s="5">
        <f t="shared" si="30"/>
        <v>97971.192961616151</v>
      </c>
      <c r="K36" s="5">
        <f t="shared" si="24"/>
        <v>700.96250628392181</v>
      </c>
      <c r="L36" s="5">
        <f t="shared" si="25"/>
        <v>488103.55854237097</v>
      </c>
      <c r="M36" s="5">
        <f t="shared" si="16"/>
        <v>4829821.362900163</v>
      </c>
      <c r="N36" s="33">
        <f t="shared" si="26"/>
        <v>49.298382686760021</v>
      </c>
      <c r="O36" s="4"/>
      <c r="Q36" s="27" t="s">
        <v>48</v>
      </c>
      <c r="R36" s="29">
        <f t="shared" si="17"/>
        <v>97971.192961616151</v>
      </c>
      <c r="S36" s="29">
        <f t="shared" si="18"/>
        <v>488103.55854237097</v>
      </c>
      <c r="T36" s="35">
        <f t="shared" si="19"/>
        <v>49.298382686760021</v>
      </c>
      <c r="U36" s="42">
        <v>0.95558309086652893</v>
      </c>
      <c r="V36" s="43">
        <f t="shared" si="31"/>
        <v>4.4416909133471072E-2</v>
      </c>
      <c r="W36" s="29">
        <f t="shared" si="27"/>
        <v>466423.50713487063</v>
      </c>
      <c r="X36" s="29">
        <f t="shared" si="20"/>
        <v>4062376.4441927723</v>
      </c>
      <c r="Y36" s="35">
        <f t="shared" si="28"/>
        <v>41.465009472573833</v>
      </c>
      <c r="Z36" s="36">
        <f t="shared" si="29"/>
        <v>7.8333732141861887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4784</v>
      </c>
      <c r="E37" s="55">
        <v>9</v>
      </c>
      <c r="F37" s="3">
        <f t="shared" si="21"/>
        <v>1.8812709030100335E-3</v>
      </c>
      <c r="G37" s="2">
        <v>0.5</v>
      </c>
      <c r="H37" s="3">
        <f t="shared" si="22"/>
        <v>9.3623218558202444E-3</v>
      </c>
      <c r="I37" s="3">
        <f t="shared" si="23"/>
        <v>0.9906376781441798</v>
      </c>
      <c r="J37" s="5">
        <f t="shared" si="30"/>
        <v>97270.230455332232</v>
      </c>
      <c r="K37" s="5">
        <f t="shared" si="24"/>
        <v>910.67520451262897</v>
      </c>
      <c r="L37" s="5">
        <f t="shared" si="25"/>
        <v>484074.46426537965</v>
      </c>
      <c r="M37" s="5">
        <f t="shared" si="16"/>
        <v>4341717.8043577923</v>
      </c>
      <c r="N37" s="33">
        <f t="shared" si="26"/>
        <v>44.63562781782003</v>
      </c>
      <c r="O37" s="4"/>
      <c r="Q37" s="27" t="s">
        <v>50</v>
      </c>
      <c r="R37" s="29">
        <f t="shared" si="17"/>
        <v>97270.230455332232</v>
      </c>
      <c r="S37" s="29">
        <f t="shared" si="18"/>
        <v>484074.46426537965</v>
      </c>
      <c r="T37" s="35">
        <f t="shared" si="19"/>
        <v>44.63562781782003</v>
      </c>
      <c r="U37" s="42">
        <v>0.95343645724036619</v>
      </c>
      <c r="V37" s="43">
        <f t="shared" si="31"/>
        <v>4.6563542759633814E-2</v>
      </c>
      <c r="W37" s="29">
        <f t="shared" si="27"/>
        <v>461534.24224971182</v>
      </c>
      <c r="X37" s="29">
        <f t="shared" si="20"/>
        <v>3595952.9370579016</v>
      </c>
      <c r="Y37" s="35">
        <f t="shared" si="28"/>
        <v>36.968689394739435</v>
      </c>
      <c r="Z37" s="36">
        <f t="shared" si="29"/>
        <v>7.6669384230805946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5140</v>
      </c>
      <c r="E38" s="55">
        <v>12</v>
      </c>
      <c r="F38" s="3">
        <f t="shared" si="21"/>
        <v>2.3346303501945525E-3</v>
      </c>
      <c r="G38" s="2">
        <v>0.5</v>
      </c>
      <c r="H38" s="3">
        <f t="shared" si="22"/>
        <v>1.160541586073501E-2</v>
      </c>
      <c r="I38" s="3">
        <f t="shared" si="23"/>
        <v>0.98839458413926495</v>
      </c>
      <c r="J38" s="5">
        <f t="shared" si="30"/>
        <v>96359.555250819612</v>
      </c>
      <c r="K38" s="5">
        <f t="shared" si="24"/>
        <v>1118.2927108412334</v>
      </c>
      <c r="L38" s="5">
        <f t="shared" si="25"/>
        <v>479002.0444769949</v>
      </c>
      <c r="M38" s="5">
        <f t="shared" si="16"/>
        <v>3857643.3400924127</v>
      </c>
      <c r="N38" s="33">
        <f t="shared" si="26"/>
        <v>40.033843349018575</v>
      </c>
      <c r="O38" s="4"/>
      <c r="Q38" s="27" t="s">
        <v>52</v>
      </c>
      <c r="R38" s="29">
        <f t="shared" si="17"/>
        <v>96359.555250819612</v>
      </c>
      <c r="S38" s="29">
        <f t="shared" si="18"/>
        <v>479002.0444769949</v>
      </c>
      <c r="T38" s="35">
        <f t="shared" si="19"/>
        <v>40.033843349018575</v>
      </c>
      <c r="U38" s="42">
        <v>0.93748024841036759</v>
      </c>
      <c r="V38" s="43">
        <f t="shared" si="31"/>
        <v>6.2519751589632411E-2</v>
      </c>
      <c r="W38" s="29">
        <f t="shared" si="27"/>
        <v>449054.9556453671</v>
      </c>
      <c r="X38" s="29">
        <f t="shared" si="20"/>
        <v>3134418.6948081898</v>
      </c>
      <c r="Y38" s="35">
        <f t="shared" si="28"/>
        <v>32.528364069857297</v>
      </c>
      <c r="Z38" s="36">
        <f t="shared" si="29"/>
        <v>7.5054792791612783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5222</v>
      </c>
      <c r="E39" s="55">
        <v>15</v>
      </c>
      <c r="F39" s="3">
        <f t="shared" si="21"/>
        <v>2.8724626579854462E-3</v>
      </c>
      <c r="G39" s="2">
        <v>0.5</v>
      </c>
      <c r="H39" s="3">
        <f t="shared" si="22"/>
        <v>1.4259910637893338E-2</v>
      </c>
      <c r="I39" s="3">
        <f t="shared" si="23"/>
        <v>0.98574008936210666</v>
      </c>
      <c r="J39" s="5">
        <f t="shared" si="30"/>
        <v>95241.262539978372</v>
      </c>
      <c r="K39" s="5">
        <f t="shared" si="24"/>
        <v>1358.1318928602298</v>
      </c>
      <c r="L39" s="5">
        <f t="shared" si="25"/>
        <v>472810.98296774132</v>
      </c>
      <c r="M39" s="5">
        <f t="shared" si="16"/>
        <v>3378641.2956154179</v>
      </c>
      <c r="N39" s="33">
        <f t="shared" si="26"/>
        <v>35.47455383843954</v>
      </c>
      <c r="O39" s="4"/>
      <c r="Q39" s="27" t="s">
        <v>54</v>
      </c>
      <c r="R39" s="29">
        <f t="shared" si="17"/>
        <v>95241.262539978372</v>
      </c>
      <c r="S39" s="29">
        <f t="shared" si="18"/>
        <v>472810.98296774132</v>
      </c>
      <c r="T39" s="35">
        <f t="shared" si="19"/>
        <v>35.47455383843954</v>
      </c>
      <c r="U39" s="42">
        <v>0.91788799906018037</v>
      </c>
      <c r="V39" s="43">
        <f t="shared" si="31"/>
        <v>8.2112000939819629E-2</v>
      </c>
      <c r="W39" s="29">
        <f t="shared" si="27"/>
        <v>433987.52708993712</v>
      </c>
      <c r="X39" s="29">
        <f t="shared" si="20"/>
        <v>2685363.7391628227</v>
      </c>
      <c r="Y39" s="35">
        <f t="shared" si="28"/>
        <v>28.19538157671542</v>
      </c>
      <c r="Z39" s="36">
        <f t="shared" si="29"/>
        <v>7.2791722617241206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4434</v>
      </c>
      <c r="E40" s="55">
        <v>14</v>
      </c>
      <c r="F40" s="3">
        <f t="shared" si="21"/>
        <v>3.1574199368516014E-3</v>
      </c>
      <c r="G40" s="2">
        <v>0.5</v>
      </c>
      <c r="H40" s="3">
        <f t="shared" si="22"/>
        <v>1.5663459386887447E-2</v>
      </c>
      <c r="I40" s="3">
        <f t="shared" si="23"/>
        <v>0.9843365406131126</v>
      </c>
      <c r="J40" s="5">
        <f t="shared" si="30"/>
        <v>93883.130647118145</v>
      </c>
      <c r="K40" s="5">
        <f t="shared" si="24"/>
        <v>1470.5346040049833</v>
      </c>
      <c r="L40" s="5">
        <f t="shared" si="25"/>
        <v>465739.31672557833</v>
      </c>
      <c r="M40" s="5">
        <f t="shared" si="16"/>
        <v>2905830.3126476766</v>
      </c>
      <c r="N40" s="33">
        <f t="shared" si="26"/>
        <v>30.951570240770135</v>
      </c>
      <c r="O40" s="4"/>
      <c r="Q40" s="27" t="s">
        <v>56</v>
      </c>
      <c r="R40" s="29">
        <f t="shared" si="17"/>
        <v>93883.130647118145</v>
      </c>
      <c r="S40" s="29">
        <f t="shared" si="18"/>
        <v>465739.31672557833</v>
      </c>
      <c r="T40" s="35">
        <f t="shared" si="19"/>
        <v>30.951570240770135</v>
      </c>
      <c r="U40" s="42">
        <v>0.89571782863194893</v>
      </c>
      <c r="V40" s="43">
        <f t="shared" si="31"/>
        <v>0.10428217136805107</v>
      </c>
      <c r="W40" s="29">
        <f t="shared" si="27"/>
        <v>417171.00948596257</v>
      </c>
      <c r="X40" s="29">
        <f t="shared" si="20"/>
        <v>2251376.2120728856</v>
      </c>
      <c r="Y40" s="35">
        <f t="shared" si="28"/>
        <v>23.980625662508139</v>
      </c>
      <c r="Z40" s="36">
        <f t="shared" si="29"/>
        <v>6.9709445782619959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3523</v>
      </c>
      <c r="E41" s="55">
        <v>24</v>
      </c>
      <c r="F41" s="3">
        <f t="shared" si="21"/>
        <v>6.8123758160658528E-3</v>
      </c>
      <c r="G41" s="2">
        <v>0.5</v>
      </c>
      <c r="H41" s="3">
        <f t="shared" si="22"/>
        <v>3.3491487580240016E-2</v>
      </c>
      <c r="I41" s="3">
        <f t="shared" si="23"/>
        <v>0.96650851241975999</v>
      </c>
      <c r="J41" s="5">
        <f t="shared" si="30"/>
        <v>92412.596043113168</v>
      </c>
      <c r="K41" s="5">
        <f t="shared" si="24"/>
        <v>3095.0353126356622</v>
      </c>
      <c r="L41" s="5">
        <f t="shared" si="25"/>
        <v>454325.39193397667</v>
      </c>
      <c r="M41" s="5">
        <f t="shared" si="16"/>
        <v>2440090.9959220984</v>
      </c>
      <c r="N41" s="33">
        <f t="shared" si="26"/>
        <v>26.404311754035401</v>
      </c>
      <c r="O41" s="4"/>
      <c r="Q41" s="27" t="s">
        <v>58</v>
      </c>
      <c r="R41" s="29">
        <f t="shared" si="17"/>
        <v>92412.596043113168</v>
      </c>
      <c r="S41" s="29">
        <f t="shared" si="18"/>
        <v>454325.39193397667</v>
      </c>
      <c r="T41" s="35">
        <f t="shared" si="19"/>
        <v>26.404311754035401</v>
      </c>
      <c r="U41" s="42">
        <v>0.86473435856680392</v>
      </c>
      <c r="V41" s="43">
        <f t="shared" si="31"/>
        <v>0.13526564143319608</v>
      </c>
      <c r="W41" s="29">
        <f t="shared" si="27"/>
        <v>392870.77637463913</v>
      </c>
      <c r="X41" s="29">
        <f t="shared" si="20"/>
        <v>1834205.2025869228</v>
      </c>
      <c r="Y41" s="35">
        <f t="shared" si="28"/>
        <v>19.847999960213354</v>
      </c>
      <c r="Z41" s="36">
        <f t="shared" si="29"/>
        <v>6.5563117938220472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3036</v>
      </c>
      <c r="E42" s="55">
        <v>39</v>
      </c>
      <c r="F42" s="3">
        <f t="shared" si="21"/>
        <v>1.2845849802371542E-2</v>
      </c>
      <c r="G42" s="2">
        <v>0.5</v>
      </c>
      <c r="H42" s="3">
        <f t="shared" si="22"/>
        <v>6.2230732407850646E-2</v>
      </c>
      <c r="I42" s="3">
        <f t="shared" si="23"/>
        <v>0.9377692675921494</v>
      </c>
      <c r="J42" s="5">
        <f t="shared" si="30"/>
        <v>89317.560730477504</v>
      </c>
      <c r="K42" s="5">
        <f t="shared" si="24"/>
        <v>5558.2972211402948</v>
      </c>
      <c r="L42" s="5">
        <f t="shared" si="25"/>
        <v>432692.06059953675</v>
      </c>
      <c r="M42" s="5">
        <f t="shared" si="16"/>
        <v>1985765.6039881217</v>
      </c>
      <c r="N42" s="33">
        <f t="shared" si="26"/>
        <v>22.232644820880406</v>
      </c>
      <c r="O42" s="4"/>
      <c r="Q42" s="27" t="s">
        <v>60</v>
      </c>
      <c r="R42" s="29">
        <f t="shared" si="17"/>
        <v>89317.560730477504</v>
      </c>
      <c r="S42" s="29">
        <f t="shared" si="18"/>
        <v>432692.06059953675</v>
      </c>
      <c r="T42" s="35">
        <f t="shared" si="19"/>
        <v>22.232644820880406</v>
      </c>
      <c r="U42" s="42">
        <v>0.81758889711164551</v>
      </c>
      <c r="V42" s="43">
        <f t="shared" si="31"/>
        <v>0.18241110288835449</v>
      </c>
      <c r="W42" s="29">
        <f t="shared" si="27"/>
        <v>353764.22461454052</v>
      </c>
      <c r="X42" s="29">
        <f t="shared" si="20"/>
        <v>1441334.4262122838</v>
      </c>
      <c r="Y42" s="35">
        <f t="shared" si="28"/>
        <v>16.137189757808315</v>
      </c>
      <c r="Z42" s="36">
        <f t="shared" si="29"/>
        <v>6.095455063072091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2099</v>
      </c>
      <c r="E43" s="55">
        <v>35</v>
      </c>
      <c r="F43" s="3">
        <f t="shared" si="21"/>
        <v>1.6674606955693186E-2</v>
      </c>
      <c r="G43" s="2">
        <v>0.5</v>
      </c>
      <c r="H43" s="3">
        <f t="shared" si="22"/>
        <v>8.0036588154584948E-2</v>
      </c>
      <c r="I43" s="3">
        <f t="shared" si="23"/>
        <v>0.91996341184541508</v>
      </c>
      <c r="J43" s="5">
        <f t="shared" si="30"/>
        <v>83759.263509337208</v>
      </c>
      <c r="K43" s="5">
        <f t="shared" si="24"/>
        <v>6703.8056776281774</v>
      </c>
      <c r="L43" s="5">
        <f t="shared" si="25"/>
        <v>402036.80335261562</v>
      </c>
      <c r="M43" s="5">
        <f t="shared" si="16"/>
        <v>1553073.5433885849</v>
      </c>
      <c r="N43" s="33">
        <f t="shared" si="26"/>
        <v>18.54211078653352</v>
      </c>
      <c r="O43" s="4"/>
      <c r="Q43" s="27" t="s">
        <v>62</v>
      </c>
      <c r="R43" s="29">
        <f t="shared" si="17"/>
        <v>83759.263509337208</v>
      </c>
      <c r="S43" s="29">
        <f t="shared" si="18"/>
        <v>402036.80335261562</v>
      </c>
      <c r="T43" s="35">
        <f t="shared" si="19"/>
        <v>18.54211078653352</v>
      </c>
      <c r="U43" s="42">
        <v>0.77888026534586052</v>
      </c>
      <c r="V43" s="43">
        <f t="shared" si="31"/>
        <v>0.22111973465413948</v>
      </c>
      <c r="W43" s="29">
        <f t="shared" si="27"/>
        <v>313138.53207408678</v>
      </c>
      <c r="X43" s="29">
        <f t="shared" si="20"/>
        <v>1087570.2015977432</v>
      </c>
      <c r="Y43" s="35">
        <f t="shared" si="28"/>
        <v>12.984476654053966</v>
      </c>
      <c r="Z43" s="36">
        <f t="shared" si="29"/>
        <v>5.5576341324795546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1495</v>
      </c>
      <c r="E44" s="55">
        <v>44</v>
      </c>
      <c r="F44" s="3">
        <f t="shared" si="21"/>
        <v>2.9431438127090301E-2</v>
      </c>
      <c r="G44" s="2">
        <v>0.5</v>
      </c>
      <c r="H44" s="3">
        <f t="shared" si="22"/>
        <v>0.13707165109034269</v>
      </c>
      <c r="I44" s="3">
        <f t="shared" si="23"/>
        <v>0.86292834890965731</v>
      </c>
      <c r="J44" s="5">
        <f t="shared" si="30"/>
        <v>77055.457831709035</v>
      </c>
      <c r="K44" s="5">
        <f t="shared" si="24"/>
        <v>10562.118830514635</v>
      </c>
      <c r="L44" s="5">
        <f t="shared" si="25"/>
        <v>358871.99208225857</v>
      </c>
      <c r="M44" s="5">
        <f t="shared" si="16"/>
        <v>1151036.7400359693</v>
      </c>
      <c r="N44" s="33">
        <f t="shared" si="26"/>
        <v>14.937770437362932</v>
      </c>
      <c r="O44" s="4"/>
      <c r="Q44" s="27" t="s">
        <v>64</v>
      </c>
      <c r="R44" s="29">
        <f t="shared" si="17"/>
        <v>77055.457831709035</v>
      </c>
      <c r="S44" s="29">
        <f t="shared" si="18"/>
        <v>358871.99208225857</v>
      </c>
      <c r="T44" s="35">
        <f t="shared" si="19"/>
        <v>14.937770437362932</v>
      </c>
      <c r="U44" s="42">
        <v>0.71980976748499381</v>
      </c>
      <c r="V44" s="43">
        <f t="shared" si="31"/>
        <v>0.28019023251500619</v>
      </c>
      <c r="W44" s="29">
        <f t="shared" si="27"/>
        <v>258319.56517760709</v>
      </c>
      <c r="X44" s="29">
        <f t="shared" si="20"/>
        <v>774431.66952365637</v>
      </c>
      <c r="Y44" s="35">
        <f t="shared" si="28"/>
        <v>10.050315594971011</v>
      </c>
      <c r="Z44" s="36">
        <f t="shared" si="29"/>
        <v>4.8874548423919215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931</v>
      </c>
      <c r="E45" s="55">
        <v>38</v>
      </c>
      <c r="F45" s="3">
        <f t="shared" si="21"/>
        <v>4.0816326530612242E-2</v>
      </c>
      <c r="G45" s="2">
        <v>0.5</v>
      </c>
      <c r="H45" s="3">
        <f t="shared" si="22"/>
        <v>0.18518518518518517</v>
      </c>
      <c r="I45" s="3">
        <f t="shared" si="23"/>
        <v>0.81481481481481488</v>
      </c>
      <c r="J45" s="5">
        <f t="shared" si="30"/>
        <v>66493.339001194399</v>
      </c>
      <c r="K45" s="5">
        <f t="shared" si="24"/>
        <v>12313.581296517481</v>
      </c>
      <c r="L45" s="5">
        <f t="shared" si="25"/>
        <v>301682.74176467833</v>
      </c>
      <c r="M45" s="5">
        <f t="shared" si="16"/>
        <v>792164.74795371061</v>
      </c>
      <c r="N45" s="33">
        <f t="shared" si="26"/>
        <v>11.913445163875455</v>
      </c>
      <c r="O45" s="4"/>
      <c r="Q45" s="27" t="s">
        <v>66</v>
      </c>
      <c r="R45" s="29">
        <f t="shared" si="17"/>
        <v>66493.339001194399</v>
      </c>
      <c r="S45" s="29">
        <f t="shared" si="18"/>
        <v>301682.74176467833</v>
      </c>
      <c r="T45" s="35">
        <f t="shared" si="19"/>
        <v>11.913445163875455</v>
      </c>
      <c r="U45" s="42">
        <v>0.68480776711742686</v>
      </c>
      <c r="V45" s="43">
        <f t="shared" si="31"/>
        <v>0.31519223288257314</v>
      </c>
      <c r="W45" s="29">
        <f t="shared" si="27"/>
        <v>206594.68476573267</v>
      </c>
      <c r="X45" s="29">
        <f t="shared" si="20"/>
        <v>516112.10434604931</v>
      </c>
      <c r="Y45" s="35">
        <f t="shared" si="28"/>
        <v>7.7618617458325945</v>
      </c>
      <c r="Z45" s="36">
        <f t="shared" si="29"/>
        <v>4.1515834180428604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515</v>
      </c>
      <c r="E46" s="55">
        <v>43</v>
      </c>
      <c r="F46" s="3">
        <f t="shared" si="21"/>
        <v>8.3495145631067955E-2</v>
      </c>
      <c r="G46" s="2">
        <v>0.5</v>
      </c>
      <c r="H46" s="3">
        <f t="shared" si="22"/>
        <v>0.34538152610441769</v>
      </c>
      <c r="I46" s="3">
        <f t="shared" si="23"/>
        <v>0.65461847389558225</v>
      </c>
      <c r="J46" s="5">
        <f t="shared" si="30"/>
        <v>54179.757704676922</v>
      </c>
      <c r="K46" s="5">
        <f t="shared" si="24"/>
        <v>18712.687400008897</v>
      </c>
      <c r="L46" s="5">
        <f t="shared" si="25"/>
        <v>224117.07002336235</v>
      </c>
      <c r="M46" s="5">
        <f>L46+M47</f>
        <v>490482.00618903234</v>
      </c>
      <c r="N46" s="33">
        <f t="shared" si="26"/>
        <v>9.0528645193016946</v>
      </c>
      <c r="O46" s="4"/>
      <c r="Q46" s="27" t="s">
        <v>68</v>
      </c>
      <c r="R46" s="29">
        <f t="shared" si="17"/>
        <v>54179.757704676922</v>
      </c>
      <c r="S46" s="29">
        <f t="shared" si="18"/>
        <v>224117.07002336235</v>
      </c>
      <c r="T46" s="35">
        <f t="shared" si="19"/>
        <v>9.0528645193016946</v>
      </c>
      <c r="U46" s="42">
        <v>0.65629805890441617</v>
      </c>
      <c r="V46" s="43">
        <f t="shared" si="31"/>
        <v>0.34370194109558383</v>
      </c>
      <c r="W46" s="29">
        <f t="shared" si="27"/>
        <v>147087.59802367783</v>
      </c>
      <c r="X46" s="29">
        <f>X47+W46</f>
        <v>309517.41958031664</v>
      </c>
      <c r="Y46" s="35">
        <f t="shared" si="28"/>
        <v>5.7127870757088743</v>
      </c>
      <c r="Z46" s="36">
        <f t="shared" si="29"/>
        <v>3.3400774435928202</v>
      </c>
    </row>
    <row r="47" spans="1:26" s="2" customFormat="1" x14ac:dyDescent="0.25">
      <c r="A47" s="12">
        <v>19</v>
      </c>
      <c r="B47" s="13" t="s">
        <v>69</v>
      </c>
      <c r="C47" s="12"/>
      <c r="D47" s="55">
        <v>368</v>
      </c>
      <c r="E47" s="55">
        <v>49</v>
      </c>
      <c r="F47" s="17">
        <f t="shared" si="21"/>
        <v>0.13315217391304349</v>
      </c>
      <c r="G47" s="12"/>
      <c r="H47" s="17">
        <v>1</v>
      </c>
      <c r="I47" s="17">
        <f t="shared" si="23"/>
        <v>0</v>
      </c>
      <c r="J47" s="21">
        <f t="shared" si="30"/>
        <v>35467.070304668021</v>
      </c>
      <c r="K47" s="21">
        <f t="shared" si="24"/>
        <v>35467.070304668021</v>
      </c>
      <c r="L47" s="21">
        <f>K47/F47</f>
        <v>266364.93616566999</v>
      </c>
      <c r="M47" s="21">
        <f>L47</f>
        <v>266364.93616566999</v>
      </c>
      <c r="N47" s="34">
        <f t="shared" si="26"/>
        <v>7.5102040816326516</v>
      </c>
      <c r="O47" s="4"/>
      <c r="Q47" s="30" t="s">
        <v>69</v>
      </c>
      <c r="R47" s="31">
        <f t="shared" si="17"/>
        <v>35467.070304668021</v>
      </c>
      <c r="S47" s="31">
        <f t="shared" si="18"/>
        <v>266364.93616566999</v>
      </c>
      <c r="T47" s="38">
        <f t="shared" si="19"/>
        <v>7.5102040816326516</v>
      </c>
      <c r="U47" s="44">
        <v>0.6098018151143324</v>
      </c>
      <c r="V47" s="45">
        <f t="shared" si="31"/>
        <v>0.3901981848856676</v>
      </c>
      <c r="W47" s="31">
        <f t="shared" si="27"/>
        <v>162429.82155663884</v>
      </c>
      <c r="X47" s="31">
        <f>W47</f>
        <v>162429.82155663884</v>
      </c>
      <c r="Y47" s="38">
        <f t="shared" si="28"/>
        <v>4.5797360808586589</v>
      </c>
      <c r="Z47" s="37">
        <f t="shared" si="29"/>
        <v>2.9304680007739927</v>
      </c>
    </row>
    <row r="48" spans="1:26" s="2" customFormat="1" ht="13.2" x14ac:dyDescent="0.25">
      <c r="B48" s="2" t="s">
        <v>70</v>
      </c>
      <c r="D48" s="58">
        <f>SUM(D29:D47)</f>
        <v>58451</v>
      </c>
      <c r="E48" s="58">
        <f>SUM(E29:E47)</f>
        <v>343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1212</v>
      </c>
      <c r="E54" s="49">
        <f>E4+E29</f>
        <v>5</v>
      </c>
      <c r="F54" s="3">
        <f>E54/D54</f>
        <v>4.125412541254125E-3</v>
      </c>
      <c r="G54" s="2">
        <v>0.3</v>
      </c>
      <c r="H54" s="18">
        <f>C54*F54/(1+(1-G54)*C54*F54)</f>
        <v>4.1135335252982311E-3</v>
      </c>
      <c r="I54" s="18">
        <f>1-H54</f>
        <v>0.9958864664747018</v>
      </c>
      <c r="J54" s="19">
        <v>100000</v>
      </c>
      <c r="K54" s="20">
        <f>J54*H54</f>
        <v>411.3533525298231</v>
      </c>
      <c r="L54" s="20">
        <f>C54*(J55+G54*K54)</f>
        <v>99712.052653229126</v>
      </c>
      <c r="M54" s="5">
        <f t="shared" ref="M54:M70" si="32">L54+M55</f>
        <v>7495902.8160240399</v>
      </c>
      <c r="N54" s="32">
        <f>M54/J54</f>
        <v>74.959028160240393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99712.052653229126</v>
      </c>
      <c r="T54" s="35">
        <f t="shared" ref="T54:T72" si="35">N54</f>
        <v>74.959028160240393</v>
      </c>
      <c r="U54" s="42">
        <v>0.96170886472285344</v>
      </c>
      <c r="V54" s="43">
        <f>1-U54</f>
        <v>3.829113527714656E-2</v>
      </c>
      <c r="W54" s="29">
        <f>S54*U54</f>
        <v>95893.964956322365</v>
      </c>
      <c r="X54" s="29">
        <f t="shared" ref="X54:X70" si="36">X55+W54</f>
        <v>6660297.854876942</v>
      </c>
      <c r="Y54" s="40">
        <f>X54/R54</f>
        <v>66.602978548769414</v>
      </c>
      <c r="Z54" s="36">
        <f>T54-Y54</f>
        <v>8.3560496114709792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5257</v>
      </c>
      <c r="E55" s="49">
        <f t="shared" si="37"/>
        <v>2</v>
      </c>
      <c r="F55" s="3">
        <f t="shared" ref="F55:F72" si="38">E55/D55</f>
        <v>3.8044512079132587E-4</v>
      </c>
      <c r="G55" s="2">
        <v>0.4</v>
      </c>
      <c r="H55" s="3">
        <f t="shared" ref="H55:H71" si="39">C55*F55/(1+(1-G55)*C55*F55)</f>
        <v>1.5203922612033905E-3</v>
      </c>
      <c r="I55" s="3">
        <f t="shared" ref="I55:I72" si="40">1-H55</f>
        <v>0.99847960773879663</v>
      </c>
      <c r="J55" s="5">
        <f>I54*J54</f>
        <v>99588.646647470174</v>
      </c>
      <c r="K55" s="5">
        <f t="shared" ref="K55:K72" si="41">J55*H55</f>
        <v>151.41380766653262</v>
      </c>
      <c r="L55" s="5">
        <f t="shared" ref="L55:L71" si="42">C55*(J56+G55*K55)</f>
        <v>397991.19345148106</v>
      </c>
      <c r="M55" s="5">
        <f t="shared" si="32"/>
        <v>7396190.763370811</v>
      </c>
      <c r="N55" s="33">
        <f t="shared" ref="N55:N72" si="43">M55/J55</f>
        <v>74.267409110922927</v>
      </c>
      <c r="O55" s="4"/>
      <c r="Q55" s="27" t="s">
        <v>36</v>
      </c>
      <c r="R55" s="29">
        <f t="shared" si="33"/>
        <v>99588.646647470174</v>
      </c>
      <c r="S55" s="29">
        <f t="shared" si="34"/>
        <v>397991.19345148106</v>
      </c>
      <c r="T55" s="35">
        <f t="shared" si="35"/>
        <v>74.267409110922927</v>
      </c>
      <c r="U55" s="42">
        <v>0.96170886472285344</v>
      </c>
      <c r="V55" s="43">
        <f>1-U55</f>
        <v>3.829113527714656E-2</v>
      </c>
      <c r="W55" s="29">
        <f t="shared" ref="W55:W72" si="44">S55*U55</f>
        <v>382751.65882391739</v>
      </c>
      <c r="X55" s="29">
        <f t="shared" si="36"/>
        <v>6564403.8899206193</v>
      </c>
      <c r="Y55" s="35">
        <f t="shared" ref="Y55:Y72" si="45">X55/R55</f>
        <v>65.915183215188051</v>
      </c>
      <c r="Z55" s="36">
        <f t="shared" ref="Z55:Z72" si="46">T55-Y55</f>
        <v>8.3522258957348754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6949</v>
      </c>
      <c r="E56" s="49">
        <f t="shared" si="37"/>
        <v>3</v>
      </c>
      <c r="F56" s="3">
        <f t="shared" si="38"/>
        <v>4.3171679378327816E-4</v>
      </c>
      <c r="G56" s="2">
        <v>0.5</v>
      </c>
      <c r="H56" s="3">
        <f t="shared" si="39"/>
        <v>2.1562567383023069E-3</v>
      </c>
      <c r="I56" s="3">
        <f t="shared" si="40"/>
        <v>0.99784374326169767</v>
      </c>
      <c r="J56" s="5">
        <f t="shared" ref="J56:J72" si="47">I55*J55</f>
        <v>99437.232839803648</v>
      </c>
      <c r="K56" s="5">
        <f t="shared" si="41"/>
        <v>214.41220334896207</v>
      </c>
      <c r="L56" s="5">
        <f t="shared" si="42"/>
        <v>496650.1336906458</v>
      </c>
      <c r="M56" s="5">
        <f t="shared" si="32"/>
        <v>6998199.5699193301</v>
      </c>
      <c r="N56" s="33">
        <f t="shared" si="43"/>
        <v>70.378060310604567</v>
      </c>
      <c r="O56" s="4"/>
      <c r="Q56" s="27" t="s">
        <v>38</v>
      </c>
      <c r="R56" s="29">
        <f t="shared" si="33"/>
        <v>99437.232839803648</v>
      </c>
      <c r="S56" s="29">
        <f t="shared" si="34"/>
        <v>496650.1336906458</v>
      </c>
      <c r="T56" s="35">
        <f t="shared" si="35"/>
        <v>70.378060310604567</v>
      </c>
      <c r="U56" s="42">
        <v>0.96170886472285344</v>
      </c>
      <c r="V56" s="43">
        <f>1-U56</f>
        <v>3.829113527714656E-2</v>
      </c>
      <c r="W56" s="29">
        <f t="shared" si="44"/>
        <v>477632.83623608435</v>
      </c>
      <c r="X56" s="29">
        <f t="shared" si="36"/>
        <v>6181652.2310967017</v>
      </c>
      <c r="Y56" s="35">
        <f t="shared" si="45"/>
        <v>62.166374249930385</v>
      </c>
      <c r="Z56" s="36">
        <f t="shared" si="46"/>
        <v>8.2116860606741824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7540</v>
      </c>
      <c r="E57" s="49">
        <f t="shared" si="37"/>
        <v>2</v>
      </c>
      <c r="F57" s="3">
        <f t="shared" si="38"/>
        <v>2.652519893899204E-4</v>
      </c>
      <c r="G57" s="2">
        <v>0.5</v>
      </c>
      <c r="H57" s="3">
        <f t="shared" si="39"/>
        <v>1.3253810470510272E-3</v>
      </c>
      <c r="I57" s="3">
        <f t="shared" si="40"/>
        <v>0.99867461895294896</v>
      </c>
      <c r="J57" s="5">
        <f t="shared" si="47"/>
        <v>99222.820636454679</v>
      </c>
      <c r="K57" s="5">
        <f t="shared" si="41"/>
        <v>131.50804590650057</v>
      </c>
      <c r="L57" s="5">
        <f t="shared" si="42"/>
        <v>495785.33306750708</v>
      </c>
      <c r="M57" s="5">
        <f t="shared" si="32"/>
        <v>6501549.4362286841</v>
      </c>
      <c r="N57" s="33">
        <f t="shared" si="43"/>
        <v>65.524739112687556</v>
      </c>
      <c r="O57" s="4"/>
      <c r="Q57" s="27" t="s">
        <v>40</v>
      </c>
      <c r="R57" s="29">
        <f t="shared" si="33"/>
        <v>99222.820636454679</v>
      </c>
      <c r="S57" s="29">
        <f t="shared" si="34"/>
        <v>495785.33306750708</v>
      </c>
      <c r="T57" s="35">
        <f t="shared" si="35"/>
        <v>65.524739112687556</v>
      </c>
      <c r="U57" s="42">
        <v>0.96170886472285344</v>
      </c>
      <c r="V57" s="43">
        <f>1-U57</f>
        <v>3.829113527714656E-2</v>
      </c>
      <c r="W57" s="29">
        <f t="shared" si="44"/>
        <v>476801.14981059398</v>
      </c>
      <c r="X57" s="29">
        <f t="shared" si="36"/>
        <v>5704019.3948606169</v>
      </c>
      <c r="Y57" s="35">
        <f t="shared" si="45"/>
        <v>57.486970822566477</v>
      </c>
      <c r="Z57" s="36">
        <f t="shared" si="46"/>
        <v>8.037768290121079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8529</v>
      </c>
      <c r="E58" s="49">
        <f t="shared" si="37"/>
        <v>12</v>
      </c>
      <c r="F58" s="3">
        <f t="shared" si="38"/>
        <v>1.4069644741470278E-3</v>
      </c>
      <c r="G58" s="2">
        <v>0.5</v>
      </c>
      <c r="H58" s="3">
        <f t="shared" si="39"/>
        <v>7.0101647388713636E-3</v>
      </c>
      <c r="I58" s="3">
        <f t="shared" si="40"/>
        <v>0.99298983526112861</v>
      </c>
      <c r="J58" s="5">
        <f t="shared" si="47"/>
        <v>99091.312590548172</v>
      </c>
      <c r="K58" s="5">
        <f t="shared" si="41"/>
        <v>694.64642545074082</v>
      </c>
      <c r="L58" s="5">
        <f t="shared" si="42"/>
        <v>493719.94688911398</v>
      </c>
      <c r="M58" s="5">
        <f t="shared" si="32"/>
        <v>6005764.1031611767</v>
      </c>
      <c r="N58" s="33">
        <f t="shared" si="43"/>
        <v>60.60838176579</v>
      </c>
      <c r="O58" s="4"/>
      <c r="Q58" s="27" t="s">
        <v>42</v>
      </c>
      <c r="R58" s="29">
        <f t="shared" si="33"/>
        <v>99091.312590548172</v>
      </c>
      <c r="S58" s="29">
        <f t="shared" si="34"/>
        <v>493719.94688911398</v>
      </c>
      <c r="T58" s="35">
        <f t="shared" si="35"/>
        <v>60.60838176579</v>
      </c>
      <c r="U58" s="42">
        <v>0.96170886472285344</v>
      </c>
      <c r="V58" s="43">
        <f>1-U58</f>
        <v>3.829113527714656E-2</v>
      </c>
      <c r="W58" s="29">
        <f t="shared" si="44"/>
        <v>474814.84961375728</v>
      </c>
      <c r="X58" s="29">
        <f t="shared" si="36"/>
        <v>5227218.2450500233</v>
      </c>
      <c r="Y58" s="35">
        <f t="shared" si="45"/>
        <v>52.751528952383879</v>
      </c>
      <c r="Z58" s="36">
        <f t="shared" si="46"/>
        <v>7.8568528134061211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8734</v>
      </c>
      <c r="E59" s="49">
        <f t="shared" si="37"/>
        <v>10</v>
      </c>
      <c r="F59" s="3">
        <f t="shared" si="38"/>
        <v>1.1449507671170141E-3</v>
      </c>
      <c r="G59" s="2">
        <v>0.5</v>
      </c>
      <c r="H59" s="3">
        <f t="shared" si="39"/>
        <v>5.7084142025345371E-3</v>
      </c>
      <c r="I59" s="3">
        <f t="shared" si="40"/>
        <v>0.99429158579746546</v>
      </c>
      <c r="J59" s="5">
        <f t="shared" si="47"/>
        <v>98396.666165097427</v>
      </c>
      <c r="K59" s="5">
        <f t="shared" si="41"/>
        <v>561.68892661889174</v>
      </c>
      <c r="L59" s="5">
        <f t="shared" si="42"/>
        <v>490579.10850893991</v>
      </c>
      <c r="M59" s="5">
        <f t="shared" si="32"/>
        <v>5512044.156272063</v>
      </c>
      <c r="N59" s="33">
        <f t="shared" si="43"/>
        <v>56.018606840027843</v>
      </c>
      <c r="O59" s="4"/>
      <c r="Q59" s="27" t="s">
        <v>44</v>
      </c>
      <c r="R59" s="29">
        <f t="shared" si="33"/>
        <v>98396.666165097427</v>
      </c>
      <c r="S59" s="29">
        <f t="shared" si="34"/>
        <v>490579.10850893991</v>
      </c>
      <c r="T59" s="35">
        <f t="shared" si="35"/>
        <v>56.018606840027843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472472.66225607751</v>
      </c>
      <c r="X59" s="29">
        <f t="shared" si="36"/>
        <v>4752403.3954362664</v>
      </c>
      <c r="Y59" s="35">
        <f t="shared" si="45"/>
        <v>48.298418845434476</v>
      </c>
      <c r="Z59" s="36">
        <f t="shared" si="46"/>
        <v>7.7201879945933669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8571</v>
      </c>
      <c r="E60" s="49">
        <f t="shared" si="37"/>
        <v>9</v>
      </c>
      <c r="F60" s="3">
        <f t="shared" si="38"/>
        <v>1.0500525026251313E-3</v>
      </c>
      <c r="G60" s="2">
        <v>0.5</v>
      </c>
      <c r="H60" s="3">
        <f t="shared" si="39"/>
        <v>5.236515971373713E-3</v>
      </c>
      <c r="I60" s="3">
        <f t="shared" si="40"/>
        <v>0.99476348402862624</v>
      </c>
      <c r="J60" s="5">
        <f t="shared" si="47"/>
        <v>97834.977238478532</v>
      </c>
      <c r="K60" s="5">
        <f t="shared" si="41"/>
        <v>512.31442086827656</v>
      </c>
      <c r="L60" s="5">
        <f t="shared" si="42"/>
        <v>487894.10014022194</v>
      </c>
      <c r="M60" s="5">
        <f t="shared" si="32"/>
        <v>5021465.0477631232</v>
      </c>
      <c r="N60" s="33">
        <f t="shared" si="43"/>
        <v>51.325867184728892</v>
      </c>
      <c r="O60" s="4"/>
      <c r="Q60" s="27" t="s">
        <v>46</v>
      </c>
      <c r="R60" s="29">
        <f t="shared" si="33"/>
        <v>97834.977238478532</v>
      </c>
      <c r="S60" s="29">
        <f t="shared" si="34"/>
        <v>487894.10014022194</v>
      </c>
      <c r="T60" s="35">
        <f t="shared" si="35"/>
        <v>51.325867184728892</v>
      </c>
      <c r="U60" s="42">
        <v>0.95736753435116873</v>
      </c>
      <c r="V60" s="43">
        <f t="shared" si="48"/>
        <v>4.2632465648831275E-2</v>
      </c>
      <c r="W60" s="29">
        <f t="shared" si="44"/>
        <v>467093.97167572647</v>
      </c>
      <c r="X60" s="29">
        <f t="shared" si="36"/>
        <v>4279930.7331801886</v>
      </c>
      <c r="Y60" s="35">
        <f t="shared" si="45"/>
        <v>43.746427443301847</v>
      </c>
      <c r="Z60" s="36">
        <f t="shared" si="46"/>
        <v>7.5794397414270449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8720</v>
      </c>
      <c r="E61" s="49">
        <f t="shared" si="37"/>
        <v>26</v>
      </c>
      <c r="F61" s="3">
        <f t="shared" si="38"/>
        <v>2.9816513761467892E-3</v>
      </c>
      <c r="G61" s="2">
        <v>0.5</v>
      </c>
      <c r="H61" s="3">
        <f t="shared" si="39"/>
        <v>1.4797951052931132E-2</v>
      </c>
      <c r="I61" s="3">
        <f t="shared" si="40"/>
        <v>0.98520204894706886</v>
      </c>
      <c r="J61" s="5">
        <f t="shared" si="47"/>
        <v>97322.662817610253</v>
      </c>
      <c r="K61" s="5">
        <f t="shared" si="41"/>
        <v>1440.1760007159171</v>
      </c>
      <c r="L61" s="5">
        <f t="shared" si="42"/>
        <v>483012.87408626144</v>
      </c>
      <c r="M61" s="5">
        <f t="shared" si="32"/>
        <v>4533570.9476229008</v>
      </c>
      <c r="N61" s="33">
        <f t="shared" si="43"/>
        <v>46.582890524883631</v>
      </c>
      <c r="O61" s="4"/>
      <c r="Q61" s="27" t="s">
        <v>48</v>
      </c>
      <c r="R61" s="29">
        <f t="shared" si="33"/>
        <v>97322.662817610253</v>
      </c>
      <c r="S61" s="29">
        <f t="shared" si="34"/>
        <v>483012.87408626144</v>
      </c>
      <c r="T61" s="35">
        <f t="shared" si="35"/>
        <v>46.582890524883631</v>
      </c>
      <c r="U61" s="42">
        <v>0.95681081085376496</v>
      </c>
      <c r="V61" s="43">
        <f t="shared" si="48"/>
        <v>4.3189189146235041E-2</v>
      </c>
      <c r="W61" s="29">
        <f t="shared" si="44"/>
        <v>462151.93970728328</v>
      </c>
      <c r="X61" s="29">
        <f t="shared" si="36"/>
        <v>3812836.7615044625</v>
      </c>
      <c r="Y61" s="35">
        <f t="shared" si="45"/>
        <v>39.177275375726161</v>
      </c>
      <c r="Z61" s="36">
        <f t="shared" si="46"/>
        <v>7.4056151491574695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9892</v>
      </c>
      <c r="E62" s="49">
        <f t="shared" si="37"/>
        <v>23</v>
      </c>
      <c r="F62" s="3">
        <f t="shared" si="38"/>
        <v>2.3251112009704811E-3</v>
      </c>
      <c r="G62" s="2">
        <v>0.5</v>
      </c>
      <c r="H62" s="3">
        <f t="shared" si="39"/>
        <v>1.1558369767324991E-2</v>
      </c>
      <c r="I62" s="3">
        <f t="shared" si="40"/>
        <v>0.98844163023267506</v>
      </c>
      <c r="J62" s="5">
        <f t="shared" si="47"/>
        <v>95882.486816894336</v>
      </c>
      <c r="K62" s="5">
        <f t="shared" si="41"/>
        <v>1108.2452368403285</v>
      </c>
      <c r="L62" s="5">
        <f t="shared" si="42"/>
        <v>476641.82099237095</v>
      </c>
      <c r="M62" s="5">
        <f t="shared" si="32"/>
        <v>4050558.0735366391</v>
      </c>
      <c r="N62" s="33">
        <f t="shared" si="43"/>
        <v>42.245025217920585</v>
      </c>
      <c r="O62" s="4"/>
      <c r="Q62" s="27" t="s">
        <v>50</v>
      </c>
      <c r="R62" s="29">
        <f t="shared" si="33"/>
        <v>95882.486816894336</v>
      </c>
      <c r="S62" s="29">
        <f t="shared" si="34"/>
        <v>476641.82099237095</v>
      </c>
      <c r="T62" s="35">
        <f t="shared" si="35"/>
        <v>42.245025217920585</v>
      </c>
      <c r="U62" s="42">
        <v>0.94800928093814252</v>
      </c>
      <c r="V62" s="43">
        <f t="shared" si="48"/>
        <v>5.1990719061857482E-2</v>
      </c>
      <c r="W62" s="29">
        <f t="shared" si="44"/>
        <v>451860.86998402444</v>
      </c>
      <c r="X62" s="29">
        <f t="shared" si="36"/>
        <v>3350684.8217971791</v>
      </c>
      <c r="Y62" s="35">
        <f t="shared" si="45"/>
        <v>34.94574382698211</v>
      </c>
      <c r="Z62" s="36">
        <f t="shared" si="46"/>
        <v>7.2992813909384751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10373</v>
      </c>
      <c r="E63" s="49">
        <f t="shared" si="37"/>
        <v>43</v>
      </c>
      <c r="F63" s="3">
        <f t="shared" si="38"/>
        <v>4.1453774221536684E-3</v>
      </c>
      <c r="G63" s="2">
        <v>0.5</v>
      </c>
      <c r="H63" s="3">
        <f t="shared" si="39"/>
        <v>2.0514288440437005E-2</v>
      </c>
      <c r="I63" s="3">
        <f t="shared" si="40"/>
        <v>0.97948571155956299</v>
      </c>
      <c r="J63" s="5">
        <f t="shared" si="47"/>
        <v>94774.241580054018</v>
      </c>
      <c r="K63" s="5">
        <f t="shared" si="41"/>
        <v>1944.2261284968863</v>
      </c>
      <c r="L63" s="5">
        <f t="shared" si="42"/>
        <v>469010.64257902792</v>
      </c>
      <c r="M63" s="5">
        <f t="shared" si="32"/>
        <v>3573916.252544268</v>
      </c>
      <c r="N63" s="33">
        <f t="shared" si="43"/>
        <v>37.709784778656847</v>
      </c>
      <c r="O63" s="4"/>
      <c r="Q63" s="27" t="s">
        <v>52</v>
      </c>
      <c r="R63" s="29">
        <f t="shared" si="33"/>
        <v>94774.241580054018</v>
      </c>
      <c r="S63" s="29">
        <f t="shared" si="34"/>
        <v>469010.64257902792</v>
      </c>
      <c r="T63" s="35">
        <f t="shared" si="35"/>
        <v>37.709784778656847</v>
      </c>
      <c r="U63" s="42">
        <v>0.94216194080535964</v>
      </c>
      <c r="V63" s="43">
        <f t="shared" si="48"/>
        <v>5.7838059194640357E-2</v>
      </c>
      <c r="W63" s="29">
        <f t="shared" si="44"/>
        <v>441883.97727062576</v>
      </c>
      <c r="X63" s="29">
        <f t="shared" si="36"/>
        <v>2898823.9518131549</v>
      </c>
      <c r="Y63" s="35">
        <f t="shared" si="45"/>
        <v>30.586622519839135</v>
      </c>
      <c r="Z63" s="36">
        <f t="shared" si="46"/>
        <v>7.123162258817711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10252</v>
      </c>
      <c r="E64" s="49">
        <f t="shared" si="37"/>
        <v>42</v>
      </c>
      <c r="F64" s="3">
        <f t="shared" si="38"/>
        <v>4.0967616074912214E-3</v>
      </c>
      <c r="G64" s="2">
        <v>0.5</v>
      </c>
      <c r="H64" s="3">
        <f t="shared" si="39"/>
        <v>2.0276141739886067E-2</v>
      </c>
      <c r="I64" s="3">
        <f t="shared" si="40"/>
        <v>0.97972385826011399</v>
      </c>
      <c r="J64" s="5">
        <f t="shared" si="47"/>
        <v>92830.015451557134</v>
      </c>
      <c r="K64" s="5">
        <f t="shared" si="41"/>
        <v>1882.2345510115861</v>
      </c>
      <c r="L64" s="5">
        <f t="shared" si="42"/>
        <v>459444.49088025669</v>
      </c>
      <c r="M64" s="5">
        <f t="shared" si="32"/>
        <v>3104905.6099652401</v>
      </c>
      <c r="N64" s="33">
        <f t="shared" si="43"/>
        <v>33.44721634335523</v>
      </c>
      <c r="O64" s="4"/>
      <c r="Q64" s="27" t="s">
        <v>54</v>
      </c>
      <c r="R64" s="29">
        <f t="shared" si="33"/>
        <v>92830.015451557134</v>
      </c>
      <c r="S64" s="29">
        <f t="shared" si="34"/>
        <v>459444.49088025669</v>
      </c>
      <c r="T64" s="35">
        <f t="shared" si="35"/>
        <v>33.44721634335523</v>
      </c>
      <c r="U64" s="42">
        <v>0.92489605986448908</v>
      </c>
      <c r="V64" s="43">
        <f t="shared" si="48"/>
        <v>7.5103940135510916E-2</v>
      </c>
      <c r="W64" s="29">
        <f t="shared" si="44"/>
        <v>424938.39934159559</v>
      </c>
      <c r="X64" s="29">
        <f t="shared" si="36"/>
        <v>2456939.9745425293</v>
      </c>
      <c r="Y64" s="35">
        <f t="shared" si="45"/>
        <v>26.467085700580011</v>
      </c>
      <c r="Z64" s="36">
        <f t="shared" si="46"/>
        <v>6.9801306427752188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8803</v>
      </c>
      <c r="E65" s="49">
        <f t="shared" si="37"/>
        <v>62</v>
      </c>
      <c r="F65" s="3">
        <f t="shared" si="38"/>
        <v>7.0430535044871062E-3</v>
      </c>
      <c r="G65" s="2">
        <v>0.5</v>
      </c>
      <c r="H65" s="3">
        <f t="shared" si="39"/>
        <v>3.4605938825630726E-2</v>
      </c>
      <c r="I65" s="3">
        <f t="shared" si="40"/>
        <v>0.96539406117436932</v>
      </c>
      <c r="J65" s="5">
        <f t="shared" si="47"/>
        <v>90947.780900545549</v>
      </c>
      <c r="K65" s="5">
        <f t="shared" si="41"/>
        <v>3147.3333421711459</v>
      </c>
      <c r="L65" s="5">
        <f t="shared" si="42"/>
        <v>446870.57114729995</v>
      </c>
      <c r="M65" s="5">
        <f t="shared" si="32"/>
        <v>2645461.1190849836</v>
      </c>
      <c r="N65" s="33">
        <f t="shared" si="43"/>
        <v>29.087692881455613</v>
      </c>
      <c r="O65" s="4"/>
      <c r="Q65" s="27" t="s">
        <v>56</v>
      </c>
      <c r="R65" s="29">
        <f t="shared" si="33"/>
        <v>90947.780900545549</v>
      </c>
      <c r="S65" s="29">
        <f t="shared" si="34"/>
        <v>446870.57114729995</v>
      </c>
      <c r="T65" s="35">
        <f t="shared" si="35"/>
        <v>29.087692881455613</v>
      </c>
      <c r="U65" s="42">
        <v>0.89970667843387275</v>
      </c>
      <c r="V65" s="43">
        <f t="shared" si="48"/>
        <v>0.10029332156612725</v>
      </c>
      <c r="W65" s="29">
        <f t="shared" si="44"/>
        <v>402052.43725678488</v>
      </c>
      <c r="X65" s="29">
        <f t="shared" si="36"/>
        <v>2032001.5752009335</v>
      </c>
      <c r="Y65" s="35">
        <f t="shared" si="45"/>
        <v>22.342508581083418</v>
      </c>
      <c r="Z65" s="36">
        <f t="shared" si="46"/>
        <v>6.7451843003721947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6834</v>
      </c>
      <c r="E66" s="49">
        <f t="shared" si="37"/>
        <v>67</v>
      </c>
      <c r="F66" s="3">
        <f t="shared" si="38"/>
        <v>9.8039215686274508E-3</v>
      </c>
      <c r="G66" s="2">
        <v>0.5</v>
      </c>
      <c r="H66" s="3">
        <f t="shared" si="39"/>
        <v>4.7846889952153117E-2</v>
      </c>
      <c r="I66" s="3">
        <f t="shared" si="40"/>
        <v>0.95215311004784686</v>
      </c>
      <c r="J66" s="5">
        <f t="shared" si="47"/>
        <v>87800.447558374406</v>
      </c>
      <c r="K66" s="5">
        <f t="shared" si="41"/>
        <v>4200.9783520753308</v>
      </c>
      <c r="L66" s="5">
        <f t="shared" si="42"/>
        <v>428499.79191168374</v>
      </c>
      <c r="M66" s="5">
        <f t="shared" si="32"/>
        <v>2198590.5479376838</v>
      </c>
      <c r="N66" s="33">
        <f t="shared" si="43"/>
        <v>25.040766978732584</v>
      </c>
      <c r="O66" s="4"/>
      <c r="Q66" s="27" t="s">
        <v>58</v>
      </c>
      <c r="R66" s="29">
        <f t="shared" si="33"/>
        <v>87800.447558374406</v>
      </c>
      <c r="S66" s="29">
        <f t="shared" si="34"/>
        <v>428499.79191168374</v>
      </c>
      <c r="T66" s="35">
        <f t="shared" si="35"/>
        <v>25.040766978732584</v>
      </c>
      <c r="U66" s="42">
        <v>0.86438699185239576</v>
      </c>
      <c r="V66" s="43">
        <f t="shared" si="48"/>
        <v>0.13561300814760424</v>
      </c>
      <c r="W66" s="29">
        <f t="shared" si="44"/>
        <v>370389.64613991784</v>
      </c>
      <c r="X66" s="29">
        <f t="shared" si="36"/>
        <v>1629949.1379441486</v>
      </c>
      <c r="Y66" s="35">
        <f t="shared" si="45"/>
        <v>18.564246348066412</v>
      </c>
      <c r="Z66" s="36">
        <f t="shared" si="46"/>
        <v>6.4765206306661725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5642</v>
      </c>
      <c r="E67" s="49">
        <f t="shared" si="37"/>
        <v>89</v>
      </c>
      <c r="F67" s="3">
        <f t="shared" si="38"/>
        <v>1.5774548032612547E-2</v>
      </c>
      <c r="G67" s="2">
        <v>0.5</v>
      </c>
      <c r="H67" s="3">
        <f t="shared" si="39"/>
        <v>7.5880296700485961E-2</v>
      </c>
      <c r="I67" s="3">
        <f t="shared" si="40"/>
        <v>0.92411970329951409</v>
      </c>
      <c r="J67" s="5">
        <f t="shared" si="47"/>
        <v>83599.46920629908</v>
      </c>
      <c r="K67" s="5">
        <f t="shared" si="41"/>
        <v>6343.5525273771136</v>
      </c>
      <c r="L67" s="5">
        <f t="shared" si="42"/>
        <v>402138.46471305267</v>
      </c>
      <c r="M67" s="5">
        <f t="shared" si="32"/>
        <v>1770090.7560260003</v>
      </c>
      <c r="N67" s="33">
        <f t="shared" si="43"/>
        <v>21.173468836960353</v>
      </c>
      <c r="O67" s="4"/>
      <c r="Q67" s="27" t="s">
        <v>60</v>
      </c>
      <c r="R67" s="29">
        <f t="shared" si="33"/>
        <v>83599.46920629908</v>
      </c>
      <c r="S67" s="29">
        <f t="shared" si="34"/>
        <v>402138.46471305267</v>
      </c>
      <c r="T67" s="35">
        <f t="shared" si="35"/>
        <v>21.173468836960353</v>
      </c>
      <c r="U67" s="42">
        <v>0.82345390469096191</v>
      </c>
      <c r="V67" s="43">
        <f t="shared" si="48"/>
        <v>0.17654609530903809</v>
      </c>
      <c r="W67" s="29">
        <f t="shared" si="44"/>
        <v>331142.48899439181</v>
      </c>
      <c r="X67" s="29">
        <f t="shared" si="36"/>
        <v>1259559.4918042307</v>
      </c>
      <c r="Y67" s="35">
        <f t="shared" si="45"/>
        <v>15.066596759077569</v>
      </c>
      <c r="Z67" s="36">
        <f t="shared" si="46"/>
        <v>6.1068720778827839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4000</v>
      </c>
      <c r="E68" s="49">
        <f t="shared" si="37"/>
        <v>84</v>
      </c>
      <c r="F68" s="3">
        <f t="shared" si="38"/>
        <v>2.1000000000000001E-2</v>
      </c>
      <c r="G68" s="2">
        <v>0.5</v>
      </c>
      <c r="H68" s="3">
        <f t="shared" si="39"/>
        <v>9.9762470308788612E-2</v>
      </c>
      <c r="I68" s="3">
        <f t="shared" si="40"/>
        <v>0.9002375296912114</v>
      </c>
      <c r="J68" s="5">
        <f t="shared" si="47"/>
        <v>77255.916678921974</v>
      </c>
      <c r="K68" s="5">
        <f t="shared" si="41"/>
        <v>7707.2410938592002</v>
      </c>
      <c r="L68" s="5">
        <f t="shared" si="42"/>
        <v>367011.48065996188</v>
      </c>
      <c r="M68" s="5">
        <f t="shared" si="32"/>
        <v>1367952.2913129476</v>
      </c>
      <c r="N68" s="33">
        <f t="shared" si="43"/>
        <v>17.706764091586674</v>
      </c>
      <c r="O68" s="4"/>
      <c r="Q68" s="27" t="s">
        <v>62</v>
      </c>
      <c r="R68" s="29">
        <f t="shared" si="33"/>
        <v>77255.916678921974</v>
      </c>
      <c r="S68" s="29">
        <f t="shared" si="34"/>
        <v>367011.48065996188</v>
      </c>
      <c r="T68" s="35">
        <f t="shared" si="35"/>
        <v>17.706764091586674</v>
      </c>
      <c r="U68" s="42">
        <v>0.7557222850963411</v>
      </c>
      <c r="V68" s="43">
        <f t="shared" si="48"/>
        <v>0.2442777149036589</v>
      </c>
      <c r="W68" s="29">
        <f t="shared" si="44"/>
        <v>277358.75482093799</v>
      </c>
      <c r="X68" s="29">
        <f t="shared" si="36"/>
        <v>928417.00280983886</v>
      </c>
      <c r="Y68" s="35">
        <f t="shared" si="45"/>
        <v>12.017422648266141</v>
      </c>
      <c r="Z68" s="36">
        <f t="shared" si="46"/>
        <v>5.6893414433205329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2623</v>
      </c>
      <c r="E69" s="49">
        <f t="shared" si="37"/>
        <v>96</v>
      </c>
      <c r="F69" s="3">
        <f t="shared" si="38"/>
        <v>3.6599313762866945E-2</v>
      </c>
      <c r="G69" s="2">
        <v>0.5</v>
      </c>
      <c r="H69" s="3">
        <f t="shared" si="39"/>
        <v>0.16765630457561997</v>
      </c>
      <c r="I69" s="3">
        <f t="shared" si="40"/>
        <v>0.83234369542438003</v>
      </c>
      <c r="J69" s="5">
        <f t="shared" si="47"/>
        <v>69548.675585062781</v>
      </c>
      <c r="K69" s="5">
        <f t="shared" si="41"/>
        <v>11660.27393672027</v>
      </c>
      <c r="L69" s="5">
        <f t="shared" si="42"/>
        <v>318592.69308351324</v>
      </c>
      <c r="M69" s="5">
        <f t="shared" si="32"/>
        <v>1000940.8106529857</v>
      </c>
      <c r="N69" s="33">
        <f t="shared" si="43"/>
        <v>14.391946391973585</v>
      </c>
      <c r="O69" s="4"/>
      <c r="Q69" s="27" t="s">
        <v>64</v>
      </c>
      <c r="R69" s="29">
        <f t="shared" si="33"/>
        <v>69548.675585062781</v>
      </c>
      <c r="S69" s="29">
        <f t="shared" si="34"/>
        <v>318592.69308351324</v>
      </c>
      <c r="T69" s="35">
        <f t="shared" si="35"/>
        <v>14.391946391973585</v>
      </c>
      <c r="U69" s="42">
        <v>0.69850988448397933</v>
      </c>
      <c r="V69" s="43">
        <f t="shared" si="48"/>
        <v>0.30149011551602067</v>
      </c>
      <c r="W69" s="29">
        <f t="shared" si="44"/>
        <v>222540.14524320472</v>
      </c>
      <c r="X69" s="29">
        <f t="shared" si="36"/>
        <v>651058.24798890087</v>
      </c>
      <c r="Y69" s="35">
        <f t="shared" si="45"/>
        <v>9.3611882974336744</v>
      </c>
      <c r="Z69" s="36">
        <f t="shared" si="46"/>
        <v>5.0307580945399106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1596</v>
      </c>
      <c r="E70" s="49">
        <f t="shared" si="37"/>
        <v>80</v>
      </c>
      <c r="F70" s="3">
        <f t="shared" si="38"/>
        <v>5.0125313283208017E-2</v>
      </c>
      <c r="G70" s="2">
        <v>0.5</v>
      </c>
      <c r="H70" s="3">
        <f t="shared" si="39"/>
        <v>0.22271714922048999</v>
      </c>
      <c r="I70" s="3">
        <f t="shared" si="40"/>
        <v>0.77728285077950998</v>
      </c>
      <c r="J70" s="5">
        <f t="shared" si="47"/>
        <v>57888.401648342508</v>
      </c>
      <c r="K70" s="5">
        <f t="shared" si="41"/>
        <v>12892.739788049557</v>
      </c>
      <c r="L70" s="5">
        <f t="shared" si="42"/>
        <v>257210.15877158864</v>
      </c>
      <c r="M70" s="5">
        <f t="shared" si="32"/>
        <v>682348.11756947241</v>
      </c>
      <c r="N70" s="33">
        <f t="shared" si="43"/>
        <v>11.787302778103388</v>
      </c>
      <c r="O70" s="4"/>
      <c r="Q70" s="27" t="s">
        <v>66</v>
      </c>
      <c r="R70" s="29">
        <f t="shared" si="33"/>
        <v>57888.401648342508</v>
      </c>
      <c r="S70" s="29">
        <f t="shared" si="34"/>
        <v>257210.15877158864</v>
      </c>
      <c r="T70" s="35">
        <f t="shared" si="35"/>
        <v>11.787302778103388</v>
      </c>
      <c r="U70" s="42">
        <v>0.67065690345363116</v>
      </c>
      <c r="V70" s="43">
        <f t="shared" si="48"/>
        <v>0.32934309654636884</v>
      </c>
      <c r="W70" s="29">
        <f t="shared" si="44"/>
        <v>172499.76861857047</v>
      </c>
      <c r="X70" s="29">
        <f t="shared" si="36"/>
        <v>428518.10274569609</v>
      </c>
      <c r="Y70" s="35">
        <f t="shared" si="45"/>
        <v>7.4024863451721448</v>
      </c>
      <c r="Z70" s="36">
        <f t="shared" si="46"/>
        <v>4.3848164329312436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890</v>
      </c>
      <c r="E71" s="49">
        <f t="shared" si="49"/>
        <v>69</v>
      </c>
      <c r="F71" s="3">
        <f t="shared" si="38"/>
        <v>7.7528089887640456E-2</v>
      </c>
      <c r="G71" s="2">
        <v>0.5</v>
      </c>
      <c r="H71" s="3">
        <f t="shared" si="39"/>
        <v>0.32470588235294118</v>
      </c>
      <c r="I71" s="3">
        <f t="shared" si="40"/>
        <v>0.67529411764705882</v>
      </c>
      <c r="J71" s="5">
        <f t="shared" si="47"/>
        <v>44995.661860292952</v>
      </c>
      <c r="K71" s="5">
        <f t="shared" si="41"/>
        <v>14610.356086401005</v>
      </c>
      <c r="L71" s="5">
        <f t="shared" si="42"/>
        <v>188452.41908546223</v>
      </c>
      <c r="M71" s="5">
        <f>L71+M72</f>
        <v>425137.95879788371</v>
      </c>
      <c r="N71" s="33">
        <f t="shared" si="43"/>
        <v>9.4484210526315788</v>
      </c>
      <c r="O71" s="4"/>
      <c r="Q71" s="27" t="s">
        <v>68</v>
      </c>
      <c r="R71" s="29">
        <f t="shared" si="33"/>
        <v>44995.661860292952</v>
      </c>
      <c r="S71" s="29">
        <f t="shared" si="34"/>
        <v>188452.41908546223</v>
      </c>
      <c r="T71" s="35">
        <f t="shared" si="35"/>
        <v>9.4484210526315788</v>
      </c>
      <c r="U71" s="42">
        <v>0.63527807449444496</v>
      </c>
      <c r="V71" s="43">
        <f t="shared" si="48"/>
        <v>0.36472192550555504</v>
      </c>
      <c r="W71" s="29">
        <f t="shared" si="44"/>
        <v>119719.68993043264</v>
      </c>
      <c r="X71" s="29">
        <f>X72+W71</f>
        <v>256018.33412712562</v>
      </c>
      <c r="Y71" s="35">
        <f t="shared" si="45"/>
        <v>5.6898448326426898</v>
      </c>
      <c r="Z71" s="36">
        <f t="shared" si="46"/>
        <v>3.758576219988889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592</v>
      </c>
      <c r="E72" s="50">
        <f t="shared" si="49"/>
        <v>76</v>
      </c>
      <c r="F72" s="17">
        <f t="shared" si="38"/>
        <v>0.12837837837837837</v>
      </c>
      <c r="G72" s="12"/>
      <c r="H72" s="17">
        <v>1</v>
      </c>
      <c r="I72" s="17">
        <f t="shared" si="40"/>
        <v>0</v>
      </c>
      <c r="J72" s="21">
        <f t="shared" si="47"/>
        <v>30385.305773891945</v>
      </c>
      <c r="K72" s="21">
        <f t="shared" si="41"/>
        <v>30385.305773891945</v>
      </c>
      <c r="L72" s="21">
        <f>K72/F72</f>
        <v>236685.53971242148</v>
      </c>
      <c r="M72" s="21">
        <f>L72</f>
        <v>236685.53971242148</v>
      </c>
      <c r="N72" s="34">
        <f t="shared" si="43"/>
        <v>7.7894736842105265</v>
      </c>
      <c r="O72" s="4"/>
      <c r="Q72" s="30" t="s">
        <v>69</v>
      </c>
      <c r="R72" s="31">
        <f t="shared" si="33"/>
        <v>30385.305773891945</v>
      </c>
      <c r="S72" s="31">
        <f t="shared" si="34"/>
        <v>236685.53971242148</v>
      </c>
      <c r="T72" s="38">
        <f t="shared" si="35"/>
        <v>7.7894736842105265</v>
      </c>
      <c r="U72" s="44">
        <v>0.57586384179742911</v>
      </c>
      <c r="V72" s="45">
        <f t="shared" si="48"/>
        <v>0.42413615820257089</v>
      </c>
      <c r="W72" s="31">
        <f t="shared" si="44"/>
        <v>136298.644196693</v>
      </c>
      <c r="X72" s="31">
        <f>W72</f>
        <v>136298.644196693</v>
      </c>
      <c r="Y72" s="38">
        <f t="shared" si="45"/>
        <v>4.4856762413694478</v>
      </c>
      <c r="Z72" s="37">
        <f t="shared" si="46"/>
        <v>3.3037974428410788</v>
      </c>
    </row>
    <row r="73" spans="1:26" s="2" customFormat="1" ht="13.2" x14ac:dyDescent="0.25">
      <c r="B73" s="2" t="s">
        <v>70</v>
      </c>
      <c r="D73" s="25">
        <f>SUM(D54:D72)</f>
        <v>117009</v>
      </c>
      <c r="E73" s="25">
        <f>SUM(E54:E72)</f>
        <v>800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72.162805896343841</v>
      </c>
      <c r="F78" s="54">
        <f>$Y$4</f>
        <v>65.514540648218755</v>
      </c>
      <c r="G78" s="54">
        <f>E78-F78</f>
        <v>6.6482652481250852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77.923492223800466</v>
      </c>
      <c r="F79" s="54">
        <f>$Y$29</f>
        <v>69.091706962170065</v>
      </c>
      <c r="G79" s="54">
        <f t="shared" ref="G79:G80" si="50">E79-F79</f>
        <v>8.8317852616304009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74.959028160240393</v>
      </c>
      <c r="F80" s="54">
        <f>$Y$54</f>
        <v>66.602978548769414</v>
      </c>
      <c r="G80" s="54">
        <f t="shared" si="50"/>
        <v>8.3560496114709792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50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587</v>
      </c>
      <c r="E4" s="55">
        <v>3</v>
      </c>
      <c r="F4" s="3">
        <f>E4/D4</f>
        <v>5.1107325383304937E-3</v>
      </c>
      <c r="G4" s="2">
        <v>0.3</v>
      </c>
      <c r="H4" s="18">
        <f>C4*F4/(1+(1-G4)*C4*F4)</f>
        <v>5.0925140044135115E-3</v>
      </c>
      <c r="I4" s="18">
        <f>1-H4</f>
        <v>0.99490748599558654</v>
      </c>
      <c r="J4" s="41">
        <v>100000</v>
      </c>
      <c r="K4" s="20">
        <f>J4*H4</f>
        <v>509.25140044135117</v>
      </c>
      <c r="L4" s="20">
        <f>C4*(J5+G4*K4)</f>
        <v>99643.524019691045</v>
      </c>
      <c r="M4" s="5">
        <f t="shared" ref="M4:M20" si="0">L4+M5</f>
        <v>7379478.0161564834</v>
      </c>
      <c r="N4" s="32">
        <f>M4/J4</f>
        <v>73.79478016156483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99643.524019691045</v>
      </c>
      <c r="T4" s="35">
        <f t="shared" ref="T4:T22" si="3">N4</f>
        <v>73.79478016156483</v>
      </c>
      <c r="U4" s="42">
        <v>0.96680194174873568</v>
      </c>
      <c r="V4" s="43">
        <f>1-U4</f>
        <v>3.3198058251264317E-2</v>
      </c>
      <c r="W4" s="29">
        <f>S4*U4</f>
        <v>96335.552504924082</v>
      </c>
      <c r="X4" s="29">
        <f t="shared" ref="X4:X20" si="4">X5+W4</f>
        <v>6649186.7076395219</v>
      </c>
      <c r="Y4" s="40">
        <f>X4/R4</f>
        <v>66.491867076395224</v>
      </c>
      <c r="Z4" s="36">
        <f>T4-Y4</f>
        <v>7.3029130851696067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2602</v>
      </c>
      <c r="E5" s="55">
        <v>1</v>
      </c>
      <c r="F5" s="3">
        <f t="shared" ref="F5:F22" si="5">E5/D5</f>
        <v>3.8431975403535742E-4</v>
      </c>
      <c r="G5" s="2">
        <v>0.4</v>
      </c>
      <c r="H5" s="3">
        <f t="shared" ref="H5:H21" si="6">C5*F5/(1+(1-G5)*C5*F5)</f>
        <v>1.535862386730149E-3</v>
      </c>
      <c r="I5" s="3">
        <f t="shared" ref="I5:I22" si="7">1-H5</f>
        <v>0.9984641376132698</v>
      </c>
      <c r="J5" s="5">
        <f>I4*J4</f>
        <v>99490.748599558647</v>
      </c>
      <c r="K5" s="5">
        <f t="shared" ref="K5:K22" si="8">J5*H5</f>
        <v>152.80409860168737</v>
      </c>
      <c r="L5" s="5">
        <f t="shared" ref="L5:L21" si="9">C5*(J6+G5*K5)</f>
        <v>397596.26456159056</v>
      </c>
      <c r="M5" s="5">
        <f t="shared" si="0"/>
        <v>7279834.4921367923</v>
      </c>
      <c r="N5" s="33">
        <f t="shared" ref="N5:N22" si="10">M5/J5</f>
        <v>73.170969106258056</v>
      </c>
      <c r="O5" s="4"/>
      <c r="Q5" s="27" t="s">
        <v>36</v>
      </c>
      <c r="R5" s="29">
        <f t="shared" si="1"/>
        <v>99490.748599558647</v>
      </c>
      <c r="S5" s="29">
        <f t="shared" si="2"/>
        <v>397596.26456159056</v>
      </c>
      <c r="T5" s="35">
        <f t="shared" si="3"/>
        <v>73.170969106258056</v>
      </c>
      <c r="U5" s="42">
        <v>0.96680194174873568</v>
      </c>
      <c r="V5" s="43">
        <f>1-U5</f>
        <v>3.3198058251264317E-2</v>
      </c>
      <c r="W5" s="29">
        <f t="shared" ref="W5:W22" si="11">S5*U5</f>
        <v>384396.84061018977</v>
      </c>
      <c r="X5" s="29">
        <f t="shared" si="4"/>
        <v>6552851.1551345978</v>
      </c>
      <c r="Y5" s="35">
        <f t="shared" ref="Y5:Y22" si="12">X5/R5</f>
        <v>65.863924509295202</v>
      </c>
      <c r="Z5" s="36">
        <f t="shared" ref="Z5:Z22" si="13">T5-Y5</f>
        <v>7.3070445969628537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3579</v>
      </c>
      <c r="E6" s="55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99337.944500956961</v>
      </c>
      <c r="K6" s="5">
        <f t="shared" si="8"/>
        <v>0</v>
      </c>
      <c r="L6" s="5">
        <f t="shared" si="9"/>
        <v>496689.72250478482</v>
      </c>
      <c r="M6" s="5">
        <f t="shared" si="0"/>
        <v>6882238.2275752015</v>
      </c>
      <c r="N6" s="33">
        <f t="shared" si="10"/>
        <v>69.281061352229841</v>
      </c>
      <c r="O6" s="4"/>
      <c r="Q6" s="27" t="s">
        <v>38</v>
      </c>
      <c r="R6" s="29">
        <f t="shared" si="1"/>
        <v>99337.944500956961</v>
      </c>
      <c r="S6" s="29">
        <f t="shared" si="2"/>
        <v>496689.72250478482</v>
      </c>
      <c r="T6" s="35">
        <f t="shared" si="3"/>
        <v>69.281061352229841</v>
      </c>
      <c r="U6" s="42">
        <v>0.96680194174873568</v>
      </c>
      <c r="V6" s="43">
        <f>1-U6</f>
        <v>3.3198058251264317E-2</v>
      </c>
      <c r="W6" s="29">
        <f t="shared" si="11"/>
        <v>480200.58816426666</v>
      </c>
      <c r="X6" s="29">
        <f t="shared" si="4"/>
        <v>6168454.3145244084</v>
      </c>
      <c r="Y6" s="35">
        <f t="shared" si="12"/>
        <v>62.095650816138892</v>
      </c>
      <c r="Z6" s="36">
        <f t="shared" si="13"/>
        <v>7.1854105360909486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3814</v>
      </c>
      <c r="E7" s="55">
        <v>2</v>
      </c>
      <c r="F7" s="3">
        <f t="shared" si="5"/>
        <v>5.243838489774515E-4</v>
      </c>
      <c r="G7" s="2">
        <v>0.5</v>
      </c>
      <c r="H7" s="3">
        <f t="shared" si="6"/>
        <v>2.618486514794449E-3</v>
      </c>
      <c r="I7" s="3">
        <f t="shared" si="7"/>
        <v>0.99738151348520554</v>
      </c>
      <c r="J7" s="5">
        <f t="shared" si="14"/>
        <v>99337.944500956961</v>
      </c>
      <c r="K7" s="5">
        <f t="shared" si="8"/>
        <v>260.11506808315517</v>
      </c>
      <c r="L7" s="5">
        <f t="shared" si="9"/>
        <v>496039.43483457691</v>
      </c>
      <c r="M7" s="5">
        <f t="shared" si="0"/>
        <v>6385548.5050704163</v>
      </c>
      <c r="N7" s="33">
        <f t="shared" si="10"/>
        <v>64.281061352229827</v>
      </c>
      <c r="O7" s="4"/>
      <c r="Q7" s="27" t="s">
        <v>40</v>
      </c>
      <c r="R7" s="29">
        <f t="shared" si="1"/>
        <v>99337.944500956961</v>
      </c>
      <c r="S7" s="29">
        <f t="shared" si="2"/>
        <v>496039.43483457691</v>
      </c>
      <c r="T7" s="35">
        <f t="shared" si="3"/>
        <v>64.281061352229827</v>
      </c>
      <c r="U7" s="42">
        <v>0.96680194174873568</v>
      </c>
      <c r="V7" s="43">
        <f>1-U7</f>
        <v>3.3198058251264317E-2</v>
      </c>
      <c r="W7" s="29">
        <f t="shared" si="11"/>
        <v>479571.88878201437</v>
      </c>
      <c r="X7" s="29">
        <f t="shared" si="4"/>
        <v>5688253.7263601413</v>
      </c>
      <c r="Y7" s="35">
        <f t="shared" si="12"/>
        <v>57.261641107395214</v>
      </c>
      <c r="Z7" s="36">
        <f t="shared" si="13"/>
        <v>7.0194202448346132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4318</v>
      </c>
      <c r="E8" s="55">
        <v>13</v>
      </c>
      <c r="F8" s="3">
        <f t="shared" si="5"/>
        <v>3.0106530801296896E-3</v>
      </c>
      <c r="G8" s="2">
        <v>0.5</v>
      </c>
      <c r="H8" s="3">
        <f t="shared" si="6"/>
        <v>1.4940811400988392E-2</v>
      </c>
      <c r="I8" s="3">
        <f t="shared" si="7"/>
        <v>0.98505918859901165</v>
      </c>
      <c r="J8" s="5">
        <f t="shared" si="14"/>
        <v>99077.829432873797</v>
      </c>
      <c r="K8" s="5">
        <f t="shared" si="8"/>
        <v>1480.3031635758641</v>
      </c>
      <c r="L8" s="5">
        <f t="shared" si="9"/>
        <v>491688.38925542927</v>
      </c>
      <c r="M8" s="5">
        <f t="shared" si="0"/>
        <v>5889509.0702358391</v>
      </c>
      <c r="N8" s="33">
        <f t="shared" si="10"/>
        <v>59.443258940447819</v>
      </c>
      <c r="O8" s="4"/>
      <c r="Q8" s="27" t="s">
        <v>42</v>
      </c>
      <c r="R8" s="29">
        <f t="shared" si="1"/>
        <v>99077.829432873797</v>
      </c>
      <c r="S8" s="29">
        <f t="shared" si="2"/>
        <v>491688.38925542927</v>
      </c>
      <c r="T8" s="35">
        <f t="shared" si="3"/>
        <v>59.443258940447819</v>
      </c>
      <c r="U8" s="42">
        <v>0.96680194174873568</v>
      </c>
      <c r="V8" s="43">
        <f>1-U8</f>
        <v>3.3198058251264317E-2</v>
      </c>
      <c r="W8" s="29">
        <f t="shared" si="11"/>
        <v>475365.28946745722</v>
      </c>
      <c r="X8" s="29">
        <f t="shared" si="4"/>
        <v>5208681.8375781272</v>
      </c>
      <c r="Y8" s="35">
        <f t="shared" si="12"/>
        <v>52.571618367023881</v>
      </c>
      <c r="Z8" s="36">
        <f t="shared" si="13"/>
        <v>6.8716405734239387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4336</v>
      </c>
      <c r="E9" s="55">
        <v>4</v>
      </c>
      <c r="F9" s="3">
        <f t="shared" si="5"/>
        <v>9.225092250922509E-4</v>
      </c>
      <c r="G9" s="2">
        <v>0.5</v>
      </c>
      <c r="H9" s="3">
        <f t="shared" si="6"/>
        <v>4.6019328117809484E-3</v>
      </c>
      <c r="I9" s="3">
        <f t="shared" si="7"/>
        <v>0.9953980671882191</v>
      </c>
      <c r="J9" s="5">
        <f t="shared" si="14"/>
        <v>97597.52626929793</v>
      </c>
      <c r="K9" s="5">
        <f t="shared" si="8"/>
        <v>449.1372584873352</v>
      </c>
      <c r="L9" s="5">
        <f t="shared" si="9"/>
        <v>486864.78820027137</v>
      </c>
      <c r="M9" s="5">
        <f t="shared" si="0"/>
        <v>5397820.6809804095</v>
      </c>
      <c r="N9" s="33">
        <f t="shared" si="10"/>
        <v>55.306941551841845</v>
      </c>
      <c r="O9" s="4"/>
      <c r="Q9" s="27" t="s">
        <v>44</v>
      </c>
      <c r="R9" s="29">
        <f t="shared" si="1"/>
        <v>97597.52626929793</v>
      </c>
      <c r="S9" s="29">
        <f t="shared" si="2"/>
        <v>486864.78820027137</v>
      </c>
      <c r="T9" s="35">
        <f t="shared" si="3"/>
        <v>55.306941551841845</v>
      </c>
      <c r="U9" s="42">
        <v>0.9555940589531835</v>
      </c>
      <c r="V9" s="43">
        <f t="shared" ref="V9:V22" si="15">1-U9</f>
        <v>4.4405941046816499E-2</v>
      </c>
      <c r="W9" s="29">
        <f t="shared" si="11"/>
        <v>465245.09911767935</v>
      </c>
      <c r="X9" s="29">
        <f t="shared" si="4"/>
        <v>4733316.5481106695</v>
      </c>
      <c r="Y9" s="35">
        <f t="shared" si="12"/>
        <v>48.498324999039127</v>
      </c>
      <c r="Z9" s="36">
        <f t="shared" si="13"/>
        <v>6.808616552802718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4478</v>
      </c>
      <c r="E10" s="55">
        <v>11</v>
      </c>
      <c r="F10" s="3">
        <f t="shared" si="5"/>
        <v>2.4564537740062527E-3</v>
      </c>
      <c r="G10" s="2">
        <v>0.5</v>
      </c>
      <c r="H10" s="3">
        <f t="shared" si="6"/>
        <v>1.2207302186216844E-2</v>
      </c>
      <c r="I10" s="3">
        <f t="shared" si="7"/>
        <v>0.9877926978137832</v>
      </c>
      <c r="J10" s="5">
        <f t="shared" si="14"/>
        <v>97148.389010810599</v>
      </c>
      <c r="K10" s="5">
        <f t="shared" si="8"/>
        <v>1185.9197415591127</v>
      </c>
      <c r="L10" s="5">
        <f t="shared" si="9"/>
        <v>482777.14570015523</v>
      </c>
      <c r="M10" s="5">
        <f t="shared" si="0"/>
        <v>4910955.8927801382</v>
      </c>
      <c r="N10" s="33">
        <f t="shared" si="10"/>
        <v>50.551079053237316</v>
      </c>
      <c r="O10" s="4"/>
      <c r="Q10" s="27" t="s">
        <v>46</v>
      </c>
      <c r="R10" s="29">
        <f t="shared" si="1"/>
        <v>97148.389010810599</v>
      </c>
      <c r="S10" s="29">
        <f t="shared" si="2"/>
        <v>482777.14570015523</v>
      </c>
      <c r="T10" s="35">
        <f t="shared" si="3"/>
        <v>50.551079053237316</v>
      </c>
      <c r="U10" s="42">
        <v>0.96363095511775332</v>
      </c>
      <c r="V10" s="43">
        <f t="shared" si="15"/>
        <v>3.6369044882246682E-2</v>
      </c>
      <c r="W10" s="29">
        <f t="shared" si="11"/>
        <v>465219.00202006334</v>
      </c>
      <c r="X10" s="29">
        <f t="shared" si="4"/>
        <v>4268071.44899299</v>
      </c>
      <c r="Y10" s="35">
        <f t="shared" si="12"/>
        <v>43.933527796513872</v>
      </c>
      <c r="Z10" s="36">
        <f t="shared" si="13"/>
        <v>6.6175512567234449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4536</v>
      </c>
      <c r="E11" s="55">
        <v>12</v>
      </c>
      <c r="F11" s="3">
        <f t="shared" si="5"/>
        <v>2.6455026455026454E-3</v>
      </c>
      <c r="G11" s="2">
        <v>0.5</v>
      </c>
      <c r="H11" s="3">
        <f t="shared" si="6"/>
        <v>1.314060446780552E-2</v>
      </c>
      <c r="I11" s="3">
        <f t="shared" si="7"/>
        <v>0.98685939553219448</v>
      </c>
      <c r="J11" s="5">
        <f t="shared" si="14"/>
        <v>95962.469269251495</v>
      </c>
      <c r="K11" s="5">
        <f t="shared" si="8"/>
        <v>1261.0048524211761</v>
      </c>
      <c r="L11" s="5">
        <f t="shared" si="9"/>
        <v>476659.83421520452</v>
      </c>
      <c r="M11" s="5">
        <f t="shared" si="0"/>
        <v>4428178.7470799834</v>
      </c>
      <c r="N11" s="33">
        <f t="shared" si="10"/>
        <v>46.144902072657167</v>
      </c>
      <c r="O11" s="4"/>
      <c r="Q11" s="27" t="s">
        <v>48</v>
      </c>
      <c r="R11" s="29">
        <f t="shared" si="1"/>
        <v>95962.469269251495</v>
      </c>
      <c r="S11" s="29">
        <f t="shared" si="2"/>
        <v>476659.83421520452</v>
      </c>
      <c r="T11" s="35">
        <f t="shared" si="3"/>
        <v>46.144902072657167</v>
      </c>
      <c r="U11" s="42">
        <v>0.96005435016735896</v>
      </c>
      <c r="V11" s="43">
        <f t="shared" si="15"/>
        <v>3.9945649832641039E-2</v>
      </c>
      <c r="W11" s="29">
        <f t="shared" si="11"/>
        <v>457619.34738835925</v>
      </c>
      <c r="X11" s="29">
        <f t="shared" si="4"/>
        <v>3802852.4469729266</v>
      </c>
      <c r="Y11" s="35">
        <f t="shared" si="12"/>
        <v>39.628538906214295</v>
      </c>
      <c r="Z11" s="36">
        <f t="shared" si="13"/>
        <v>6.5163631664428721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4934</v>
      </c>
      <c r="E12" s="55">
        <v>20</v>
      </c>
      <c r="F12" s="3">
        <f t="shared" si="5"/>
        <v>4.0535062829347383E-3</v>
      </c>
      <c r="G12" s="2">
        <v>0.5</v>
      </c>
      <c r="H12" s="3">
        <f t="shared" si="6"/>
        <v>2.0064205457463881E-2</v>
      </c>
      <c r="I12" s="3">
        <f t="shared" si="7"/>
        <v>0.9799357945425361</v>
      </c>
      <c r="J12" s="5">
        <f t="shared" si="14"/>
        <v>94701.46441683032</v>
      </c>
      <c r="K12" s="5">
        <f t="shared" si="8"/>
        <v>1900.1096391819885</v>
      </c>
      <c r="L12" s="5">
        <f t="shared" si="9"/>
        <v>468757.04798619665</v>
      </c>
      <c r="M12" s="5">
        <f t="shared" si="0"/>
        <v>3951518.9128647791</v>
      </c>
      <c r="N12" s="33">
        <f t="shared" si="10"/>
        <v>41.72605922409069</v>
      </c>
      <c r="O12" s="4"/>
      <c r="Q12" s="27" t="s">
        <v>50</v>
      </c>
      <c r="R12" s="29">
        <f t="shared" si="1"/>
        <v>94701.46441683032</v>
      </c>
      <c r="S12" s="29">
        <f t="shared" si="2"/>
        <v>468757.04798619665</v>
      </c>
      <c r="T12" s="35">
        <f t="shared" si="3"/>
        <v>41.72605922409069</v>
      </c>
      <c r="U12" s="42">
        <v>0.94127750867207383</v>
      </c>
      <c r="V12" s="43">
        <f t="shared" si="15"/>
        <v>5.8722491327926174E-2</v>
      </c>
      <c r="W12" s="29">
        <f t="shared" si="11"/>
        <v>441230.46630092291</v>
      </c>
      <c r="X12" s="29">
        <f t="shared" si="4"/>
        <v>3345233.0995845674</v>
      </c>
      <c r="Y12" s="35">
        <f t="shared" si="12"/>
        <v>35.32398490545468</v>
      </c>
      <c r="Z12" s="36">
        <f t="shared" si="13"/>
        <v>6.4020743186360107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5310</v>
      </c>
      <c r="E13" s="55">
        <v>35</v>
      </c>
      <c r="F13" s="3">
        <f t="shared" si="5"/>
        <v>6.5913370998116763E-3</v>
      </c>
      <c r="G13" s="2">
        <v>0.5</v>
      </c>
      <c r="H13" s="3">
        <f t="shared" si="6"/>
        <v>3.2422417786012049E-2</v>
      </c>
      <c r="I13" s="3">
        <f t="shared" si="7"/>
        <v>0.96757758221398793</v>
      </c>
      <c r="J13" s="5">
        <f t="shared" si="14"/>
        <v>92801.354777648332</v>
      </c>
      <c r="K13" s="5">
        <f t="shared" si="8"/>
        <v>3008.8442957088396</v>
      </c>
      <c r="L13" s="5">
        <f t="shared" si="9"/>
        <v>456484.66314896953</v>
      </c>
      <c r="M13" s="5">
        <f t="shared" si="0"/>
        <v>3482761.8648785823</v>
      </c>
      <c r="N13" s="33">
        <f t="shared" si="10"/>
        <v>37.529213589858308</v>
      </c>
      <c r="O13" s="4"/>
      <c r="Q13" s="27" t="s">
        <v>52</v>
      </c>
      <c r="R13" s="29">
        <f t="shared" si="1"/>
        <v>92801.354777648332</v>
      </c>
      <c r="S13" s="29">
        <f t="shared" si="2"/>
        <v>456484.66314896953</v>
      </c>
      <c r="T13" s="35">
        <f t="shared" si="3"/>
        <v>37.529213589858308</v>
      </c>
      <c r="U13" s="42">
        <v>0.95386474178345915</v>
      </c>
      <c r="V13" s="43">
        <f t="shared" si="15"/>
        <v>4.6135258216540853E-2</v>
      </c>
      <c r="W13" s="29">
        <f t="shared" si="11"/>
        <v>435424.62534270115</v>
      </c>
      <c r="X13" s="29">
        <f t="shared" si="4"/>
        <v>2904002.6332836444</v>
      </c>
      <c r="Y13" s="35">
        <f t="shared" si="12"/>
        <v>31.292674985635962</v>
      </c>
      <c r="Z13" s="36">
        <f t="shared" si="13"/>
        <v>6.2365386042223463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5137</v>
      </c>
      <c r="E14" s="55">
        <v>27</v>
      </c>
      <c r="F14" s="3">
        <f t="shared" si="5"/>
        <v>5.2559859840373762E-3</v>
      </c>
      <c r="G14" s="2">
        <v>0.5</v>
      </c>
      <c r="H14" s="3">
        <f t="shared" si="6"/>
        <v>2.5939091171101936E-2</v>
      </c>
      <c r="I14" s="3">
        <f t="shared" si="7"/>
        <v>0.97406090882889806</v>
      </c>
      <c r="J14" s="5">
        <f t="shared" si="14"/>
        <v>89792.510481939491</v>
      </c>
      <c r="K14" s="5">
        <f t="shared" si="8"/>
        <v>2329.1361158731547</v>
      </c>
      <c r="L14" s="5">
        <f t="shared" si="9"/>
        <v>443139.71212001453</v>
      </c>
      <c r="M14" s="5">
        <f t="shared" si="0"/>
        <v>3026277.2017296129</v>
      </c>
      <c r="N14" s="33">
        <f t="shared" si="10"/>
        <v>33.703002460748728</v>
      </c>
      <c r="O14" s="4"/>
      <c r="Q14" s="27" t="s">
        <v>54</v>
      </c>
      <c r="R14" s="29">
        <f t="shared" si="1"/>
        <v>89792.510481939491</v>
      </c>
      <c r="S14" s="29">
        <f t="shared" si="2"/>
        <v>443139.71212001453</v>
      </c>
      <c r="T14" s="35">
        <f t="shared" si="3"/>
        <v>33.703002460748728</v>
      </c>
      <c r="U14" s="42">
        <v>0.94210046609890041</v>
      </c>
      <c r="V14" s="43">
        <f t="shared" si="15"/>
        <v>5.7899533901099587E-2</v>
      </c>
      <c r="W14" s="29">
        <f t="shared" si="11"/>
        <v>417482.12933519826</v>
      </c>
      <c r="X14" s="29">
        <f t="shared" si="4"/>
        <v>2468578.0079409434</v>
      </c>
      <c r="Y14" s="35">
        <f t="shared" si="12"/>
        <v>27.492025723431169</v>
      </c>
      <c r="Z14" s="36">
        <f t="shared" si="13"/>
        <v>6.2109767373175586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4404</v>
      </c>
      <c r="E15" s="55">
        <v>46</v>
      </c>
      <c r="F15" s="3">
        <f t="shared" si="5"/>
        <v>1.0445049954586739E-2</v>
      </c>
      <c r="G15" s="2">
        <v>0.5</v>
      </c>
      <c r="H15" s="3">
        <f t="shared" si="6"/>
        <v>5.0896215976986056E-2</v>
      </c>
      <c r="I15" s="3">
        <f t="shared" si="7"/>
        <v>0.94910378402301399</v>
      </c>
      <c r="J15" s="5">
        <f t="shared" si="14"/>
        <v>87463.374366066331</v>
      </c>
      <c r="K15" s="5">
        <f t="shared" si="8"/>
        <v>4451.5547918112979</v>
      </c>
      <c r="L15" s="5">
        <f t="shared" si="9"/>
        <v>426187.98485080339</v>
      </c>
      <c r="M15" s="5">
        <f t="shared" si="0"/>
        <v>2583137.4896095982</v>
      </c>
      <c r="N15" s="33">
        <f t="shared" si="10"/>
        <v>29.533933584567862</v>
      </c>
      <c r="O15" s="4"/>
      <c r="Q15" s="27" t="s">
        <v>56</v>
      </c>
      <c r="R15" s="29">
        <f t="shared" si="1"/>
        <v>87463.374366066331</v>
      </c>
      <c r="S15" s="29">
        <f t="shared" si="2"/>
        <v>426187.98485080339</v>
      </c>
      <c r="T15" s="35">
        <f t="shared" si="3"/>
        <v>29.533933584567862</v>
      </c>
      <c r="U15" s="42">
        <v>0.91645683631107144</v>
      </c>
      <c r="V15" s="43">
        <f t="shared" si="15"/>
        <v>8.3543163688928557E-2</v>
      </c>
      <c r="W15" s="29">
        <f t="shared" si="11"/>
        <v>390582.8922701581</v>
      </c>
      <c r="X15" s="29">
        <f t="shared" si="4"/>
        <v>2051095.8786057453</v>
      </c>
      <c r="Y15" s="35">
        <f t="shared" si="12"/>
        <v>23.45091180705144</v>
      </c>
      <c r="Z15" s="36">
        <f t="shared" si="13"/>
        <v>6.0830217775164215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3468</v>
      </c>
      <c r="E16" s="55">
        <v>50</v>
      </c>
      <c r="F16" s="3">
        <f t="shared" si="5"/>
        <v>1.4417531718569781E-2</v>
      </c>
      <c r="G16" s="2">
        <v>0.5</v>
      </c>
      <c r="H16" s="3">
        <f t="shared" si="6"/>
        <v>6.9579738380183692E-2</v>
      </c>
      <c r="I16" s="3">
        <f t="shared" si="7"/>
        <v>0.93042026161981628</v>
      </c>
      <c r="J16" s="5">
        <f t="shared" si="14"/>
        <v>83011.819574255031</v>
      </c>
      <c r="K16" s="5">
        <f t="shared" si="8"/>
        <v>5775.9406884396767</v>
      </c>
      <c r="L16" s="5">
        <f t="shared" si="9"/>
        <v>400619.24615017598</v>
      </c>
      <c r="M16" s="5">
        <f t="shared" si="0"/>
        <v>2156949.5047587948</v>
      </c>
      <c r="N16" s="33">
        <f t="shared" si="10"/>
        <v>25.983643242868308</v>
      </c>
      <c r="O16" s="4"/>
      <c r="Q16" s="27" t="s">
        <v>58</v>
      </c>
      <c r="R16" s="29">
        <f t="shared" si="1"/>
        <v>83011.819574255031</v>
      </c>
      <c r="S16" s="29">
        <f t="shared" si="2"/>
        <v>400619.24615017598</v>
      </c>
      <c r="T16" s="35">
        <f t="shared" si="3"/>
        <v>25.983643242868308</v>
      </c>
      <c r="U16" s="42">
        <v>0.8859396016463057</v>
      </c>
      <c r="V16" s="43">
        <f t="shared" si="15"/>
        <v>0.1140603983536943</v>
      </c>
      <c r="W16" s="29">
        <f t="shared" si="11"/>
        <v>354924.45534613018</v>
      </c>
      <c r="X16" s="29">
        <f t="shared" si="4"/>
        <v>1660512.9863355872</v>
      </c>
      <c r="Y16" s="35">
        <f t="shared" si="12"/>
        <v>20.003331993587242</v>
      </c>
      <c r="Z16" s="36">
        <f t="shared" si="13"/>
        <v>5.9803112492810655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2656</v>
      </c>
      <c r="E17" s="55">
        <v>48</v>
      </c>
      <c r="F17" s="3">
        <f t="shared" si="5"/>
        <v>1.8072289156626505E-2</v>
      </c>
      <c r="G17" s="2">
        <v>0.5</v>
      </c>
      <c r="H17" s="3">
        <f t="shared" si="6"/>
        <v>8.645533141210375E-2</v>
      </c>
      <c r="I17" s="3">
        <f t="shared" si="7"/>
        <v>0.91354466858789629</v>
      </c>
      <c r="J17" s="5">
        <f t="shared" si="14"/>
        <v>77235.878885815357</v>
      </c>
      <c r="K17" s="5">
        <f t="shared" si="8"/>
        <v>6677.4535059782729</v>
      </c>
      <c r="L17" s="5">
        <f t="shared" si="9"/>
        <v>369485.76066413114</v>
      </c>
      <c r="M17" s="5">
        <f t="shared" si="0"/>
        <v>1756330.2586086188</v>
      </c>
      <c r="N17" s="33">
        <f t="shared" si="10"/>
        <v>22.739823563154598</v>
      </c>
      <c r="O17" s="4"/>
      <c r="Q17" s="27" t="s">
        <v>60</v>
      </c>
      <c r="R17" s="29">
        <f t="shared" si="1"/>
        <v>77235.878885815357</v>
      </c>
      <c r="S17" s="29">
        <f t="shared" si="2"/>
        <v>369485.76066413114</v>
      </c>
      <c r="T17" s="35">
        <f t="shared" si="3"/>
        <v>22.739823563154598</v>
      </c>
      <c r="U17" s="42">
        <v>0.85631920960893304</v>
      </c>
      <c r="V17" s="43">
        <f t="shared" si="15"/>
        <v>0.14368079039106696</v>
      </c>
      <c r="W17" s="29">
        <f t="shared" si="11"/>
        <v>316397.75453366421</v>
      </c>
      <c r="X17" s="29">
        <f t="shared" si="4"/>
        <v>1305588.5309894569</v>
      </c>
      <c r="Y17" s="35">
        <f t="shared" si="12"/>
        <v>16.903912402157346</v>
      </c>
      <c r="Z17" s="36">
        <f t="shared" si="13"/>
        <v>5.8359111609972523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1978</v>
      </c>
      <c r="E18" s="55">
        <v>60</v>
      </c>
      <c r="F18" s="3">
        <f t="shared" si="5"/>
        <v>3.0333670374115267E-2</v>
      </c>
      <c r="G18" s="2">
        <v>0.5</v>
      </c>
      <c r="H18" s="3">
        <f t="shared" si="6"/>
        <v>0.14097744360902256</v>
      </c>
      <c r="I18" s="3">
        <f t="shared" si="7"/>
        <v>0.85902255639097747</v>
      </c>
      <c r="J18" s="5">
        <f t="shared" si="14"/>
        <v>70558.425379837092</v>
      </c>
      <c r="K18" s="5">
        <f t="shared" si="8"/>
        <v>9947.1464351274099</v>
      </c>
      <c r="L18" s="5">
        <f t="shared" si="9"/>
        <v>327924.2608113669</v>
      </c>
      <c r="M18" s="5">
        <f t="shared" si="0"/>
        <v>1386844.4979444877</v>
      </c>
      <c r="N18" s="33">
        <f t="shared" si="10"/>
        <v>19.655264278910554</v>
      </c>
      <c r="O18" s="4"/>
      <c r="Q18" s="27" t="s">
        <v>62</v>
      </c>
      <c r="R18" s="29">
        <f t="shared" si="1"/>
        <v>70558.425379837092</v>
      </c>
      <c r="S18" s="29">
        <f t="shared" si="2"/>
        <v>327924.2608113669</v>
      </c>
      <c r="T18" s="35">
        <f t="shared" si="3"/>
        <v>19.655264278910554</v>
      </c>
      <c r="U18" s="42">
        <v>0.77613843304153718</v>
      </c>
      <c r="V18" s="43">
        <f t="shared" si="15"/>
        <v>0.22386156695846282</v>
      </c>
      <c r="W18" s="29">
        <f t="shared" si="11"/>
        <v>254514.62194243865</v>
      </c>
      <c r="X18" s="29">
        <f t="shared" si="4"/>
        <v>989190.77645579283</v>
      </c>
      <c r="Y18" s="35">
        <f t="shared" si="12"/>
        <v>14.019456516081293</v>
      </c>
      <c r="Z18" s="36">
        <f t="shared" si="13"/>
        <v>5.6358077628292609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1235</v>
      </c>
      <c r="E19" s="55">
        <v>46</v>
      </c>
      <c r="F19" s="3">
        <f t="shared" si="5"/>
        <v>3.724696356275304E-2</v>
      </c>
      <c r="G19" s="2">
        <v>0.5</v>
      </c>
      <c r="H19" s="3">
        <f t="shared" si="6"/>
        <v>0.17037037037037037</v>
      </c>
      <c r="I19" s="3">
        <f t="shared" si="7"/>
        <v>0.82962962962962961</v>
      </c>
      <c r="J19" s="5">
        <f t="shared" si="14"/>
        <v>60611.27894470968</v>
      </c>
      <c r="K19" s="5">
        <f t="shared" si="8"/>
        <v>10326.366042432019</v>
      </c>
      <c r="L19" s="5">
        <f t="shared" si="9"/>
        <v>277240.47961746837</v>
      </c>
      <c r="M19" s="5">
        <f t="shared" si="0"/>
        <v>1058920.2371331209</v>
      </c>
      <c r="N19" s="33">
        <f t="shared" si="10"/>
        <v>17.470679641970275</v>
      </c>
      <c r="O19" s="4"/>
      <c r="Q19" s="27" t="s">
        <v>64</v>
      </c>
      <c r="R19" s="29">
        <f t="shared" si="1"/>
        <v>60611.27894470968</v>
      </c>
      <c r="S19" s="29">
        <f t="shared" si="2"/>
        <v>277240.47961746837</v>
      </c>
      <c r="T19" s="35">
        <f t="shared" si="3"/>
        <v>17.470679641970275</v>
      </c>
      <c r="U19" s="42">
        <v>0.73716277889453141</v>
      </c>
      <c r="V19" s="43">
        <f t="shared" si="15"/>
        <v>0.26283722110546859</v>
      </c>
      <c r="W19" s="29">
        <f t="shared" si="11"/>
        <v>204371.36237686567</v>
      </c>
      <c r="X19" s="29">
        <f t="shared" si="4"/>
        <v>734676.15451335418</v>
      </c>
      <c r="Y19" s="35">
        <f t="shared" si="12"/>
        <v>12.121112890284568</v>
      </c>
      <c r="Z19" s="36">
        <f t="shared" si="13"/>
        <v>5.3495667516857068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714</v>
      </c>
      <c r="E20" s="55">
        <v>24</v>
      </c>
      <c r="F20" s="3">
        <f t="shared" si="5"/>
        <v>3.3613445378151259E-2</v>
      </c>
      <c r="G20" s="2">
        <v>0.5</v>
      </c>
      <c r="H20" s="3">
        <f t="shared" si="6"/>
        <v>0.15503875968992248</v>
      </c>
      <c r="I20" s="3">
        <f t="shared" si="7"/>
        <v>0.84496124031007747</v>
      </c>
      <c r="J20" s="5">
        <f t="shared" si="14"/>
        <v>50284.912902277661</v>
      </c>
      <c r="K20" s="5">
        <f t="shared" si="8"/>
        <v>7796.1105274849087</v>
      </c>
      <c r="L20" s="5">
        <f t="shared" si="9"/>
        <v>231934.28819267603</v>
      </c>
      <c r="M20" s="5">
        <f t="shared" si="0"/>
        <v>781679.75751565245</v>
      </c>
      <c r="N20" s="33">
        <f t="shared" si="10"/>
        <v>15.545015639874881</v>
      </c>
      <c r="O20" s="4"/>
      <c r="Q20" s="27" t="s">
        <v>66</v>
      </c>
      <c r="R20" s="29">
        <f t="shared" si="1"/>
        <v>50284.912902277661</v>
      </c>
      <c r="S20" s="29">
        <f t="shared" si="2"/>
        <v>231934.28819267603</v>
      </c>
      <c r="T20" s="35">
        <f t="shared" si="3"/>
        <v>15.545015639874881</v>
      </c>
      <c r="U20" s="42">
        <v>0.7271372759570951</v>
      </c>
      <c r="V20" s="43">
        <f t="shared" si="15"/>
        <v>0.2728627240429049</v>
      </c>
      <c r="W20" s="29">
        <f t="shared" si="11"/>
        <v>168648.06651747029</v>
      </c>
      <c r="X20" s="29">
        <f t="shared" si="4"/>
        <v>530304.79213648848</v>
      </c>
      <c r="Y20" s="35">
        <f t="shared" si="12"/>
        <v>10.546002001973603</v>
      </c>
      <c r="Z20" s="36">
        <f t="shared" si="13"/>
        <v>4.9990136379012782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396</v>
      </c>
      <c r="E21" s="55">
        <v>24</v>
      </c>
      <c r="F21" s="3">
        <f t="shared" si="5"/>
        <v>6.0606060606060608E-2</v>
      </c>
      <c r="G21" s="2">
        <v>0.5</v>
      </c>
      <c r="H21" s="3">
        <f t="shared" si="6"/>
        <v>0.26315789473684209</v>
      </c>
      <c r="I21" s="3">
        <f t="shared" si="7"/>
        <v>0.73684210526315796</v>
      </c>
      <c r="J21" s="5">
        <f t="shared" si="14"/>
        <v>42488.802374792751</v>
      </c>
      <c r="K21" s="5">
        <f t="shared" si="8"/>
        <v>11181.263782840197</v>
      </c>
      <c r="L21" s="5">
        <f t="shared" si="9"/>
        <v>184490.85241686326</v>
      </c>
      <c r="M21" s="5">
        <f>L21+M22</f>
        <v>549745.46932297642</v>
      </c>
      <c r="N21" s="33">
        <f t="shared" si="10"/>
        <v>12.938596491228072</v>
      </c>
      <c r="O21" s="4"/>
      <c r="Q21" s="27" t="s">
        <v>68</v>
      </c>
      <c r="R21" s="29">
        <f t="shared" si="1"/>
        <v>42488.802374792751</v>
      </c>
      <c r="S21" s="29">
        <f t="shared" si="2"/>
        <v>184490.85241686326</v>
      </c>
      <c r="T21" s="35">
        <f t="shared" si="3"/>
        <v>12.938596491228072</v>
      </c>
      <c r="U21" s="42">
        <v>0.68635947845240242</v>
      </c>
      <c r="V21" s="43">
        <f t="shared" si="15"/>
        <v>0.31364052154759758</v>
      </c>
      <c r="W21" s="29">
        <f t="shared" si="11"/>
        <v>126627.04524407741</v>
      </c>
      <c r="X21" s="29">
        <f>X22+W21</f>
        <v>361656.72561901819</v>
      </c>
      <c r="Y21" s="35">
        <f t="shared" si="12"/>
        <v>8.5118126519277357</v>
      </c>
      <c r="Z21" s="36">
        <f t="shared" si="13"/>
        <v>4.4267838393003363</v>
      </c>
    </row>
    <row r="22" spans="1:26" s="2" customFormat="1" x14ac:dyDescent="0.25">
      <c r="A22" s="12">
        <v>19</v>
      </c>
      <c r="B22" s="13" t="s">
        <v>69</v>
      </c>
      <c r="C22" s="12"/>
      <c r="D22" s="55">
        <v>245</v>
      </c>
      <c r="E22" s="55">
        <v>21</v>
      </c>
      <c r="F22" s="17">
        <f t="shared" si="5"/>
        <v>8.5714285714285715E-2</v>
      </c>
      <c r="G22" s="12"/>
      <c r="H22" s="17">
        <v>1</v>
      </c>
      <c r="I22" s="17">
        <f t="shared" si="7"/>
        <v>0</v>
      </c>
      <c r="J22" s="21">
        <f t="shared" si="14"/>
        <v>31307.538591952558</v>
      </c>
      <c r="K22" s="21">
        <f t="shared" si="8"/>
        <v>31307.538591952558</v>
      </c>
      <c r="L22" s="21">
        <f>K22/F22</f>
        <v>365254.61690611317</v>
      </c>
      <c r="M22" s="21">
        <f>L22</f>
        <v>365254.61690611317</v>
      </c>
      <c r="N22" s="34">
        <f t="shared" si="10"/>
        <v>11.666666666666666</v>
      </c>
      <c r="O22" s="4"/>
      <c r="Q22" s="30" t="s">
        <v>69</v>
      </c>
      <c r="R22" s="31">
        <f t="shared" si="1"/>
        <v>31307.538591952558</v>
      </c>
      <c r="S22" s="31">
        <f t="shared" si="2"/>
        <v>365254.61690611317</v>
      </c>
      <c r="T22" s="38">
        <f t="shared" si="3"/>
        <v>11.666666666666666</v>
      </c>
      <c r="U22" s="44">
        <v>0.64346806172022719</v>
      </c>
      <c r="V22" s="45">
        <f t="shared" si="15"/>
        <v>0.35653193827977281</v>
      </c>
      <c r="W22" s="31">
        <f t="shared" si="11"/>
        <v>235029.68037494077</v>
      </c>
      <c r="X22" s="31">
        <f>W22</f>
        <v>235029.68037494077</v>
      </c>
      <c r="Y22" s="38">
        <f t="shared" si="12"/>
        <v>7.5071273867359842</v>
      </c>
      <c r="Z22" s="37">
        <f t="shared" si="13"/>
        <v>4.1595392799306818</v>
      </c>
    </row>
    <row r="23" spans="1:26" s="2" customFormat="1" ht="13.2" x14ac:dyDescent="0.25">
      <c r="B23" s="2" t="s">
        <v>70</v>
      </c>
      <c r="D23" s="58">
        <f>SUM(D4:D22)</f>
        <v>58727</v>
      </c>
      <c r="E23" s="58">
        <f>SUM(E4:E22)</f>
        <v>447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556</v>
      </c>
      <c r="E29" s="55">
        <v>1</v>
      </c>
      <c r="F29" s="3">
        <f>E29/D29</f>
        <v>1.7985611510791368E-3</v>
      </c>
      <c r="G29" s="2">
        <v>0.3</v>
      </c>
      <c r="H29" s="18">
        <f>C29*F29/(1+(1-G29)*C29*F29)</f>
        <v>1.7962996227770794E-3</v>
      </c>
      <c r="I29" s="18">
        <f>1-H29</f>
        <v>0.99820370037722295</v>
      </c>
      <c r="J29" s="19">
        <v>100000</v>
      </c>
      <c r="K29" s="20">
        <f>J29*H29</f>
        <v>179.62996227770793</v>
      </c>
      <c r="L29" s="20">
        <f>C29*(J30+G29*K29)</f>
        <v>99874.259026405605</v>
      </c>
      <c r="M29" s="5">
        <f t="shared" ref="M29:M45" si="16">L29+M30</f>
        <v>7870529.8341046423</v>
      </c>
      <c r="N29" s="32">
        <f>M29/J29</f>
        <v>78.705298341046429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99874.259026405605</v>
      </c>
      <c r="T29" s="35">
        <f t="shared" ref="T29:T47" si="19">N29</f>
        <v>78.705298341046429</v>
      </c>
      <c r="U29" s="42">
        <v>0.95864674002964168</v>
      </c>
      <c r="V29" s="43">
        <f>1-U29</f>
        <v>4.1353259970358325E-2</v>
      </c>
      <c r="W29" s="29">
        <f>S29*U29</f>
        <v>95744.132828539747</v>
      </c>
      <c r="X29" s="29">
        <f t="shared" ref="X29:X45" si="20">X30+W29</f>
        <v>6970881.3945130082</v>
      </c>
      <c r="Y29" s="40">
        <f>X29/R29</f>
        <v>69.708813945130075</v>
      </c>
      <c r="Z29" s="36">
        <f>T29-Y29</f>
        <v>8.9964843959163545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2509</v>
      </c>
      <c r="E30" s="55">
        <v>3</v>
      </c>
      <c r="F30" s="3">
        <f t="shared" ref="F30:F47" si="21">E30/D30</f>
        <v>1.1956954962136308E-3</v>
      </c>
      <c r="G30" s="2">
        <v>0.4</v>
      </c>
      <c r="H30" s="3">
        <f t="shared" ref="H30:H46" si="22">C30*F30/(1+(1-G30)*C30*F30)</f>
        <v>4.7690962562594386E-3</v>
      </c>
      <c r="I30" s="3">
        <f t="shared" ref="I30:I47" si="23">1-H30</f>
        <v>0.99523090374374057</v>
      </c>
      <c r="J30" s="5">
        <f>I29*J29</f>
        <v>99820.370037722299</v>
      </c>
      <c r="K30" s="5">
        <f t="shared" ref="K30:K47" si="24">J30*H30</f>
        <v>476.05295304533325</v>
      </c>
      <c r="L30" s="5">
        <f t="shared" ref="L30:L46" si="25">C30*(J31+G30*K30)</f>
        <v>398138.95306358038</v>
      </c>
      <c r="M30" s="5">
        <f t="shared" si="16"/>
        <v>7770655.5750782369</v>
      </c>
      <c r="N30" s="33">
        <f t="shared" ref="N30:N47" si="26">M30/J30</f>
        <v>77.846391193918549</v>
      </c>
      <c r="O30" s="4"/>
      <c r="Q30" s="27" t="s">
        <v>36</v>
      </c>
      <c r="R30" s="29">
        <f t="shared" si="17"/>
        <v>99820.370037722299</v>
      </c>
      <c r="S30" s="29">
        <f t="shared" si="18"/>
        <v>398138.95306358038</v>
      </c>
      <c r="T30" s="35">
        <f t="shared" si="19"/>
        <v>77.846391193918549</v>
      </c>
      <c r="U30" s="42">
        <v>0.95864674002964168</v>
      </c>
      <c r="V30" s="43">
        <f>1-U30</f>
        <v>4.1353259970358325E-2</v>
      </c>
      <c r="W30" s="29">
        <f t="shared" ref="W30:W47" si="27">S30*U30</f>
        <v>381674.60943321587</v>
      </c>
      <c r="X30" s="29">
        <f t="shared" si="20"/>
        <v>6875137.261684468</v>
      </c>
      <c r="Y30" s="35">
        <f t="shared" ref="Y30:Y47" si="28">X30/R30</f>
        <v>68.875092920276103</v>
      </c>
      <c r="Z30" s="36">
        <f t="shared" ref="Z30:Z47" si="29">T30-Y30</f>
        <v>8.9712982736424465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3402</v>
      </c>
      <c r="E31" s="55">
        <v>1</v>
      </c>
      <c r="F31" s="3">
        <f t="shared" si="21"/>
        <v>2.9394473838918284E-4</v>
      </c>
      <c r="G31" s="2">
        <v>0.5</v>
      </c>
      <c r="H31" s="3">
        <f t="shared" si="22"/>
        <v>1.4686444411807901E-3</v>
      </c>
      <c r="I31" s="3">
        <f t="shared" si="23"/>
        <v>0.99853135555881922</v>
      </c>
      <c r="J31" s="5">
        <f t="shared" ref="J31:J47" si="30">I30*J30</f>
        <v>99344.317084676964</v>
      </c>
      <c r="K31" s="5">
        <f t="shared" si="24"/>
        <v>145.90147904931263</v>
      </c>
      <c r="L31" s="5">
        <f t="shared" si="25"/>
        <v>496356.83172576159</v>
      </c>
      <c r="M31" s="5">
        <f t="shared" si="16"/>
        <v>7372516.6220146567</v>
      </c>
      <c r="N31" s="33">
        <f t="shared" si="26"/>
        <v>74.211760051967843</v>
      </c>
      <c r="O31" s="4"/>
      <c r="Q31" s="27" t="s">
        <v>38</v>
      </c>
      <c r="R31" s="29">
        <f t="shared" si="17"/>
        <v>99344.317084676964</v>
      </c>
      <c r="S31" s="29">
        <f t="shared" si="18"/>
        <v>496356.83172576159</v>
      </c>
      <c r="T31" s="35">
        <f t="shared" si="19"/>
        <v>74.211760051967843</v>
      </c>
      <c r="U31" s="42">
        <v>0.95864674002964168</v>
      </c>
      <c r="V31" s="43">
        <f>1-U31</f>
        <v>4.1353259970358325E-2</v>
      </c>
      <c r="W31" s="29">
        <f t="shared" si="27"/>
        <v>475830.85862534278</v>
      </c>
      <c r="X31" s="29">
        <f t="shared" si="20"/>
        <v>6493462.652251252</v>
      </c>
      <c r="Y31" s="35">
        <f t="shared" si="28"/>
        <v>65.363201870082762</v>
      </c>
      <c r="Z31" s="36">
        <f t="shared" si="29"/>
        <v>8.8485581818850818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3673</v>
      </c>
      <c r="E32" s="55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99198.415605627655</v>
      </c>
      <c r="K32" s="5">
        <f t="shared" si="24"/>
        <v>0</v>
      </c>
      <c r="L32" s="5">
        <f t="shared" si="25"/>
        <v>495992.07802813826</v>
      </c>
      <c r="M32" s="5">
        <f t="shared" si="16"/>
        <v>6876159.7902888954</v>
      </c>
      <c r="N32" s="33">
        <f t="shared" si="26"/>
        <v>69.317234033512136</v>
      </c>
      <c r="O32" s="4"/>
      <c r="Q32" s="27" t="s">
        <v>40</v>
      </c>
      <c r="R32" s="29">
        <f t="shared" si="17"/>
        <v>99198.415605627655</v>
      </c>
      <c r="S32" s="29">
        <f t="shared" si="18"/>
        <v>495992.07802813826</v>
      </c>
      <c r="T32" s="35">
        <f t="shared" si="19"/>
        <v>69.317234033512136</v>
      </c>
      <c r="U32" s="42">
        <v>0.95864674002964168</v>
      </c>
      <c r="V32" s="43">
        <f>1-U32</f>
        <v>4.1353259970358325E-2</v>
      </c>
      <c r="W32" s="29">
        <f t="shared" si="27"/>
        <v>475481.18868220242</v>
      </c>
      <c r="X32" s="29">
        <f t="shared" si="20"/>
        <v>6017631.7936259089</v>
      </c>
      <c r="Y32" s="35">
        <f t="shared" si="28"/>
        <v>60.662579708425511</v>
      </c>
      <c r="Z32" s="36">
        <f t="shared" si="29"/>
        <v>8.654654325086625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3915</v>
      </c>
      <c r="E33" s="55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99198.415605627655</v>
      </c>
      <c r="K33" s="5">
        <f t="shared" si="24"/>
        <v>0</v>
      </c>
      <c r="L33" s="5">
        <f t="shared" si="25"/>
        <v>495992.07802813826</v>
      </c>
      <c r="M33" s="5">
        <f t="shared" si="16"/>
        <v>6380167.7122607566</v>
      </c>
      <c r="N33" s="33">
        <f t="shared" si="26"/>
        <v>64.317234033512136</v>
      </c>
      <c r="O33" s="4"/>
      <c r="Q33" s="27" t="s">
        <v>42</v>
      </c>
      <c r="R33" s="29">
        <f t="shared" si="17"/>
        <v>99198.415605627655</v>
      </c>
      <c r="S33" s="29">
        <f t="shared" si="18"/>
        <v>495992.07802813826</v>
      </c>
      <c r="T33" s="35">
        <f t="shared" si="19"/>
        <v>64.317234033512136</v>
      </c>
      <c r="U33" s="42">
        <v>0.95864674002964168</v>
      </c>
      <c r="V33" s="43">
        <f>1-U33</f>
        <v>4.1353259970358325E-2</v>
      </c>
      <c r="W33" s="29">
        <f t="shared" si="27"/>
        <v>475481.18868220242</v>
      </c>
      <c r="X33" s="29">
        <f t="shared" si="20"/>
        <v>5542150.6049437067</v>
      </c>
      <c r="Y33" s="35">
        <f t="shared" si="28"/>
        <v>55.869346008277304</v>
      </c>
      <c r="Z33" s="36">
        <f t="shared" si="29"/>
        <v>8.4478880252348318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4317</v>
      </c>
      <c r="E34" s="55">
        <v>6</v>
      </c>
      <c r="F34" s="3">
        <f t="shared" si="21"/>
        <v>1.389854065323141E-3</v>
      </c>
      <c r="G34" s="2">
        <v>0.5</v>
      </c>
      <c r="H34" s="3">
        <f t="shared" si="22"/>
        <v>6.9252077562326868E-3</v>
      </c>
      <c r="I34" s="3">
        <f t="shared" si="23"/>
        <v>0.99307479224376727</v>
      </c>
      <c r="J34" s="5">
        <f t="shared" si="30"/>
        <v>99198.415605627655</v>
      </c>
      <c r="K34" s="5">
        <f t="shared" si="24"/>
        <v>686.96963715808624</v>
      </c>
      <c r="L34" s="5">
        <f t="shared" si="25"/>
        <v>494274.65393524303</v>
      </c>
      <c r="M34" s="5">
        <f t="shared" si="16"/>
        <v>5884175.6342326188</v>
      </c>
      <c r="N34" s="33">
        <f t="shared" si="26"/>
        <v>59.317234033512143</v>
      </c>
      <c r="O34" s="4"/>
      <c r="Q34" s="27" t="s">
        <v>44</v>
      </c>
      <c r="R34" s="29">
        <f t="shared" si="17"/>
        <v>99198.415605627655</v>
      </c>
      <c r="S34" s="29">
        <f t="shared" si="18"/>
        <v>494274.65393524303</v>
      </c>
      <c r="T34" s="35">
        <f t="shared" si="19"/>
        <v>59.317234033512143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479041.21648902074</v>
      </c>
      <c r="X34" s="29">
        <f t="shared" si="20"/>
        <v>5066669.4162615044</v>
      </c>
      <c r="Y34" s="35">
        <f t="shared" si="28"/>
        <v>51.076112308129098</v>
      </c>
      <c r="Z34" s="36">
        <f t="shared" si="29"/>
        <v>8.2411217253830458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4076</v>
      </c>
      <c r="E35" s="55">
        <v>4</v>
      </c>
      <c r="F35" s="3">
        <f t="shared" si="21"/>
        <v>9.813542688910696E-4</v>
      </c>
      <c r="G35" s="2">
        <v>0.5</v>
      </c>
      <c r="H35" s="3">
        <f t="shared" si="22"/>
        <v>4.8947626040137041E-3</v>
      </c>
      <c r="I35" s="3">
        <f t="shared" si="23"/>
        <v>0.99510523739598633</v>
      </c>
      <c r="J35" s="5">
        <f t="shared" si="30"/>
        <v>98511.445968469561</v>
      </c>
      <c r="K35" s="5">
        <f t="shared" si="24"/>
        <v>482.19014179378138</v>
      </c>
      <c r="L35" s="5">
        <f t="shared" si="25"/>
        <v>491351.75448786339</v>
      </c>
      <c r="M35" s="5">
        <f t="shared" si="16"/>
        <v>5389900.9802973755</v>
      </c>
      <c r="N35" s="33">
        <f t="shared" si="26"/>
        <v>54.713449054666341</v>
      </c>
      <c r="O35" s="4"/>
      <c r="Q35" s="27" t="s">
        <v>46</v>
      </c>
      <c r="R35" s="29">
        <f t="shared" si="17"/>
        <v>98511.445968469561</v>
      </c>
      <c r="S35" s="29">
        <f t="shared" si="18"/>
        <v>491351.75448786339</v>
      </c>
      <c r="T35" s="35">
        <f t="shared" si="19"/>
        <v>54.713449054666341</v>
      </c>
      <c r="U35" s="42">
        <v>0.96192878092594225</v>
      </c>
      <c r="V35" s="43">
        <f t="shared" si="31"/>
        <v>3.8071219074057749E-2</v>
      </c>
      <c r="W35" s="29">
        <f t="shared" si="27"/>
        <v>472645.39420033334</v>
      </c>
      <c r="X35" s="29">
        <f t="shared" si="20"/>
        <v>4587628.1997724837</v>
      </c>
      <c r="Y35" s="35">
        <f t="shared" si="28"/>
        <v>46.56949407930567</v>
      </c>
      <c r="Z35" s="36">
        <f t="shared" si="29"/>
        <v>8.1439549753606713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4135</v>
      </c>
      <c r="E36" s="55">
        <v>1</v>
      </c>
      <c r="F36" s="3">
        <f t="shared" si="21"/>
        <v>2.418379685610641E-4</v>
      </c>
      <c r="G36" s="2">
        <v>0.5</v>
      </c>
      <c r="H36" s="3">
        <f t="shared" si="22"/>
        <v>1.2084592145015108E-3</v>
      </c>
      <c r="I36" s="3">
        <f t="shared" si="23"/>
        <v>0.99879154078549848</v>
      </c>
      <c r="J36" s="5">
        <f t="shared" si="30"/>
        <v>98029.255826675784</v>
      </c>
      <c r="K36" s="5">
        <f t="shared" si="24"/>
        <v>118.46435749447227</v>
      </c>
      <c r="L36" s="5">
        <f t="shared" si="25"/>
        <v>489850.1182396427</v>
      </c>
      <c r="M36" s="5">
        <f t="shared" si="16"/>
        <v>4898549.2258095117</v>
      </c>
      <c r="N36" s="33">
        <f t="shared" si="26"/>
        <v>49.97027861223971</v>
      </c>
      <c r="O36" s="4"/>
      <c r="Q36" s="27" t="s">
        <v>48</v>
      </c>
      <c r="R36" s="29">
        <f t="shared" si="17"/>
        <v>98029.255826675784</v>
      </c>
      <c r="S36" s="29">
        <f t="shared" si="18"/>
        <v>489850.1182396427</v>
      </c>
      <c r="T36" s="35">
        <f t="shared" si="19"/>
        <v>49.97027861223971</v>
      </c>
      <c r="U36" s="42">
        <v>0.95558309086652893</v>
      </c>
      <c r="V36" s="43">
        <f t="shared" si="31"/>
        <v>4.4416909133471072E-2</v>
      </c>
      <c r="W36" s="29">
        <f t="shared" si="27"/>
        <v>468092.49004877242</v>
      </c>
      <c r="X36" s="29">
        <f t="shared" si="20"/>
        <v>4114982.8055721503</v>
      </c>
      <c r="Y36" s="35">
        <f t="shared" si="28"/>
        <v>41.977089093155989</v>
      </c>
      <c r="Z36" s="36">
        <f t="shared" si="29"/>
        <v>7.993189519083721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4604</v>
      </c>
      <c r="E37" s="55">
        <v>7</v>
      </c>
      <c r="F37" s="3">
        <f t="shared" si="21"/>
        <v>1.5204170286707212E-3</v>
      </c>
      <c r="G37" s="2">
        <v>0.5</v>
      </c>
      <c r="H37" s="3">
        <f t="shared" si="22"/>
        <v>7.5732987125392195E-3</v>
      </c>
      <c r="I37" s="3">
        <f t="shared" si="23"/>
        <v>0.9924267012874608</v>
      </c>
      <c r="J37" s="5">
        <f t="shared" si="30"/>
        <v>97910.791469181306</v>
      </c>
      <c r="K37" s="5">
        <f t="shared" si="24"/>
        <v>741.50767097724679</v>
      </c>
      <c r="L37" s="5">
        <f t="shared" si="25"/>
        <v>487700.18816846341</v>
      </c>
      <c r="M37" s="5">
        <f t="shared" si="16"/>
        <v>4408699.1075698687</v>
      </c>
      <c r="N37" s="33">
        <f t="shared" si="26"/>
        <v>45.027713916065771</v>
      </c>
      <c r="O37" s="4"/>
      <c r="Q37" s="27" t="s">
        <v>50</v>
      </c>
      <c r="R37" s="29">
        <f t="shared" si="17"/>
        <v>97910.791469181306</v>
      </c>
      <c r="S37" s="29">
        <f t="shared" si="18"/>
        <v>487700.18816846341</v>
      </c>
      <c r="T37" s="35">
        <f t="shared" si="19"/>
        <v>45.027713916065771</v>
      </c>
      <c r="U37" s="42">
        <v>0.95343645724036619</v>
      </c>
      <c r="V37" s="43">
        <f t="shared" si="31"/>
        <v>4.6563542759633814E-2</v>
      </c>
      <c r="W37" s="29">
        <f t="shared" si="27"/>
        <v>464991.13960279973</v>
      </c>
      <c r="X37" s="29">
        <f t="shared" si="20"/>
        <v>3646890.3155233781</v>
      </c>
      <c r="Y37" s="35">
        <f t="shared" si="28"/>
        <v>37.247072164372035</v>
      </c>
      <c r="Z37" s="36">
        <f t="shared" si="29"/>
        <v>7.7806417516937358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5177</v>
      </c>
      <c r="E38" s="55">
        <v>4</v>
      </c>
      <c r="F38" s="3">
        <f t="shared" si="21"/>
        <v>7.7264825188333008E-4</v>
      </c>
      <c r="G38" s="2">
        <v>0.5</v>
      </c>
      <c r="H38" s="3">
        <f t="shared" si="22"/>
        <v>3.8557933294775396E-3</v>
      </c>
      <c r="I38" s="3">
        <f t="shared" si="23"/>
        <v>0.9961442066705225</v>
      </c>
      <c r="J38" s="5">
        <f t="shared" si="30"/>
        <v>97169.283798204066</v>
      </c>
      <c r="K38" s="5">
        <f t="shared" si="24"/>
        <v>374.66467629922522</v>
      </c>
      <c r="L38" s="5">
        <f t="shared" si="25"/>
        <v>484909.75730027235</v>
      </c>
      <c r="M38" s="5">
        <f t="shared" si="16"/>
        <v>3920998.9194014054</v>
      </c>
      <c r="N38" s="33">
        <f t="shared" si="26"/>
        <v>40.352246781445096</v>
      </c>
      <c r="O38" s="4"/>
      <c r="Q38" s="27" t="s">
        <v>52</v>
      </c>
      <c r="R38" s="29">
        <f t="shared" si="17"/>
        <v>97169.283798204066</v>
      </c>
      <c r="S38" s="29">
        <f t="shared" si="18"/>
        <v>484909.75730027235</v>
      </c>
      <c r="T38" s="35">
        <f t="shared" si="19"/>
        <v>40.352246781445096</v>
      </c>
      <c r="U38" s="42">
        <v>0.93748024841036759</v>
      </c>
      <c r="V38" s="43">
        <f t="shared" si="31"/>
        <v>6.2519751589632411E-2</v>
      </c>
      <c r="W38" s="29">
        <f t="shared" si="27"/>
        <v>454593.31973047036</v>
      </c>
      <c r="X38" s="29">
        <f t="shared" si="20"/>
        <v>3181899.1759205782</v>
      </c>
      <c r="Y38" s="35">
        <f t="shared" si="28"/>
        <v>32.745936282998393</v>
      </c>
      <c r="Z38" s="36">
        <f t="shared" si="29"/>
        <v>7.6063104984467031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5249</v>
      </c>
      <c r="E39" s="55">
        <v>17</v>
      </c>
      <c r="F39" s="3">
        <f t="shared" si="21"/>
        <v>3.2387121356448846E-3</v>
      </c>
      <c r="G39" s="2">
        <v>0.5</v>
      </c>
      <c r="H39" s="3">
        <f t="shared" si="22"/>
        <v>1.6063498062931114E-2</v>
      </c>
      <c r="I39" s="3">
        <f t="shared" si="23"/>
        <v>0.98393650193706894</v>
      </c>
      <c r="J39" s="5">
        <f t="shared" si="30"/>
        <v>96794.619121904849</v>
      </c>
      <c r="K39" s="5">
        <f t="shared" si="24"/>
        <v>1554.8601767668736</v>
      </c>
      <c r="L39" s="5">
        <f t="shared" si="25"/>
        <v>480085.94516760705</v>
      </c>
      <c r="M39" s="5">
        <f t="shared" si="16"/>
        <v>3436089.1621011333</v>
      </c>
      <c r="N39" s="33">
        <f t="shared" si="26"/>
        <v>35.4987621550911</v>
      </c>
      <c r="O39" s="4"/>
      <c r="Q39" s="27" t="s">
        <v>54</v>
      </c>
      <c r="R39" s="29">
        <f t="shared" si="17"/>
        <v>96794.619121904849</v>
      </c>
      <c r="S39" s="29">
        <f t="shared" si="18"/>
        <v>480085.94516760705</v>
      </c>
      <c r="T39" s="35">
        <f t="shared" si="19"/>
        <v>35.4987621550911</v>
      </c>
      <c r="U39" s="42">
        <v>0.91788799906018037</v>
      </c>
      <c r="V39" s="43">
        <f t="shared" si="31"/>
        <v>8.2112000939819629E-2</v>
      </c>
      <c r="W39" s="29">
        <f t="shared" si="27"/>
        <v>440665.12758681033</v>
      </c>
      <c r="X39" s="29">
        <f t="shared" si="20"/>
        <v>2727305.8561901078</v>
      </c>
      <c r="Y39" s="35">
        <f t="shared" si="28"/>
        <v>28.176213522316676</v>
      </c>
      <c r="Z39" s="36">
        <f t="shared" si="29"/>
        <v>7.3225486327744242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4532</v>
      </c>
      <c r="E40" s="55">
        <v>21</v>
      </c>
      <c r="F40" s="3">
        <f t="shared" si="21"/>
        <v>4.6337157987643421E-3</v>
      </c>
      <c r="G40" s="2">
        <v>0.5</v>
      </c>
      <c r="H40" s="3">
        <f t="shared" si="22"/>
        <v>2.2903260988112115E-2</v>
      </c>
      <c r="I40" s="3">
        <f t="shared" si="23"/>
        <v>0.97709673901188787</v>
      </c>
      <c r="J40" s="5">
        <f t="shared" si="30"/>
        <v>95239.758945137975</v>
      </c>
      <c r="K40" s="5">
        <f t="shared" si="24"/>
        <v>2181.3010555653805</v>
      </c>
      <c r="L40" s="5">
        <f t="shared" si="25"/>
        <v>470745.54208677646</v>
      </c>
      <c r="M40" s="5">
        <f t="shared" si="16"/>
        <v>2956003.2169335261</v>
      </c>
      <c r="N40" s="33">
        <f t="shared" si="26"/>
        <v>31.037491586221943</v>
      </c>
      <c r="O40" s="4"/>
      <c r="Q40" s="27" t="s">
        <v>56</v>
      </c>
      <c r="R40" s="29">
        <f t="shared" si="17"/>
        <v>95239.758945137975</v>
      </c>
      <c r="S40" s="29">
        <f t="shared" si="18"/>
        <v>470745.54208677646</v>
      </c>
      <c r="T40" s="35">
        <f t="shared" si="19"/>
        <v>31.037491586221943</v>
      </c>
      <c r="U40" s="42">
        <v>0.89571782863194893</v>
      </c>
      <c r="V40" s="43">
        <f t="shared" si="31"/>
        <v>0.10428217136805107</v>
      </c>
      <c r="W40" s="29">
        <f t="shared" si="27"/>
        <v>421655.17479613714</v>
      </c>
      <c r="X40" s="29">
        <f t="shared" si="20"/>
        <v>2286640.7286032974</v>
      </c>
      <c r="Y40" s="35">
        <f t="shared" si="28"/>
        <v>24.009308233555029</v>
      </c>
      <c r="Z40" s="36">
        <f t="shared" si="29"/>
        <v>7.0281833526669146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3707</v>
      </c>
      <c r="E41" s="55">
        <v>28</v>
      </c>
      <c r="F41" s="3">
        <f t="shared" si="21"/>
        <v>7.5532775829511732E-3</v>
      </c>
      <c r="G41" s="2">
        <v>0.5</v>
      </c>
      <c r="H41" s="3">
        <f t="shared" si="22"/>
        <v>3.7066454858353193E-2</v>
      </c>
      <c r="I41" s="3">
        <f t="shared" si="23"/>
        <v>0.96293354514164675</v>
      </c>
      <c r="J41" s="5">
        <f t="shared" si="30"/>
        <v>93058.457889572601</v>
      </c>
      <c r="K41" s="5">
        <f t="shared" si="24"/>
        <v>3449.3471285518044</v>
      </c>
      <c r="L41" s="5">
        <f t="shared" si="25"/>
        <v>456668.9216264835</v>
      </c>
      <c r="M41" s="5">
        <f t="shared" si="16"/>
        <v>2485257.6748467498</v>
      </c>
      <c r="N41" s="33">
        <f t="shared" si="26"/>
        <v>26.70641370176013</v>
      </c>
      <c r="O41" s="4"/>
      <c r="Q41" s="27" t="s">
        <v>58</v>
      </c>
      <c r="R41" s="29">
        <f t="shared" si="17"/>
        <v>93058.457889572601</v>
      </c>
      <c r="S41" s="29">
        <f t="shared" si="18"/>
        <v>456668.9216264835</v>
      </c>
      <c r="T41" s="35">
        <f t="shared" si="19"/>
        <v>26.70641370176013</v>
      </c>
      <c r="U41" s="42">
        <v>0.86473435856680392</v>
      </c>
      <c r="V41" s="43">
        <f t="shared" si="31"/>
        <v>0.13526564143319608</v>
      </c>
      <c r="W41" s="29">
        <f t="shared" si="27"/>
        <v>394897.30702007125</v>
      </c>
      <c r="X41" s="29">
        <f t="shared" si="20"/>
        <v>1864985.5538071601</v>
      </c>
      <c r="Y41" s="35">
        <f t="shared" si="28"/>
        <v>20.041010737790614</v>
      </c>
      <c r="Z41" s="36">
        <f t="shared" si="29"/>
        <v>6.665402963969516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3016</v>
      </c>
      <c r="E42" s="55">
        <v>30</v>
      </c>
      <c r="F42" s="3">
        <f t="shared" si="21"/>
        <v>9.9469496021220155E-3</v>
      </c>
      <c r="G42" s="2">
        <v>0.5</v>
      </c>
      <c r="H42" s="3">
        <f t="shared" si="22"/>
        <v>4.8527984471044963E-2</v>
      </c>
      <c r="I42" s="3">
        <f t="shared" si="23"/>
        <v>0.951472015528955</v>
      </c>
      <c r="J42" s="5">
        <f t="shared" si="30"/>
        <v>89609.110761020798</v>
      </c>
      <c r="K42" s="5">
        <f t="shared" si="24"/>
        <v>4348.5495354749655</v>
      </c>
      <c r="L42" s="5">
        <f t="shared" si="25"/>
        <v>437174.17996641656</v>
      </c>
      <c r="M42" s="5">
        <f t="shared" si="16"/>
        <v>2028588.7532202662</v>
      </c>
      <c r="N42" s="33">
        <f t="shared" si="26"/>
        <v>22.638197567101457</v>
      </c>
      <c r="O42" s="4"/>
      <c r="Q42" s="27" t="s">
        <v>60</v>
      </c>
      <c r="R42" s="29">
        <f t="shared" si="17"/>
        <v>89609.110761020798</v>
      </c>
      <c r="S42" s="29">
        <f t="shared" si="18"/>
        <v>437174.17996641656</v>
      </c>
      <c r="T42" s="35">
        <f t="shared" si="19"/>
        <v>22.638197567101457</v>
      </c>
      <c r="U42" s="42">
        <v>0.81758889711164551</v>
      </c>
      <c r="V42" s="43">
        <f t="shared" si="31"/>
        <v>0.18241110288835449</v>
      </c>
      <c r="W42" s="29">
        <f t="shared" si="27"/>
        <v>357428.75564443052</v>
      </c>
      <c r="X42" s="29">
        <f t="shared" si="20"/>
        <v>1470088.2467870889</v>
      </c>
      <c r="Y42" s="35">
        <f t="shared" si="28"/>
        <v>16.405566736485959</v>
      </c>
      <c r="Z42" s="36">
        <f t="shared" si="29"/>
        <v>6.2326308306154985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2293</v>
      </c>
      <c r="E43" s="55">
        <v>43</v>
      </c>
      <c r="F43" s="3">
        <f t="shared" si="21"/>
        <v>1.8752725686873091E-2</v>
      </c>
      <c r="G43" s="2">
        <v>0.5</v>
      </c>
      <c r="H43" s="3">
        <f t="shared" si="22"/>
        <v>8.9564674026244517E-2</v>
      </c>
      <c r="I43" s="3">
        <f t="shared" si="23"/>
        <v>0.91043532597375543</v>
      </c>
      <c r="J43" s="5">
        <f t="shared" si="30"/>
        <v>85260.561225545825</v>
      </c>
      <c r="K43" s="5">
        <f t="shared" si="24"/>
        <v>7636.3343734606742</v>
      </c>
      <c r="L43" s="5">
        <f t="shared" si="25"/>
        <v>407211.97019407747</v>
      </c>
      <c r="M43" s="5">
        <f t="shared" si="16"/>
        <v>1591414.5732538495</v>
      </c>
      <c r="N43" s="33">
        <f t="shared" si="26"/>
        <v>18.665307269605783</v>
      </c>
      <c r="O43" s="4"/>
      <c r="Q43" s="27" t="s">
        <v>62</v>
      </c>
      <c r="R43" s="29">
        <f t="shared" si="17"/>
        <v>85260.561225545825</v>
      </c>
      <c r="S43" s="29">
        <f t="shared" si="18"/>
        <v>407211.97019407747</v>
      </c>
      <c r="T43" s="35">
        <f t="shared" si="19"/>
        <v>18.665307269605783</v>
      </c>
      <c r="U43" s="42">
        <v>0.77888026534586052</v>
      </c>
      <c r="V43" s="43">
        <f t="shared" si="31"/>
        <v>0.22111973465413948</v>
      </c>
      <c r="W43" s="29">
        <f t="shared" si="27"/>
        <v>317169.36739677371</v>
      </c>
      <c r="X43" s="29">
        <f t="shared" si="20"/>
        <v>1112659.4911426585</v>
      </c>
      <c r="Y43" s="35">
        <f t="shared" si="28"/>
        <v>13.050107519222882</v>
      </c>
      <c r="Z43" s="36">
        <f t="shared" si="29"/>
        <v>5.6151997503829012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1495</v>
      </c>
      <c r="E44" s="55">
        <v>38</v>
      </c>
      <c r="F44" s="3">
        <f t="shared" si="21"/>
        <v>2.5418060200668897E-2</v>
      </c>
      <c r="G44" s="2">
        <v>0.5</v>
      </c>
      <c r="H44" s="3">
        <f t="shared" si="22"/>
        <v>0.11949685534591195</v>
      </c>
      <c r="I44" s="3">
        <f t="shared" si="23"/>
        <v>0.88050314465408808</v>
      </c>
      <c r="J44" s="5">
        <f t="shared" si="30"/>
        <v>77624.22685208515</v>
      </c>
      <c r="K44" s="5">
        <f t="shared" si="24"/>
        <v>9275.8510074818732</v>
      </c>
      <c r="L44" s="5">
        <f t="shared" si="25"/>
        <v>364931.50674172101</v>
      </c>
      <c r="M44" s="5">
        <f t="shared" si="16"/>
        <v>1184202.6030597719</v>
      </c>
      <c r="N44" s="33">
        <f t="shared" si="26"/>
        <v>15.255580004890724</v>
      </c>
      <c r="O44" s="4"/>
      <c r="Q44" s="27" t="s">
        <v>64</v>
      </c>
      <c r="R44" s="29">
        <f t="shared" si="17"/>
        <v>77624.22685208515</v>
      </c>
      <c r="S44" s="29">
        <f t="shared" si="18"/>
        <v>364931.50674172101</v>
      </c>
      <c r="T44" s="35">
        <f t="shared" si="19"/>
        <v>15.255580004890724</v>
      </c>
      <c r="U44" s="42">
        <v>0.71980976748499381</v>
      </c>
      <c r="V44" s="43">
        <f t="shared" si="31"/>
        <v>0.28019023251500619</v>
      </c>
      <c r="W44" s="29">
        <f t="shared" si="27"/>
        <v>262681.26301570667</v>
      </c>
      <c r="X44" s="29">
        <f t="shared" si="20"/>
        <v>795490.12374588486</v>
      </c>
      <c r="Y44" s="35">
        <f t="shared" si="28"/>
        <v>10.24796195731148</v>
      </c>
      <c r="Z44" s="36">
        <f t="shared" si="29"/>
        <v>5.0076180475792444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995</v>
      </c>
      <c r="E45" s="55">
        <v>44</v>
      </c>
      <c r="F45" s="3">
        <f t="shared" si="21"/>
        <v>4.4221105527638194E-2</v>
      </c>
      <c r="G45" s="2">
        <v>0.5</v>
      </c>
      <c r="H45" s="3">
        <f t="shared" si="22"/>
        <v>0.1990950226244344</v>
      </c>
      <c r="I45" s="3">
        <f t="shared" si="23"/>
        <v>0.80090497737556565</v>
      </c>
      <c r="J45" s="5">
        <f t="shared" si="30"/>
        <v>68348.375844603273</v>
      </c>
      <c r="K45" s="5">
        <f t="shared" si="24"/>
        <v>13607.821435124635</v>
      </c>
      <c r="L45" s="5">
        <f t="shared" si="25"/>
        <v>307722.32563520485</v>
      </c>
      <c r="M45" s="5">
        <f t="shared" si="16"/>
        <v>819271.09631805099</v>
      </c>
      <c r="N45" s="33">
        <f t="shared" si="26"/>
        <v>11.986694434125898</v>
      </c>
      <c r="O45" s="4"/>
      <c r="Q45" s="27" t="s">
        <v>66</v>
      </c>
      <c r="R45" s="29">
        <f t="shared" si="17"/>
        <v>68348.375844603273</v>
      </c>
      <c r="S45" s="29">
        <f t="shared" si="18"/>
        <v>307722.32563520485</v>
      </c>
      <c r="T45" s="35">
        <f t="shared" si="19"/>
        <v>11.986694434125898</v>
      </c>
      <c r="U45" s="42">
        <v>0.68480776711742686</v>
      </c>
      <c r="V45" s="43">
        <f t="shared" si="31"/>
        <v>0.31519223288257314</v>
      </c>
      <c r="W45" s="29">
        <f t="shared" si="27"/>
        <v>210730.63871042634</v>
      </c>
      <c r="X45" s="29">
        <f t="shared" si="20"/>
        <v>532808.86073017819</v>
      </c>
      <c r="Y45" s="35">
        <f t="shared" si="28"/>
        <v>7.7954867858392323</v>
      </c>
      <c r="Z45" s="36">
        <f t="shared" si="29"/>
        <v>4.1912076482866656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528</v>
      </c>
      <c r="E46" s="55">
        <v>54</v>
      </c>
      <c r="F46" s="3">
        <f t="shared" si="21"/>
        <v>0.10227272727272728</v>
      </c>
      <c r="G46" s="2">
        <v>0.5</v>
      </c>
      <c r="H46" s="3">
        <f t="shared" si="22"/>
        <v>0.40723981900452488</v>
      </c>
      <c r="I46" s="3">
        <f t="shared" si="23"/>
        <v>0.59276018099547512</v>
      </c>
      <c r="J46" s="5">
        <f t="shared" si="30"/>
        <v>54740.554409478646</v>
      </c>
      <c r="K46" s="5">
        <f t="shared" si="24"/>
        <v>22292.53346992343</v>
      </c>
      <c r="L46" s="5">
        <f t="shared" si="25"/>
        <v>217971.43837258467</v>
      </c>
      <c r="M46" s="5">
        <f>L46+M47</f>
        <v>511548.7706828462</v>
      </c>
      <c r="N46" s="33">
        <f t="shared" si="26"/>
        <v>9.3449687567334632</v>
      </c>
      <c r="O46" s="4"/>
      <c r="Q46" s="27" t="s">
        <v>68</v>
      </c>
      <c r="R46" s="29">
        <f t="shared" si="17"/>
        <v>54740.554409478646</v>
      </c>
      <c r="S46" s="29">
        <f t="shared" si="18"/>
        <v>217971.43837258467</v>
      </c>
      <c r="T46" s="35">
        <f t="shared" si="19"/>
        <v>9.3449687567334632</v>
      </c>
      <c r="U46" s="42">
        <v>0.65629805890441617</v>
      </c>
      <c r="V46" s="43">
        <f t="shared" si="31"/>
        <v>0.34370194109558383</v>
      </c>
      <c r="W46" s="29">
        <f t="shared" si="27"/>
        <v>143054.2319005309</v>
      </c>
      <c r="X46" s="29">
        <f>X47+W46</f>
        <v>322078.22201975191</v>
      </c>
      <c r="Y46" s="35">
        <f t="shared" si="28"/>
        <v>5.8837223242295513</v>
      </c>
      <c r="Z46" s="36">
        <f t="shared" si="29"/>
        <v>3.4612464325039118</v>
      </c>
    </row>
    <row r="47" spans="1:26" s="2" customFormat="1" x14ac:dyDescent="0.25">
      <c r="A47" s="12">
        <v>19</v>
      </c>
      <c r="B47" s="13" t="s">
        <v>69</v>
      </c>
      <c r="C47" s="12"/>
      <c r="D47" s="55">
        <v>380</v>
      </c>
      <c r="E47" s="55">
        <v>42</v>
      </c>
      <c r="F47" s="17">
        <f t="shared" si="21"/>
        <v>0.11052631578947368</v>
      </c>
      <c r="G47" s="12"/>
      <c r="H47" s="17">
        <v>1</v>
      </c>
      <c r="I47" s="17">
        <f t="shared" si="23"/>
        <v>0</v>
      </c>
      <c r="J47" s="21">
        <f t="shared" si="30"/>
        <v>32448.020939555216</v>
      </c>
      <c r="K47" s="21">
        <f t="shared" si="24"/>
        <v>32448.020939555216</v>
      </c>
      <c r="L47" s="21">
        <f>K47/F47</f>
        <v>293577.3323102615</v>
      </c>
      <c r="M47" s="21">
        <f>L47</f>
        <v>293577.3323102615</v>
      </c>
      <c r="N47" s="34">
        <f t="shared" si="26"/>
        <v>9.0476190476190474</v>
      </c>
      <c r="O47" s="4"/>
      <c r="Q47" s="30" t="s">
        <v>69</v>
      </c>
      <c r="R47" s="31">
        <f t="shared" si="17"/>
        <v>32448.020939555216</v>
      </c>
      <c r="S47" s="31">
        <f t="shared" si="18"/>
        <v>293577.3323102615</v>
      </c>
      <c r="T47" s="38">
        <f t="shared" si="19"/>
        <v>9.0476190476190474</v>
      </c>
      <c r="U47" s="44">
        <v>0.6098018151143324</v>
      </c>
      <c r="V47" s="45">
        <f t="shared" si="31"/>
        <v>0.3901981848856676</v>
      </c>
      <c r="W47" s="31">
        <f t="shared" si="27"/>
        <v>179023.99011922101</v>
      </c>
      <c r="X47" s="31">
        <f>W47</f>
        <v>179023.99011922101</v>
      </c>
      <c r="Y47" s="38">
        <f t="shared" si="28"/>
        <v>5.5172545177011036</v>
      </c>
      <c r="Z47" s="37">
        <f t="shared" si="29"/>
        <v>3.5303645299179438</v>
      </c>
    </row>
    <row r="48" spans="1:26" s="2" customFormat="1" ht="13.2" x14ac:dyDescent="0.25">
      <c r="B48" s="2" t="s">
        <v>70</v>
      </c>
      <c r="D48" s="58">
        <f>SUM(D29:D47)</f>
        <v>58559</v>
      </c>
      <c r="E48" s="58">
        <f>SUM(E29:E47)</f>
        <v>344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1143</v>
      </c>
      <c r="E54" s="49">
        <f>E4+E29</f>
        <v>4</v>
      </c>
      <c r="F54" s="3">
        <f>E54/D54</f>
        <v>3.499562554680665E-3</v>
      </c>
      <c r="G54" s="2">
        <v>0.3</v>
      </c>
      <c r="H54" s="18">
        <f>C54*F54/(1+(1-G54)*C54*F54)</f>
        <v>3.4910106475824752E-3</v>
      </c>
      <c r="I54" s="18">
        <f>1-H54</f>
        <v>0.9965089893524175</v>
      </c>
      <c r="J54" s="19">
        <v>100000</v>
      </c>
      <c r="K54" s="20">
        <f>J54*H54</f>
        <v>349.1010647582475</v>
      </c>
      <c r="L54" s="20">
        <f>C54*(J55+G54*K54)</f>
        <v>99755.629254669228</v>
      </c>
      <c r="M54" s="5">
        <f t="shared" ref="M54:M70" si="32">L54+M55</f>
        <v>7594349.5967989918</v>
      </c>
      <c r="N54" s="32">
        <f>M54/J54</f>
        <v>75.943495967989918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99755.629254669228</v>
      </c>
      <c r="T54" s="35">
        <f t="shared" ref="T54:T72" si="35">N54</f>
        <v>75.943495967989918</v>
      </c>
      <c r="U54" s="42">
        <v>0.96170886472285344</v>
      </c>
      <c r="V54" s="43">
        <f>1-U54</f>
        <v>3.829113527714656E-2</v>
      </c>
      <c r="W54" s="29">
        <f>S54*U54</f>
        <v>95935.872960221808</v>
      </c>
      <c r="X54" s="29">
        <f t="shared" ref="X54:X70" si="36">X55+W54</f>
        <v>6719054.529253521</v>
      </c>
      <c r="Y54" s="40">
        <f>X54/R54</f>
        <v>67.190545292535205</v>
      </c>
      <c r="Z54" s="36">
        <f>T54-Y54</f>
        <v>8.7529506754547128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5111</v>
      </c>
      <c r="E55" s="49">
        <f t="shared" si="37"/>
        <v>4</v>
      </c>
      <c r="F55" s="3">
        <f t="shared" ref="F55:F72" si="38">E55/D55</f>
        <v>7.8262570925454898E-4</v>
      </c>
      <c r="G55" s="2">
        <v>0.4</v>
      </c>
      <c r="H55" s="3">
        <f t="shared" ref="H55:H71" si="39">C55*F55/(1+(1-G55)*C55*F55)</f>
        <v>3.1246338319728161E-3</v>
      </c>
      <c r="I55" s="3">
        <f t="shared" ref="I55:I72" si="40">1-H55</f>
        <v>0.99687536616802719</v>
      </c>
      <c r="J55" s="5">
        <f>I54*J54</f>
        <v>99650.898935241756</v>
      </c>
      <c r="K55" s="5">
        <f t="shared" ref="K55:K72" si="41">J55*H55</f>
        <v>311.37257019956024</v>
      </c>
      <c r="L55" s="5">
        <f t="shared" ref="L55:L71" si="42">C55*(J56+G55*K55)</f>
        <v>397856.3015724881</v>
      </c>
      <c r="M55" s="5">
        <f t="shared" si="32"/>
        <v>7494593.9675443228</v>
      </c>
      <c r="N55" s="33">
        <f t="shared" ref="N55:N72" si="43">M55/J55</f>
        <v>75.20849332643445</v>
      </c>
      <c r="O55" s="4"/>
      <c r="Q55" s="27" t="s">
        <v>36</v>
      </c>
      <c r="R55" s="29">
        <f t="shared" si="33"/>
        <v>99650.898935241756</v>
      </c>
      <c r="S55" s="29">
        <f t="shared" si="34"/>
        <v>397856.3015724881</v>
      </c>
      <c r="T55" s="35">
        <f t="shared" si="35"/>
        <v>75.20849332643445</v>
      </c>
      <c r="U55" s="42">
        <v>0.96170886472285344</v>
      </c>
      <c r="V55" s="43">
        <f>1-U55</f>
        <v>3.829113527714656E-2</v>
      </c>
      <c r="W55" s="29">
        <f t="shared" ref="W55:W72" si="44">S55*U55</f>
        <v>382621.93210811075</v>
      </c>
      <c r="X55" s="29">
        <f t="shared" si="36"/>
        <v>6623118.656293299</v>
      </c>
      <c r="Y55" s="35">
        <f t="shared" ref="Y55:Y72" si="45">X55/R55</f>
        <v>66.463210337895092</v>
      </c>
      <c r="Z55" s="36">
        <f t="shared" ref="Z55:Z72" si="46">T55-Y55</f>
        <v>8.7452829885393584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6981</v>
      </c>
      <c r="E56" s="49">
        <f t="shared" si="37"/>
        <v>1</v>
      </c>
      <c r="F56" s="3">
        <f t="shared" si="38"/>
        <v>1.4324595330181923E-4</v>
      </c>
      <c r="G56" s="2">
        <v>0.5</v>
      </c>
      <c r="H56" s="3">
        <f t="shared" si="39"/>
        <v>7.1597336579079258E-4</v>
      </c>
      <c r="I56" s="3">
        <f t="shared" si="40"/>
        <v>0.99928402663420923</v>
      </c>
      <c r="J56" s="5">
        <f t="shared" ref="J56:J72" si="47">I55*J55</f>
        <v>99339.526365042198</v>
      </c>
      <c r="K56" s="5">
        <f t="shared" si="41"/>
        <v>71.124455047642442</v>
      </c>
      <c r="L56" s="5">
        <f t="shared" si="42"/>
        <v>496519.82068759191</v>
      </c>
      <c r="M56" s="5">
        <f t="shared" si="32"/>
        <v>7096737.6659718351</v>
      </c>
      <c r="N56" s="33">
        <f t="shared" si="43"/>
        <v>71.439213832100506</v>
      </c>
      <c r="O56" s="4"/>
      <c r="Q56" s="27" t="s">
        <v>38</v>
      </c>
      <c r="R56" s="29">
        <f t="shared" si="33"/>
        <v>99339.526365042198</v>
      </c>
      <c r="S56" s="29">
        <f t="shared" si="34"/>
        <v>496519.82068759191</v>
      </c>
      <c r="T56" s="35">
        <f t="shared" si="35"/>
        <v>71.439213832100506</v>
      </c>
      <c r="U56" s="42">
        <v>0.96170886472285344</v>
      </c>
      <c r="V56" s="43">
        <f>1-U56</f>
        <v>3.829113527714656E-2</v>
      </c>
      <c r="W56" s="29">
        <f t="shared" si="44"/>
        <v>477507.5130658588</v>
      </c>
      <c r="X56" s="29">
        <f t="shared" si="36"/>
        <v>6240496.7241851883</v>
      </c>
      <c r="Y56" s="35">
        <f t="shared" si="45"/>
        <v>62.819875960081411</v>
      </c>
      <c r="Z56" s="36">
        <f t="shared" si="46"/>
        <v>8.619337872019095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7487</v>
      </c>
      <c r="E57" s="49">
        <f t="shared" si="37"/>
        <v>2</v>
      </c>
      <c r="F57" s="3">
        <f t="shared" si="38"/>
        <v>2.6712969146520634E-4</v>
      </c>
      <c r="G57" s="2">
        <v>0.5</v>
      </c>
      <c r="H57" s="3">
        <f t="shared" si="39"/>
        <v>1.3347570742124931E-3</v>
      </c>
      <c r="I57" s="3">
        <f t="shared" si="40"/>
        <v>0.99866524292578751</v>
      </c>
      <c r="J57" s="5">
        <f t="shared" si="47"/>
        <v>99268.401909994558</v>
      </c>
      <c r="K57" s="5">
        <f t="shared" si="41"/>
        <v>132.49920169513419</v>
      </c>
      <c r="L57" s="5">
        <f t="shared" si="42"/>
        <v>496010.761545735</v>
      </c>
      <c r="M57" s="5">
        <f t="shared" si="32"/>
        <v>6600217.8452842431</v>
      </c>
      <c r="N57" s="33">
        <f t="shared" si="43"/>
        <v>66.488607837855383</v>
      </c>
      <c r="O57" s="4"/>
      <c r="Q57" s="27" t="s">
        <v>40</v>
      </c>
      <c r="R57" s="29">
        <f t="shared" si="33"/>
        <v>99268.401909994558</v>
      </c>
      <c r="S57" s="29">
        <f t="shared" si="34"/>
        <v>496010.761545735</v>
      </c>
      <c r="T57" s="35">
        <f t="shared" si="35"/>
        <v>66.488607837855383</v>
      </c>
      <c r="U57" s="42">
        <v>0.96170886472285344</v>
      </c>
      <c r="V57" s="43">
        <f>1-U57</f>
        <v>3.829113527714656E-2</v>
      </c>
      <c r="W57" s="29">
        <f t="shared" si="44"/>
        <v>477017.94637646677</v>
      </c>
      <c r="X57" s="29">
        <f t="shared" si="36"/>
        <v>5762989.2111193296</v>
      </c>
      <c r="Y57" s="35">
        <f t="shared" si="45"/>
        <v>58.054618591972108</v>
      </c>
      <c r="Z57" s="36">
        <f t="shared" si="46"/>
        <v>8.433989245883275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8233</v>
      </c>
      <c r="E58" s="49">
        <f t="shared" si="37"/>
        <v>13</v>
      </c>
      <c r="F58" s="3">
        <f t="shared" si="38"/>
        <v>1.5790112960038867E-3</v>
      </c>
      <c r="G58" s="2">
        <v>0.5</v>
      </c>
      <c r="H58" s="3">
        <f t="shared" si="39"/>
        <v>7.8640130663601721E-3</v>
      </c>
      <c r="I58" s="3">
        <f t="shared" si="40"/>
        <v>0.9921359869336398</v>
      </c>
      <c r="J58" s="5">
        <f t="shared" si="47"/>
        <v>99135.902708299429</v>
      </c>
      <c r="K58" s="5">
        <f t="shared" si="41"/>
        <v>779.60603424347744</v>
      </c>
      <c r="L58" s="5">
        <f t="shared" si="42"/>
        <v>493730.49845588848</v>
      </c>
      <c r="M58" s="5">
        <f t="shared" si="32"/>
        <v>6104207.0837385077</v>
      </c>
      <c r="N58" s="33">
        <f t="shared" si="43"/>
        <v>61.574131237799051</v>
      </c>
      <c r="O58" s="4"/>
      <c r="Q58" s="27" t="s">
        <v>42</v>
      </c>
      <c r="R58" s="29">
        <f t="shared" si="33"/>
        <v>99135.902708299429</v>
      </c>
      <c r="S58" s="29">
        <f t="shared" si="34"/>
        <v>493730.49845588848</v>
      </c>
      <c r="T58" s="35">
        <f t="shared" si="35"/>
        <v>61.574131237799051</v>
      </c>
      <c r="U58" s="42">
        <v>0.96170886472285344</v>
      </c>
      <c r="V58" s="43">
        <f>1-U58</f>
        <v>3.829113527714656E-2</v>
      </c>
      <c r="W58" s="29">
        <f t="shared" si="44"/>
        <v>474824.99714906106</v>
      </c>
      <c r="X58" s="29">
        <f t="shared" si="36"/>
        <v>5285971.2647428624</v>
      </c>
      <c r="Y58" s="35">
        <f t="shared" si="45"/>
        <v>53.320453239796173</v>
      </c>
      <c r="Z58" s="36">
        <f t="shared" si="46"/>
        <v>8.2536779980028783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8653</v>
      </c>
      <c r="E59" s="49">
        <f t="shared" si="37"/>
        <v>10</v>
      </c>
      <c r="F59" s="3">
        <f t="shared" si="38"/>
        <v>1.1556685542586387E-3</v>
      </c>
      <c r="G59" s="2">
        <v>0.5</v>
      </c>
      <c r="H59" s="3">
        <f t="shared" si="39"/>
        <v>5.7616962433740485E-3</v>
      </c>
      <c r="I59" s="3">
        <f t="shared" si="40"/>
        <v>0.99423830375662592</v>
      </c>
      <c r="J59" s="5">
        <f t="shared" si="47"/>
        <v>98356.29667405595</v>
      </c>
      <c r="K59" s="5">
        <f t="shared" si="41"/>
        <v>566.69910505909161</v>
      </c>
      <c r="L59" s="5">
        <f t="shared" si="42"/>
        <v>490364.73560763203</v>
      </c>
      <c r="M59" s="5">
        <f t="shared" si="32"/>
        <v>5610476.5852826191</v>
      </c>
      <c r="N59" s="33">
        <f t="shared" si="43"/>
        <v>57.042373238952266</v>
      </c>
      <c r="O59" s="4"/>
      <c r="Q59" s="27" t="s">
        <v>44</v>
      </c>
      <c r="R59" s="29">
        <f t="shared" si="33"/>
        <v>98356.29667405595</v>
      </c>
      <c r="S59" s="29">
        <f t="shared" si="34"/>
        <v>490364.73560763203</v>
      </c>
      <c r="T59" s="35">
        <f t="shared" si="35"/>
        <v>57.042373238952266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472266.20149645745</v>
      </c>
      <c r="X59" s="29">
        <f t="shared" si="36"/>
        <v>4811146.267593801</v>
      </c>
      <c r="Y59" s="35">
        <f t="shared" si="45"/>
        <v>48.915488182088772</v>
      </c>
      <c r="Z59" s="36">
        <f t="shared" si="46"/>
        <v>8.1268850568634932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8554</v>
      </c>
      <c r="E60" s="49">
        <f t="shared" si="37"/>
        <v>15</v>
      </c>
      <c r="F60" s="3">
        <f t="shared" si="38"/>
        <v>1.7535655833528173E-3</v>
      </c>
      <c r="G60" s="2">
        <v>0.5</v>
      </c>
      <c r="H60" s="3">
        <f t="shared" si="39"/>
        <v>8.7295582843508121E-3</v>
      </c>
      <c r="I60" s="3">
        <f t="shared" si="40"/>
        <v>0.99127044171564915</v>
      </c>
      <c r="J60" s="5">
        <f t="shared" si="47"/>
        <v>97789.597568996862</v>
      </c>
      <c r="K60" s="5">
        <f t="shared" si="41"/>
        <v>853.65999158176862</v>
      </c>
      <c r="L60" s="5">
        <f t="shared" si="42"/>
        <v>486813.83786602988</v>
      </c>
      <c r="M60" s="5">
        <f t="shared" si="32"/>
        <v>5120111.8496749867</v>
      </c>
      <c r="N60" s="33">
        <f t="shared" si="43"/>
        <v>52.358450969822407</v>
      </c>
      <c r="O60" s="4"/>
      <c r="Q60" s="27" t="s">
        <v>46</v>
      </c>
      <c r="R60" s="29">
        <f t="shared" si="33"/>
        <v>97789.597568996862</v>
      </c>
      <c r="S60" s="29">
        <f t="shared" si="34"/>
        <v>486813.83786602988</v>
      </c>
      <c r="T60" s="35">
        <f t="shared" si="35"/>
        <v>52.358450969822407</v>
      </c>
      <c r="U60" s="42">
        <v>0.95736753435116873</v>
      </c>
      <c r="V60" s="43">
        <f t="shared" si="48"/>
        <v>4.2632465648831275E-2</v>
      </c>
      <c r="W60" s="29">
        <f t="shared" si="44"/>
        <v>466059.76364583062</v>
      </c>
      <c r="X60" s="29">
        <f t="shared" si="36"/>
        <v>4338880.0660973433</v>
      </c>
      <c r="Y60" s="35">
        <f t="shared" si="45"/>
        <v>44.36954618855021</v>
      </c>
      <c r="Z60" s="36">
        <f t="shared" si="46"/>
        <v>7.9889047812721969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8671</v>
      </c>
      <c r="E61" s="49">
        <f t="shared" si="37"/>
        <v>13</v>
      </c>
      <c r="F61" s="3">
        <f t="shared" si="38"/>
        <v>1.4992503748125937E-3</v>
      </c>
      <c r="G61" s="2">
        <v>0.5</v>
      </c>
      <c r="H61" s="3">
        <f t="shared" si="39"/>
        <v>7.4682598954443607E-3</v>
      </c>
      <c r="I61" s="3">
        <f t="shared" si="40"/>
        <v>0.99253174010455569</v>
      </c>
      <c r="J61" s="5">
        <f t="shared" si="47"/>
        <v>96935.937577415083</v>
      </c>
      <c r="K61" s="5">
        <f t="shared" si="41"/>
        <v>723.94277503670708</v>
      </c>
      <c r="L61" s="5">
        <f t="shared" si="42"/>
        <v>482869.83094948367</v>
      </c>
      <c r="M61" s="5">
        <f t="shared" si="32"/>
        <v>4633298.011808957</v>
      </c>
      <c r="N61" s="33">
        <f t="shared" si="43"/>
        <v>47.797526155959524</v>
      </c>
      <c r="O61" s="4"/>
      <c r="Q61" s="27" t="s">
        <v>48</v>
      </c>
      <c r="R61" s="29">
        <f t="shared" si="33"/>
        <v>96935.937577415083</v>
      </c>
      <c r="S61" s="29">
        <f t="shared" si="34"/>
        <v>482869.83094948367</v>
      </c>
      <c r="T61" s="35">
        <f t="shared" si="35"/>
        <v>47.797526155959524</v>
      </c>
      <c r="U61" s="42">
        <v>0.95681081085376496</v>
      </c>
      <c r="V61" s="43">
        <f t="shared" si="48"/>
        <v>4.3189189146235041E-2</v>
      </c>
      <c r="W61" s="29">
        <f t="shared" si="44"/>
        <v>462015.07448759588</v>
      </c>
      <c r="X61" s="29">
        <f t="shared" si="36"/>
        <v>3872820.3024515123</v>
      </c>
      <c r="Y61" s="35">
        <f t="shared" si="45"/>
        <v>39.952368535751731</v>
      </c>
      <c r="Z61" s="36">
        <f t="shared" si="46"/>
        <v>7.8451576202077931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9538</v>
      </c>
      <c r="E62" s="49">
        <f t="shared" si="37"/>
        <v>27</v>
      </c>
      <c r="F62" s="3">
        <f t="shared" si="38"/>
        <v>2.8307821346194172E-3</v>
      </c>
      <c r="G62" s="2">
        <v>0.5</v>
      </c>
      <c r="H62" s="3">
        <f t="shared" si="39"/>
        <v>1.4054447972515744E-2</v>
      </c>
      <c r="I62" s="3">
        <f t="shared" si="40"/>
        <v>0.98594555202748424</v>
      </c>
      <c r="J62" s="5">
        <f t="shared" si="47"/>
        <v>96211.99480237838</v>
      </c>
      <c r="K62" s="5">
        <f t="shared" si="41"/>
        <v>1352.2064752819822</v>
      </c>
      <c r="L62" s="5">
        <f t="shared" si="42"/>
        <v>477679.45782368688</v>
      </c>
      <c r="M62" s="5">
        <f t="shared" si="32"/>
        <v>4150428.1808594731</v>
      </c>
      <c r="N62" s="33">
        <f t="shared" si="43"/>
        <v>43.138365329443033</v>
      </c>
      <c r="O62" s="4"/>
      <c r="Q62" s="27" t="s">
        <v>50</v>
      </c>
      <c r="R62" s="29">
        <f t="shared" si="33"/>
        <v>96211.99480237838</v>
      </c>
      <c r="S62" s="29">
        <f t="shared" si="34"/>
        <v>477679.45782368688</v>
      </c>
      <c r="T62" s="35">
        <f t="shared" si="35"/>
        <v>43.138365329443033</v>
      </c>
      <c r="U62" s="42">
        <v>0.94800928093814252</v>
      </c>
      <c r="V62" s="43">
        <f t="shared" si="48"/>
        <v>5.1990719061857482E-2</v>
      </c>
      <c r="W62" s="29">
        <f t="shared" si="44"/>
        <v>452844.5593303552</v>
      </c>
      <c r="X62" s="29">
        <f t="shared" si="36"/>
        <v>3410805.2279639165</v>
      </c>
      <c r="Y62" s="35">
        <f t="shared" si="45"/>
        <v>35.450935561306963</v>
      </c>
      <c r="Z62" s="36">
        <f t="shared" si="46"/>
        <v>7.6874297681360702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10487</v>
      </c>
      <c r="E63" s="49">
        <f t="shared" si="37"/>
        <v>39</v>
      </c>
      <c r="F63" s="3">
        <f t="shared" si="38"/>
        <v>3.7188900543530085E-3</v>
      </c>
      <c r="G63" s="2">
        <v>0.5</v>
      </c>
      <c r="H63" s="3">
        <f t="shared" si="39"/>
        <v>1.8423165950210214E-2</v>
      </c>
      <c r="I63" s="3">
        <f t="shared" si="40"/>
        <v>0.98157683404978979</v>
      </c>
      <c r="J63" s="5">
        <f t="shared" si="47"/>
        <v>94859.788327096394</v>
      </c>
      <c r="K63" s="5">
        <f t="shared" si="41"/>
        <v>1747.6176223519105</v>
      </c>
      <c r="L63" s="5">
        <f t="shared" si="42"/>
        <v>469929.8975796022</v>
      </c>
      <c r="M63" s="5">
        <f t="shared" si="32"/>
        <v>3672748.7230357863</v>
      </c>
      <c r="N63" s="33">
        <f t="shared" si="43"/>
        <v>38.717656741667824</v>
      </c>
      <c r="O63" s="4"/>
      <c r="Q63" s="27" t="s">
        <v>52</v>
      </c>
      <c r="R63" s="29">
        <f t="shared" si="33"/>
        <v>94859.788327096394</v>
      </c>
      <c r="S63" s="29">
        <f t="shared" si="34"/>
        <v>469929.8975796022</v>
      </c>
      <c r="T63" s="35">
        <f t="shared" si="35"/>
        <v>38.717656741667824</v>
      </c>
      <c r="U63" s="42">
        <v>0.94216194080535964</v>
      </c>
      <c r="V63" s="43">
        <f t="shared" si="48"/>
        <v>5.7838059194640357E-2</v>
      </c>
      <c r="W63" s="29">
        <f t="shared" si="44"/>
        <v>442750.0643460619</v>
      </c>
      <c r="X63" s="29">
        <f t="shared" si="36"/>
        <v>2957960.6686335611</v>
      </c>
      <c r="Y63" s="35">
        <f t="shared" si="45"/>
        <v>31.182450654790564</v>
      </c>
      <c r="Z63" s="36">
        <f t="shared" si="46"/>
        <v>7.5352060868772597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10386</v>
      </c>
      <c r="E64" s="49">
        <f t="shared" si="37"/>
        <v>44</v>
      </c>
      <c r="F64" s="3">
        <f t="shared" si="38"/>
        <v>4.2364721740804929E-3</v>
      </c>
      <c r="G64" s="2">
        <v>0.5</v>
      </c>
      <c r="H64" s="3">
        <f t="shared" si="39"/>
        <v>2.0960365853658534E-2</v>
      </c>
      <c r="I64" s="3">
        <f t="shared" si="40"/>
        <v>0.97903963414634143</v>
      </c>
      <c r="J64" s="5">
        <f t="shared" si="47"/>
        <v>93112.17070474448</v>
      </c>
      <c r="K64" s="5">
        <f t="shared" si="41"/>
        <v>1951.6651633997508</v>
      </c>
      <c r="L64" s="5">
        <f t="shared" si="42"/>
        <v>460681.69061522296</v>
      </c>
      <c r="M64" s="5">
        <f t="shared" si="32"/>
        <v>3202818.8254561843</v>
      </c>
      <c r="N64" s="33">
        <f t="shared" si="43"/>
        <v>34.39742410916628</v>
      </c>
      <c r="O64" s="4"/>
      <c r="Q64" s="27" t="s">
        <v>54</v>
      </c>
      <c r="R64" s="29">
        <f t="shared" si="33"/>
        <v>93112.17070474448</v>
      </c>
      <c r="S64" s="29">
        <f t="shared" si="34"/>
        <v>460681.69061522296</v>
      </c>
      <c r="T64" s="35">
        <f t="shared" si="35"/>
        <v>34.39742410916628</v>
      </c>
      <c r="U64" s="42">
        <v>0.92489605986448908</v>
      </c>
      <c r="V64" s="43">
        <f t="shared" si="48"/>
        <v>7.5103940135510916E-2</v>
      </c>
      <c r="W64" s="29">
        <f t="shared" si="44"/>
        <v>426082.68050173129</v>
      </c>
      <c r="X64" s="29">
        <f t="shared" si="36"/>
        <v>2515210.6042874991</v>
      </c>
      <c r="Y64" s="35">
        <f t="shared" si="45"/>
        <v>27.012694315366637</v>
      </c>
      <c r="Z64" s="36">
        <f t="shared" si="46"/>
        <v>7.384729793799643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8936</v>
      </c>
      <c r="E65" s="49">
        <f t="shared" si="37"/>
        <v>67</v>
      </c>
      <c r="F65" s="3">
        <f t="shared" si="38"/>
        <v>7.4977618621307075E-3</v>
      </c>
      <c r="G65" s="2">
        <v>0.5</v>
      </c>
      <c r="H65" s="3">
        <f t="shared" si="39"/>
        <v>3.6799033338825726E-2</v>
      </c>
      <c r="I65" s="3">
        <f t="shared" si="40"/>
        <v>0.96320096666117427</v>
      </c>
      <c r="J65" s="5">
        <f t="shared" si="47"/>
        <v>91160.505541344726</v>
      </c>
      <c r="K65" s="5">
        <f t="shared" si="41"/>
        <v>3354.6184826001518</v>
      </c>
      <c r="L65" s="5">
        <f t="shared" si="42"/>
        <v>447415.98150022322</v>
      </c>
      <c r="M65" s="5">
        <f t="shared" si="32"/>
        <v>2742137.1348409615</v>
      </c>
      <c r="N65" s="33">
        <f t="shared" si="43"/>
        <v>30.080319526061633</v>
      </c>
      <c r="O65" s="4"/>
      <c r="Q65" s="27" t="s">
        <v>56</v>
      </c>
      <c r="R65" s="29">
        <f t="shared" si="33"/>
        <v>91160.505541344726</v>
      </c>
      <c r="S65" s="29">
        <f t="shared" si="34"/>
        <v>447415.98150022322</v>
      </c>
      <c r="T65" s="35">
        <f t="shared" si="35"/>
        <v>30.080319526061633</v>
      </c>
      <c r="U65" s="42">
        <v>0.89970667843387275</v>
      </c>
      <c r="V65" s="43">
        <f t="shared" si="48"/>
        <v>0.10029332156612725</v>
      </c>
      <c r="W65" s="29">
        <f t="shared" si="44"/>
        <v>402543.1465937969</v>
      </c>
      <c r="X65" s="29">
        <f t="shared" si="36"/>
        <v>2089127.923785768</v>
      </c>
      <c r="Y65" s="35">
        <f t="shared" si="45"/>
        <v>22.917028721810563</v>
      </c>
      <c r="Z65" s="36">
        <f t="shared" si="46"/>
        <v>7.1632908042510692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7175</v>
      </c>
      <c r="E66" s="49">
        <f t="shared" si="37"/>
        <v>78</v>
      </c>
      <c r="F66" s="3">
        <f t="shared" si="38"/>
        <v>1.0871080139372822E-2</v>
      </c>
      <c r="G66" s="2">
        <v>0.5</v>
      </c>
      <c r="H66" s="3">
        <f t="shared" si="39"/>
        <v>5.2917232021709629E-2</v>
      </c>
      <c r="I66" s="3">
        <f t="shared" si="40"/>
        <v>0.94708276797829039</v>
      </c>
      <c r="J66" s="5">
        <f t="shared" si="47"/>
        <v>87805.887058744571</v>
      </c>
      <c r="K66" s="5">
        <f t="shared" si="41"/>
        <v>4646.4444983596177</v>
      </c>
      <c r="L66" s="5">
        <f t="shared" si="42"/>
        <v>427413.32404782379</v>
      </c>
      <c r="M66" s="5">
        <f t="shared" si="32"/>
        <v>2294721.1533407383</v>
      </c>
      <c r="N66" s="33">
        <f t="shared" si="43"/>
        <v>26.134023927182767</v>
      </c>
      <c r="O66" s="4"/>
      <c r="Q66" s="27" t="s">
        <v>58</v>
      </c>
      <c r="R66" s="29">
        <f t="shared" si="33"/>
        <v>87805.887058744571</v>
      </c>
      <c r="S66" s="29">
        <f t="shared" si="34"/>
        <v>427413.32404782379</v>
      </c>
      <c r="T66" s="35">
        <f t="shared" si="35"/>
        <v>26.134023927182767</v>
      </c>
      <c r="U66" s="42">
        <v>0.86438699185239576</v>
      </c>
      <c r="V66" s="43">
        <f t="shared" si="48"/>
        <v>0.13561300814760424</v>
      </c>
      <c r="W66" s="29">
        <f t="shared" si="44"/>
        <v>369450.51745133166</v>
      </c>
      <c r="X66" s="29">
        <f t="shared" si="36"/>
        <v>1686584.7771919712</v>
      </c>
      <c r="Y66" s="35">
        <f t="shared" si="45"/>
        <v>19.208105899136346</v>
      </c>
      <c r="Z66" s="36">
        <f t="shared" si="46"/>
        <v>6.9259180280464214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5672</v>
      </c>
      <c r="E67" s="49">
        <f t="shared" si="37"/>
        <v>78</v>
      </c>
      <c r="F67" s="3">
        <f t="shared" si="38"/>
        <v>1.3751763046544428E-2</v>
      </c>
      <c r="G67" s="2">
        <v>0.5</v>
      </c>
      <c r="H67" s="3">
        <f t="shared" si="39"/>
        <v>6.6473495824100906E-2</v>
      </c>
      <c r="I67" s="3">
        <f t="shared" si="40"/>
        <v>0.93352650417589911</v>
      </c>
      <c r="J67" s="5">
        <f t="shared" si="47"/>
        <v>83159.442560384952</v>
      </c>
      <c r="K67" s="5">
        <f t="shared" si="41"/>
        <v>5527.8988577723085</v>
      </c>
      <c r="L67" s="5">
        <f t="shared" si="42"/>
        <v>401977.46565749403</v>
      </c>
      <c r="M67" s="5">
        <f t="shared" si="32"/>
        <v>1867307.8292929144</v>
      </c>
      <c r="N67" s="33">
        <f t="shared" si="43"/>
        <v>22.454549619389251</v>
      </c>
      <c r="O67" s="4"/>
      <c r="Q67" s="27" t="s">
        <v>60</v>
      </c>
      <c r="R67" s="29">
        <f t="shared" si="33"/>
        <v>83159.442560384952</v>
      </c>
      <c r="S67" s="29">
        <f t="shared" si="34"/>
        <v>401977.46565749403</v>
      </c>
      <c r="T67" s="35">
        <f t="shared" si="35"/>
        <v>22.454549619389251</v>
      </c>
      <c r="U67" s="42">
        <v>0.82345390469096191</v>
      </c>
      <c r="V67" s="43">
        <f t="shared" si="48"/>
        <v>0.17654609530903809</v>
      </c>
      <c r="W67" s="29">
        <f t="shared" si="44"/>
        <v>331009.9136934405</v>
      </c>
      <c r="X67" s="29">
        <f t="shared" si="36"/>
        <v>1317134.2597406395</v>
      </c>
      <c r="Y67" s="35">
        <f t="shared" si="45"/>
        <v>15.838661481938418</v>
      </c>
      <c r="Z67" s="36">
        <f t="shared" si="46"/>
        <v>6.6158881374508329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4271</v>
      </c>
      <c r="E68" s="49">
        <f t="shared" si="37"/>
        <v>103</v>
      </c>
      <c r="F68" s="3">
        <f t="shared" si="38"/>
        <v>2.4116132053383282E-2</v>
      </c>
      <c r="G68" s="2">
        <v>0.5</v>
      </c>
      <c r="H68" s="3">
        <f t="shared" si="39"/>
        <v>0.1137241912333002</v>
      </c>
      <c r="I68" s="3">
        <f t="shared" si="40"/>
        <v>0.88627580876669976</v>
      </c>
      <c r="J68" s="5">
        <f t="shared" si="47"/>
        <v>77631.543702612646</v>
      </c>
      <c r="K68" s="5">
        <f t="shared" si="41"/>
        <v>8828.5845217722217</v>
      </c>
      <c r="L68" s="5">
        <f t="shared" si="42"/>
        <v>366086.25720863265</v>
      </c>
      <c r="M68" s="5">
        <f t="shared" si="32"/>
        <v>1465330.3636354203</v>
      </c>
      <c r="N68" s="33">
        <f t="shared" si="43"/>
        <v>18.87545054171202</v>
      </c>
      <c r="O68" s="4"/>
      <c r="Q68" s="27" t="s">
        <v>62</v>
      </c>
      <c r="R68" s="29">
        <f t="shared" si="33"/>
        <v>77631.543702612646</v>
      </c>
      <c r="S68" s="29">
        <f t="shared" si="34"/>
        <v>366086.25720863265</v>
      </c>
      <c r="T68" s="35">
        <f t="shared" si="35"/>
        <v>18.87545054171202</v>
      </c>
      <c r="U68" s="42">
        <v>0.7557222850963411</v>
      </c>
      <c r="V68" s="43">
        <f t="shared" si="48"/>
        <v>0.2442777149036589</v>
      </c>
      <c r="W68" s="29">
        <f t="shared" si="44"/>
        <v>276659.54284007475</v>
      </c>
      <c r="X68" s="29">
        <f t="shared" si="36"/>
        <v>986124.34604719898</v>
      </c>
      <c r="Y68" s="35">
        <f t="shared" si="45"/>
        <v>12.702624461839878</v>
      </c>
      <c r="Z68" s="36">
        <f t="shared" si="46"/>
        <v>6.1728260798721415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2730</v>
      </c>
      <c r="E69" s="49">
        <f t="shared" si="37"/>
        <v>84</v>
      </c>
      <c r="F69" s="3">
        <f t="shared" si="38"/>
        <v>3.0769230769230771E-2</v>
      </c>
      <c r="G69" s="2">
        <v>0.5</v>
      </c>
      <c r="H69" s="3">
        <f t="shared" si="39"/>
        <v>0.14285714285714288</v>
      </c>
      <c r="I69" s="3">
        <f t="shared" si="40"/>
        <v>0.8571428571428571</v>
      </c>
      <c r="J69" s="5">
        <f t="shared" si="47"/>
        <v>68802.959180840422</v>
      </c>
      <c r="K69" s="5">
        <f t="shared" si="41"/>
        <v>9828.9941686914899</v>
      </c>
      <c r="L69" s="5">
        <f t="shared" si="42"/>
        <v>319442.3104824734</v>
      </c>
      <c r="M69" s="5">
        <f t="shared" si="32"/>
        <v>1099244.1064267878</v>
      </c>
      <c r="N69" s="33">
        <f t="shared" si="43"/>
        <v>15.97669808848708</v>
      </c>
      <c r="O69" s="4"/>
      <c r="Q69" s="27" t="s">
        <v>64</v>
      </c>
      <c r="R69" s="29">
        <f t="shared" si="33"/>
        <v>68802.959180840422</v>
      </c>
      <c r="S69" s="29">
        <f t="shared" si="34"/>
        <v>319442.3104824734</v>
      </c>
      <c r="T69" s="35">
        <f t="shared" si="35"/>
        <v>15.97669808848708</v>
      </c>
      <c r="U69" s="42">
        <v>0.69850988448397933</v>
      </c>
      <c r="V69" s="43">
        <f t="shared" si="48"/>
        <v>0.30149011551602067</v>
      </c>
      <c r="W69" s="29">
        <f t="shared" si="44"/>
        <v>223133.61139440796</v>
      </c>
      <c r="X69" s="29">
        <f t="shared" si="36"/>
        <v>709464.80320712423</v>
      </c>
      <c r="Y69" s="35">
        <f t="shared" si="45"/>
        <v>10.311544905247173</v>
      </c>
      <c r="Z69" s="36">
        <f t="shared" si="46"/>
        <v>5.6651531832399069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1709</v>
      </c>
      <c r="E70" s="49">
        <f t="shared" si="37"/>
        <v>68</v>
      </c>
      <c r="F70" s="3">
        <f t="shared" si="38"/>
        <v>3.9789350497366878E-2</v>
      </c>
      <c r="G70" s="2">
        <v>0.5</v>
      </c>
      <c r="H70" s="3">
        <f t="shared" si="39"/>
        <v>0.18094731240021286</v>
      </c>
      <c r="I70" s="3">
        <f t="shared" si="40"/>
        <v>0.81905268759978711</v>
      </c>
      <c r="J70" s="5">
        <f t="shared" si="47"/>
        <v>58973.965012148932</v>
      </c>
      <c r="K70" s="5">
        <f t="shared" si="41"/>
        <v>10671.180470532536</v>
      </c>
      <c r="L70" s="5">
        <f t="shared" si="42"/>
        <v>268191.87388441333</v>
      </c>
      <c r="M70" s="5">
        <f t="shared" si="32"/>
        <v>779801.79594431433</v>
      </c>
      <c r="N70" s="33">
        <f t="shared" si="43"/>
        <v>13.22281443656826</v>
      </c>
      <c r="O70" s="4"/>
      <c r="Q70" s="27" t="s">
        <v>66</v>
      </c>
      <c r="R70" s="29">
        <f t="shared" si="33"/>
        <v>58973.965012148932</v>
      </c>
      <c r="S70" s="29">
        <f t="shared" si="34"/>
        <v>268191.87388441333</v>
      </c>
      <c r="T70" s="35">
        <f t="shared" si="35"/>
        <v>13.22281443656826</v>
      </c>
      <c r="U70" s="42">
        <v>0.67065690345363116</v>
      </c>
      <c r="V70" s="43">
        <f t="shared" si="48"/>
        <v>0.32934309654636884</v>
      </c>
      <c r="W70" s="29">
        <f t="shared" si="44"/>
        <v>179864.73167074742</v>
      </c>
      <c r="X70" s="29">
        <f t="shared" si="36"/>
        <v>486331.19181271631</v>
      </c>
      <c r="Y70" s="35">
        <f t="shared" si="45"/>
        <v>8.2465405151668136</v>
      </c>
      <c r="Z70" s="36">
        <f t="shared" si="46"/>
        <v>4.9762739214014466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924</v>
      </c>
      <c r="E71" s="49">
        <f t="shared" si="49"/>
        <v>78</v>
      </c>
      <c r="F71" s="3">
        <f t="shared" si="38"/>
        <v>8.4415584415584416E-2</v>
      </c>
      <c r="G71" s="2">
        <v>0.5</v>
      </c>
      <c r="H71" s="3">
        <f t="shared" si="39"/>
        <v>0.34852546916890076</v>
      </c>
      <c r="I71" s="3">
        <f t="shared" si="40"/>
        <v>0.65147453083109919</v>
      </c>
      <c r="J71" s="5">
        <f t="shared" si="47"/>
        <v>48302.784541616398</v>
      </c>
      <c r="K71" s="5">
        <f t="shared" si="41"/>
        <v>16834.750644531181</v>
      </c>
      <c r="L71" s="5">
        <f t="shared" si="42"/>
        <v>199427.04609675403</v>
      </c>
      <c r="M71" s="5">
        <f>L71+M72</f>
        <v>511609.922059901</v>
      </c>
      <c r="N71" s="33">
        <f t="shared" si="43"/>
        <v>10.591727307545002</v>
      </c>
      <c r="O71" s="4"/>
      <c r="Q71" s="27" t="s">
        <v>68</v>
      </c>
      <c r="R71" s="29">
        <f t="shared" si="33"/>
        <v>48302.784541616398</v>
      </c>
      <c r="S71" s="29">
        <f t="shared" si="34"/>
        <v>199427.04609675403</v>
      </c>
      <c r="T71" s="35">
        <f t="shared" si="35"/>
        <v>10.591727307545002</v>
      </c>
      <c r="U71" s="42">
        <v>0.63527807449444496</v>
      </c>
      <c r="V71" s="43">
        <f t="shared" si="48"/>
        <v>0.36472192550555504</v>
      </c>
      <c r="W71" s="29">
        <f t="shared" si="44"/>
        <v>126691.62984646081</v>
      </c>
      <c r="X71" s="29">
        <f>X72+W71</f>
        <v>306466.46014196891</v>
      </c>
      <c r="Y71" s="35">
        <f t="shared" si="45"/>
        <v>6.3446955087635901</v>
      </c>
      <c r="Z71" s="36">
        <f t="shared" si="46"/>
        <v>4.2470317987814115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625</v>
      </c>
      <c r="E72" s="50">
        <f t="shared" si="49"/>
        <v>63</v>
      </c>
      <c r="F72" s="17">
        <f t="shared" si="38"/>
        <v>0.1008</v>
      </c>
      <c r="G72" s="12"/>
      <c r="H72" s="17">
        <v>1</v>
      </c>
      <c r="I72" s="17">
        <f t="shared" si="40"/>
        <v>0</v>
      </c>
      <c r="J72" s="21">
        <f t="shared" si="47"/>
        <v>31468.033897085214</v>
      </c>
      <c r="K72" s="21">
        <f t="shared" si="41"/>
        <v>31468.033897085214</v>
      </c>
      <c r="L72" s="21">
        <f>K72/F72</f>
        <v>312182.87596314697</v>
      </c>
      <c r="M72" s="21">
        <f>L72</f>
        <v>312182.87596314697</v>
      </c>
      <c r="N72" s="34">
        <f t="shared" si="43"/>
        <v>9.9206349206349209</v>
      </c>
      <c r="O72" s="4"/>
      <c r="Q72" s="30" t="s">
        <v>69</v>
      </c>
      <c r="R72" s="31">
        <f t="shared" si="33"/>
        <v>31468.033897085214</v>
      </c>
      <c r="S72" s="31">
        <f t="shared" si="34"/>
        <v>312182.87596314697</v>
      </c>
      <c r="T72" s="38">
        <f t="shared" si="35"/>
        <v>9.9206349206349209</v>
      </c>
      <c r="U72" s="44">
        <v>0.57586384179742911</v>
      </c>
      <c r="V72" s="45">
        <f t="shared" si="48"/>
        <v>0.42413615820257089</v>
      </c>
      <c r="W72" s="31">
        <f t="shared" si="44"/>
        <v>179774.83029550812</v>
      </c>
      <c r="X72" s="31">
        <f>W72</f>
        <v>179774.83029550812</v>
      </c>
      <c r="Y72" s="38">
        <f t="shared" si="45"/>
        <v>5.7129349384665593</v>
      </c>
      <c r="Z72" s="37">
        <f t="shared" si="46"/>
        <v>4.2076999821683616</v>
      </c>
    </row>
    <row r="73" spans="1:26" s="2" customFormat="1" ht="13.2" x14ac:dyDescent="0.25">
      <c r="B73" s="2" t="s">
        <v>70</v>
      </c>
      <c r="D73" s="25">
        <f>SUM(D54:D72)</f>
        <v>117286</v>
      </c>
      <c r="E73" s="25">
        <f>SUM(E54:E72)</f>
        <v>791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73.79478016156483</v>
      </c>
      <c r="F78" s="54">
        <f>$Y$4</f>
        <v>66.491867076395224</v>
      </c>
      <c r="G78" s="54">
        <f>E78-F78</f>
        <v>7.3029130851696067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78.705298341046429</v>
      </c>
      <c r="F79" s="54">
        <f>$Y$29</f>
        <v>69.708813945130075</v>
      </c>
      <c r="G79" s="54">
        <f t="shared" ref="G79:G80" si="50">E79-F79</f>
        <v>8.9964843959163545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75.943495967989918</v>
      </c>
      <c r="F80" s="54">
        <f>$Y$54</f>
        <v>67.190545292535205</v>
      </c>
      <c r="G80" s="54">
        <f t="shared" si="50"/>
        <v>8.7529506754547128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5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573</v>
      </c>
      <c r="E4" s="55">
        <v>3</v>
      </c>
      <c r="F4" s="3">
        <f>E4/D4</f>
        <v>5.235602094240838E-3</v>
      </c>
      <c r="G4" s="2">
        <v>0.3</v>
      </c>
      <c r="H4" s="18">
        <f>C4*F4/(1+(1-G4)*C4*F4)</f>
        <v>5.2164840897235268E-3</v>
      </c>
      <c r="I4" s="18">
        <f>1-H4</f>
        <v>0.99478351591027647</v>
      </c>
      <c r="J4" s="41">
        <v>100000</v>
      </c>
      <c r="K4" s="20">
        <f>J4*H4</f>
        <v>521.64840897235263</v>
      </c>
      <c r="L4" s="20">
        <f>C4*(J5+G4*K4)</f>
        <v>99634.846113719352</v>
      </c>
      <c r="M4" s="5">
        <f t="shared" ref="M4:M20" si="0">L4+M5</f>
        <v>7275217.1188365286</v>
      </c>
      <c r="N4" s="32">
        <f>M4/J4</f>
        <v>72.752171188365281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99634.846113719352</v>
      </c>
      <c r="T4" s="35">
        <f t="shared" ref="T4:T22" si="3">N4</f>
        <v>72.752171188365281</v>
      </c>
      <c r="U4" s="42">
        <v>0.96680194174873568</v>
      </c>
      <c r="V4" s="43">
        <f>1-U4</f>
        <v>3.3198058251264317E-2</v>
      </c>
      <c r="W4" s="29">
        <f>S4*U4</f>
        <v>96327.162688580342</v>
      </c>
      <c r="X4" s="29">
        <f t="shared" ref="X4:X20" si="4">X5+W4</f>
        <v>6578218.4522424797</v>
      </c>
      <c r="Y4" s="40">
        <f>X4/R4</f>
        <v>65.782184522424799</v>
      </c>
      <c r="Z4" s="36">
        <f>T4-Y4</f>
        <v>6.9699866659404819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2527</v>
      </c>
      <c r="E5" s="55">
        <v>2</v>
      </c>
      <c r="F5" s="3">
        <f t="shared" ref="F5:F22" si="5">E5/D5</f>
        <v>7.9145231499802137E-4</v>
      </c>
      <c r="G5" s="2">
        <v>0.4</v>
      </c>
      <c r="H5" s="3">
        <f t="shared" ref="H5:H21" si="6">C5*F5/(1+(1-G5)*C5*F5)</f>
        <v>3.1598072517576427E-3</v>
      </c>
      <c r="I5" s="3">
        <f t="shared" ref="I5:I22" si="7">1-H5</f>
        <v>0.99684019274824232</v>
      </c>
      <c r="J5" s="5">
        <f>I4*J4</f>
        <v>99478.351591027647</v>
      </c>
      <c r="K5" s="5">
        <f t="shared" ref="K5:K22" si="8">J5*H5</f>
        <v>314.3324167502256</v>
      </c>
      <c r="L5" s="5">
        <f t="shared" ref="L5:L21" si="9">C5*(J6+G5*K5)</f>
        <v>397159.00856391003</v>
      </c>
      <c r="M5" s="5">
        <f t="shared" si="0"/>
        <v>7175582.2727228096</v>
      </c>
      <c r="N5" s="33">
        <f t="shared" ref="N5:N22" si="10">M5/J5</f>
        <v>72.132098672310576</v>
      </c>
      <c r="O5" s="4"/>
      <c r="Q5" s="27" t="s">
        <v>36</v>
      </c>
      <c r="R5" s="29">
        <f t="shared" si="1"/>
        <v>99478.351591027647</v>
      </c>
      <c r="S5" s="29">
        <f t="shared" si="2"/>
        <v>397159.00856391003</v>
      </c>
      <c r="T5" s="35">
        <f t="shared" si="3"/>
        <v>72.132098672310576</v>
      </c>
      <c r="U5" s="42">
        <v>0.96680194174873568</v>
      </c>
      <c r="V5" s="43">
        <f>1-U5</f>
        <v>3.3198058251264317E-2</v>
      </c>
      <c r="W5" s="29">
        <f t="shared" ref="W5:W22" si="11">S5*U5</f>
        <v>383974.10066259094</v>
      </c>
      <c r="X5" s="29">
        <f t="shared" si="4"/>
        <v>6481891.2895538993</v>
      </c>
      <c r="Y5" s="35">
        <f t="shared" ref="Y5:Y22" si="12">X5/R5</f>
        <v>65.158812805845969</v>
      </c>
      <c r="Z5" s="36">
        <f t="shared" ref="Z5:Z22" si="13">T5-Y5</f>
        <v>6.9732858664646074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3520</v>
      </c>
      <c r="E6" s="55">
        <v>3</v>
      </c>
      <c r="F6" s="3">
        <f t="shared" si="5"/>
        <v>8.5227272727272723E-4</v>
      </c>
      <c r="G6" s="2">
        <v>0.5</v>
      </c>
      <c r="H6" s="3">
        <f t="shared" si="6"/>
        <v>4.2523033309709423E-3</v>
      </c>
      <c r="I6" s="3">
        <f t="shared" si="7"/>
        <v>0.99574769666902907</v>
      </c>
      <c r="J6" s="5">
        <f t="shared" ref="J6:J22" si="14">I5*J5</f>
        <v>99164.019174277419</v>
      </c>
      <c r="K6" s="5">
        <f t="shared" si="8"/>
        <v>421.67548904724623</v>
      </c>
      <c r="L6" s="5">
        <f t="shared" si="9"/>
        <v>494765.90714876895</v>
      </c>
      <c r="M6" s="5">
        <f t="shared" si="0"/>
        <v>6778423.2641588999</v>
      </c>
      <c r="N6" s="33">
        <f t="shared" si="10"/>
        <v>68.355672960835221</v>
      </c>
      <c r="O6" s="4"/>
      <c r="Q6" s="27" t="s">
        <v>38</v>
      </c>
      <c r="R6" s="29">
        <f t="shared" si="1"/>
        <v>99164.019174277419</v>
      </c>
      <c r="S6" s="29">
        <f t="shared" si="2"/>
        <v>494765.90714876895</v>
      </c>
      <c r="T6" s="35">
        <f t="shared" si="3"/>
        <v>68.355672960835221</v>
      </c>
      <c r="U6" s="42">
        <v>0.96680194174873568</v>
      </c>
      <c r="V6" s="43">
        <f>1-U6</f>
        <v>3.3198058251264317E-2</v>
      </c>
      <c r="W6" s="29">
        <f t="shared" si="11"/>
        <v>478340.63974250451</v>
      </c>
      <c r="X6" s="29">
        <f t="shared" si="4"/>
        <v>6097917.1888913084</v>
      </c>
      <c r="Y6" s="35">
        <f t="shared" si="12"/>
        <v>61.493243614646403</v>
      </c>
      <c r="Z6" s="36">
        <f t="shared" si="13"/>
        <v>6.8624293461888186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3724</v>
      </c>
      <c r="E7" s="55">
        <v>4</v>
      </c>
      <c r="F7" s="3">
        <f t="shared" si="5"/>
        <v>1.0741138560687433E-3</v>
      </c>
      <c r="G7" s="2">
        <v>0.5</v>
      </c>
      <c r="H7" s="3">
        <f t="shared" si="6"/>
        <v>5.3561863952865559E-3</v>
      </c>
      <c r="I7" s="3">
        <f t="shared" si="7"/>
        <v>0.99464381360471343</v>
      </c>
      <c r="J7" s="5">
        <f t="shared" si="14"/>
        <v>98742.343685230167</v>
      </c>
      <c r="K7" s="5">
        <f t="shared" si="8"/>
        <v>528.88239788553915</v>
      </c>
      <c r="L7" s="5">
        <f t="shared" si="9"/>
        <v>492389.51243143703</v>
      </c>
      <c r="M7" s="5">
        <f t="shared" si="0"/>
        <v>6283657.3570101308</v>
      </c>
      <c r="N7" s="33">
        <f t="shared" si="10"/>
        <v>63.636907151415301</v>
      </c>
      <c r="O7" s="4"/>
      <c r="Q7" s="27" t="s">
        <v>40</v>
      </c>
      <c r="R7" s="29">
        <f t="shared" si="1"/>
        <v>98742.343685230167</v>
      </c>
      <c r="S7" s="29">
        <f t="shared" si="2"/>
        <v>492389.51243143703</v>
      </c>
      <c r="T7" s="35">
        <f t="shared" si="3"/>
        <v>63.636907151415301</v>
      </c>
      <c r="U7" s="42">
        <v>0.96680194174873568</v>
      </c>
      <c r="V7" s="43">
        <f>1-U7</f>
        <v>3.3198058251264317E-2</v>
      </c>
      <c r="W7" s="29">
        <f t="shared" si="11"/>
        <v>476043.13671542658</v>
      </c>
      <c r="X7" s="29">
        <f t="shared" si="4"/>
        <v>5619576.5491488036</v>
      </c>
      <c r="Y7" s="35">
        <f t="shared" si="12"/>
        <v>56.911516776053361</v>
      </c>
      <c r="Z7" s="36">
        <f t="shared" si="13"/>
        <v>6.7253903753619397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4263</v>
      </c>
      <c r="E8" s="55">
        <v>7</v>
      </c>
      <c r="F8" s="3">
        <f t="shared" si="5"/>
        <v>1.6420361247947454E-3</v>
      </c>
      <c r="G8" s="2">
        <v>0.5</v>
      </c>
      <c r="H8" s="3">
        <f t="shared" si="6"/>
        <v>8.1766148814390854E-3</v>
      </c>
      <c r="I8" s="3">
        <f t="shared" si="7"/>
        <v>0.99182338511856094</v>
      </c>
      <c r="J8" s="5">
        <f t="shared" si="14"/>
        <v>98213.461287344631</v>
      </c>
      <c r="K8" s="5">
        <f t="shared" si="8"/>
        <v>803.05364911974357</v>
      </c>
      <c r="L8" s="5">
        <f t="shared" si="9"/>
        <v>489059.67231392383</v>
      </c>
      <c r="M8" s="5">
        <f t="shared" si="0"/>
        <v>5791267.8445786936</v>
      </c>
      <c r="N8" s="33">
        <f t="shared" si="10"/>
        <v>58.966131207157972</v>
      </c>
      <c r="O8" s="4"/>
      <c r="Q8" s="27" t="s">
        <v>42</v>
      </c>
      <c r="R8" s="29">
        <f t="shared" si="1"/>
        <v>98213.461287344631</v>
      </c>
      <c r="S8" s="29">
        <f t="shared" si="2"/>
        <v>489059.67231392383</v>
      </c>
      <c r="T8" s="35">
        <f t="shared" si="3"/>
        <v>58.966131207157972</v>
      </c>
      <c r="U8" s="42">
        <v>0.96680194174873568</v>
      </c>
      <c r="V8" s="43">
        <f>1-U8</f>
        <v>3.3198058251264317E-2</v>
      </c>
      <c r="W8" s="29">
        <f t="shared" si="11"/>
        <v>472823.84082410194</v>
      </c>
      <c r="X8" s="29">
        <f t="shared" si="4"/>
        <v>5143533.4124333775</v>
      </c>
      <c r="Y8" s="35">
        <f t="shared" si="12"/>
        <v>52.370961628008025</v>
      </c>
      <c r="Z8" s="36">
        <f t="shared" si="13"/>
        <v>6.5951695791499461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4254</v>
      </c>
      <c r="E9" s="55">
        <v>6</v>
      </c>
      <c r="F9" s="3">
        <f t="shared" si="5"/>
        <v>1.4104372355430183E-3</v>
      </c>
      <c r="G9" s="2">
        <v>0.5</v>
      </c>
      <c r="H9" s="3">
        <f t="shared" si="6"/>
        <v>7.0274068868587478E-3</v>
      </c>
      <c r="I9" s="3">
        <f t="shared" si="7"/>
        <v>0.99297259311314123</v>
      </c>
      <c r="J9" s="5">
        <f t="shared" si="14"/>
        <v>97410.40763822489</v>
      </c>
      <c r="K9" s="5">
        <f t="shared" si="8"/>
        <v>684.5425694885796</v>
      </c>
      <c r="L9" s="5">
        <f t="shared" si="9"/>
        <v>485340.68176740303</v>
      </c>
      <c r="M9" s="5">
        <f t="shared" si="0"/>
        <v>5302208.1722647697</v>
      </c>
      <c r="N9" s="33">
        <f t="shared" si="10"/>
        <v>54.431639296252428</v>
      </c>
      <c r="O9" s="4"/>
      <c r="Q9" s="27" t="s">
        <v>44</v>
      </c>
      <c r="R9" s="29">
        <f t="shared" si="1"/>
        <v>97410.40763822489</v>
      </c>
      <c r="S9" s="29">
        <f t="shared" si="2"/>
        <v>485340.68176740303</v>
      </c>
      <c r="T9" s="35">
        <f t="shared" si="3"/>
        <v>54.431639296252428</v>
      </c>
      <c r="U9" s="42">
        <v>0.9555940589531835</v>
      </c>
      <c r="V9" s="43">
        <f t="shared" ref="V9:V22" si="15">1-U9</f>
        <v>4.4405941046816499E-2</v>
      </c>
      <c r="W9" s="29">
        <f t="shared" si="11"/>
        <v>463788.67206521798</v>
      </c>
      <c r="X9" s="29">
        <f t="shared" si="4"/>
        <v>4670709.5716092754</v>
      </c>
      <c r="Y9" s="35">
        <f t="shared" si="12"/>
        <v>47.948773492006609</v>
      </c>
      <c r="Z9" s="36">
        <f t="shared" si="13"/>
        <v>6.4828658042458187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4543</v>
      </c>
      <c r="E10" s="55">
        <v>9</v>
      </c>
      <c r="F10" s="3">
        <f t="shared" si="5"/>
        <v>1.9810697776799471E-3</v>
      </c>
      <c r="G10" s="2">
        <v>0.5</v>
      </c>
      <c r="H10" s="3">
        <f t="shared" si="6"/>
        <v>9.8565326908334246E-3</v>
      </c>
      <c r="I10" s="3">
        <f t="shared" si="7"/>
        <v>0.99014346730916658</v>
      </c>
      <c r="J10" s="5">
        <f t="shared" si="14"/>
        <v>96725.865068736312</v>
      </c>
      <c r="K10" s="5">
        <f t="shared" si="8"/>
        <v>953.38165109914223</v>
      </c>
      <c r="L10" s="5">
        <f t="shared" si="9"/>
        <v>481245.87121593364</v>
      </c>
      <c r="M10" s="5">
        <f t="shared" si="0"/>
        <v>4816867.4904973665</v>
      </c>
      <c r="N10" s="33">
        <f t="shared" si="10"/>
        <v>49.799166821349758</v>
      </c>
      <c r="O10" s="4"/>
      <c r="Q10" s="27" t="s">
        <v>46</v>
      </c>
      <c r="R10" s="29">
        <f t="shared" si="1"/>
        <v>96725.865068736312</v>
      </c>
      <c r="S10" s="29">
        <f t="shared" si="2"/>
        <v>481245.87121593364</v>
      </c>
      <c r="T10" s="35">
        <f t="shared" si="3"/>
        <v>49.799166821349758</v>
      </c>
      <c r="U10" s="42">
        <v>0.96363095511775332</v>
      </c>
      <c r="V10" s="43">
        <f t="shared" si="15"/>
        <v>3.6369044882246682E-2</v>
      </c>
      <c r="W10" s="29">
        <f t="shared" si="11"/>
        <v>463743.41852628544</v>
      </c>
      <c r="X10" s="29">
        <f t="shared" si="4"/>
        <v>4206920.8995440574</v>
      </c>
      <c r="Y10" s="35">
        <f t="shared" si="12"/>
        <v>43.493236235773054</v>
      </c>
      <c r="Z10" s="36">
        <f t="shared" si="13"/>
        <v>6.3059305855767036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4477</v>
      </c>
      <c r="E11" s="55">
        <v>11</v>
      </c>
      <c r="F11" s="3">
        <f t="shared" si="5"/>
        <v>2.4570024570024569E-3</v>
      </c>
      <c r="G11" s="2">
        <v>0.5</v>
      </c>
      <c r="H11" s="3">
        <f t="shared" si="6"/>
        <v>1.2210012210012208E-2</v>
      </c>
      <c r="I11" s="3">
        <f t="shared" si="7"/>
        <v>0.98778998778998783</v>
      </c>
      <c r="J11" s="5">
        <f t="shared" si="14"/>
        <v>95772.483417637166</v>
      </c>
      <c r="K11" s="5">
        <f t="shared" si="8"/>
        <v>1169.3831919125416</v>
      </c>
      <c r="L11" s="5">
        <f t="shared" si="9"/>
        <v>475938.95910840452</v>
      </c>
      <c r="M11" s="5">
        <f t="shared" si="0"/>
        <v>4335621.6192814326</v>
      </c>
      <c r="N11" s="33">
        <f t="shared" si="10"/>
        <v>45.270013521263643</v>
      </c>
      <c r="O11" s="4"/>
      <c r="Q11" s="27" t="s">
        <v>48</v>
      </c>
      <c r="R11" s="29">
        <f t="shared" si="1"/>
        <v>95772.483417637166</v>
      </c>
      <c r="S11" s="29">
        <f t="shared" si="2"/>
        <v>475938.95910840452</v>
      </c>
      <c r="T11" s="35">
        <f t="shared" si="3"/>
        <v>45.270013521263643</v>
      </c>
      <c r="U11" s="42">
        <v>0.96005435016735896</v>
      </c>
      <c r="V11" s="43">
        <f t="shared" si="15"/>
        <v>3.9945649832641039E-2</v>
      </c>
      <c r="W11" s="29">
        <f t="shared" si="11"/>
        <v>456927.26810614852</v>
      </c>
      <c r="X11" s="29">
        <f t="shared" si="4"/>
        <v>3743177.4810177721</v>
      </c>
      <c r="Y11" s="35">
        <f t="shared" si="12"/>
        <v>39.08405992454864</v>
      </c>
      <c r="Z11" s="36">
        <f t="shared" si="13"/>
        <v>6.1859535967150023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4717</v>
      </c>
      <c r="E12" s="55">
        <v>23</v>
      </c>
      <c r="F12" s="3">
        <f t="shared" si="5"/>
        <v>4.8759804960780157E-3</v>
      </c>
      <c r="G12" s="2">
        <v>0.5</v>
      </c>
      <c r="H12" s="3">
        <f t="shared" si="6"/>
        <v>2.4086291758299298E-2</v>
      </c>
      <c r="I12" s="3">
        <f t="shared" si="7"/>
        <v>0.97591370824170065</v>
      </c>
      <c r="J12" s="5">
        <f t="shared" si="14"/>
        <v>94603.100225724629</v>
      </c>
      <c r="K12" s="5">
        <f t="shared" si="8"/>
        <v>2278.6378732764338</v>
      </c>
      <c r="L12" s="5">
        <f t="shared" si="9"/>
        <v>467318.90644543199</v>
      </c>
      <c r="M12" s="5">
        <f t="shared" si="0"/>
        <v>3859682.6601730278</v>
      </c>
      <c r="N12" s="33">
        <f t="shared" si="10"/>
        <v>40.79869106788</v>
      </c>
      <c r="O12" s="4"/>
      <c r="Q12" s="27" t="s">
        <v>50</v>
      </c>
      <c r="R12" s="29">
        <f t="shared" si="1"/>
        <v>94603.100225724629</v>
      </c>
      <c r="S12" s="29">
        <f t="shared" si="2"/>
        <v>467318.90644543199</v>
      </c>
      <c r="T12" s="35">
        <f t="shared" si="3"/>
        <v>40.79869106788</v>
      </c>
      <c r="U12" s="42">
        <v>0.94127750867207383</v>
      </c>
      <c r="V12" s="43">
        <f t="shared" si="15"/>
        <v>5.8722491327926174E-2</v>
      </c>
      <c r="W12" s="29">
        <f t="shared" si="11"/>
        <v>439876.77601431415</v>
      </c>
      <c r="X12" s="29">
        <f t="shared" si="4"/>
        <v>3286250.2129116235</v>
      </c>
      <c r="Y12" s="35">
        <f t="shared" si="12"/>
        <v>34.737235936989102</v>
      </c>
      <c r="Z12" s="36">
        <f t="shared" si="13"/>
        <v>6.0614551308908986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5374</v>
      </c>
      <c r="E13" s="55">
        <v>27</v>
      </c>
      <c r="F13" s="3">
        <f t="shared" si="5"/>
        <v>5.0241905470785261E-3</v>
      </c>
      <c r="G13" s="2">
        <v>0.5</v>
      </c>
      <c r="H13" s="3">
        <f t="shared" si="6"/>
        <v>2.4809335661122853E-2</v>
      </c>
      <c r="I13" s="3">
        <f t="shared" si="7"/>
        <v>0.97519066433887713</v>
      </c>
      <c r="J13" s="5">
        <f t="shared" si="14"/>
        <v>92324.462352448187</v>
      </c>
      <c r="K13" s="5">
        <f t="shared" si="8"/>
        <v>2290.5085762345871</v>
      </c>
      <c r="L13" s="5">
        <f t="shared" si="9"/>
        <v>455896.04032165452</v>
      </c>
      <c r="M13" s="5">
        <f t="shared" si="0"/>
        <v>3392363.7537275958</v>
      </c>
      <c r="N13" s="33">
        <f t="shared" si="10"/>
        <v>36.743931860412722</v>
      </c>
      <c r="O13" s="4"/>
      <c r="Q13" s="27" t="s">
        <v>52</v>
      </c>
      <c r="R13" s="29">
        <f t="shared" si="1"/>
        <v>92324.462352448187</v>
      </c>
      <c r="S13" s="29">
        <f t="shared" si="2"/>
        <v>455896.04032165452</v>
      </c>
      <c r="T13" s="35">
        <f t="shared" si="3"/>
        <v>36.743931860412722</v>
      </c>
      <c r="U13" s="42">
        <v>0.95386474178345915</v>
      </c>
      <c r="V13" s="43">
        <f t="shared" si="15"/>
        <v>4.6135258216540853E-2</v>
      </c>
      <c r="W13" s="29">
        <f t="shared" si="11"/>
        <v>434863.15878151648</v>
      </c>
      <c r="X13" s="29">
        <f t="shared" si="4"/>
        <v>2846373.4368973095</v>
      </c>
      <c r="Y13" s="35">
        <f t="shared" si="12"/>
        <v>30.830111157661474</v>
      </c>
      <c r="Z13" s="36">
        <f t="shared" si="13"/>
        <v>5.9138207027512486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5146</v>
      </c>
      <c r="E14" s="55">
        <v>39</v>
      </c>
      <c r="F14" s="3">
        <f t="shared" si="5"/>
        <v>7.5787019043917605E-3</v>
      </c>
      <c r="G14" s="2">
        <v>0.5</v>
      </c>
      <c r="H14" s="3">
        <f t="shared" si="6"/>
        <v>3.7188900543530086E-2</v>
      </c>
      <c r="I14" s="3">
        <f t="shared" si="7"/>
        <v>0.96281109945646992</v>
      </c>
      <c r="J14" s="5">
        <f t="shared" si="14"/>
        <v>90033.953776213602</v>
      </c>
      <c r="K14" s="5">
        <f t="shared" si="8"/>
        <v>3348.2637525243927</v>
      </c>
      <c r="L14" s="5">
        <f t="shared" si="9"/>
        <v>441799.10949975706</v>
      </c>
      <c r="M14" s="5">
        <f t="shared" si="0"/>
        <v>2936467.7134059411</v>
      </c>
      <c r="N14" s="33">
        <f t="shared" si="10"/>
        <v>32.615114523402582</v>
      </c>
      <c r="O14" s="4"/>
      <c r="Q14" s="27" t="s">
        <v>54</v>
      </c>
      <c r="R14" s="29">
        <f t="shared" si="1"/>
        <v>90033.953776213602</v>
      </c>
      <c r="S14" s="29">
        <f t="shared" si="2"/>
        <v>441799.10949975706</v>
      </c>
      <c r="T14" s="35">
        <f t="shared" si="3"/>
        <v>32.615114523402582</v>
      </c>
      <c r="U14" s="42">
        <v>0.94210046609890041</v>
      </c>
      <c r="V14" s="43">
        <f t="shared" si="15"/>
        <v>5.7899533901099587E-2</v>
      </c>
      <c r="W14" s="29">
        <f t="shared" si="11"/>
        <v>416219.14698180027</v>
      </c>
      <c r="X14" s="29">
        <f t="shared" si="4"/>
        <v>2411510.2781157931</v>
      </c>
      <c r="Y14" s="35">
        <f t="shared" si="12"/>
        <v>26.784453830715794</v>
      </c>
      <c r="Z14" s="36">
        <f t="shared" si="13"/>
        <v>5.8306606926867879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4500</v>
      </c>
      <c r="E15" s="55">
        <v>40</v>
      </c>
      <c r="F15" s="3">
        <f t="shared" si="5"/>
        <v>8.8888888888888889E-3</v>
      </c>
      <c r="G15" s="2">
        <v>0.5</v>
      </c>
      <c r="H15" s="3">
        <f t="shared" si="6"/>
        <v>4.3478260869565223E-2</v>
      </c>
      <c r="I15" s="3">
        <f t="shared" si="7"/>
        <v>0.95652173913043481</v>
      </c>
      <c r="J15" s="5">
        <f t="shared" si="14"/>
        <v>86685.690023689211</v>
      </c>
      <c r="K15" s="5">
        <f t="shared" si="8"/>
        <v>3768.9430445082271</v>
      </c>
      <c r="L15" s="5">
        <f t="shared" si="9"/>
        <v>424006.09250717552</v>
      </c>
      <c r="M15" s="5">
        <f t="shared" si="0"/>
        <v>2494668.603906184</v>
      </c>
      <c r="N15" s="33">
        <f t="shared" si="10"/>
        <v>28.778320888077932</v>
      </c>
      <c r="O15" s="4"/>
      <c r="Q15" s="27" t="s">
        <v>56</v>
      </c>
      <c r="R15" s="29">
        <f t="shared" si="1"/>
        <v>86685.690023689211</v>
      </c>
      <c r="S15" s="29">
        <f t="shared" si="2"/>
        <v>424006.09250717552</v>
      </c>
      <c r="T15" s="35">
        <f t="shared" si="3"/>
        <v>28.778320888077932</v>
      </c>
      <c r="U15" s="42">
        <v>0.91645683631107144</v>
      </c>
      <c r="V15" s="43">
        <f t="shared" si="15"/>
        <v>8.3543163688928557E-2</v>
      </c>
      <c r="W15" s="29">
        <f t="shared" si="11"/>
        <v>388583.28211574559</v>
      </c>
      <c r="X15" s="29">
        <f t="shared" si="4"/>
        <v>1995291.1311339929</v>
      </c>
      <c r="Y15" s="35">
        <f t="shared" si="12"/>
        <v>23.017537618824118</v>
      </c>
      <c r="Z15" s="36">
        <f t="shared" si="13"/>
        <v>5.7607832692538139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3646</v>
      </c>
      <c r="E16" s="55">
        <v>49</v>
      </c>
      <c r="F16" s="3">
        <f t="shared" si="5"/>
        <v>1.3439385628085573E-2</v>
      </c>
      <c r="G16" s="2">
        <v>0.5</v>
      </c>
      <c r="H16" s="3">
        <f t="shared" si="6"/>
        <v>6.5012604484542935E-2</v>
      </c>
      <c r="I16" s="3">
        <f t="shared" si="7"/>
        <v>0.93498739551545706</v>
      </c>
      <c r="J16" s="5">
        <f t="shared" si="14"/>
        <v>82916.746979180985</v>
      </c>
      <c r="K16" s="5">
        <f t="shared" si="8"/>
        <v>5390.6336765024134</v>
      </c>
      <c r="L16" s="5">
        <f t="shared" si="9"/>
        <v>401107.15070464887</v>
      </c>
      <c r="M16" s="5">
        <f t="shared" si="0"/>
        <v>2070662.5113990083</v>
      </c>
      <c r="N16" s="33">
        <f t="shared" si="10"/>
        <v>24.9727900193542</v>
      </c>
      <c r="O16" s="4"/>
      <c r="Q16" s="27" t="s">
        <v>58</v>
      </c>
      <c r="R16" s="29">
        <f t="shared" si="1"/>
        <v>82916.746979180985</v>
      </c>
      <c r="S16" s="29">
        <f t="shared" si="2"/>
        <v>401107.15070464887</v>
      </c>
      <c r="T16" s="35">
        <f t="shared" si="3"/>
        <v>24.9727900193542</v>
      </c>
      <c r="U16" s="42">
        <v>0.8859396016463057</v>
      </c>
      <c r="V16" s="43">
        <f t="shared" si="15"/>
        <v>0.1140603983536943</v>
      </c>
      <c r="W16" s="29">
        <f t="shared" si="11"/>
        <v>355356.70931276132</v>
      </c>
      <c r="X16" s="29">
        <f t="shared" si="4"/>
        <v>1606707.8490182473</v>
      </c>
      <c r="Y16" s="35">
        <f t="shared" si="12"/>
        <v>19.377362324907235</v>
      </c>
      <c r="Z16" s="36">
        <f t="shared" si="13"/>
        <v>5.5954276944469648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2785</v>
      </c>
      <c r="E17" s="55">
        <v>44</v>
      </c>
      <c r="F17" s="3">
        <f t="shared" si="5"/>
        <v>1.5798922800718134E-2</v>
      </c>
      <c r="G17" s="2">
        <v>0.5</v>
      </c>
      <c r="H17" s="3">
        <f t="shared" si="6"/>
        <v>7.599309153713299E-2</v>
      </c>
      <c r="I17" s="3">
        <f t="shared" si="7"/>
        <v>0.92400690846286704</v>
      </c>
      <c r="J17" s="5">
        <f t="shared" si="14"/>
        <v>77526.113302678568</v>
      </c>
      <c r="K17" s="5">
        <f t="shared" si="8"/>
        <v>5891.4490247285958</v>
      </c>
      <c r="L17" s="5">
        <f t="shared" si="9"/>
        <v>372901.94395157136</v>
      </c>
      <c r="M17" s="5">
        <f t="shared" si="0"/>
        <v>1669555.3606943595</v>
      </c>
      <c r="N17" s="33">
        <f t="shared" si="10"/>
        <v>21.535393554118436</v>
      </c>
      <c r="O17" s="4"/>
      <c r="Q17" s="27" t="s">
        <v>60</v>
      </c>
      <c r="R17" s="29">
        <f t="shared" si="1"/>
        <v>77526.113302678568</v>
      </c>
      <c r="S17" s="29">
        <f t="shared" si="2"/>
        <v>372901.94395157136</v>
      </c>
      <c r="T17" s="35">
        <f t="shared" si="3"/>
        <v>21.535393554118436</v>
      </c>
      <c r="U17" s="42">
        <v>0.85631920960893304</v>
      </c>
      <c r="V17" s="43">
        <f t="shared" si="15"/>
        <v>0.14368079039106696</v>
      </c>
      <c r="W17" s="29">
        <f t="shared" si="11"/>
        <v>319323.09790624422</v>
      </c>
      <c r="X17" s="29">
        <f t="shared" si="4"/>
        <v>1251351.1397054859</v>
      </c>
      <c r="Y17" s="35">
        <f t="shared" si="12"/>
        <v>16.1410276666385</v>
      </c>
      <c r="Z17" s="36">
        <f t="shared" si="13"/>
        <v>5.3943658874799354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2023</v>
      </c>
      <c r="E18" s="55">
        <v>55</v>
      </c>
      <c r="F18" s="3">
        <f t="shared" si="5"/>
        <v>2.7187345526445871E-2</v>
      </c>
      <c r="G18" s="2">
        <v>0.5</v>
      </c>
      <c r="H18" s="3">
        <f t="shared" si="6"/>
        <v>0.12728535061328397</v>
      </c>
      <c r="I18" s="3">
        <f t="shared" si="7"/>
        <v>0.87271464938671606</v>
      </c>
      <c r="J18" s="5">
        <f t="shared" si="14"/>
        <v>71634.664277949982</v>
      </c>
      <c r="K18" s="5">
        <f t="shared" si="8"/>
        <v>9118.0433586837516</v>
      </c>
      <c r="L18" s="5">
        <f t="shared" si="9"/>
        <v>335378.21299304051</v>
      </c>
      <c r="M18" s="5">
        <f t="shared" si="0"/>
        <v>1296653.4167427882</v>
      </c>
      <c r="N18" s="33">
        <f t="shared" si="10"/>
        <v>18.10092124828892</v>
      </c>
      <c r="O18" s="4"/>
      <c r="Q18" s="27" t="s">
        <v>62</v>
      </c>
      <c r="R18" s="29">
        <f t="shared" si="1"/>
        <v>71634.664277949982</v>
      </c>
      <c r="S18" s="29">
        <f t="shared" si="2"/>
        <v>335378.21299304051</v>
      </c>
      <c r="T18" s="35">
        <f t="shared" si="3"/>
        <v>18.10092124828892</v>
      </c>
      <c r="U18" s="42">
        <v>0.77613843304153718</v>
      </c>
      <c r="V18" s="43">
        <f t="shared" si="15"/>
        <v>0.22386156695846282</v>
      </c>
      <c r="W18" s="29">
        <f t="shared" si="11"/>
        <v>260299.92070868937</v>
      </c>
      <c r="X18" s="29">
        <f t="shared" si="4"/>
        <v>932028.04179924168</v>
      </c>
      <c r="Y18" s="35">
        <f t="shared" si="12"/>
        <v>13.010852374248248</v>
      </c>
      <c r="Z18" s="36">
        <f t="shared" si="13"/>
        <v>5.0900688740406714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1335</v>
      </c>
      <c r="E19" s="55">
        <v>44</v>
      </c>
      <c r="F19" s="3">
        <f t="shared" si="5"/>
        <v>3.2958801498127341E-2</v>
      </c>
      <c r="G19" s="2">
        <v>0.5</v>
      </c>
      <c r="H19" s="3">
        <f t="shared" si="6"/>
        <v>0.15224913494809691</v>
      </c>
      <c r="I19" s="3">
        <f t="shared" si="7"/>
        <v>0.84775086505190311</v>
      </c>
      <c r="J19" s="5">
        <f t="shared" si="14"/>
        <v>62516.620919266228</v>
      </c>
      <c r="K19" s="5">
        <f t="shared" si="8"/>
        <v>9518.1014548363819</v>
      </c>
      <c r="L19" s="5">
        <f t="shared" si="9"/>
        <v>288787.85095924017</v>
      </c>
      <c r="M19" s="5">
        <f t="shared" si="0"/>
        <v>961275.20374974771</v>
      </c>
      <c r="N19" s="33">
        <f t="shared" si="10"/>
        <v>15.376314164374552</v>
      </c>
      <c r="O19" s="4"/>
      <c r="Q19" s="27" t="s">
        <v>64</v>
      </c>
      <c r="R19" s="29">
        <f t="shared" si="1"/>
        <v>62516.620919266228</v>
      </c>
      <c r="S19" s="29">
        <f t="shared" si="2"/>
        <v>288787.85095924017</v>
      </c>
      <c r="T19" s="35">
        <f t="shared" si="3"/>
        <v>15.376314164374552</v>
      </c>
      <c r="U19" s="42">
        <v>0.73716277889453141</v>
      </c>
      <c r="V19" s="43">
        <f t="shared" si="15"/>
        <v>0.26283722110546859</v>
      </c>
      <c r="W19" s="29">
        <f t="shared" si="11"/>
        <v>212883.65472409324</v>
      </c>
      <c r="X19" s="29">
        <f t="shared" si="4"/>
        <v>671728.1210905523</v>
      </c>
      <c r="Y19" s="35">
        <f t="shared" si="12"/>
        <v>10.744792524183607</v>
      </c>
      <c r="Z19" s="36">
        <f t="shared" si="13"/>
        <v>4.6315216401909449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749</v>
      </c>
      <c r="E20" s="55">
        <v>47</v>
      </c>
      <c r="F20" s="3">
        <f t="shared" si="5"/>
        <v>6.2750333778371165E-2</v>
      </c>
      <c r="G20" s="2">
        <v>0.5</v>
      </c>
      <c r="H20" s="3">
        <f t="shared" si="6"/>
        <v>0.27120600115406812</v>
      </c>
      <c r="I20" s="3">
        <f t="shared" si="7"/>
        <v>0.72879399884593188</v>
      </c>
      <c r="J20" s="5">
        <f t="shared" si="14"/>
        <v>52998.519464429846</v>
      </c>
      <c r="K20" s="5">
        <f t="shared" si="8"/>
        <v>14373.516531034064</v>
      </c>
      <c r="L20" s="5">
        <f t="shared" si="9"/>
        <v>229058.80599456409</v>
      </c>
      <c r="M20" s="5">
        <f t="shared" si="0"/>
        <v>672487.35279050749</v>
      </c>
      <c r="N20" s="33">
        <f t="shared" si="10"/>
        <v>12.688795075527532</v>
      </c>
      <c r="O20" s="4"/>
      <c r="Q20" s="27" t="s">
        <v>66</v>
      </c>
      <c r="R20" s="29">
        <f t="shared" si="1"/>
        <v>52998.519464429846</v>
      </c>
      <c r="S20" s="29">
        <f t="shared" si="2"/>
        <v>229058.80599456409</v>
      </c>
      <c r="T20" s="35">
        <f t="shared" si="3"/>
        <v>12.688795075527532</v>
      </c>
      <c r="U20" s="42">
        <v>0.7271372759570951</v>
      </c>
      <c r="V20" s="43">
        <f t="shared" si="15"/>
        <v>0.2728627240429049</v>
      </c>
      <c r="W20" s="29">
        <f t="shared" si="11"/>
        <v>166557.19622487205</v>
      </c>
      <c r="X20" s="29">
        <f t="shared" si="4"/>
        <v>458844.46636645903</v>
      </c>
      <c r="Y20" s="35">
        <f t="shared" si="12"/>
        <v>8.6576846108769931</v>
      </c>
      <c r="Z20" s="36">
        <f t="shared" si="13"/>
        <v>4.0311104646505385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432</v>
      </c>
      <c r="E21" s="55">
        <v>33</v>
      </c>
      <c r="F21" s="3">
        <f t="shared" si="5"/>
        <v>7.6388888888888895E-2</v>
      </c>
      <c r="G21" s="2">
        <v>0.5</v>
      </c>
      <c r="H21" s="3">
        <f t="shared" si="6"/>
        <v>0.32069970845481049</v>
      </c>
      <c r="I21" s="3">
        <f t="shared" si="7"/>
        <v>0.67930029154518956</v>
      </c>
      <c r="J21" s="5">
        <f t="shared" si="14"/>
        <v>38625.002933395786</v>
      </c>
      <c r="K21" s="5">
        <f t="shared" si="8"/>
        <v>12387.027179806229</v>
      </c>
      <c r="L21" s="5">
        <f t="shared" si="9"/>
        <v>162157.44671746338</v>
      </c>
      <c r="M21" s="5">
        <f>L21+M22</f>
        <v>443428.5467959434</v>
      </c>
      <c r="N21" s="33">
        <f t="shared" si="10"/>
        <v>11.480349854227406</v>
      </c>
      <c r="O21" s="4"/>
      <c r="Q21" s="27" t="s">
        <v>68</v>
      </c>
      <c r="R21" s="29">
        <f t="shared" si="1"/>
        <v>38625.002933395786</v>
      </c>
      <c r="S21" s="29">
        <f t="shared" si="2"/>
        <v>162157.44671746338</v>
      </c>
      <c r="T21" s="35">
        <f t="shared" si="3"/>
        <v>11.480349854227406</v>
      </c>
      <c r="U21" s="42">
        <v>0.68635947845240242</v>
      </c>
      <c r="V21" s="43">
        <f t="shared" si="15"/>
        <v>0.31364052154759758</v>
      </c>
      <c r="W21" s="29">
        <f t="shared" si="11"/>
        <v>111298.30055617139</v>
      </c>
      <c r="X21" s="29">
        <f>X22+W21</f>
        <v>292287.27014158701</v>
      </c>
      <c r="Y21" s="35">
        <f t="shared" si="12"/>
        <v>7.5673073901276222</v>
      </c>
      <c r="Z21" s="36">
        <f t="shared" si="13"/>
        <v>3.9130424640997834</v>
      </c>
    </row>
    <row r="22" spans="1:26" s="2" customFormat="1" x14ac:dyDescent="0.25">
      <c r="A22" s="12">
        <v>19</v>
      </c>
      <c r="B22" s="13" t="s">
        <v>69</v>
      </c>
      <c r="C22" s="12"/>
      <c r="D22" s="55">
        <v>268</v>
      </c>
      <c r="E22" s="55">
        <v>25</v>
      </c>
      <c r="F22" s="17">
        <f t="shared" si="5"/>
        <v>9.3283582089552244E-2</v>
      </c>
      <c r="G22" s="12"/>
      <c r="H22" s="17">
        <v>1</v>
      </c>
      <c r="I22" s="17">
        <f t="shared" si="7"/>
        <v>0</v>
      </c>
      <c r="J22" s="21">
        <f t="shared" si="14"/>
        <v>26237.975753589559</v>
      </c>
      <c r="K22" s="21">
        <f t="shared" si="8"/>
        <v>26237.975753589559</v>
      </c>
      <c r="L22" s="21">
        <f>K22/F22</f>
        <v>281271.10007848003</v>
      </c>
      <c r="M22" s="21">
        <f>L22</f>
        <v>281271.10007848003</v>
      </c>
      <c r="N22" s="34">
        <f t="shared" si="10"/>
        <v>10.719999999999999</v>
      </c>
      <c r="O22" s="4"/>
      <c r="Q22" s="30" t="s">
        <v>69</v>
      </c>
      <c r="R22" s="31">
        <f t="shared" si="1"/>
        <v>26237.975753589559</v>
      </c>
      <c r="S22" s="31">
        <f t="shared" si="2"/>
        <v>281271.10007848003</v>
      </c>
      <c r="T22" s="38">
        <f t="shared" si="3"/>
        <v>10.719999999999999</v>
      </c>
      <c r="U22" s="44">
        <v>0.64346806172022719</v>
      </c>
      <c r="V22" s="45">
        <f t="shared" si="15"/>
        <v>0.35653193827977281</v>
      </c>
      <c r="W22" s="31">
        <f t="shared" si="11"/>
        <v>180988.96958541559</v>
      </c>
      <c r="X22" s="31">
        <f>W22</f>
        <v>180988.96958541559</v>
      </c>
      <c r="Y22" s="38">
        <f t="shared" si="12"/>
        <v>6.8979776216408348</v>
      </c>
      <c r="Z22" s="37">
        <f t="shared" si="13"/>
        <v>3.822022378359164</v>
      </c>
    </row>
    <row r="23" spans="1:26" s="2" customFormat="1" ht="13.2" x14ac:dyDescent="0.25">
      <c r="B23" s="2" t="s">
        <v>70</v>
      </c>
      <c r="D23" s="58">
        <f>SUM(D4:D22)</f>
        <v>58856</v>
      </c>
      <c r="E23" s="58">
        <f>SUM(E4:E22)</f>
        <v>471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521</v>
      </c>
      <c r="E29" s="55">
        <v>2</v>
      </c>
      <c r="F29" s="3">
        <f>E29/D29</f>
        <v>3.838771593090211E-3</v>
      </c>
      <c r="G29" s="2">
        <v>0.3</v>
      </c>
      <c r="H29" s="18">
        <f>C29*F29/(1+(1-G29)*C29*F29)</f>
        <v>3.8284839203675345E-3</v>
      </c>
      <c r="I29" s="18">
        <f>1-H29</f>
        <v>0.9961715160796325</v>
      </c>
      <c r="J29" s="19">
        <v>100000</v>
      </c>
      <c r="K29" s="20">
        <f>J29*H29</f>
        <v>382.84839203675347</v>
      </c>
      <c r="L29" s="20">
        <f>C29*(J30+G29*K29)</f>
        <v>99732.006125574277</v>
      </c>
      <c r="M29" s="5">
        <f t="shared" ref="M29:M45" si="16">L29+M30</f>
        <v>7814713.4884746466</v>
      </c>
      <c r="N29" s="32">
        <f>M29/J29</f>
        <v>78.147134884746464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99732.006125574277</v>
      </c>
      <c r="T29" s="35">
        <f t="shared" ref="T29:T47" si="19">N29</f>
        <v>78.147134884746464</v>
      </c>
      <c r="U29" s="42">
        <v>0.95864674002964168</v>
      </c>
      <c r="V29" s="43">
        <f>1-U29</f>
        <v>4.1353259970358325E-2</v>
      </c>
      <c r="W29" s="29">
        <f>S29*U29</f>
        <v>95607.762548898041</v>
      </c>
      <c r="X29" s="29">
        <f t="shared" ref="X29:X45" si="20">X30+W29</f>
        <v>6927133.7511438858</v>
      </c>
      <c r="Y29" s="40">
        <f>X29/R29</f>
        <v>69.271337511438858</v>
      </c>
      <c r="Z29" s="36">
        <f>T29-Y29</f>
        <v>8.8757973733076057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2488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99617.151607963257</v>
      </c>
      <c r="K30" s="5">
        <f t="shared" ref="K30:K47" si="24">J30*H30</f>
        <v>0</v>
      </c>
      <c r="L30" s="5">
        <f t="shared" ref="L30:L46" si="25">C30*(J31+G30*K30)</f>
        <v>398468.60643185303</v>
      </c>
      <c r="M30" s="5">
        <f t="shared" si="16"/>
        <v>7714981.4823490726</v>
      </c>
      <c r="N30" s="33">
        <f t="shared" ref="N30:N47" si="26">M30/J30</f>
        <v>77.446316802059087</v>
      </c>
      <c r="O30" s="4"/>
      <c r="Q30" s="27" t="s">
        <v>36</v>
      </c>
      <c r="R30" s="29">
        <f t="shared" si="17"/>
        <v>99617.151607963257</v>
      </c>
      <c r="S30" s="29">
        <f t="shared" si="18"/>
        <v>398468.60643185303</v>
      </c>
      <c r="T30" s="35">
        <f t="shared" si="19"/>
        <v>77.446316802059087</v>
      </c>
      <c r="U30" s="42">
        <v>0.95864674002964168</v>
      </c>
      <c r="V30" s="43">
        <f>1-U30</f>
        <v>4.1353259970358325E-2</v>
      </c>
      <c r="W30" s="29">
        <f t="shared" ref="W30:W47" si="27">S30*U30</f>
        <v>381990.63056005019</v>
      </c>
      <c r="X30" s="29">
        <f t="shared" si="20"/>
        <v>6831525.9885949874</v>
      </c>
      <c r="Y30" s="35">
        <f t="shared" ref="Y30:Y47" si="28">X30/R30</f>
        <v>68.577808924712159</v>
      </c>
      <c r="Z30" s="36">
        <f t="shared" ref="Z30:Z47" si="29">T30-Y30</f>
        <v>8.8685078773469286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3370</v>
      </c>
      <c r="E31" s="55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99617.151607963257</v>
      </c>
      <c r="K31" s="5">
        <f t="shared" si="24"/>
        <v>0</v>
      </c>
      <c r="L31" s="5">
        <f t="shared" si="25"/>
        <v>498085.75803981628</v>
      </c>
      <c r="M31" s="5">
        <f t="shared" si="16"/>
        <v>7316512.8759172196</v>
      </c>
      <c r="N31" s="33">
        <f t="shared" si="26"/>
        <v>73.446316802059087</v>
      </c>
      <c r="O31" s="4"/>
      <c r="Q31" s="27" t="s">
        <v>38</v>
      </c>
      <c r="R31" s="29">
        <f t="shared" si="17"/>
        <v>99617.151607963257</v>
      </c>
      <c r="S31" s="29">
        <f t="shared" si="18"/>
        <v>498085.75803981628</v>
      </c>
      <c r="T31" s="35">
        <f t="shared" si="19"/>
        <v>73.446316802059087</v>
      </c>
      <c r="U31" s="42">
        <v>0.95864674002964168</v>
      </c>
      <c r="V31" s="43">
        <f>1-U31</f>
        <v>4.1353259970358325E-2</v>
      </c>
      <c r="W31" s="29">
        <f t="shared" si="27"/>
        <v>477488.28820006276</v>
      </c>
      <c r="X31" s="29">
        <f t="shared" si="20"/>
        <v>6449535.3580349376</v>
      </c>
      <c r="Y31" s="35">
        <f t="shared" si="28"/>
        <v>64.743221964593602</v>
      </c>
      <c r="Z31" s="36">
        <f t="shared" si="29"/>
        <v>8.7030948374654855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3597</v>
      </c>
      <c r="E32" s="55">
        <v>3</v>
      </c>
      <c r="F32" s="3">
        <f t="shared" si="21"/>
        <v>8.3402835696413675E-4</v>
      </c>
      <c r="G32" s="2">
        <v>0.5</v>
      </c>
      <c r="H32" s="3">
        <f t="shared" si="22"/>
        <v>4.1614648356221393E-3</v>
      </c>
      <c r="I32" s="3">
        <f t="shared" si="23"/>
        <v>0.99583853516437781</v>
      </c>
      <c r="J32" s="5">
        <f t="shared" si="30"/>
        <v>99617.151607963257</v>
      </c>
      <c r="K32" s="5">
        <f t="shared" si="24"/>
        <v>414.55327344137856</v>
      </c>
      <c r="L32" s="5">
        <f t="shared" si="25"/>
        <v>497049.37485621282</v>
      </c>
      <c r="M32" s="5">
        <f t="shared" si="16"/>
        <v>6818427.1178774033</v>
      </c>
      <c r="N32" s="33">
        <f t="shared" si="26"/>
        <v>68.446316802059087</v>
      </c>
      <c r="O32" s="4"/>
      <c r="Q32" s="27" t="s">
        <v>40</v>
      </c>
      <c r="R32" s="29">
        <f t="shared" si="17"/>
        <v>99617.151607963257</v>
      </c>
      <c r="S32" s="29">
        <f t="shared" si="18"/>
        <v>497049.37485621282</v>
      </c>
      <c r="T32" s="35">
        <f t="shared" si="19"/>
        <v>68.446316802059087</v>
      </c>
      <c r="U32" s="42">
        <v>0.95864674002964168</v>
      </c>
      <c r="V32" s="43">
        <f>1-U32</f>
        <v>4.1353259970358325E-2</v>
      </c>
      <c r="W32" s="29">
        <f t="shared" si="27"/>
        <v>476494.76283967978</v>
      </c>
      <c r="X32" s="29">
        <f t="shared" si="20"/>
        <v>5972047.0698348749</v>
      </c>
      <c r="Y32" s="35">
        <f t="shared" si="28"/>
        <v>59.949988264445395</v>
      </c>
      <c r="Z32" s="36">
        <f t="shared" si="29"/>
        <v>8.4963285376136923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3779</v>
      </c>
      <c r="E33" s="55">
        <v>7</v>
      </c>
      <c r="F33" s="3">
        <f t="shared" si="21"/>
        <v>1.8523418893887271E-3</v>
      </c>
      <c r="G33" s="2">
        <v>0.5</v>
      </c>
      <c r="H33" s="3">
        <f t="shared" si="22"/>
        <v>9.219017516133278E-3</v>
      </c>
      <c r="I33" s="3">
        <f t="shared" si="23"/>
        <v>0.9907809824838667</v>
      </c>
      <c r="J33" s="5">
        <f t="shared" si="30"/>
        <v>99202.59833452187</v>
      </c>
      <c r="K33" s="5">
        <f t="shared" si="24"/>
        <v>914.55049169189112</v>
      </c>
      <c r="L33" s="5">
        <f t="shared" si="25"/>
        <v>493726.61544337962</v>
      </c>
      <c r="M33" s="5">
        <f t="shared" si="16"/>
        <v>6321377.7430211902</v>
      </c>
      <c r="N33" s="33">
        <f t="shared" si="26"/>
        <v>63.721896897345594</v>
      </c>
      <c r="O33" s="4"/>
      <c r="Q33" s="27" t="s">
        <v>42</v>
      </c>
      <c r="R33" s="29">
        <f t="shared" si="17"/>
        <v>99202.59833452187</v>
      </c>
      <c r="S33" s="29">
        <f t="shared" si="18"/>
        <v>493726.61544337962</v>
      </c>
      <c r="T33" s="35">
        <f t="shared" si="19"/>
        <v>63.721896897345594</v>
      </c>
      <c r="U33" s="42">
        <v>0.95864674002964168</v>
      </c>
      <c r="V33" s="43">
        <f>1-U33</f>
        <v>4.1353259970358325E-2</v>
      </c>
      <c r="W33" s="29">
        <f t="shared" si="27"/>
        <v>473309.41036066442</v>
      </c>
      <c r="X33" s="29">
        <f t="shared" si="20"/>
        <v>5495552.3069951953</v>
      </c>
      <c r="Y33" s="35">
        <f t="shared" si="28"/>
        <v>55.397261757838237</v>
      </c>
      <c r="Z33" s="36">
        <f t="shared" si="29"/>
        <v>8.3246351395073575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4255</v>
      </c>
      <c r="E34" s="55">
        <v>2</v>
      </c>
      <c r="F34" s="3">
        <f t="shared" si="21"/>
        <v>4.7003525264394829E-4</v>
      </c>
      <c r="G34" s="2">
        <v>0.5</v>
      </c>
      <c r="H34" s="3">
        <f t="shared" si="22"/>
        <v>2.3474178403755865E-3</v>
      </c>
      <c r="I34" s="3">
        <f t="shared" si="23"/>
        <v>0.99765258215962438</v>
      </c>
      <c r="J34" s="5">
        <f t="shared" si="30"/>
        <v>98288.047842829983</v>
      </c>
      <c r="K34" s="5">
        <f t="shared" si="24"/>
        <v>230.72311700194828</v>
      </c>
      <c r="L34" s="5">
        <f t="shared" si="25"/>
        <v>490863.43142164499</v>
      </c>
      <c r="M34" s="5">
        <f t="shared" si="16"/>
        <v>5827651.1275778105</v>
      </c>
      <c r="N34" s="33">
        <f t="shared" si="26"/>
        <v>59.291554318961197</v>
      </c>
      <c r="O34" s="4"/>
      <c r="Q34" s="27" t="s">
        <v>44</v>
      </c>
      <c r="R34" s="29">
        <f t="shared" si="17"/>
        <v>98288.047842829983</v>
      </c>
      <c r="S34" s="29">
        <f t="shared" si="18"/>
        <v>490863.43142164499</v>
      </c>
      <c r="T34" s="35">
        <f t="shared" si="19"/>
        <v>59.291554318961197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475735.12711215613</v>
      </c>
      <c r="X34" s="29">
        <f t="shared" si="20"/>
        <v>5022242.8966345312</v>
      </c>
      <c r="Y34" s="35">
        <f t="shared" si="28"/>
        <v>51.097188385158255</v>
      </c>
      <c r="Z34" s="36">
        <f t="shared" si="29"/>
        <v>8.194365933802942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4155</v>
      </c>
      <c r="E35" s="5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98057.324725828032</v>
      </c>
      <c r="K35" s="5">
        <f t="shared" si="24"/>
        <v>0</v>
      </c>
      <c r="L35" s="5">
        <f t="shared" si="25"/>
        <v>490286.62362914014</v>
      </c>
      <c r="M35" s="5">
        <f t="shared" si="16"/>
        <v>5336787.6961561656</v>
      </c>
      <c r="N35" s="33">
        <f t="shared" si="26"/>
        <v>54.425181505594047</v>
      </c>
      <c r="O35" s="4"/>
      <c r="Q35" s="27" t="s">
        <v>46</v>
      </c>
      <c r="R35" s="29">
        <f t="shared" si="17"/>
        <v>98057.324725828032</v>
      </c>
      <c r="S35" s="29">
        <f t="shared" si="18"/>
        <v>490286.62362914014</v>
      </c>
      <c r="T35" s="35">
        <f t="shared" si="19"/>
        <v>54.425181505594047</v>
      </c>
      <c r="U35" s="42">
        <v>0.96192878092594225</v>
      </c>
      <c r="V35" s="43">
        <f t="shared" si="31"/>
        <v>3.8071219074057749E-2</v>
      </c>
      <c r="W35" s="29">
        <f t="shared" si="27"/>
        <v>471620.81417187507</v>
      </c>
      <c r="X35" s="29">
        <f t="shared" si="20"/>
        <v>4546507.7695223754</v>
      </c>
      <c r="Y35" s="35">
        <f t="shared" si="28"/>
        <v>46.365814917290294</v>
      </c>
      <c r="Z35" s="36">
        <f t="shared" si="29"/>
        <v>8.0593665883037531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4104</v>
      </c>
      <c r="E36" s="55">
        <v>5</v>
      </c>
      <c r="F36" s="3">
        <f t="shared" si="21"/>
        <v>1.2183235867446393E-3</v>
      </c>
      <c r="G36" s="2">
        <v>0.5</v>
      </c>
      <c r="H36" s="3">
        <f t="shared" si="22"/>
        <v>6.0731203692457178E-3</v>
      </c>
      <c r="I36" s="3">
        <f t="shared" si="23"/>
        <v>0.99392687963075432</v>
      </c>
      <c r="J36" s="5">
        <f t="shared" si="30"/>
        <v>98057.324725828032</v>
      </c>
      <c r="K36" s="5">
        <f t="shared" si="24"/>
        <v>595.51393614616802</v>
      </c>
      <c r="L36" s="5">
        <f t="shared" si="25"/>
        <v>488797.83878877474</v>
      </c>
      <c r="M36" s="5">
        <f t="shared" si="16"/>
        <v>4846501.0725270258</v>
      </c>
      <c r="N36" s="33">
        <f t="shared" si="26"/>
        <v>49.425181505594054</v>
      </c>
      <c r="O36" s="4"/>
      <c r="Q36" s="27" t="s">
        <v>48</v>
      </c>
      <c r="R36" s="29">
        <f t="shared" si="17"/>
        <v>98057.324725828032</v>
      </c>
      <c r="S36" s="29">
        <f t="shared" si="18"/>
        <v>488797.83878877474</v>
      </c>
      <c r="T36" s="35">
        <f t="shared" si="19"/>
        <v>49.425181505594054</v>
      </c>
      <c r="U36" s="42">
        <v>0.95558309086652893</v>
      </c>
      <c r="V36" s="43">
        <f t="shared" si="31"/>
        <v>4.4416909133471072E-2</v>
      </c>
      <c r="W36" s="29">
        <f t="shared" si="27"/>
        <v>467086.94959865668</v>
      </c>
      <c r="X36" s="29">
        <f t="shared" si="20"/>
        <v>4074886.9553505005</v>
      </c>
      <c r="Y36" s="35">
        <f t="shared" si="28"/>
        <v>41.556171012660585</v>
      </c>
      <c r="Z36" s="36">
        <f t="shared" si="29"/>
        <v>7.8690104929334694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4399</v>
      </c>
      <c r="E37" s="55">
        <v>9</v>
      </c>
      <c r="F37" s="3">
        <f t="shared" si="21"/>
        <v>2.0459195271652648E-3</v>
      </c>
      <c r="G37" s="2">
        <v>0.5</v>
      </c>
      <c r="H37" s="3">
        <f t="shared" si="22"/>
        <v>1.0177541558294695E-2</v>
      </c>
      <c r="I37" s="3">
        <f t="shared" si="23"/>
        <v>0.98982245844170536</v>
      </c>
      <c r="J37" s="5">
        <f t="shared" si="30"/>
        <v>97461.810789681869</v>
      </c>
      <c r="K37" s="5">
        <f t="shared" si="24"/>
        <v>991.92162965864156</v>
      </c>
      <c r="L37" s="5">
        <f t="shared" si="25"/>
        <v>484829.24987426272</v>
      </c>
      <c r="M37" s="5">
        <f t="shared" si="16"/>
        <v>4357703.233738251</v>
      </c>
      <c r="N37" s="33">
        <f t="shared" si="26"/>
        <v>44.711905088055211</v>
      </c>
      <c r="O37" s="4"/>
      <c r="Q37" s="27" t="s">
        <v>50</v>
      </c>
      <c r="R37" s="29">
        <f t="shared" si="17"/>
        <v>97461.810789681869</v>
      </c>
      <c r="S37" s="29">
        <f t="shared" si="18"/>
        <v>484829.24987426272</v>
      </c>
      <c r="T37" s="35">
        <f t="shared" si="19"/>
        <v>44.711905088055211</v>
      </c>
      <c r="U37" s="42">
        <v>0.95343645724036619</v>
      </c>
      <c r="V37" s="43">
        <f t="shared" si="31"/>
        <v>4.6563542759633814E-2</v>
      </c>
      <c r="W37" s="29">
        <f t="shared" si="27"/>
        <v>462253.88236662128</v>
      </c>
      <c r="X37" s="29">
        <f t="shared" si="20"/>
        <v>3607800.005751844</v>
      </c>
      <c r="Y37" s="35">
        <f t="shared" si="28"/>
        <v>37.017576182093634</v>
      </c>
      <c r="Z37" s="36">
        <f t="shared" si="29"/>
        <v>7.6943289059615765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5174</v>
      </c>
      <c r="E38" s="55">
        <v>11</v>
      </c>
      <c r="F38" s="3">
        <f t="shared" si="21"/>
        <v>2.1260146888287591E-3</v>
      </c>
      <c r="G38" s="2">
        <v>0.5</v>
      </c>
      <c r="H38" s="3">
        <f t="shared" si="22"/>
        <v>1.0573872921272707E-2</v>
      </c>
      <c r="I38" s="3">
        <f t="shared" si="23"/>
        <v>0.98942612707872735</v>
      </c>
      <c r="J38" s="5">
        <f t="shared" si="30"/>
        <v>96469.889160023231</v>
      </c>
      <c r="K38" s="5">
        <f t="shared" si="24"/>
        <v>1020.0603487073491</v>
      </c>
      <c r="L38" s="5">
        <f t="shared" si="25"/>
        <v>479799.29492834781</v>
      </c>
      <c r="M38" s="5">
        <f t="shared" si="16"/>
        <v>3872873.983863988</v>
      </c>
      <c r="N38" s="33">
        <f t="shared" si="26"/>
        <v>40.145935872691901</v>
      </c>
      <c r="O38" s="4"/>
      <c r="Q38" s="27" t="s">
        <v>52</v>
      </c>
      <c r="R38" s="29">
        <f t="shared" si="17"/>
        <v>96469.889160023231</v>
      </c>
      <c r="S38" s="29">
        <f t="shared" si="18"/>
        <v>479799.29492834781</v>
      </c>
      <c r="T38" s="35">
        <f t="shared" si="19"/>
        <v>40.145935872691901</v>
      </c>
      <c r="U38" s="42">
        <v>0.93748024841036759</v>
      </c>
      <c r="V38" s="43">
        <f t="shared" si="31"/>
        <v>6.2519751589632411E-2</v>
      </c>
      <c r="W38" s="29">
        <f t="shared" si="27"/>
        <v>449802.36219654675</v>
      </c>
      <c r="X38" s="29">
        <f t="shared" si="20"/>
        <v>3145546.1233852226</v>
      </c>
      <c r="Y38" s="35">
        <f t="shared" si="28"/>
        <v>32.606507074631587</v>
      </c>
      <c r="Z38" s="36">
        <f t="shared" si="29"/>
        <v>7.5394287980603139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5263</v>
      </c>
      <c r="E39" s="55">
        <v>19</v>
      </c>
      <c r="F39" s="3">
        <f t="shared" si="21"/>
        <v>3.6101083032490976E-3</v>
      </c>
      <c r="G39" s="2">
        <v>0.5</v>
      </c>
      <c r="H39" s="3">
        <f t="shared" si="22"/>
        <v>1.788908765652952E-2</v>
      </c>
      <c r="I39" s="3">
        <f t="shared" si="23"/>
        <v>0.98211091234347048</v>
      </c>
      <c r="J39" s="5">
        <f t="shared" si="30"/>
        <v>95449.828811315892</v>
      </c>
      <c r="K39" s="5">
        <f t="shared" si="24"/>
        <v>1707.5103544063668</v>
      </c>
      <c r="L39" s="5">
        <f t="shared" si="25"/>
        <v>472980.3681705636</v>
      </c>
      <c r="M39" s="5">
        <f t="shared" si="16"/>
        <v>3393074.6889356403</v>
      </c>
      <c r="N39" s="33">
        <f t="shared" si="26"/>
        <v>35.548253267620112</v>
      </c>
      <c r="O39" s="4"/>
      <c r="Q39" s="27" t="s">
        <v>54</v>
      </c>
      <c r="R39" s="29">
        <f t="shared" si="17"/>
        <v>95449.828811315892</v>
      </c>
      <c r="S39" s="29">
        <f t="shared" si="18"/>
        <v>472980.3681705636</v>
      </c>
      <c r="T39" s="35">
        <f t="shared" si="19"/>
        <v>35.548253267620112</v>
      </c>
      <c r="U39" s="42">
        <v>0.91788799906018037</v>
      </c>
      <c r="V39" s="43">
        <f t="shared" si="31"/>
        <v>8.2112000939819629E-2</v>
      </c>
      <c r="W39" s="29">
        <f t="shared" si="27"/>
        <v>434143.00373482605</v>
      </c>
      <c r="X39" s="29">
        <f t="shared" si="20"/>
        <v>2695743.7611886761</v>
      </c>
      <c r="Y39" s="35">
        <f t="shared" si="28"/>
        <v>28.242520649435537</v>
      </c>
      <c r="Z39" s="36">
        <f t="shared" si="29"/>
        <v>7.3057326181845745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4628</v>
      </c>
      <c r="E40" s="55">
        <v>11</v>
      </c>
      <c r="F40" s="3">
        <f t="shared" si="21"/>
        <v>2.3768366464995676E-3</v>
      </c>
      <c r="G40" s="2">
        <v>0.5</v>
      </c>
      <c r="H40" s="3">
        <f t="shared" si="22"/>
        <v>1.1813983460423155E-2</v>
      </c>
      <c r="I40" s="3">
        <f t="shared" si="23"/>
        <v>0.98818601653957683</v>
      </c>
      <c r="J40" s="5">
        <f t="shared" si="30"/>
        <v>93742.318456909532</v>
      </c>
      <c r="K40" s="5">
        <f t="shared" si="24"/>
        <v>1107.4701997916495</v>
      </c>
      <c r="L40" s="5">
        <f t="shared" si="25"/>
        <v>465942.91678506852</v>
      </c>
      <c r="M40" s="5">
        <f t="shared" si="16"/>
        <v>2920094.3207650767</v>
      </c>
      <c r="N40" s="33">
        <f t="shared" si="26"/>
        <v>31.150225093988414</v>
      </c>
      <c r="O40" s="4"/>
      <c r="Q40" s="27" t="s">
        <v>56</v>
      </c>
      <c r="R40" s="29">
        <f t="shared" si="17"/>
        <v>93742.318456909532</v>
      </c>
      <c r="S40" s="29">
        <f t="shared" si="18"/>
        <v>465942.91678506852</v>
      </c>
      <c r="T40" s="35">
        <f t="shared" si="19"/>
        <v>31.150225093988414</v>
      </c>
      <c r="U40" s="42">
        <v>0.89571782863194893</v>
      </c>
      <c r="V40" s="43">
        <f t="shared" si="31"/>
        <v>0.10428217136805107</v>
      </c>
      <c r="W40" s="29">
        <f t="shared" si="27"/>
        <v>417353.37768915843</v>
      </c>
      <c r="X40" s="29">
        <f t="shared" si="20"/>
        <v>2261600.75745385</v>
      </c>
      <c r="Y40" s="35">
        <f t="shared" si="28"/>
        <v>24.125718188775526</v>
      </c>
      <c r="Z40" s="36">
        <f t="shared" si="29"/>
        <v>7.0245069052128883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3851</v>
      </c>
      <c r="E41" s="55">
        <v>31</v>
      </c>
      <c r="F41" s="3">
        <f t="shared" si="21"/>
        <v>8.0498571799532594E-3</v>
      </c>
      <c r="G41" s="2">
        <v>0.5</v>
      </c>
      <c r="H41" s="3">
        <f t="shared" si="22"/>
        <v>3.945526282296042E-2</v>
      </c>
      <c r="I41" s="3">
        <f t="shared" si="23"/>
        <v>0.96054473717703959</v>
      </c>
      <c r="J41" s="5">
        <f t="shared" si="30"/>
        <v>92634.848257117876</v>
      </c>
      <c r="K41" s="5">
        <f t="shared" si="24"/>
        <v>3654.9322845496426</v>
      </c>
      <c r="L41" s="5">
        <f t="shared" si="25"/>
        <v>454036.91057421529</v>
      </c>
      <c r="M41" s="5">
        <f t="shared" si="16"/>
        <v>2454151.4039800083</v>
      </c>
      <c r="N41" s="33">
        <f t="shared" si="26"/>
        <v>26.492744902741677</v>
      </c>
      <c r="O41" s="4"/>
      <c r="Q41" s="27" t="s">
        <v>58</v>
      </c>
      <c r="R41" s="29">
        <f t="shared" si="17"/>
        <v>92634.848257117876</v>
      </c>
      <c r="S41" s="29">
        <f t="shared" si="18"/>
        <v>454036.91057421529</v>
      </c>
      <c r="T41" s="35">
        <f t="shared" si="19"/>
        <v>26.492744902741677</v>
      </c>
      <c r="U41" s="42">
        <v>0.86473435856680392</v>
      </c>
      <c r="V41" s="43">
        <f t="shared" si="31"/>
        <v>0.13526564143319608</v>
      </c>
      <c r="W41" s="29">
        <f t="shared" si="27"/>
        <v>392621.31663104735</v>
      </c>
      <c r="X41" s="29">
        <f t="shared" si="20"/>
        <v>1844247.3797646917</v>
      </c>
      <c r="Y41" s="35">
        <f t="shared" si="28"/>
        <v>19.908786104401951</v>
      </c>
      <c r="Z41" s="36">
        <f t="shared" si="29"/>
        <v>6.5839587983397259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3136</v>
      </c>
      <c r="E42" s="55">
        <v>31</v>
      </c>
      <c r="F42" s="3">
        <f t="shared" si="21"/>
        <v>9.8852040816326536E-3</v>
      </c>
      <c r="G42" s="2">
        <v>0.5</v>
      </c>
      <c r="H42" s="3">
        <f t="shared" si="22"/>
        <v>4.8234012758674345E-2</v>
      </c>
      <c r="I42" s="3">
        <f t="shared" si="23"/>
        <v>0.95176598724132566</v>
      </c>
      <c r="J42" s="5">
        <f t="shared" si="30"/>
        <v>88979.91597256824</v>
      </c>
      <c r="K42" s="5">
        <f t="shared" si="24"/>
        <v>4291.858402286628</v>
      </c>
      <c r="L42" s="5">
        <f t="shared" si="25"/>
        <v>434169.93385712465</v>
      </c>
      <c r="M42" s="5">
        <f t="shared" si="16"/>
        <v>2000114.4934057929</v>
      </c>
      <c r="N42" s="33">
        <f t="shared" si="26"/>
        <v>22.478269073915637</v>
      </c>
      <c r="O42" s="4"/>
      <c r="Q42" s="27" t="s">
        <v>60</v>
      </c>
      <c r="R42" s="29">
        <f t="shared" si="17"/>
        <v>88979.91597256824</v>
      </c>
      <c r="S42" s="29">
        <f t="shared" si="18"/>
        <v>434169.93385712465</v>
      </c>
      <c r="T42" s="35">
        <f t="shared" si="19"/>
        <v>22.478269073915637</v>
      </c>
      <c r="U42" s="42">
        <v>0.81758889711164551</v>
      </c>
      <c r="V42" s="43">
        <f t="shared" si="31"/>
        <v>0.18241110288835449</v>
      </c>
      <c r="W42" s="29">
        <f t="shared" si="27"/>
        <v>354972.51738128264</v>
      </c>
      <c r="X42" s="29">
        <f t="shared" si="20"/>
        <v>1451626.0631336444</v>
      </c>
      <c r="Y42" s="35">
        <f t="shared" si="28"/>
        <v>16.314086693239499</v>
      </c>
      <c r="Z42" s="36">
        <f t="shared" si="29"/>
        <v>6.164182380676138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2432</v>
      </c>
      <c r="E43" s="55">
        <v>42</v>
      </c>
      <c r="F43" s="3">
        <f t="shared" si="21"/>
        <v>1.7269736842105265E-2</v>
      </c>
      <c r="G43" s="2">
        <v>0.5</v>
      </c>
      <c r="H43" s="3">
        <f t="shared" si="22"/>
        <v>8.2774931020890813E-2</v>
      </c>
      <c r="I43" s="3">
        <f t="shared" si="23"/>
        <v>0.91722506897910916</v>
      </c>
      <c r="J43" s="5">
        <f t="shared" si="30"/>
        <v>84688.057570281613</v>
      </c>
      <c r="K43" s="5">
        <f t="shared" si="24"/>
        <v>7010.0481236732903</v>
      </c>
      <c r="L43" s="5">
        <f t="shared" si="25"/>
        <v>405915.16754222487</v>
      </c>
      <c r="M43" s="5">
        <f t="shared" si="16"/>
        <v>1565944.5595486681</v>
      </c>
      <c r="N43" s="33">
        <f t="shared" si="26"/>
        <v>18.490736527391824</v>
      </c>
      <c r="O43" s="4"/>
      <c r="Q43" s="27" t="s">
        <v>62</v>
      </c>
      <c r="R43" s="29">
        <f t="shared" si="17"/>
        <v>84688.057570281613</v>
      </c>
      <c r="S43" s="29">
        <f t="shared" si="18"/>
        <v>405915.16754222487</v>
      </c>
      <c r="T43" s="35">
        <f t="shared" si="19"/>
        <v>18.490736527391824</v>
      </c>
      <c r="U43" s="42">
        <v>0.77888026534586052</v>
      </c>
      <c r="V43" s="43">
        <f t="shared" si="31"/>
        <v>0.22111973465413948</v>
      </c>
      <c r="W43" s="29">
        <f t="shared" si="27"/>
        <v>316159.31340319751</v>
      </c>
      <c r="X43" s="29">
        <f t="shared" si="20"/>
        <v>1096653.5457523619</v>
      </c>
      <c r="Y43" s="35">
        <f t="shared" si="28"/>
        <v>12.949329305873643</v>
      </c>
      <c r="Z43" s="36">
        <f t="shared" si="29"/>
        <v>5.5414072215181811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1578</v>
      </c>
      <c r="E44" s="55">
        <v>49</v>
      </c>
      <c r="F44" s="3">
        <f t="shared" si="21"/>
        <v>3.1051964512040557E-2</v>
      </c>
      <c r="G44" s="2">
        <v>0.5</v>
      </c>
      <c r="H44" s="3">
        <f t="shared" si="22"/>
        <v>0.14407527197882977</v>
      </c>
      <c r="I44" s="3">
        <f t="shared" si="23"/>
        <v>0.85592472802117026</v>
      </c>
      <c r="J44" s="5">
        <f t="shared" si="30"/>
        <v>77678.009446608325</v>
      </c>
      <c r="K44" s="5">
        <f t="shared" si="24"/>
        <v>11191.480337794203</v>
      </c>
      <c r="L44" s="5">
        <f t="shared" si="25"/>
        <v>360411.34638855612</v>
      </c>
      <c r="M44" s="5">
        <f t="shared" si="16"/>
        <v>1160029.3920064433</v>
      </c>
      <c r="N44" s="33">
        <f t="shared" si="26"/>
        <v>14.933819755046439</v>
      </c>
      <c r="O44" s="4"/>
      <c r="Q44" s="27" t="s">
        <v>64</v>
      </c>
      <c r="R44" s="29">
        <f t="shared" si="17"/>
        <v>77678.009446608325</v>
      </c>
      <c r="S44" s="29">
        <f t="shared" si="18"/>
        <v>360411.34638855612</v>
      </c>
      <c r="T44" s="35">
        <f t="shared" si="19"/>
        <v>14.933819755046439</v>
      </c>
      <c r="U44" s="42">
        <v>0.71980976748499381</v>
      </c>
      <c r="V44" s="43">
        <f t="shared" si="31"/>
        <v>0.28019023251500619</v>
      </c>
      <c r="W44" s="29">
        <f t="shared" si="27"/>
        <v>259427.60744290016</v>
      </c>
      <c r="X44" s="29">
        <f t="shared" si="20"/>
        <v>780494.23234916443</v>
      </c>
      <c r="Y44" s="35">
        <f t="shared" si="28"/>
        <v>10.047814534763974</v>
      </c>
      <c r="Z44" s="36">
        <f t="shared" si="29"/>
        <v>4.8860052202824651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1073</v>
      </c>
      <c r="E45" s="55">
        <v>46</v>
      </c>
      <c r="F45" s="3">
        <f t="shared" si="21"/>
        <v>4.2870456663560111E-2</v>
      </c>
      <c r="G45" s="2">
        <v>0.5</v>
      </c>
      <c r="H45" s="3">
        <f t="shared" si="22"/>
        <v>0.19360269360269358</v>
      </c>
      <c r="I45" s="3">
        <f t="shared" si="23"/>
        <v>0.80639730639730645</v>
      </c>
      <c r="J45" s="5">
        <f t="shared" si="30"/>
        <v>66486.529108814124</v>
      </c>
      <c r="K45" s="5">
        <f t="shared" si="24"/>
        <v>12871.97112376031</v>
      </c>
      <c r="L45" s="5">
        <f t="shared" si="25"/>
        <v>300252.71773466986</v>
      </c>
      <c r="M45" s="5">
        <f t="shared" si="16"/>
        <v>799618.04561788717</v>
      </c>
      <c r="N45" s="33">
        <f t="shared" si="26"/>
        <v>12.026767772900357</v>
      </c>
      <c r="O45" s="4"/>
      <c r="Q45" s="27" t="s">
        <v>66</v>
      </c>
      <c r="R45" s="29">
        <f t="shared" si="17"/>
        <v>66486.529108814124</v>
      </c>
      <c r="S45" s="29">
        <f t="shared" si="18"/>
        <v>300252.71773466986</v>
      </c>
      <c r="T45" s="35">
        <f t="shared" si="19"/>
        <v>12.026767772900357</v>
      </c>
      <c r="U45" s="42">
        <v>0.68480776711742686</v>
      </c>
      <c r="V45" s="43">
        <f t="shared" si="31"/>
        <v>0.31519223288257314</v>
      </c>
      <c r="W45" s="29">
        <f t="shared" si="27"/>
        <v>205615.39320281829</v>
      </c>
      <c r="X45" s="29">
        <f t="shared" si="20"/>
        <v>521066.6249062643</v>
      </c>
      <c r="Y45" s="35">
        <f t="shared" si="28"/>
        <v>7.8371759195531006</v>
      </c>
      <c r="Z45" s="36">
        <f t="shared" si="29"/>
        <v>4.189591853347256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573</v>
      </c>
      <c r="E46" s="55">
        <v>32</v>
      </c>
      <c r="F46" s="3">
        <f t="shared" si="21"/>
        <v>5.5846422338568937E-2</v>
      </c>
      <c r="G46" s="2">
        <v>0.5</v>
      </c>
      <c r="H46" s="3">
        <f t="shared" si="22"/>
        <v>0.24502297090352221</v>
      </c>
      <c r="I46" s="3">
        <f t="shared" si="23"/>
        <v>0.75497702909647779</v>
      </c>
      <c r="J46" s="5">
        <f t="shared" si="30"/>
        <v>53614.55798505382</v>
      </c>
      <c r="K46" s="5">
        <f t="shared" si="24"/>
        <v>13136.798281177047</v>
      </c>
      <c r="L46" s="5">
        <f t="shared" si="25"/>
        <v>235230.79422232648</v>
      </c>
      <c r="M46" s="5">
        <f>L46+M47</f>
        <v>499365.32788321731</v>
      </c>
      <c r="N46" s="33">
        <f t="shared" si="26"/>
        <v>9.3139875931165168</v>
      </c>
      <c r="O46" s="4"/>
      <c r="Q46" s="27" t="s">
        <v>68</v>
      </c>
      <c r="R46" s="29">
        <f t="shared" si="17"/>
        <v>53614.55798505382</v>
      </c>
      <c r="S46" s="29">
        <f t="shared" si="18"/>
        <v>235230.79422232648</v>
      </c>
      <c r="T46" s="35">
        <f t="shared" si="19"/>
        <v>9.3139875931165168</v>
      </c>
      <c r="U46" s="42">
        <v>0.65629805890441617</v>
      </c>
      <c r="V46" s="43">
        <f t="shared" si="31"/>
        <v>0.34370194109558383</v>
      </c>
      <c r="W46" s="29">
        <f t="shared" si="27"/>
        <v>154381.51364265702</v>
      </c>
      <c r="X46" s="29">
        <f>X47+W46</f>
        <v>315451.23170344601</v>
      </c>
      <c r="Y46" s="35">
        <f t="shared" si="28"/>
        <v>5.8836861397119913</v>
      </c>
      <c r="Z46" s="36">
        <f t="shared" si="29"/>
        <v>3.4303014534045255</v>
      </c>
    </row>
    <row r="47" spans="1:26" s="2" customFormat="1" x14ac:dyDescent="0.25">
      <c r="A47" s="12">
        <v>19</v>
      </c>
      <c r="B47" s="13" t="s">
        <v>69</v>
      </c>
      <c r="C47" s="12"/>
      <c r="D47" s="55">
        <v>385</v>
      </c>
      <c r="E47" s="55">
        <v>59</v>
      </c>
      <c r="F47" s="17">
        <f t="shared" si="21"/>
        <v>0.15324675324675324</v>
      </c>
      <c r="G47" s="12"/>
      <c r="H47" s="17">
        <v>1</v>
      </c>
      <c r="I47" s="17">
        <f t="shared" si="23"/>
        <v>0</v>
      </c>
      <c r="J47" s="21">
        <f t="shared" si="30"/>
        <v>40477.759703876771</v>
      </c>
      <c r="K47" s="21">
        <f t="shared" si="24"/>
        <v>40477.759703876771</v>
      </c>
      <c r="L47" s="21">
        <f>K47/F47</f>
        <v>264134.53366089083</v>
      </c>
      <c r="M47" s="21">
        <f>L47</f>
        <v>264134.53366089083</v>
      </c>
      <c r="N47" s="34">
        <f t="shared" si="26"/>
        <v>6.5254237288135597</v>
      </c>
      <c r="O47" s="4"/>
      <c r="Q47" s="30" t="s">
        <v>69</v>
      </c>
      <c r="R47" s="31">
        <f t="shared" si="17"/>
        <v>40477.759703876771</v>
      </c>
      <c r="S47" s="31">
        <f t="shared" si="18"/>
        <v>264134.53366089083</v>
      </c>
      <c r="T47" s="38">
        <f t="shared" si="19"/>
        <v>6.5254237288135597</v>
      </c>
      <c r="U47" s="44">
        <v>0.6098018151143324</v>
      </c>
      <c r="V47" s="45">
        <f t="shared" si="31"/>
        <v>0.3901981848856676</v>
      </c>
      <c r="W47" s="31">
        <f t="shared" si="27"/>
        <v>161069.71806078896</v>
      </c>
      <c r="X47" s="31">
        <f>W47</f>
        <v>161069.71806078896</v>
      </c>
      <c r="Y47" s="38">
        <f t="shared" si="28"/>
        <v>3.9792152342206442</v>
      </c>
      <c r="Z47" s="37">
        <f t="shared" si="29"/>
        <v>2.5462084945929155</v>
      </c>
    </row>
    <row r="48" spans="1:26" s="2" customFormat="1" ht="13.2" x14ac:dyDescent="0.25">
      <c r="B48" s="2" t="s">
        <v>70</v>
      </c>
      <c r="D48" s="58">
        <f>SUM(D29:D47)</f>
        <v>58761</v>
      </c>
      <c r="E48" s="58">
        <f>SUM(E29:E47)</f>
        <v>359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1094</v>
      </c>
      <c r="E54" s="49">
        <f>E4+E29</f>
        <v>5</v>
      </c>
      <c r="F54" s="3">
        <f>E54/D54</f>
        <v>4.570383912248629E-3</v>
      </c>
      <c r="G54" s="2">
        <v>0.3</v>
      </c>
      <c r="H54" s="18">
        <f>C54*F54/(1+(1-G54)*C54*F54)</f>
        <v>4.5558086560364471E-3</v>
      </c>
      <c r="I54" s="18">
        <f>1-H54</f>
        <v>0.99544419134396356</v>
      </c>
      <c r="J54" s="19">
        <v>100000</v>
      </c>
      <c r="K54" s="20">
        <f>J54*H54</f>
        <v>455.58086560364472</v>
      </c>
      <c r="L54" s="20">
        <f>C54*(J55+G54*K54)</f>
        <v>99681.093394077456</v>
      </c>
      <c r="M54" s="5">
        <f t="shared" ref="M54:M70" si="32">L54+M55</f>
        <v>7523236.3508584742</v>
      </c>
      <c r="N54" s="32">
        <f>M54/J54</f>
        <v>75.23236350858474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99681.093394077456</v>
      </c>
      <c r="T54" s="35">
        <f t="shared" ref="T54:T72" si="35">N54</f>
        <v>75.23236350858474</v>
      </c>
      <c r="U54" s="42">
        <v>0.96170886472285344</v>
      </c>
      <c r="V54" s="43">
        <f>1-U54</f>
        <v>3.829113527714656E-2</v>
      </c>
      <c r="W54" s="29">
        <f>S54*U54</f>
        <v>95864.191162350951</v>
      </c>
      <c r="X54" s="29">
        <f t="shared" ref="X54:X70" si="36">X55+W54</f>
        <v>6671483.9679730758</v>
      </c>
      <c r="Y54" s="40">
        <f>X54/R54</f>
        <v>66.714839679730758</v>
      </c>
      <c r="Z54" s="36">
        <f>T54-Y54</f>
        <v>8.5175238288539816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5015</v>
      </c>
      <c r="E55" s="49">
        <f t="shared" si="37"/>
        <v>2</v>
      </c>
      <c r="F55" s="3">
        <f t="shared" ref="F55:F72" si="38">E55/D55</f>
        <v>3.9880358923230307E-4</v>
      </c>
      <c r="G55" s="2">
        <v>0.4</v>
      </c>
      <c r="H55" s="3">
        <f t="shared" ref="H55:H71" si="39">C55*F55/(1+(1-G55)*C55*F55)</f>
        <v>1.5936889915932906E-3</v>
      </c>
      <c r="I55" s="3">
        <f t="shared" ref="I55:I72" si="40">1-H55</f>
        <v>0.99840631100840671</v>
      </c>
      <c r="J55" s="5">
        <f>I54*J54</f>
        <v>99544.419134396361</v>
      </c>
      <c r="K55" s="5">
        <f t="shared" ref="K55:K72" si="41">J55*H55</f>
        <v>158.642844949036</v>
      </c>
      <c r="L55" s="5">
        <f t="shared" ref="L55:L71" si="42">C55*(J56+G55*K55)</f>
        <v>397796.93370970775</v>
      </c>
      <c r="M55" s="5">
        <f t="shared" si="32"/>
        <v>7423555.2574643968</v>
      </c>
      <c r="N55" s="33">
        <f t="shared" ref="N55:N72" si="43">M55/J55</f>
        <v>74.575303387342558</v>
      </c>
      <c r="O55" s="4"/>
      <c r="Q55" s="27" t="s">
        <v>36</v>
      </c>
      <c r="R55" s="29">
        <f t="shared" si="33"/>
        <v>99544.419134396361</v>
      </c>
      <c r="S55" s="29">
        <f t="shared" si="34"/>
        <v>397796.93370970775</v>
      </c>
      <c r="T55" s="35">
        <f t="shared" si="35"/>
        <v>74.575303387342558</v>
      </c>
      <c r="U55" s="42">
        <v>0.96170886472285344</v>
      </c>
      <c r="V55" s="43">
        <f>1-U55</f>
        <v>3.829113527714656E-2</v>
      </c>
      <c r="W55" s="29">
        <f t="shared" ref="W55:W72" si="44">S55*U55</f>
        <v>382564.83750819525</v>
      </c>
      <c r="X55" s="29">
        <f t="shared" si="36"/>
        <v>6575619.7768107252</v>
      </c>
      <c r="Y55" s="35">
        <f t="shared" ref="Y55:Y72" si="45">X55/R55</f>
        <v>66.057141464986458</v>
      </c>
      <c r="Z55" s="36">
        <f t="shared" ref="Z55:Z72" si="46">T55-Y55</f>
        <v>8.5181619223561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6890</v>
      </c>
      <c r="E56" s="49">
        <f t="shared" si="37"/>
        <v>3</v>
      </c>
      <c r="F56" s="3">
        <f t="shared" si="38"/>
        <v>4.3541364296081279E-4</v>
      </c>
      <c r="G56" s="2">
        <v>0.5</v>
      </c>
      <c r="H56" s="3">
        <f t="shared" si="39"/>
        <v>2.1747009786154408E-3</v>
      </c>
      <c r="I56" s="3">
        <f t="shared" si="40"/>
        <v>0.9978252990213845</v>
      </c>
      <c r="J56" s="5">
        <f t="shared" ref="J56:J72" si="47">I55*J55</f>
        <v>99385.776289447327</v>
      </c>
      <c r="K56" s="5">
        <f t="shared" si="41"/>
        <v>216.13434495711638</v>
      </c>
      <c r="L56" s="5">
        <f t="shared" si="42"/>
        <v>496388.54558484384</v>
      </c>
      <c r="M56" s="5">
        <f t="shared" si="32"/>
        <v>7025758.3237546887</v>
      </c>
      <c r="N56" s="33">
        <f t="shared" si="43"/>
        <v>70.691788966794803</v>
      </c>
      <c r="O56" s="4"/>
      <c r="Q56" s="27" t="s">
        <v>38</v>
      </c>
      <c r="R56" s="29">
        <f t="shared" si="33"/>
        <v>99385.776289447327</v>
      </c>
      <c r="S56" s="29">
        <f t="shared" si="34"/>
        <v>496388.54558484384</v>
      </c>
      <c r="T56" s="35">
        <f t="shared" si="35"/>
        <v>70.691788966794803</v>
      </c>
      <c r="U56" s="42">
        <v>0.96170886472285344</v>
      </c>
      <c r="V56" s="43">
        <f>1-U56</f>
        <v>3.829113527714656E-2</v>
      </c>
      <c r="W56" s="29">
        <f t="shared" si="44"/>
        <v>477381.26463582856</v>
      </c>
      <c r="X56" s="29">
        <f t="shared" si="36"/>
        <v>6193054.9393025301</v>
      </c>
      <c r="Y56" s="35">
        <f t="shared" si="45"/>
        <v>62.313292409832513</v>
      </c>
      <c r="Z56" s="36">
        <f t="shared" si="46"/>
        <v>8.3784965569622898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7321</v>
      </c>
      <c r="E57" s="49">
        <f t="shared" si="37"/>
        <v>7</v>
      </c>
      <c r="F57" s="3">
        <f t="shared" si="38"/>
        <v>9.5615353093839639E-4</v>
      </c>
      <c r="G57" s="2">
        <v>0.5</v>
      </c>
      <c r="H57" s="3">
        <f t="shared" si="39"/>
        <v>4.7693670368603941E-3</v>
      </c>
      <c r="I57" s="3">
        <f t="shared" si="40"/>
        <v>0.99523063296313963</v>
      </c>
      <c r="J57" s="5">
        <f t="shared" si="47"/>
        <v>99169.641944490199</v>
      </c>
      <c r="K57" s="5">
        <f t="shared" si="41"/>
        <v>472.97642134729949</v>
      </c>
      <c r="L57" s="5">
        <f t="shared" si="42"/>
        <v>494665.76866908278</v>
      </c>
      <c r="M57" s="5">
        <f t="shared" si="32"/>
        <v>6529369.7781698452</v>
      </c>
      <c r="N57" s="33">
        <f t="shared" si="43"/>
        <v>65.840408920954189</v>
      </c>
      <c r="O57" s="4"/>
      <c r="Q57" s="27" t="s">
        <v>40</v>
      </c>
      <c r="R57" s="29">
        <f t="shared" si="33"/>
        <v>99169.641944490199</v>
      </c>
      <c r="S57" s="29">
        <f t="shared" si="34"/>
        <v>494665.76866908278</v>
      </c>
      <c r="T57" s="35">
        <f t="shared" si="35"/>
        <v>65.840408920954189</v>
      </c>
      <c r="U57" s="42">
        <v>0.96170886472285344</v>
      </c>
      <c r="V57" s="43">
        <f>1-U57</f>
        <v>3.829113527714656E-2</v>
      </c>
      <c r="W57" s="29">
        <f t="shared" si="44"/>
        <v>475724.45480400126</v>
      </c>
      <c r="X57" s="29">
        <f t="shared" si="36"/>
        <v>5715673.6746667018</v>
      </c>
      <c r="Y57" s="35">
        <f t="shared" si="45"/>
        <v>57.635316237866689</v>
      </c>
      <c r="Z57" s="36">
        <f t="shared" si="46"/>
        <v>8.2050926830874999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8042</v>
      </c>
      <c r="E58" s="49">
        <f t="shared" si="37"/>
        <v>14</v>
      </c>
      <c r="F58" s="3">
        <f t="shared" si="38"/>
        <v>1.740860482467048E-3</v>
      </c>
      <c r="G58" s="2">
        <v>0.5</v>
      </c>
      <c r="H58" s="3">
        <f t="shared" si="39"/>
        <v>8.6665841277702108E-3</v>
      </c>
      <c r="I58" s="3">
        <f t="shared" si="40"/>
        <v>0.99133341587222978</v>
      </c>
      <c r="J58" s="5">
        <f t="shared" si="47"/>
        <v>98696.665523142903</v>
      </c>
      <c r="K58" s="5">
        <f t="shared" si="41"/>
        <v>855.36295488671567</v>
      </c>
      <c r="L58" s="5">
        <f t="shared" si="42"/>
        <v>491344.92022849771</v>
      </c>
      <c r="M58" s="5">
        <f t="shared" si="32"/>
        <v>6034704.0095007624</v>
      </c>
      <c r="N58" s="33">
        <f t="shared" si="43"/>
        <v>61.143950279512879</v>
      </c>
      <c r="O58" s="4"/>
      <c r="Q58" s="27" t="s">
        <v>42</v>
      </c>
      <c r="R58" s="29">
        <f t="shared" si="33"/>
        <v>98696.665523142903</v>
      </c>
      <c r="S58" s="29">
        <f t="shared" si="34"/>
        <v>491344.92022849771</v>
      </c>
      <c r="T58" s="35">
        <f t="shared" si="35"/>
        <v>61.143950279512879</v>
      </c>
      <c r="U58" s="42">
        <v>0.96170886472285344</v>
      </c>
      <c r="V58" s="43">
        <f>1-U58</f>
        <v>3.829113527714656E-2</v>
      </c>
      <c r="W58" s="29">
        <f t="shared" si="44"/>
        <v>472530.76542028954</v>
      </c>
      <c r="X58" s="29">
        <f t="shared" si="36"/>
        <v>5239949.2198627004</v>
      </c>
      <c r="Y58" s="35">
        <f t="shared" si="45"/>
        <v>53.091451388841605</v>
      </c>
      <c r="Z58" s="36">
        <f t="shared" si="46"/>
        <v>8.0524988906712736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8509</v>
      </c>
      <c r="E59" s="49">
        <f t="shared" si="37"/>
        <v>8</v>
      </c>
      <c r="F59" s="3">
        <f t="shared" si="38"/>
        <v>9.4018098483958162E-4</v>
      </c>
      <c r="G59" s="2">
        <v>0.5</v>
      </c>
      <c r="H59" s="3">
        <f t="shared" si="39"/>
        <v>4.6898815804900925E-3</v>
      </c>
      <c r="I59" s="3">
        <f t="shared" si="40"/>
        <v>0.99531011841950989</v>
      </c>
      <c r="J59" s="5">
        <f t="shared" si="47"/>
        <v>97841.302568256186</v>
      </c>
      <c r="K59" s="5">
        <f t="shared" si="41"/>
        <v>458.86412272602269</v>
      </c>
      <c r="L59" s="5">
        <f t="shared" si="42"/>
        <v>488059.35253446584</v>
      </c>
      <c r="M59" s="5">
        <f t="shared" si="32"/>
        <v>5543359.0892722644</v>
      </c>
      <c r="N59" s="33">
        <f t="shared" si="43"/>
        <v>56.656636244239479</v>
      </c>
      <c r="O59" s="4"/>
      <c r="Q59" s="27" t="s">
        <v>44</v>
      </c>
      <c r="R59" s="29">
        <f t="shared" si="33"/>
        <v>97841.302568256186</v>
      </c>
      <c r="S59" s="29">
        <f t="shared" si="34"/>
        <v>488059.35253446584</v>
      </c>
      <c r="T59" s="35">
        <f t="shared" si="35"/>
        <v>56.656636244239479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470045.90621847566</v>
      </c>
      <c r="X59" s="29">
        <f t="shared" si="36"/>
        <v>4767418.4544424107</v>
      </c>
      <c r="Y59" s="35">
        <f t="shared" si="45"/>
        <v>48.726032149015573</v>
      </c>
      <c r="Z59" s="36">
        <f t="shared" si="46"/>
        <v>7.9306040952239059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8698</v>
      </c>
      <c r="E60" s="49">
        <f t="shared" si="37"/>
        <v>9</v>
      </c>
      <c r="F60" s="3">
        <f t="shared" si="38"/>
        <v>1.0347206254311336E-3</v>
      </c>
      <c r="G60" s="2">
        <v>0.5</v>
      </c>
      <c r="H60" s="3">
        <f t="shared" si="39"/>
        <v>5.1602545725589121E-3</v>
      </c>
      <c r="I60" s="3">
        <f t="shared" si="40"/>
        <v>0.99483974542744114</v>
      </c>
      <c r="J60" s="5">
        <f t="shared" si="47"/>
        <v>97382.438445530162</v>
      </c>
      <c r="K60" s="5">
        <f t="shared" si="41"/>
        <v>502.51817327548383</v>
      </c>
      <c r="L60" s="5">
        <f t="shared" si="42"/>
        <v>485655.89679446211</v>
      </c>
      <c r="M60" s="5">
        <f t="shared" si="32"/>
        <v>5055299.7367377989</v>
      </c>
      <c r="N60" s="33">
        <f t="shared" si="43"/>
        <v>51.911821242445342</v>
      </c>
      <c r="O60" s="4"/>
      <c r="Q60" s="27" t="s">
        <v>46</v>
      </c>
      <c r="R60" s="29">
        <f t="shared" si="33"/>
        <v>97382.438445530162</v>
      </c>
      <c r="S60" s="29">
        <f t="shared" si="34"/>
        <v>485655.89679446211</v>
      </c>
      <c r="T60" s="35">
        <f t="shared" si="35"/>
        <v>51.911821242445342</v>
      </c>
      <c r="U60" s="42">
        <v>0.95736753435116873</v>
      </c>
      <c r="V60" s="43">
        <f t="shared" si="48"/>
        <v>4.2632465648831275E-2</v>
      </c>
      <c r="W60" s="29">
        <f t="shared" si="44"/>
        <v>464951.18845721986</v>
      </c>
      <c r="X60" s="29">
        <f t="shared" si="36"/>
        <v>4297372.5482239351</v>
      </c>
      <c r="Y60" s="35">
        <f t="shared" si="45"/>
        <v>44.128824630198849</v>
      </c>
      <c r="Z60" s="36">
        <f t="shared" si="46"/>
        <v>7.7829966122464924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8581</v>
      </c>
      <c r="E61" s="49">
        <f t="shared" si="37"/>
        <v>16</v>
      </c>
      <c r="F61" s="3">
        <f t="shared" si="38"/>
        <v>1.8645845472555647E-3</v>
      </c>
      <c r="G61" s="2">
        <v>0.5</v>
      </c>
      <c r="H61" s="3">
        <f t="shared" si="39"/>
        <v>9.2796659320264485E-3</v>
      </c>
      <c r="I61" s="3">
        <f t="shared" si="40"/>
        <v>0.99072033406797355</v>
      </c>
      <c r="J61" s="5">
        <f t="shared" si="47"/>
        <v>96879.920272254676</v>
      </c>
      <c r="K61" s="5">
        <f t="shared" si="41"/>
        <v>899.01329564788023</v>
      </c>
      <c r="L61" s="5">
        <f t="shared" si="42"/>
        <v>482152.06812215375</v>
      </c>
      <c r="M61" s="5">
        <f t="shared" si="32"/>
        <v>4569643.8399433363</v>
      </c>
      <c r="N61" s="33">
        <f t="shared" si="43"/>
        <v>47.168121392973845</v>
      </c>
      <c r="O61" s="4"/>
      <c r="Q61" s="27" t="s">
        <v>48</v>
      </c>
      <c r="R61" s="29">
        <f t="shared" si="33"/>
        <v>96879.920272254676</v>
      </c>
      <c r="S61" s="29">
        <f t="shared" si="34"/>
        <v>482152.06812215375</v>
      </c>
      <c r="T61" s="35">
        <f t="shared" si="35"/>
        <v>47.168121392973845</v>
      </c>
      <c r="U61" s="42">
        <v>0.95681081085376496</v>
      </c>
      <c r="V61" s="43">
        <f t="shared" si="48"/>
        <v>4.3189189146235041E-2</v>
      </c>
      <c r="W61" s="29">
        <f t="shared" si="44"/>
        <v>461328.31125477765</v>
      </c>
      <c r="X61" s="29">
        <f t="shared" si="36"/>
        <v>3832421.3597667152</v>
      </c>
      <c r="Y61" s="35">
        <f t="shared" si="45"/>
        <v>39.558469381443928</v>
      </c>
      <c r="Z61" s="36">
        <f t="shared" si="46"/>
        <v>7.6096520115299171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9116</v>
      </c>
      <c r="E62" s="49">
        <f t="shared" si="37"/>
        <v>32</v>
      </c>
      <c r="F62" s="3">
        <f t="shared" si="38"/>
        <v>3.5103115401491883E-3</v>
      </c>
      <c r="G62" s="2">
        <v>0.5</v>
      </c>
      <c r="H62" s="3">
        <f t="shared" si="39"/>
        <v>1.7398869073510223E-2</v>
      </c>
      <c r="I62" s="3">
        <f t="shared" si="40"/>
        <v>0.98260113092648982</v>
      </c>
      <c r="J62" s="5">
        <f t="shared" si="47"/>
        <v>95980.906976606799</v>
      </c>
      <c r="K62" s="5">
        <f t="shared" si="41"/>
        <v>1669.9592340427457</v>
      </c>
      <c r="L62" s="5">
        <f t="shared" si="42"/>
        <v>475729.63679792709</v>
      </c>
      <c r="M62" s="5">
        <f t="shared" si="32"/>
        <v>4087491.7718211822</v>
      </c>
      <c r="N62" s="33">
        <f t="shared" si="43"/>
        <v>42.586509135795282</v>
      </c>
      <c r="O62" s="4"/>
      <c r="Q62" s="27" t="s">
        <v>50</v>
      </c>
      <c r="R62" s="29">
        <f t="shared" si="33"/>
        <v>95980.906976606799</v>
      </c>
      <c r="S62" s="29">
        <f t="shared" si="34"/>
        <v>475729.63679792709</v>
      </c>
      <c r="T62" s="35">
        <f t="shared" si="35"/>
        <v>42.586509135795282</v>
      </c>
      <c r="U62" s="42">
        <v>0.94800928093814252</v>
      </c>
      <c r="V62" s="43">
        <f t="shared" si="48"/>
        <v>5.1990719061857482E-2</v>
      </c>
      <c r="W62" s="29">
        <f t="shared" si="44"/>
        <v>450996.11090176657</v>
      </c>
      <c r="X62" s="29">
        <f t="shared" si="36"/>
        <v>3371093.0485119377</v>
      </c>
      <c r="Y62" s="35">
        <f t="shared" si="45"/>
        <v>35.122537957820782</v>
      </c>
      <c r="Z62" s="36">
        <f t="shared" si="46"/>
        <v>7.4639711779744999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10548</v>
      </c>
      <c r="E63" s="49">
        <f t="shared" si="37"/>
        <v>38</v>
      </c>
      <c r="F63" s="3">
        <f t="shared" si="38"/>
        <v>3.6025786879029199E-3</v>
      </c>
      <c r="G63" s="2">
        <v>0.5</v>
      </c>
      <c r="H63" s="3">
        <f t="shared" si="39"/>
        <v>1.7852109367659495E-2</v>
      </c>
      <c r="I63" s="3">
        <f t="shared" si="40"/>
        <v>0.98214789063234054</v>
      </c>
      <c r="J63" s="5">
        <f t="shared" si="47"/>
        <v>94310.947742564051</v>
      </c>
      <c r="K63" s="5">
        <f t="shared" si="41"/>
        <v>1683.6493536678727</v>
      </c>
      <c r="L63" s="5">
        <f t="shared" si="42"/>
        <v>467345.61532865051</v>
      </c>
      <c r="M63" s="5">
        <f t="shared" si="32"/>
        <v>3611762.1350232554</v>
      </c>
      <c r="N63" s="33">
        <f t="shared" si="43"/>
        <v>38.296318947850089</v>
      </c>
      <c r="O63" s="4"/>
      <c r="Q63" s="27" t="s">
        <v>52</v>
      </c>
      <c r="R63" s="29">
        <f t="shared" si="33"/>
        <v>94310.947742564051</v>
      </c>
      <c r="S63" s="29">
        <f t="shared" si="34"/>
        <v>467345.61532865051</v>
      </c>
      <c r="T63" s="35">
        <f t="shared" si="35"/>
        <v>38.296318947850089</v>
      </c>
      <c r="U63" s="42">
        <v>0.94216194080535964</v>
      </c>
      <c r="V63" s="43">
        <f t="shared" si="48"/>
        <v>5.7838059194640357E-2</v>
      </c>
      <c r="W63" s="29">
        <f t="shared" si="44"/>
        <v>440315.25196491642</v>
      </c>
      <c r="X63" s="29">
        <f t="shared" si="36"/>
        <v>2920096.9376101713</v>
      </c>
      <c r="Y63" s="35">
        <f t="shared" si="45"/>
        <v>30.962438693554603</v>
      </c>
      <c r="Z63" s="36">
        <f t="shared" si="46"/>
        <v>7.3338802542954866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10409</v>
      </c>
      <c r="E64" s="49">
        <f t="shared" si="37"/>
        <v>58</v>
      </c>
      <c r="F64" s="3">
        <f t="shared" si="38"/>
        <v>5.5721010663848589E-3</v>
      </c>
      <c r="G64" s="2">
        <v>0.5</v>
      </c>
      <c r="H64" s="3">
        <f t="shared" si="39"/>
        <v>2.7477733560735264E-2</v>
      </c>
      <c r="I64" s="3">
        <f t="shared" si="40"/>
        <v>0.97252226643926476</v>
      </c>
      <c r="J64" s="5">
        <f t="shared" si="47"/>
        <v>92627.298388896175</v>
      </c>
      <c r="K64" s="5">
        <f t="shared" si="41"/>
        <v>2545.1882255808118</v>
      </c>
      <c r="L64" s="5">
        <f t="shared" si="42"/>
        <v>456773.52138052881</v>
      </c>
      <c r="M64" s="5">
        <f t="shared" si="32"/>
        <v>3144416.5196946049</v>
      </c>
      <c r="N64" s="33">
        <f t="shared" si="43"/>
        <v>33.946974319522482</v>
      </c>
      <c r="O64" s="4"/>
      <c r="Q64" s="27" t="s">
        <v>54</v>
      </c>
      <c r="R64" s="29">
        <f t="shared" si="33"/>
        <v>92627.298388896175</v>
      </c>
      <c r="S64" s="29">
        <f t="shared" si="34"/>
        <v>456773.52138052881</v>
      </c>
      <c r="T64" s="35">
        <f t="shared" si="35"/>
        <v>33.946974319522482</v>
      </c>
      <c r="U64" s="42">
        <v>0.92489605986448908</v>
      </c>
      <c r="V64" s="43">
        <f t="shared" si="48"/>
        <v>7.5103940135510916E-2</v>
      </c>
      <c r="W64" s="29">
        <f t="shared" si="44"/>
        <v>422468.03017527907</v>
      </c>
      <c r="X64" s="29">
        <f t="shared" si="36"/>
        <v>2479781.6856452548</v>
      </c>
      <c r="Y64" s="35">
        <f t="shared" si="45"/>
        <v>26.77160760139931</v>
      </c>
      <c r="Z64" s="36">
        <f t="shared" si="46"/>
        <v>7.1753667181231719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9128</v>
      </c>
      <c r="E65" s="49">
        <f t="shared" si="37"/>
        <v>51</v>
      </c>
      <c r="F65" s="3">
        <f t="shared" si="38"/>
        <v>5.5872042068361083E-3</v>
      </c>
      <c r="G65" s="2">
        <v>0.5</v>
      </c>
      <c r="H65" s="3">
        <f t="shared" si="39"/>
        <v>2.7551185781427259E-2</v>
      </c>
      <c r="I65" s="3">
        <f t="shared" si="40"/>
        <v>0.97244881421857277</v>
      </c>
      <c r="J65" s="5">
        <f t="shared" si="47"/>
        <v>90082.110163315359</v>
      </c>
      <c r="K65" s="5">
        <f t="shared" si="41"/>
        <v>2481.8689526924982</v>
      </c>
      <c r="L65" s="5">
        <f t="shared" si="42"/>
        <v>444205.87843484548</v>
      </c>
      <c r="M65" s="5">
        <f t="shared" si="32"/>
        <v>2687642.9983140761</v>
      </c>
      <c r="N65" s="33">
        <f t="shared" si="43"/>
        <v>29.835480024185536</v>
      </c>
      <c r="O65" s="4"/>
      <c r="Q65" s="27" t="s">
        <v>56</v>
      </c>
      <c r="R65" s="29">
        <f t="shared" si="33"/>
        <v>90082.110163315359</v>
      </c>
      <c r="S65" s="29">
        <f t="shared" si="34"/>
        <v>444205.87843484548</v>
      </c>
      <c r="T65" s="35">
        <f t="shared" si="35"/>
        <v>29.835480024185536</v>
      </c>
      <c r="U65" s="42">
        <v>0.89970667843387275</v>
      </c>
      <c r="V65" s="43">
        <f t="shared" si="48"/>
        <v>0.10029332156612725</v>
      </c>
      <c r="W65" s="29">
        <f t="shared" si="44"/>
        <v>399654.99542741547</v>
      </c>
      <c r="X65" s="29">
        <f t="shared" si="36"/>
        <v>2057313.6554699757</v>
      </c>
      <c r="Y65" s="35">
        <f t="shared" si="45"/>
        <v>22.838204519633766</v>
      </c>
      <c r="Z65" s="36">
        <f t="shared" si="46"/>
        <v>6.9972755045517694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7497</v>
      </c>
      <c r="E66" s="49">
        <f t="shared" si="37"/>
        <v>80</v>
      </c>
      <c r="F66" s="3">
        <f t="shared" si="38"/>
        <v>1.0670935040682939E-2</v>
      </c>
      <c r="G66" s="2">
        <v>0.5</v>
      </c>
      <c r="H66" s="3">
        <f t="shared" si="39"/>
        <v>5.1968299337404177E-2</v>
      </c>
      <c r="I66" s="3">
        <f t="shared" si="40"/>
        <v>0.94803170066259579</v>
      </c>
      <c r="J66" s="5">
        <f t="shared" si="47"/>
        <v>87600.241210622858</v>
      </c>
      <c r="K66" s="5">
        <f t="shared" si="41"/>
        <v>4552.4355572624581</v>
      </c>
      <c r="L66" s="5">
        <f t="shared" si="42"/>
        <v>426620.11715995811</v>
      </c>
      <c r="M66" s="5">
        <f t="shared" si="32"/>
        <v>2243437.1198792304</v>
      </c>
      <c r="N66" s="33">
        <f t="shared" si="43"/>
        <v>25.609942265857363</v>
      </c>
      <c r="O66" s="4"/>
      <c r="Q66" s="27" t="s">
        <v>58</v>
      </c>
      <c r="R66" s="29">
        <f t="shared" si="33"/>
        <v>87600.241210622858</v>
      </c>
      <c r="S66" s="29">
        <f t="shared" si="34"/>
        <v>426620.11715995811</v>
      </c>
      <c r="T66" s="35">
        <f t="shared" si="35"/>
        <v>25.609942265857363</v>
      </c>
      <c r="U66" s="42">
        <v>0.86438699185239576</v>
      </c>
      <c r="V66" s="43">
        <f t="shared" si="48"/>
        <v>0.13561300814760424</v>
      </c>
      <c r="W66" s="29">
        <f t="shared" si="44"/>
        <v>368764.87973561283</v>
      </c>
      <c r="X66" s="29">
        <f t="shared" si="36"/>
        <v>1657658.6600425602</v>
      </c>
      <c r="Y66" s="35">
        <f t="shared" si="45"/>
        <v>18.922991959085426</v>
      </c>
      <c r="Z66" s="36">
        <f t="shared" si="46"/>
        <v>6.6869503067719371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5921</v>
      </c>
      <c r="E67" s="49">
        <f t="shared" si="37"/>
        <v>75</v>
      </c>
      <c r="F67" s="3">
        <f t="shared" si="38"/>
        <v>1.2666779260260091E-2</v>
      </c>
      <c r="G67" s="2">
        <v>0.5</v>
      </c>
      <c r="H67" s="3">
        <f t="shared" si="39"/>
        <v>6.138986657935664E-2</v>
      </c>
      <c r="I67" s="3">
        <f t="shared" si="40"/>
        <v>0.93861013342064337</v>
      </c>
      <c r="J67" s="5">
        <f t="shared" si="47"/>
        <v>83047.805653360396</v>
      </c>
      <c r="K67" s="5">
        <f t="shared" si="41"/>
        <v>5098.2937087681348</v>
      </c>
      <c r="L67" s="5">
        <f t="shared" si="42"/>
        <v>402493.29399488168</v>
      </c>
      <c r="M67" s="5">
        <f t="shared" si="32"/>
        <v>1816817.0027192724</v>
      </c>
      <c r="N67" s="33">
        <f t="shared" si="43"/>
        <v>21.876761082678382</v>
      </c>
      <c r="O67" s="4"/>
      <c r="Q67" s="27" t="s">
        <v>60</v>
      </c>
      <c r="R67" s="29">
        <f t="shared" si="33"/>
        <v>83047.805653360396</v>
      </c>
      <c r="S67" s="29">
        <f t="shared" si="34"/>
        <v>402493.29399488168</v>
      </c>
      <c r="T67" s="35">
        <f t="shared" si="35"/>
        <v>21.876761082678382</v>
      </c>
      <c r="U67" s="42">
        <v>0.82345390469096191</v>
      </c>
      <c r="V67" s="43">
        <f t="shared" si="48"/>
        <v>0.17654609530903809</v>
      </c>
      <c r="W67" s="29">
        <f t="shared" si="44"/>
        <v>331434.67455201258</v>
      </c>
      <c r="X67" s="29">
        <f t="shared" si="36"/>
        <v>1288893.7803069474</v>
      </c>
      <c r="Y67" s="35">
        <f t="shared" si="45"/>
        <v>15.519901701999929</v>
      </c>
      <c r="Z67" s="36">
        <f t="shared" si="46"/>
        <v>6.3568593806784524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4455</v>
      </c>
      <c r="E68" s="49">
        <f t="shared" si="37"/>
        <v>97</v>
      </c>
      <c r="F68" s="3">
        <f t="shared" si="38"/>
        <v>2.1773288439955105E-2</v>
      </c>
      <c r="G68" s="2">
        <v>0.5</v>
      </c>
      <c r="H68" s="3">
        <f t="shared" si="39"/>
        <v>0.10324640766365088</v>
      </c>
      <c r="I68" s="3">
        <f t="shared" si="40"/>
        <v>0.8967535923363491</v>
      </c>
      <c r="J68" s="5">
        <f t="shared" si="47"/>
        <v>77949.511944592261</v>
      </c>
      <c r="K68" s="5">
        <f t="shared" si="41"/>
        <v>8048.0070874139965</v>
      </c>
      <c r="L68" s="5">
        <f t="shared" si="42"/>
        <v>369627.54200442636</v>
      </c>
      <c r="M68" s="5">
        <f t="shared" si="32"/>
        <v>1414323.7087243907</v>
      </c>
      <c r="N68" s="33">
        <f t="shared" si="43"/>
        <v>18.144099602954721</v>
      </c>
      <c r="O68" s="4"/>
      <c r="Q68" s="27" t="s">
        <v>62</v>
      </c>
      <c r="R68" s="29">
        <f t="shared" si="33"/>
        <v>77949.511944592261</v>
      </c>
      <c r="S68" s="29">
        <f t="shared" si="34"/>
        <v>369627.54200442636</v>
      </c>
      <c r="T68" s="35">
        <f t="shared" si="35"/>
        <v>18.144099602954721</v>
      </c>
      <c r="U68" s="42">
        <v>0.7557222850963411</v>
      </c>
      <c r="V68" s="43">
        <f t="shared" si="48"/>
        <v>0.2442777149036589</v>
      </c>
      <c r="W68" s="29">
        <f t="shared" si="44"/>
        <v>279335.77067812887</v>
      </c>
      <c r="X68" s="29">
        <f t="shared" si="36"/>
        <v>957459.10575493495</v>
      </c>
      <c r="Y68" s="35">
        <f t="shared" si="45"/>
        <v>12.283067358208887</v>
      </c>
      <c r="Z68" s="36">
        <f t="shared" si="46"/>
        <v>5.8610322447458341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2913</v>
      </c>
      <c r="E69" s="49">
        <f t="shared" si="37"/>
        <v>93</v>
      </c>
      <c r="F69" s="3">
        <f t="shared" si="38"/>
        <v>3.1925849639546859E-2</v>
      </c>
      <c r="G69" s="2">
        <v>0.5</v>
      </c>
      <c r="H69" s="3">
        <f t="shared" si="39"/>
        <v>0.14783023366714357</v>
      </c>
      <c r="I69" s="3">
        <f t="shared" si="40"/>
        <v>0.85216976633285646</v>
      </c>
      <c r="J69" s="5">
        <f t="shared" si="47"/>
        <v>69901.504857178268</v>
      </c>
      <c r="K69" s="5">
        <f t="shared" si="41"/>
        <v>10333.555796721634</v>
      </c>
      <c r="L69" s="5">
        <f t="shared" si="42"/>
        <v>323673.63479408727</v>
      </c>
      <c r="M69" s="5">
        <f t="shared" si="32"/>
        <v>1044696.1667199644</v>
      </c>
      <c r="N69" s="33">
        <f t="shared" si="43"/>
        <v>14.945260032018943</v>
      </c>
      <c r="O69" s="4"/>
      <c r="Q69" s="27" t="s">
        <v>64</v>
      </c>
      <c r="R69" s="29">
        <f t="shared" si="33"/>
        <v>69901.504857178268</v>
      </c>
      <c r="S69" s="29">
        <f t="shared" si="34"/>
        <v>323673.63479408727</v>
      </c>
      <c r="T69" s="35">
        <f t="shared" si="35"/>
        <v>14.945260032018943</v>
      </c>
      <c r="U69" s="42">
        <v>0.69850988448397933</v>
      </c>
      <c r="V69" s="43">
        <f t="shared" si="48"/>
        <v>0.30149011551602067</v>
      </c>
      <c r="W69" s="29">
        <f t="shared" si="44"/>
        <v>226089.23325052761</v>
      </c>
      <c r="X69" s="29">
        <f t="shared" si="36"/>
        <v>678123.33507680602</v>
      </c>
      <c r="Y69" s="35">
        <f t="shared" si="45"/>
        <v>9.7011264129769117</v>
      </c>
      <c r="Z69" s="36">
        <f t="shared" si="46"/>
        <v>5.2441336190420316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1822</v>
      </c>
      <c r="E70" s="49">
        <f t="shared" si="37"/>
        <v>93</v>
      </c>
      <c r="F70" s="3">
        <f t="shared" si="38"/>
        <v>5.1042810098792538E-2</v>
      </c>
      <c r="G70" s="2">
        <v>0.5</v>
      </c>
      <c r="H70" s="3">
        <f t="shared" si="39"/>
        <v>0.22633244098320757</v>
      </c>
      <c r="I70" s="3">
        <f t="shared" si="40"/>
        <v>0.77366755901679241</v>
      </c>
      <c r="J70" s="5">
        <f t="shared" si="47"/>
        <v>59567.949060456638</v>
      </c>
      <c r="K70" s="5">
        <f t="shared" si="41"/>
        <v>13482.159315216517</v>
      </c>
      <c r="L70" s="5">
        <f t="shared" si="42"/>
        <v>264134.34701424191</v>
      </c>
      <c r="M70" s="5">
        <f t="shared" si="32"/>
        <v>721022.53192587709</v>
      </c>
      <c r="N70" s="33">
        <f t="shared" si="43"/>
        <v>12.104202734831405</v>
      </c>
      <c r="O70" s="4"/>
      <c r="Q70" s="27" t="s">
        <v>66</v>
      </c>
      <c r="R70" s="29">
        <f t="shared" si="33"/>
        <v>59567.949060456638</v>
      </c>
      <c r="S70" s="29">
        <f t="shared" si="34"/>
        <v>264134.34701424191</v>
      </c>
      <c r="T70" s="35">
        <f t="shared" si="35"/>
        <v>12.104202734831405</v>
      </c>
      <c r="U70" s="42">
        <v>0.67065690345363116</v>
      </c>
      <c r="V70" s="43">
        <f t="shared" si="48"/>
        <v>0.32934309654636884</v>
      </c>
      <c r="W70" s="29">
        <f t="shared" si="44"/>
        <v>177143.52326431836</v>
      </c>
      <c r="X70" s="29">
        <f t="shared" si="36"/>
        <v>452034.10182627843</v>
      </c>
      <c r="Y70" s="35">
        <f t="shared" si="45"/>
        <v>7.5885456685356161</v>
      </c>
      <c r="Z70" s="36">
        <f t="shared" si="46"/>
        <v>4.5156570662957893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1005</v>
      </c>
      <c r="E71" s="49">
        <f t="shared" si="49"/>
        <v>65</v>
      </c>
      <c r="F71" s="3">
        <f t="shared" si="38"/>
        <v>6.4676616915422883E-2</v>
      </c>
      <c r="G71" s="2">
        <v>0.5</v>
      </c>
      <c r="H71" s="3">
        <f t="shared" si="39"/>
        <v>0.27837259100642398</v>
      </c>
      <c r="I71" s="3">
        <f t="shared" si="40"/>
        <v>0.72162740899357602</v>
      </c>
      <c r="J71" s="5">
        <f t="shared" si="47"/>
        <v>46085.789745240123</v>
      </c>
      <c r="K71" s="5">
        <f t="shared" si="41"/>
        <v>12829.020699959778</v>
      </c>
      <c r="L71" s="5">
        <f t="shared" si="42"/>
        <v>198356.39697630116</v>
      </c>
      <c r="M71" s="5">
        <f>L71+M72</f>
        <v>456888.18491163524</v>
      </c>
      <c r="N71" s="33">
        <f t="shared" si="43"/>
        <v>9.9138625471601909</v>
      </c>
      <c r="O71" s="4"/>
      <c r="Q71" s="27" t="s">
        <v>68</v>
      </c>
      <c r="R71" s="29">
        <f t="shared" si="33"/>
        <v>46085.789745240123</v>
      </c>
      <c r="S71" s="29">
        <f t="shared" si="34"/>
        <v>198356.39697630116</v>
      </c>
      <c r="T71" s="35">
        <f t="shared" si="35"/>
        <v>9.9138625471601909</v>
      </c>
      <c r="U71" s="42">
        <v>0.63527807449444496</v>
      </c>
      <c r="V71" s="43">
        <f t="shared" si="48"/>
        <v>0.36472192550555504</v>
      </c>
      <c r="W71" s="29">
        <f t="shared" si="44"/>
        <v>126011.46993476035</v>
      </c>
      <c r="X71" s="29">
        <f>X72+W71</f>
        <v>274890.57856196008</v>
      </c>
      <c r="Y71" s="35">
        <f t="shared" si="45"/>
        <v>5.9647579021980759</v>
      </c>
      <c r="Z71" s="36">
        <f t="shared" si="46"/>
        <v>3.949104644962115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653</v>
      </c>
      <c r="E72" s="50">
        <f t="shared" si="49"/>
        <v>84</v>
      </c>
      <c r="F72" s="17">
        <f t="shared" si="38"/>
        <v>0.12863705972434916</v>
      </c>
      <c r="G72" s="12"/>
      <c r="H72" s="17">
        <v>1</v>
      </c>
      <c r="I72" s="17">
        <f t="shared" si="40"/>
        <v>0</v>
      </c>
      <c r="J72" s="21">
        <f t="shared" si="47"/>
        <v>33256.769045280344</v>
      </c>
      <c r="K72" s="21">
        <f t="shared" si="41"/>
        <v>33256.769045280344</v>
      </c>
      <c r="L72" s="21">
        <f>K72/F72</f>
        <v>258531.78793533408</v>
      </c>
      <c r="M72" s="21">
        <f>L72</f>
        <v>258531.78793533408</v>
      </c>
      <c r="N72" s="34">
        <f t="shared" si="43"/>
        <v>7.7738095238095237</v>
      </c>
      <c r="O72" s="4"/>
      <c r="Q72" s="30" t="s">
        <v>69</v>
      </c>
      <c r="R72" s="31">
        <f t="shared" si="33"/>
        <v>33256.769045280344</v>
      </c>
      <c r="S72" s="31">
        <f t="shared" si="34"/>
        <v>258531.78793533408</v>
      </c>
      <c r="T72" s="38">
        <f t="shared" si="35"/>
        <v>7.7738095238095237</v>
      </c>
      <c r="U72" s="44">
        <v>0.57586384179742911</v>
      </c>
      <c r="V72" s="45">
        <f t="shared" si="48"/>
        <v>0.42413615820257089</v>
      </c>
      <c r="W72" s="31">
        <f t="shared" si="44"/>
        <v>148879.10862719972</v>
      </c>
      <c r="X72" s="31">
        <f>W72</f>
        <v>148879.10862719972</v>
      </c>
      <c r="Y72" s="38">
        <f t="shared" si="45"/>
        <v>4.4766558177823947</v>
      </c>
      <c r="Z72" s="37">
        <f t="shared" si="46"/>
        <v>3.297153706027129</v>
      </c>
    </row>
    <row r="73" spans="1:26" s="2" customFormat="1" ht="13.2" x14ac:dyDescent="0.25">
      <c r="B73" s="2" t="s">
        <v>70</v>
      </c>
      <c r="D73" s="25">
        <f>SUM(D54:D72)</f>
        <v>117617</v>
      </c>
      <c r="E73" s="25">
        <f>SUM(E54:E72)</f>
        <v>830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72.752171188365281</v>
      </c>
      <c r="F78" s="54">
        <f>$Y$4</f>
        <v>65.782184522424799</v>
      </c>
      <c r="G78" s="54">
        <f>E78-F78</f>
        <v>6.9699866659404819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78.147134884746464</v>
      </c>
      <c r="F79" s="54">
        <f>$Y$29</f>
        <v>69.271337511438858</v>
      </c>
      <c r="G79" s="54">
        <f t="shared" ref="G79:G80" si="50">E79-F79</f>
        <v>8.8757973733076057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75.23236350858474</v>
      </c>
      <c r="F80" s="54">
        <f>$Y$54</f>
        <v>66.714839679730758</v>
      </c>
      <c r="G80" s="54">
        <f t="shared" si="50"/>
        <v>8.5175238288539816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37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522</v>
      </c>
      <c r="E4" s="55">
        <v>2</v>
      </c>
      <c r="F4" s="3">
        <f>E4/D4</f>
        <v>3.8314176245210726E-3</v>
      </c>
      <c r="G4" s="2">
        <v>0.3</v>
      </c>
      <c r="H4" s="18">
        <f>C4*F4/(1+(1-G4)*C4*F4)</f>
        <v>3.8211692777990061E-3</v>
      </c>
      <c r="I4" s="18">
        <f>1-H4</f>
        <v>0.99617883072220104</v>
      </c>
      <c r="J4" s="41">
        <v>100000</v>
      </c>
      <c r="K4" s="20">
        <f>J4*H4</f>
        <v>382.11692777990061</v>
      </c>
      <c r="L4" s="20">
        <f>C4*(J5+G4*K4)</f>
        <v>99732.518150554082</v>
      </c>
      <c r="M4" s="5">
        <f t="shared" ref="M4:M20" si="0">L4+M5</f>
        <v>7181155.753235179</v>
      </c>
      <c r="N4" s="32">
        <f>M4/J4</f>
        <v>71.811557532351785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99732.518150554082</v>
      </c>
      <c r="T4" s="35">
        <f t="shared" ref="T4:T22" si="3">N4</f>
        <v>71.811557532351785</v>
      </c>
      <c r="U4" s="42">
        <v>0.96680194174873568</v>
      </c>
      <c r="V4" s="43">
        <f>1-U4</f>
        <v>3.3198058251264317E-2</v>
      </c>
      <c r="W4" s="29">
        <f>S4*U4</f>
        <v>96421.592203446708</v>
      </c>
      <c r="X4" s="29">
        <f t="shared" ref="X4:X20" si="4">X5+W4</f>
        <v>6501183.1630750615</v>
      </c>
      <c r="Y4" s="40">
        <f>X4/R4</f>
        <v>65.011831630750621</v>
      </c>
      <c r="Z4" s="36">
        <f>T4-Y4</f>
        <v>6.799725901601164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2494</v>
      </c>
      <c r="E5" s="55">
        <v>3</v>
      </c>
      <c r="F5" s="3">
        <f t="shared" ref="F5:F22" si="5">E5/D5</f>
        <v>1.2028869286287089E-3</v>
      </c>
      <c r="G5" s="2">
        <v>0.4</v>
      </c>
      <c r="H5" s="3">
        <f t="shared" ref="H5:H21" si="6">C5*F5/(1+(1-G5)*C5*F5)</f>
        <v>4.7976971053894125E-3</v>
      </c>
      <c r="I5" s="3">
        <f t="shared" ref="I5:I22" si="7">1-H5</f>
        <v>0.99520230289461054</v>
      </c>
      <c r="J5" s="5">
        <f>I4*J4</f>
        <v>99617.883072220109</v>
      </c>
      <c r="K5" s="5">
        <f t="shared" ref="K5:K22" si="8">J5*H5</f>
        <v>477.93642926061136</v>
      </c>
      <c r="L5" s="5">
        <f t="shared" ref="L5:L21" si="9">C5*(J6+G5*K5)</f>
        <v>397324.48485865496</v>
      </c>
      <c r="M5" s="5">
        <f t="shared" si="0"/>
        <v>7081423.235084625</v>
      </c>
      <c r="N5" s="33">
        <f t="shared" ref="N5:N22" si="10">M5/J5</f>
        <v>71.085863468417571</v>
      </c>
      <c r="O5" s="4"/>
      <c r="Q5" s="27" t="s">
        <v>36</v>
      </c>
      <c r="R5" s="29">
        <f t="shared" si="1"/>
        <v>99617.883072220109</v>
      </c>
      <c r="S5" s="29">
        <f t="shared" si="2"/>
        <v>397324.48485865496</v>
      </c>
      <c r="T5" s="35">
        <f t="shared" si="3"/>
        <v>71.085863468417571</v>
      </c>
      <c r="U5" s="42">
        <v>0.96680194174873568</v>
      </c>
      <c r="V5" s="43">
        <f>1-U5</f>
        <v>3.3198058251264317E-2</v>
      </c>
      <c r="W5" s="29">
        <f t="shared" ref="W5:W22" si="11">S5*U5</f>
        <v>384134.08346566377</v>
      </c>
      <c r="X5" s="29">
        <f t="shared" si="4"/>
        <v>6404761.5708716149</v>
      </c>
      <c r="Y5" s="35">
        <f t="shared" ref="Y5:Y22" si="12">X5/R5</f>
        <v>64.293291258039943</v>
      </c>
      <c r="Z5" s="36">
        <f t="shared" ref="Z5:Z22" si="13">T5-Y5</f>
        <v>6.792572210377628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3435</v>
      </c>
      <c r="E6" s="55">
        <v>1</v>
      </c>
      <c r="F6" s="3">
        <f t="shared" si="5"/>
        <v>2.9112081513828241E-4</v>
      </c>
      <c r="G6" s="2">
        <v>0.5</v>
      </c>
      <c r="H6" s="3">
        <f t="shared" si="6"/>
        <v>1.4545454545454547E-3</v>
      </c>
      <c r="I6" s="3">
        <f t="shared" si="7"/>
        <v>0.99854545454545451</v>
      </c>
      <c r="J6" s="5">
        <f t="shared" ref="J6:J22" si="14">I5*J5</f>
        <v>99139.94664295949</v>
      </c>
      <c r="K6" s="5">
        <f t="shared" si="8"/>
        <v>144.20355875339564</v>
      </c>
      <c r="L6" s="5">
        <f t="shared" si="9"/>
        <v>495339.22431791387</v>
      </c>
      <c r="M6" s="5">
        <f t="shared" si="0"/>
        <v>6684098.7502259696</v>
      </c>
      <c r="N6" s="33">
        <f t="shared" si="10"/>
        <v>67.420842723447706</v>
      </c>
      <c r="O6" s="4"/>
      <c r="Q6" s="27" t="s">
        <v>38</v>
      </c>
      <c r="R6" s="29">
        <f t="shared" si="1"/>
        <v>99139.94664295949</v>
      </c>
      <c r="S6" s="29">
        <f t="shared" si="2"/>
        <v>495339.22431791387</v>
      </c>
      <c r="T6" s="35">
        <f t="shared" si="3"/>
        <v>67.420842723447706</v>
      </c>
      <c r="U6" s="42">
        <v>0.96680194174873568</v>
      </c>
      <c r="V6" s="43">
        <f>1-U6</f>
        <v>3.3198058251264317E-2</v>
      </c>
      <c r="W6" s="29">
        <f t="shared" si="11"/>
        <v>478894.92389487167</v>
      </c>
      <c r="X6" s="29">
        <f t="shared" si="4"/>
        <v>6020627.4874059511</v>
      </c>
      <c r="Y6" s="35">
        <f t="shared" si="12"/>
        <v>60.728573004870697</v>
      </c>
      <c r="Z6" s="36">
        <f t="shared" si="13"/>
        <v>6.692269718577009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3674</v>
      </c>
      <c r="E7" s="55">
        <v>2</v>
      </c>
      <c r="F7" s="3">
        <f t="shared" si="5"/>
        <v>5.4436581382689172E-4</v>
      </c>
      <c r="G7" s="2">
        <v>0.5</v>
      </c>
      <c r="H7" s="3">
        <f t="shared" si="6"/>
        <v>2.7181299266104924E-3</v>
      </c>
      <c r="I7" s="3">
        <f t="shared" si="7"/>
        <v>0.99728187007338953</v>
      </c>
      <c r="J7" s="5">
        <f t="shared" si="14"/>
        <v>98995.743084206086</v>
      </c>
      <c r="K7" s="5">
        <f t="shared" si="8"/>
        <v>269.08329188422425</v>
      </c>
      <c r="L7" s="5">
        <f t="shared" si="9"/>
        <v>494306.00719131989</v>
      </c>
      <c r="M7" s="5">
        <f t="shared" si="0"/>
        <v>6188759.5259080557</v>
      </c>
      <c r="N7" s="33">
        <f t="shared" si="10"/>
        <v>62.515410593401754</v>
      </c>
      <c r="O7" s="4"/>
      <c r="Q7" s="27" t="s">
        <v>40</v>
      </c>
      <c r="R7" s="29">
        <f t="shared" si="1"/>
        <v>98995.743084206086</v>
      </c>
      <c r="S7" s="29">
        <f t="shared" si="2"/>
        <v>494306.00719131989</v>
      </c>
      <c r="T7" s="35">
        <f t="shared" si="3"/>
        <v>62.515410593401754</v>
      </c>
      <c r="U7" s="42">
        <v>0.96680194174873568</v>
      </c>
      <c r="V7" s="43">
        <f>1-U7</f>
        <v>3.3198058251264317E-2</v>
      </c>
      <c r="W7" s="29">
        <f t="shared" si="11"/>
        <v>477896.00757063256</v>
      </c>
      <c r="X7" s="29">
        <f t="shared" si="4"/>
        <v>5541732.5635110792</v>
      </c>
      <c r="Y7" s="35">
        <f t="shared" si="12"/>
        <v>55.97950367216562</v>
      </c>
      <c r="Z7" s="36">
        <f t="shared" si="13"/>
        <v>6.5359069212361334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4119</v>
      </c>
      <c r="E8" s="55">
        <v>6</v>
      </c>
      <c r="F8" s="3">
        <f t="shared" si="5"/>
        <v>1.4566642388929353E-3</v>
      </c>
      <c r="G8" s="2">
        <v>0.5</v>
      </c>
      <c r="H8" s="3">
        <f t="shared" si="6"/>
        <v>7.2568940493468797E-3</v>
      </c>
      <c r="I8" s="3">
        <f t="shared" si="7"/>
        <v>0.99274310595065307</v>
      </c>
      <c r="J8" s="5">
        <f t="shared" si="14"/>
        <v>98726.659792321865</v>
      </c>
      <c r="K8" s="5">
        <f t="shared" si="8"/>
        <v>716.44890995879439</v>
      </c>
      <c r="L8" s="5">
        <f t="shared" si="9"/>
        <v>491842.17668671231</v>
      </c>
      <c r="M8" s="5">
        <f t="shared" si="0"/>
        <v>5694453.5187167358</v>
      </c>
      <c r="N8" s="33">
        <f t="shared" si="10"/>
        <v>57.678984893192982</v>
      </c>
      <c r="O8" s="4"/>
      <c r="Q8" s="27" t="s">
        <v>42</v>
      </c>
      <c r="R8" s="29">
        <f t="shared" si="1"/>
        <v>98726.659792321865</v>
      </c>
      <c r="S8" s="29">
        <f t="shared" si="2"/>
        <v>491842.17668671231</v>
      </c>
      <c r="T8" s="35">
        <f t="shared" si="3"/>
        <v>57.678984893192982</v>
      </c>
      <c r="U8" s="42">
        <v>0.96680194174873568</v>
      </c>
      <c r="V8" s="43">
        <f>1-U8</f>
        <v>3.3198058251264317E-2</v>
      </c>
      <c r="W8" s="29">
        <f t="shared" si="11"/>
        <v>475513.97145463817</v>
      </c>
      <c r="X8" s="29">
        <f t="shared" si="4"/>
        <v>5063836.5559404464</v>
      </c>
      <c r="Y8" s="35">
        <f t="shared" si="12"/>
        <v>51.291480605062155</v>
      </c>
      <c r="Z8" s="36">
        <f t="shared" si="13"/>
        <v>6.3875042881308275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4135</v>
      </c>
      <c r="E9" s="55">
        <v>9</v>
      </c>
      <c r="F9" s="3">
        <f t="shared" si="5"/>
        <v>2.176541717049577E-3</v>
      </c>
      <c r="G9" s="2">
        <v>0.5</v>
      </c>
      <c r="H9" s="3">
        <f t="shared" si="6"/>
        <v>1.0823812387251955E-2</v>
      </c>
      <c r="I9" s="3">
        <f t="shared" si="7"/>
        <v>0.98917618761274806</v>
      </c>
      <c r="J9" s="5">
        <f t="shared" si="14"/>
        <v>98010.21088236307</v>
      </c>
      <c r="K9" s="5">
        <f t="shared" si="8"/>
        <v>1060.8441346256977</v>
      </c>
      <c r="L9" s="5">
        <f t="shared" si="9"/>
        <v>487398.94407525106</v>
      </c>
      <c r="M9" s="5">
        <f t="shared" si="0"/>
        <v>5202611.3420300232</v>
      </c>
      <c r="N9" s="33">
        <f t="shared" si="10"/>
        <v>53.082340045921001</v>
      </c>
      <c r="O9" s="4"/>
      <c r="Q9" s="27" t="s">
        <v>44</v>
      </c>
      <c r="R9" s="29">
        <f t="shared" si="1"/>
        <v>98010.21088236307</v>
      </c>
      <c r="S9" s="29">
        <f t="shared" si="2"/>
        <v>487398.94407525106</v>
      </c>
      <c r="T9" s="35">
        <f t="shared" si="3"/>
        <v>53.082340045921001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465755.53529836482</v>
      </c>
      <c r="X9" s="29">
        <f t="shared" si="4"/>
        <v>4588322.5844858084</v>
      </c>
      <c r="Y9" s="35">
        <f t="shared" si="12"/>
        <v>46.814740455899546</v>
      </c>
      <c r="Z9" s="36">
        <f t="shared" si="13"/>
        <v>6.2675995900214545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4599</v>
      </c>
      <c r="E10" s="55">
        <v>15</v>
      </c>
      <c r="F10" s="3">
        <f t="shared" si="5"/>
        <v>3.2615786040443573E-3</v>
      </c>
      <c r="G10" s="2">
        <v>0.5</v>
      </c>
      <c r="H10" s="3">
        <f t="shared" si="6"/>
        <v>1.6175994823681657E-2</v>
      </c>
      <c r="I10" s="3">
        <f t="shared" si="7"/>
        <v>0.98382400517631829</v>
      </c>
      <c r="J10" s="5">
        <f t="shared" si="14"/>
        <v>96949.366747737367</v>
      </c>
      <c r="K10" s="5">
        <f t="shared" si="8"/>
        <v>1568.2524546706143</v>
      </c>
      <c r="L10" s="5">
        <f t="shared" si="9"/>
        <v>480826.20260201034</v>
      </c>
      <c r="M10" s="5">
        <f t="shared" si="0"/>
        <v>4715212.3979547722</v>
      </c>
      <c r="N10" s="33">
        <f t="shared" si="10"/>
        <v>48.635824617852052</v>
      </c>
      <c r="O10" s="4"/>
      <c r="Q10" s="27" t="s">
        <v>46</v>
      </c>
      <c r="R10" s="29">
        <f t="shared" si="1"/>
        <v>96949.366747737367</v>
      </c>
      <c r="S10" s="29">
        <f t="shared" si="2"/>
        <v>480826.20260201034</v>
      </c>
      <c r="T10" s="35">
        <f t="shared" si="3"/>
        <v>48.635824617852052</v>
      </c>
      <c r="U10" s="42">
        <v>0.96363095511775332</v>
      </c>
      <c r="V10" s="43">
        <f t="shared" si="15"/>
        <v>3.6369044882246682E-2</v>
      </c>
      <c r="W10" s="29">
        <f t="shared" si="11"/>
        <v>463339.01285901759</v>
      </c>
      <c r="X10" s="29">
        <f t="shared" si="4"/>
        <v>4122567.0491874432</v>
      </c>
      <c r="Y10" s="35">
        <f t="shared" si="12"/>
        <v>42.522887848400075</v>
      </c>
      <c r="Z10" s="36">
        <f t="shared" si="13"/>
        <v>6.1129367694519772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4445</v>
      </c>
      <c r="E11" s="55">
        <v>17</v>
      </c>
      <c r="F11" s="3">
        <f t="shared" si="5"/>
        <v>3.8245219347581554E-3</v>
      </c>
      <c r="G11" s="2">
        <v>0.5</v>
      </c>
      <c r="H11" s="3">
        <f t="shared" si="6"/>
        <v>1.8941504178272981E-2</v>
      </c>
      <c r="I11" s="3">
        <f t="shared" si="7"/>
        <v>0.98105849582172699</v>
      </c>
      <c r="J11" s="5">
        <f t="shared" si="14"/>
        <v>95381.114293066756</v>
      </c>
      <c r="K11" s="5">
        <f t="shared" si="8"/>
        <v>1806.6617749104566</v>
      </c>
      <c r="L11" s="5">
        <f t="shared" si="9"/>
        <v>472388.91702805762</v>
      </c>
      <c r="M11" s="5">
        <f t="shared" si="0"/>
        <v>4234386.195352762</v>
      </c>
      <c r="N11" s="33">
        <f t="shared" si="10"/>
        <v>44.394387995324138</v>
      </c>
      <c r="O11" s="4"/>
      <c r="Q11" s="27" t="s">
        <v>48</v>
      </c>
      <c r="R11" s="29">
        <f t="shared" si="1"/>
        <v>95381.114293066756</v>
      </c>
      <c r="S11" s="29">
        <f t="shared" si="2"/>
        <v>472388.91702805762</v>
      </c>
      <c r="T11" s="35">
        <f t="shared" si="3"/>
        <v>44.394387995324138</v>
      </c>
      <c r="U11" s="42">
        <v>0.96005435016735896</v>
      </c>
      <c r="V11" s="43">
        <f t="shared" si="15"/>
        <v>3.9945649832641039E-2</v>
      </c>
      <c r="W11" s="29">
        <f t="shared" si="11"/>
        <v>453519.03476363432</v>
      </c>
      <c r="X11" s="29">
        <f t="shared" si="4"/>
        <v>3659228.0363284256</v>
      </c>
      <c r="Y11" s="35">
        <f t="shared" si="12"/>
        <v>38.364282735103409</v>
      </c>
      <c r="Z11" s="36">
        <f t="shared" si="13"/>
        <v>6.0301052602207292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4637</v>
      </c>
      <c r="E12" s="55">
        <v>25</v>
      </c>
      <c r="F12" s="3">
        <f t="shared" si="5"/>
        <v>5.3914168643519516E-3</v>
      </c>
      <c r="G12" s="2">
        <v>0.5</v>
      </c>
      <c r="H12" s="3">
        <f t="shared" si="6"/>
        <v>2.6598574316416639E-2</v>
      </c>
      <c r="I12" s="3">
        <f t="shared" si="7"/>
        <v>0.97340142568358334</v>
      </c>
      <c r="J12" s="5">
        <f t="shared" si="14"/>
        <v>93574.452518156293</v>
      </c>
      <c r="K12" s="5">
        <f t="shared" si="8"/>
        <v>2488.9470294221801</v>
      </c>
      <c r="L12" s="5">
        <f t="shared" si="9"/>
        <v>461649.89501722599</v>
      </c>
      <c r="M12" s="5">
        <f t="shared" si="0"/>
        <v>3761997.2783247046</v>
      </c>
      <c r="N12" s="33">
        <f t="shared" si="10"/>
        <v>40.203251818061801</v>
      </c>
      <c r="O12" s="4"/>
      <c r="Q12" s="27" t="s">
        <v>50</v>
      </c>
      <c r="R12" s="29">
        <f t="shared" si="1"/>
        <v>93574.452518156293</v>
      </c>
      <c r="S12" s="29">
        <f t="shared" si="2"/>
        <v>461649.89501722599</v>
      </c>
      <c r="T12" s="35">
        <f t="shared" si="3"/>
        <v>40.203251818061801</v>
      </c>
      <c r="U12" s="42">
        <v>0.94127750867207383</v>
      </c>
      <c r="V12" s="43">
        <f t="shared" si="15"/>
        <v>5.8722491327926174E-2</v>
      </c>
      <c r="W12" s="29">
        <f t="shared" si="11"/>
        <v>434540.66306053894</v>
      </c>
      <c r="X12" s="29">
        <f t="shared" si="4"/>
        <v>3205709.0015647914</v>
      </c>
      <c r="Y12" s="35">
        <f t="shared" si="12"/>
        <v>34.258378385305392</v>
      </c>
      <c r="Z12" s="36">
        <f t="shared" si="13"/>
        <v>5.9448734327564097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5244</v>
      </c>
      <c r="E13" s="55">
        <v>31</v>
      </c>
      <c r="F13" s="3">
        <f t="shared" si="5"/>
        <v>5.9115179252479024E-3</v>
      </c>
      <c r="G13" s="2">
        <v>0.5</v>
      </c>
      <c r="H13" s="3">
        <f t="shared" si="6"/>
        <v>2.9127125810391809E-2</v>
      </c>
      <c r="I13" s="3">
        <f t="shared" si="7"/>
        <v>0.97087287418960821</v>
      </c>
      <c r="J13" s="5">
        <f t="shared" si="14"/>
        <v>91085.50548873411</v>
      </c>
      <c r="K13" s="5">
        <f t="shared" si="8"/>
        <v>2653.058977873492</v>
      </c>
      <c r="L13" s="5">
        <f t="shared" si="9"/>
        <v>448794.87999898684</v>
      </c>
      <c r="M13" s="5">
        <f t="shared" si="0"/>
        <v>3300347.3833074784</v>
      </c>
      <c r="N13" s="33">
        <f t="shared" si="10"/>
        <v>36.233507906652406</v>
      </c>
      <c r="O13" s="4"/>
      <c r="Q13" s="27" t="s">
        <v>52</v>
      </c>
      <c r="R13" s="29">
        <f t="shared" si="1"/>
        <v>91085.50548873411</v>
      </c>
      <c r="S13" s="29">
        <f t="shared" si="2"/>
        <v>448794.87999898684</v>
      </c>
      <c r="T13" s="35">
        <f t="shared" si="3"/>
        <v>36.233507906652406</v>
      </c>
      <c r="U13" s="42">
        <v>0.95386474178345915</v>
      </c>
      <c r="V13" s="43">
        <f t="shared" si="15"/>
        <v>4.6135258216540853E-2</v>
      </c>
      <c r="W13" s="29">
        <f t="shared" si="11"/>
        <v>428089.61232397211</v>
      </c>
      <c r="X13" s="29">
        <f t="shared" si="4"/>
        <v>2771168.3385042525</v>
      </c>
      <c r="Y13" s="35">
        <f t="shared" si="12"/>
        <v>30.423812478561739</v>
      </c>
      <c r="Z13" s="36">
        <f t="shared" si="13"/>
        <v>5.8096954280906665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5056</v>
      </c>
      <c r="E14" s="55">
        <v>34</v>
      </c>
      <c r="F14" s="3">
        <f t="shared" si="5"/>
        <v>6.7246835443037977E-3</v>
      </c>
      <c r="G14" s="2">
        <v>0.5</v>
      </c>
      <c r="H14" s="3">
        <f t="shared" si="6"/>
        <v>3.3067496595992993E-2</v>
      </c>
      <c r="I14" s="3">
        <f t="shared" si="7"/>
        <v>0.96693250340400705</v>
      </c>
      <c r="J14" s="5">
        <f t="shared" si="14"/>
        <v>88432.446510860624</v>
      </c>
      <c r="K14" s="5">
        <f t="shared" si="8"/>
        <v>2924.2396239732161</v>
      </c>
      <c r="L14" s="5">
        <f t="shared" si="9"/>
        <v>434851.63349437003</v>
      </c>
      <c r="M14" s="5">
        <f t="shared" si="0"/>
        <v>2851552.5033084918</v>
      </c>
      <c r="N14" s="33">
        <f t="shared" si="10"/>
        <v>32.245545790235319</v>
      </c>
      <c r="O14" s="4"/>
      <c r="Q14" s="27" t="s">
        <v>54</v>
      </c>
      <c r="R14" s="29">
        <f t="shared" si="1"/>
        <v>88432.446510860624</v>
      </c>
      <c r="S14" s="29">
        <f t="shared" si="2"/>
        <v>434851.63349437003</v>
      </c>
      <c r="T14" s="35">
        <f t="shared" si="3"/>
        <v>32.245545790235319</v>
      </c>
      <c r="U14" s="42">
        <v>0.94210046609890041</v>
      </c>
      <c r="V14" s="43">
        <f t="shared" si="15"/>
        <v>5.7899533901099587E-2</v>
      </c>
      <c r="W14" s="29">
        <f t="shared" si="11"/>
        <v>409673.9265989142</v>
      </c>
      <c r="X14" s="29">
        <f t="shared" si="4"/>
        <v>2343078.7261802806</v>
      </c>
      <c r="Y14" s="35">
        <f t="shared" si="12"/>
        <v>26.495690423904769</v>
      </c>
      <c r="Z14" s="36">
        <f t="shared" si="13"/>
        <v>5.7498553663305501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4691</v>
      </c>
      <c r="E15" s="55">
        <v>46</v>
      </c>
      <c r="F15" s="3">
        <f t="shared" si="5"/>
        <v>9.8060115114048177E-3</v>
      </c>
      <c r="G15" s="2">
        <v>0.5</v>
      </c>
      <c r="H15" s="3">
        <f t="shared" si="6"/>
        <v>4.78568456096546E-2</v>
      </c>
      <c r="I15" s="3">
        <f t="shared" si="7"/>
        <v>0.95214315439034536</v>
      </c>
      <c r="J15" s="5">
        <f t="shared" si="14"/>
        <v>85508.206886887405</v>
      </c>
      <c r="K15" s="5">
        <f t="shared" si="8"/>
        <v>4092.1530553441748</v>
      </c>
      <c r="L15" s="5">
        <f t="shared" si="9"/>
        <v>417310.65179607656</v>
      </c>
      <c r="M15" s="5">
        <f t="shared" si="0"/>
        <v>2416700.8698141216</v>
      </c>
      <c r="N15" s="33">
        <f t="shared" si="10"/>
        <v>28.262794388976015</v>
      </c>
      <c r="O15" s="4"/>
      <c r="Q15" s="27" t="s">
        <v>56</v>
      </c>
      <c r="R15" s="29">
        <f t="shared" si="1"/>
        <v>85508.206886887405</v>
      </c>
      <c r="S15" s="29">
        <f t="shared" si="2"/>
        <v>417310.65179607656</v>
      </c>
      <c r="T15" s="35">
        <f t="shared" si="3"/>
        <v>28.262794388976015</v>
      </c>
      <c r="U15" s="42">
        <v>0.91645683631107144</v>
      </c>
      <c r="V15" s="43">
        <f t="shared" si="15"/>
        <v>8.3543163688928557E-2</v>
      </c>
      <c r="W15" s="29">
        <f t="shared" si="11"/>
        <v>382447.19970394345</v>
      </c>
      <c r="X15" s="29">
        <f t="shared" si="4"/>
        <v>1933404.7995813666</v>
      </c>
      <c r="Y15" s="35">
        <f t="shared" si="12"/>
        <v>22.610751294772527</v>
      </c>
      <c r="Z15" s="36">
        <f t="shared" si="13"/>
        <v>5.6520430942034885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3782</v>
      </c>
      <c r="E16" s="55">
        <v>54</v>
      </c>
      <c r="F16" s="3">
        <f t="shared" si="5"/>
        <v>1.4278159703860392E-2</v>
      </c>
      <c r="G16" s="2">
        <v>0.5</v>
      </c>
      <c r="H16" s="3">
        <f t="shared" si="6"/>
        <v>6.89303038039316E-2</v>
      </c>
      <c r="I16" s="3">
        <f t="shared" si="7"/>
        <v>0.93106969619606839</v>
      </c>
      <c r="J16" s="5">
        <f t="shared" si="14"/>
        <v>81416.05383154322</v>
      </c>
      <c r="K16" s="5">
        <f t="shared" si="8"/>
        <v>5612.0333251255233</v>
      </c>
      <c r="L16" s="5">
        <f t="shared" si="9"/>
        <v>393050.1858449023</v>
      </c>
      <c r="M16" s="5">
        <f t="shared" si="0"/>
        <v>1999390.2180180452</v>
      </c>
      <c r="N16" s="33">
        <f t="shared" si="10"/>
        <v>24.557690085974379</v>
      </c>
      <c r="O16" s="4"/>
      <c r="Q16" s="27" t="s">
        <v>58</v>
      </c>
      <c r="R16" s="29">
        <f t="shared" si="1"/>
        <v>81416.05383154322</v>
      </c>
      <c r="S16" s="29">
        <f t="shared" si="2"/>
        <v>393050.1858449023</v>
      </c>
      <c r="T16" s="35">
        <f t="shared" si="3"/>
        <v>24.557690085974379</v>
      </c>
      <c r="U16" s="42">
        <v>0.8859396016463057</v>
      </c>
      <c r="V16" s="43">
        <f t="shared" si="15"/>
        <v>0.1140603983536943</v>
      </c>
      <c r="W16" s="29">
        <f t="shared" si="11"/>
        <v>348218.72507443919</v>
      </c>
      <c r="X16" s="29">
        <f t="shared" si="4"/>
        <v>1550957.5998774231</v>
      </c>
      <c r="Y16" s="35">
        <f t="shared" si="12"/>
        <v>19.049776142264118</v>
      </c>
      <c r="Z16" s="36">
        <f t="shared" si="13"/>
        <v>5.5079139437102604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2809</v>
      </c>
      <c r="E17" s="55">
        <v>63</v>
      </c>
      <c r="F17" s="3">
        <f t="shared" si="5"/>
        <v>2.2427910288358846E-2</v>
      </c>
      <c r="G17" s="2">
        <v>0.5</v>
      </c>
      <c r="H17" s="3">
        <f t="shared" si="6"/>
        <v>0.10618574077195347</v>
      </c>
      <c r="I17" s="3">
        <f t="shared" si="7"/>
        <v>0.89381425922804647</v>
      </c>
      <c r="J17" s="5">
        <f t="shared" si="14"/>
        <v>75804.020506417699</v>
      </c>
      <c r="K17" s="5">
        <f t="shared" si="8"/>
        <v>8049.306070966315</v>
      </c>
      <c r="L17" s="5">
        <f t="shared" si="9"/>
        <v>358896.83735467267</v>
      </c>
      <c r="M17" s="5">
        <f t="shared" si="0"/>
        <v>1606340.0321731428</v>
      </c>
      <c r="N17" s="33">
        <f t="shared" si="10"/>
        <v>21.190697029548019</v>
      </c>
      <c r="O17" s="4"/>
      <c r="Q17" s="27" t="s">
        <v>60</v>
      </c>
      <c r="R17" s="29">
        <f t="shared" si="1"/>
        <v>75804.020506417699</v>
      </c>
      <c r="S17" s="29">
        <f t="shared" si="2"/>
        <v>358896.83735467267</v>
      </c>
      <c r="T17" s="35">
        <f t="shared" si="3"/>
        <v>21.190697029548019</v>
      </c>
      <c r="U17" s="42">
        <v>0.85631920960893304</v>
      </c>
      <c r="V17" s="43">
        <f t="shared" si="15"/>
        <v>0.14368079039106696</v>
      </c>
      <c r="W17" s="29">
        <f t="shared" si="11"/>
        <v>307330.25609469909</v>
      </c>
      <c r="X17" s="29">
        <f t="shared" si="4"/>
        <v>1202738.8748029838</v>
      </c>
      <c r="Y17" s="35">
        <f t="shared" si="12"/>
        <v>15.866425906804745</v>
      </c>
      <c r="Z17" s="36">
        <f t="shared" si="13"/>
        <v>5.3242711227432746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2123</v>
      </c>
      <c r="E18" s="55">
        <v>52</v>
      </c>
      <c r="F18" s="3">
        <f t="shared" si="5"/>
        <v>2.4493641073951956E-2</v>
      </c>
      <c r="G18" s="2">
        <v>0.5</v>
      </c>
      <c r="H18" s="3">
        <f t="shared" si="6"/>
        <v>0.1154016866400355</v>
      </c>
      <c r="I18" s="3">
        <f t="shared" si="7"/>
        <v>0.88459831335996453</v>
      </c>
      <c r="J18" s="5">
        <f t="shared" si="14"/>
        <v>67754.714435451373</v>
      </c>
      <c r="K18" s="5">
        <f t="shared" si="8"/>
        <v>7819.0083236650489</v>
      </c>
      <c r="L18" s="5">
        <f t="shared" si="9"/>
        <v>319226.05136809428</v>
      </c>
      <c r="M18" s="5">
        <f t="shared" si="0"/>
        <v>1247443.1948184702</v>
      </c>
      <c r="N18" s="33">
        <f t="shared" si="10"/>
        <v>18.411164525044018</v>
      </c>
      <c r="O18" s="4"/>
      <c r="Q18" s="27" t="s">
        <v>62</v>
      </c>
      <c r="R18" s="29">
        <f t="shared" si="1"/>
        <v>67754.714435451373</v>
      </c>
      <c r="S18" s="29">
        <f t="shared" si="2"/>
        <v>319226.05136809428</v>
      </c>
      <c r="T18" s="35">
        <f t="shared" si="3"/>
        <v>18.411164525044018</v>
      </c>
      <c r="U18" s="42">
        <v>0.77613843304153718</v>
      </c>
      <c r="V18" s="43">
        <f t="shared" si="15"/>
        <v>0.22386156695846282</v>
      </c>
      <c r="W18" s="29">
        <f t="shared" si="11"/>
        <v>247763.60729486996</v>
      </c>
      <c r="X18" s="29">
        <f t="shared" si="4"/>
        <v>895408.6187082848</v>
      </c>
      <c r="Y18" s="35">
        <f t="shared" si="12"/>
        <v>13.215443769028406</v>
      </c>
      <c r="Z18" s="36">
        <f t="shared" si="13"/>
        <v>5.1957207560156125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1413</v>
      </c>
      <c r="E19" s="55">
        <v>56</v>
      </c>
      <c r="F19" s="3">
        <f t="shared" si="5"/>
        <v>3.9631988676574664E-2</v>
      </c>
      <c r="G19" s="2">
        <v>0.5</v>
      </c>
      <c r="H19" s="3">
        <f t="shared" si="6"/>
        <v>0.18029620090148102</v>
      </c>
      <c r="I19" s="3">
        <f t="shared" si="7"/>
        <v>0.81970379909851898</v>
      </c>
      <c r="J19" s="5">
        <f t="shared" si="14"/>
        <v>59935.706111786327</v>
      </c>
      <c r="K19" s="5">
        <f t="shared" si="8"/>
        <v>10806.180110302752</v>
      </c>
      <c r="L19" s="5">
        <f t="shared" si="9"/>
        <v>272663.08028317476</v>
      </c>
      <c r="M19" s="5">
        <f t="shared" si="0"/>
        <v>928217.14345037588</v>
      </c>
      <c r="N19" s="33">
        <f t="shared" si="10"/>
        <v>15.486880920684481</v>
      </c>
      <c r="O19" s="4"/>
      <c r="Q19" s="27" t="s">
        <v>64</v>
      </c>
      <c r="R19" s="29">
        <f t="shared" si="1"/>
        <v>59935.706111786327</v>
      </c>
      <c r="S19" s="29">
        <f t="shared" si="2"/>
        <v>272663.08028317476</v>
      </c>
      <c r="T19" s="35">
        <f t="shared" si="3"/>
        <v>15.486880920684481</v>
      </c>
      <c r="U19" s="42">
        <v>0.73716277889453141</v>
      </c>
      <c r="V19" s="43">
        <f t="shared" si="15"/>
        <v>0.26283722110546859</v>
      </c>
      <c r="W19" s="29">
        <f t="shared" si="11"/>
        <v>200997.07396348781</v>
      </c>
      <c r="X19" s="29">
        <f t="shared" si="4"/>
        <v>647645.01141341485</v>
      </c>
      <c r="Y19" s="35">
        <f t="shared" si="12"/>
        <v>10.805662491161604</v>
      </c>
      <c r="Z19" s="36">
        <f t="shared" si="13"/>
        <v>4.6812184295228771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791</v>
      </c>
      <c r="E20" s="55">
        <v>40</v>
      </c>
      <c r="F20" s="3">
        <f t="shared" si="5"/>
        <v>5.0568900126422248E-2</v>
      </c>
      <c r="G20" s="2">
        <v>0.5</v>
      </c>
      <c r="H20" s="3">
        <f t="shared" si="6"/>
        <v>0.22446689113355775</v>
      </c>
      <c r="I20" s="3">
        <f t="shared" si="7"/>
        <v>0.77553310886644222</v>
      </c>
      <c r="J20" s="5">
        <f t="shared" si="14"/>
        <v>49129.526001483573</v>
      </c>
      <c r="K20" s="5">
        <f t="shared" si="8"/>
        <v>11027.951964418307</v>
      </c>
      <c r="L20" s="5">
        <f t="shared" si="9"/>
        <v>218077.75009637207</v>
      </c>
      <c r="M20" s="5">
        <f t="shared" si="0"/>
        <v>655554.06316720112</v>
      </c>
      <c r="N20" s="33">
        <f t="shared" si="10"/>
        <v>13.343382615728986</v>
      </c>
      <c r="O20" s="4"/>
      <c r="Q20" s="27" t="s">
        <v>66</v>
      </c>
      <c r="R20" s="29">
        <f t="shared" si="1"/>
        <v>49129.526001483573</v>
      </c>
      <c r="S20" s="29">
        <f t="shared" si="2"/>
        <v>218077.75009637207</v>
      </c>
      <c r="T20" s="35">
        <f t="shared" si="3"/>
        <v>13.343382615728986</v>
      </c>
      <c r="U20" s="42">
        <v>0.7271372759570951</v>
      </c>
      <c r="V20" s="43">
        <f t="shared" si="15"/>
        <v>0.2728627240429049</v>
      </c>
      <c r="W20" s="29">
        <f t="shared" si="11"/>
        <v>158572.46115192812</v>
      </c>
      <c r="X20" s="29">
        <f t="shared" si="4"/>
        <v>446647.93744992703</v>
      </c>
      <c r="Y20" s="35">
        <f t="shared" si="12"/>
        <v>9.0912323769710195</v>
      </c>
      <c r="Z20" s="36">
        <f t="shared" si="13"/>
        <v>4.2521502387579666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432</v>
      </c>
      <c r="E21" s="55">
        <v>42</v>
      </c>
      <c r="F21" s="3">
        <f t="shared" si="5"/>
        <v>9.7222222222222224E-2</v>
      </c>
      <c r="G21" s="2">
        <v>0.5</v>
      </c>
      <c r="H21" s="3">
        <f t="shared" si="6"/>
        <v>0.39106145251396646</v>
      </c>
      <c r="I21" s="3">
        <f t="shared" si="7"/>
        <v>0.6089385474860336</v>
      </c>
      <c r="J21" s="5">
        <f t="shared" si="14"/>
        <v>38101.574037065264</v>
      </c>
      <c r="K21" s="5">
        <f t="shared" si="8"/>
        <v>14900.056886003174</v>
      </c>
      <c r="L21" s="5">
        <f t="shared" si="9"/>
        <v>153257.72797031837</v>
      </c>
      <c r="M21" s="5">
        <f>L21+M22</f>
        <v>437476.31307082903</v>
      </c>
      <c r="N21" s="33">
        <f t="shared" si="10"/>
        <v>11.481843575418996</v>
      </c>
      <c r="O21" s="4"/>
      <c r="Q21" s="27" t="s">
        <v>68</v>
      </c>
      <c r="R21" s="29">
        <f t="shared" si="1"/>
        <v>38101.574037065264</v>
      </c>
      <c r="S21" s="29">
        <f t="shared" si="2"/>
        <v>153257.72797031837</v>
      </c>
      <c r="T21" s="35">
        <f t="shared" si="3"/>
        <v>11.481843575418996</v>
      </c>
      <c r="U21" s="42">
        <v>0.68635947845240242</v>
      </c>
      <c r="V21" s="43">
        <f t="shared" si="15"/>
        <v>0.31364052154759758</v>
      </c>
      <c r="W21" s="29">
        <f t="shared" si="11"/>
        <v>105189.89423850788</v>
      </c>
      <c r="X21" s="29">
        <f>X22+W21</f>
        <v>288075.47629799892</v>
      </c>
      <c r="Y21" s="35">
        <f t="shared" si="12"/>
        <v>7.5607237647914154</v>
      </c>
      <c r="Z21" s="36">
        <f t="shared" si="13"/>
        <v>3.9211198106275802</v>
      </c>
    </row>
    <row r="22" spans="1:26" s="2" customFormat="1" x14ac:dyDescent="0.25">
      <c r="A22" s="12">
        <v>19</v>
      </c>
      <c r="B22" s="13" t="s">
        <v>69</v>
      </c>
      <c r="C22" s="12"/>
      <c r="D22" s="55">
        <v>294</v>
      </c>
      <c r="E22" s="55">
        <v>24</v>
      </c>
      <c r="F22" s="17">
        <f t="shared" si="5"/>
        <v>8.1632653061224483E-2</v>
      </c>
      <c r="G22" s="12"/>
      <c r="H22" s="17">
        <v>1</v>
      </c>
      <c r="I22" s="17">
        <f t="shared" si="7"/>
        <v>0</v>
      </c>
      <c r="J22" s="21">
        <f t="shared" si="14"/>
        <v>23201.517151062089</v>
      </c>
      <c r="K22" s="21">
        <f t="shared" si="8"/>
        <v>23201.517151062089</v>
      </c>
      <c r="L22" s="21">
        <f>K22/F22</f>
        <v>284218.58510051062</v>
      </c>
      <c r="M22" s="21">
        <f>L22</f>
        <v>284218.58510051062</v>
      </c>
      <c r="N22" s="34">
        <f t="shared" si="10"/>
        <v>12.250000000000002</v>
      </c>
      <c r="O22" s="4"/>
      <c r="Q22" s="30" t="s">
        <v>69</v>
      </c>
      <c r="R22" s="31">
        <f t="shared" si="1"/>
        <v>23201.517151062089</v>
      </c>
      <c r="S22" s="31">
        <f t="shared" si="2"/>
        <v>284218.58510051062</v>
      </c>
      <c r="T22" s="38">
        <f t="shared" si="3"/>
        <v>12.250000000000002</v>
      </c>
      <c r="U22" s="44">
        <v>0.64346806172022719</v>
      </c>
      <c r="V22" s="45">
        <f t="shared" si="15"/>
        <v>0.35653193827977281</v>
      </c>
      <c r="W22" s="31">
        <f t="shared" si="11"/>
        <v>182885.58205949102</v>
      </c>
      <c r="X22" s="31">
        <f>W22</f>
        <v>182885.58205949102</v>
      </c>
      <c r="Y22" s="38">
        <f t="shared" si="12"/>
        <v>7.8824837560727836</v>
      </c>
      <c r="Z22" s="37">
        <f t="shared" si="13"/>
        <v>4.3675162439272182</v>
      </c>
    </row>
    <row r="23" spans="1:26" s="2" customFormat="1" ht="13.2" x14ac:dyDescent="0.25">
      <c r="B23" s="2" t="s">
        <v>70</v>
      </c>
      <c r="D23" s="58">
        <f>SUM(D4:D22)</f>
        <v>58695</v>
      </c>
      <c r="E23" s="58">
        <f>SUM(E4:E22)</f>
        <v>522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513</v>
      </c>
      <c r="E29" s="55">
        <v>1</v>
      </c>
      <c r="F29" s="3">
        <f>E29/D29</f>
        <v>1.9493177387914229E-3</v>
      </c>
      <c r="G29" s="2">
        <v>0.3</v>
      </c>
      <c r="H29" s="18">
        <f>C29*F29/(1+(1-G29)*C29*F29)</f>
        <v>1.9466614755693985E-3</v>
      </c>
      <c r="I29" s="18">
        <f>1-H29</f>
        <v>0.99805333852443057</v>
      </c>
      <c r="J29" s="19">
        <v>100000</v>
      </c>
      <c r="K29" s="20">
        <f>J29*H29</f>
        <v>194.66614755693985</v>
      </c>
      <c r="L29" s="20">
        <f>C29*(J30+G29*K29)</f>
        <v>99863.733696710144</v>
      </c>
      <c r="M29" s="5">
        <f t="shared" ref="M29:M45" si="16">L29+M30</f>
        <v>8052320.7419873364</v>
      </c>
      <c r="N29" s="32">
        <f>M29/J29</f>
        <v>80.523207419873359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99863.733696710144</v>
      </c>
      <c r="T29" s="35">
        <f t="shared" ref="T29:T47" si="19">N29</f>
        <v>80.523207419873359</v>
      </c>
      <c r="U29" s="42">
        <v>0.95864674002964168</v>
      </c>
      <c r="V29" s="43">
        <f>1-U29</f>
        <v>4.1353259970358325E-2</v>
      </c>
      <c r="W29" s="29">
        <f>S29*U29</f>
        <v>95734.042755539456</v>
      </c>
      <c r="X29" s="29">
        <f t="shared" ref="X29:X45" si="20">X30+W29</f>
        <v>7092373.3366858549</v>
      </c>
      <c r="Y29" s="40">
        <f>X29/R29</f>
        <v>70.923733366858556</v>
      </c>
      <c r="Z29" s="36">
        <f>T29-Y29</f>
        <v>9.5994740530148022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2373</v>
      </c>
      <c r="E30" s="55">
        <v>2</v>
      </c>
      <c r="F30" s="3">
        <f t="shared" ref="F30:F47" si="21">E30/D30</f>
        <v>8.4281500210703754E-4</v>
      </c>
      <c r="G30" s="2">
        <v>0.4</v>
      </c>
      <c r="H30" s="3">
        <f t="shared" ref="H30:H46" si="22">C30*F30/(1+(1-G30)*C30*F30)</f>
        <v>3.3644545378080579E-3</v>
      </c>
      <c r="I30" s="3">
        <f t="shared" ref="I30:I47" si="23">1-H30</f>
        <v>0.99663554546219191</v>
      </c>
      <c r="J30" s="5">
        <f>I29*J29</f>
        <v>99805.333852443058</v>
      </c>
      <c r="K30" s="5">
        <f t="shared" ref="K30:K47" si="24">J30*H30</f>
        <v>335.79050837730023</v>
      </c>
      <c r="L30" s="5">
        <f t="shared" ref="L30:L46" si="25">C30*(J31+G30*K30)</f>
        <v>398415.43818966666</v>
      </c>
      <c r="M30" s="5">
        <f t="shared" si="16"/>
        <v>7952457.0082906261</v>
      </c>
      <c r="N30" s="33">
        <f t="shared" ref="N30:N47" si="26">M30/J30</f>
        <v>79.679679445268079</v>
      </c>
      <c r="O30" s="4"/>
      <c r="Q30" s="27" t="s">
        <v>36</v>
      </c>
      <c r="R30" s="29">
        <f t="shared" si="17"/>
        <v>99805.333852443058</v>
      </c>
      <c r="S30" s="29">
        <f t="shared" si="18"/>
        <v>398415.43818966666</v>
      </c>
      <c r="T30" s="35">
        <f t="shared" si="19"/>
        <v>79.679679445268079</v>
      </c>
      <c r="U30" s="42">
        <v>0.95864674002964168</v>
      </c>
      <c r="V30" s="43">
        <f>1-U30</f>
        <v>4.1353259970358325E-2</v>
      </c>
      <c r="W30" s="29">
        <f t="shared" ref="W30:W47" si="27">S30*U30</f>
        <v>381939.66099800513</v>
      </c>
      <c r="X30" s="29">
        <f t="shared" si="20"/>
        <v>6996639.2939303154</v>
      </c>
      <c r="Y30" s="35">
        <f t="shared" ref="Y30:Y47" si="28">X30/R30</f>
        <v>70.102859475170732</v>
      </c>
      <c r="Z30" s="36">
        <f t="shared" ref="Z30:Z47" si="29">T30-Y30</f>
        <v>9.5768199700973469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3336</v>
      </c>
      <c r="E31" s="55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99469.543344065751</v>
      </c>
      <c r="K31" s="5">
        <f t="shared" si="24"/>
        <v>0</v>
      </c>
      <c r="L31" s="5">
        <f t="shared" si="25"/>
        <v>497347.71672032878</v>
      </c>
      <c r="M31" s="5">
        <f t="shared" si="16"/>
        <v>7554041.5701009594</v>
      </c>
      <c r="N31" s="33">
        <f t="shared" si="26"/>
        <v>75.943261787897072</v>
      </c>
      <c r="O31" s="4"/>
      <c r="Q31" s="27" t="s">
        <v>38</v>
      </c>
      <c r="R31" s="29">
        <f t="shared" si="17"/>
        <v>99469.543344065751</v>
      </c>
      <c r="S31" s="29">
        <f t="shared" si="18"/>
        <v>497347.71672032878</v>
      </c>
      <c r="T31" s="35">
        <f t="shared" si="19"/>
        <v>75.943261787897072</v>
      </c>
      <c r="U31" s="42">
        <v>0.95864674002964168</v>
      </c>
      <c r="V31" s="43">
        <f>1-U31</f>
        <v>4.1353259970358325E-2</v>
      </c>
      <c r="W31" s="29">
        <f t="shared" si="27"/>
        <v>476780.7672951289</v>
      </c>
      <c r="X31" s="29">
        <f t="shared" si="20"/>
        <v>6614699.63293231</v>
      </c>
      <c r="Y31" s="35">
        <f t="shared" si="28"/>
        <v>66.499748672335045</v>
      </c>
      <c r="Z31" s="36">
        <f t="shared" si="29"/>
        <v>9.4435131155620269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3554</v>
      </c>
      <c r="E32" s="55">
        <v>1</v>
      </c>
      <c r="F32" s="3">
        <f t="shared" si="21"/>
        <v>2.8137310073157008E-4</v>
      </c>
      <c r="G32" s="2">
        <v>0.5</v>
      </c>
      <c r="H32" s="3">
        <f t="shared" si="22"/>
        <v>1.4058765640376776E-3</v>
      </c>
      <c r="I32" s="3">
        <f t="shared" si="23"/>
        <v>0.99859412343596232</v>
      </c>
      <c r="J32" s="5">
        <f t="shared" si="30"/>
        <v>99469.543344065751</v>
      </c>
      <c r="K32" s="5">
        <f t="shared" si="24"/>
        <v>139.841899822952</v>
      </c>
      <c r="L32" s="5">
        <f t="shared" si="25"/>
        <v>496998.11197077145</v>
      </c>
      <c r="M32" s="5">
        <f t="shared" si="16"/>
        <v>7056693.8533806307</v>
      </c>
      <c r="N32" s="33">
        <f t="shared" si="26"/>
        <v>70.943261787897072</v>
      </c>
      <c r="O32" s="4"/>
      <c r="Q32" s="27" t="s">
        <v>40</v>
      </c>
      <c r="R32" s="29">
        <f t="shared" si="17"/>
        <v>99469.543344065751</v>
      </c>
      <c r="S32" s="29">
        <f t="shared" si="18"/>
        <v>496998.11197077145</v>
      </c>
      <c r="T32" s="35">
        <f t="shared" si="19"/>
        <v>70.943261787897072</v>
      </c>
      <c r="U32" s="42">
        <v>0.95864674002964168</v>
      </c>
      <c r="V32" s="43">
        <f>1-U32</f>
        <v>4.1353259970358325E-2</v>
      </c>
      <c r="W32" s="29">
        <f t="shared" si="27"/>
        <v>476445.61984166689</v>
      </c>
      <c r="X32" s="29">
        <f t="shared" si="20"/>
        <v>6137918.8656371813</v>
      </c>
      <c r="Y32" s="35">
        <f t="shared" si="28"/>
        <v>61.706514972186845</v>
      </c>
      <c r="Z32" s="36">
        <f t="shared" si="29"/>
        <v>9.2367468157102266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3667</v>
      </c>
      <c r="E33" s="55">
        <v>1</v>
      </c>
      <c r="F33" s="3">
        <f t="shared" si="21"/>
        <v>2.7270248159258248E-4</v>
      </c>
      <c r="G33" s="2">
        <v>0.5</v>
      </c>
      <c r="H33" s="3">
        <f t="shared" si="22"/>
        <v>1.3625834582368171E-3</v>
      </c>
      <c r="I33" s="3">
        <f t="shared" si="23"/>
        <v>0.99863741654176319</v>
      </c>
      <c r="J33" s="5">
        <f t="shared" si="30"/>
        <v>99329.701444242804</v>
      </c>
      <c r="K33" s="5">
        <f t="shared" si="24"/>
        <v>135.34500809952692</v>
      </c>
      <c r="L33" s="5">
        <f t="shared" si="25"/>
        <v>496310.14470096526</v>
      </c>
      <c r="M33" s="5">
        <f t="shared" si="16"/>
        <v>6559695.7414098596</v>
      </c>
      <c r="N33" s="33">
        <f t="shared" si="26"/>
        <v>66.039620033410088</v>
      </c>
      <c r="O33" s="4"/>
      <c r="Q33" s="27" t="s">
        <v>42</v>
      </c>
      <c r="R33" s="29">
        <f t="shared" si="17"/>
        <v>99329.701444242804</v>
      </c>
      <c r="S33" s="29">
        <f t="shared" si="18"/>
        <v>496310.14470096526</v>
      </c>
      <c r="T33" s="35">
        <f t="shared" si="19"/>
        <v>66.039620033410088</v>
      </c>
      <c r="U33" s="42">
        <v>0.95864674002964168</v>
      </c>
      <c r="V33" s="43">
        <f>1-U33</f>
        <v>4.1353259970358325E-2</v>
      </c>
      <c r="W33" s="29">
        <f t="shared" si="27"/>
        <v>475786.1022612201</v>
      </c>
      <c r="X33" s="29">
        <f t="shared" si="20"/>
        <v>5661473.2457955144</v>
      </c>
      <c r="Y33" s="35">
        <f t="shared" si="28"/>
        <v>56.996781058216463</v>
      </c>
      <c r="Z33" s="36">
        <f t="shared" si="29"/>
        <v>9.0428389751936251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4167</v>
      </c>
      <c r="E34" s="55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99194.35643614328</v>
      </c>
      <c r="K34" s="5">
        <f t="shared" si="24"/>
        <v>0</v>
      </c>
      <c r="L34" s="5">
        <f t="shared" si="25"/>
        <v>495971.7821807164</v>
      </c>
      <c r="M34" s="5">
        <f t="shared" si="16"/>
        <v>6063385.5967088947</v>
      </c>
      <c r="N34" s="33">
        <f t="shared" si="26"/>
        <v>61.126316199371892</v>
      </c>
      <c r="O34" s="4"/>
      <c r="Q34" s="27" t="s">
        <v>44</v>
      </c>
      <c r="R34" s="29">
        <f t="shared" si="17"/>
        <v>99194.35643614328</v>
      </c>
      <c r="S34" s="29">
        <f t="shared" si="18"/>
        <v>495971.7821807164</v>
      </c>
      <c r="T34" s="35">
        <f t="shared" si="19"/>
        <v>61.126316199371892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480686.03961069341</v>
      </c>
      <c r="X34" s="29">
        <f t="shared" si="20"/>
        <v>5185687.1435342943</v>
      </c>
      <c r="Y34" s="35">
        <f t="shared" si="28"/>
        <v>52.278046149456081</v>
      </c>
      <c r="Z34" s="36">
        <f t="shared" si="29"/>
        <v>8.8482700499158113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4326</v>
      </c>
      <c r="E35" s="55">
        <v>2</v>
      </c>
      <c r="F35" s="3">
        <f t="shared" si="21"/>
        <v>4.6232085067036521E-4</v>
      </c>
      <c r="G35" s="2">
        <v>0.5</v>
      </c>
      <c r="H35" s="3">
        <f t="shared" si="22"/>
        <v>2.3089355806972982E-3</v>
      </c>
      <c r="I35" s="3">
        <f t="shared" si="23"/>
        <v>0.99769106441930266</v>
      </c>
      <c r="J35" s="5">
        <f t="shared" si="30"/>
        <v>99194.35643614328</v>
      </c>
      <c r="K35" s="5">
        <f t="shared" si="24"/>
        <v>229.03337897978128</v>
      </c>
      <c r="L35" s="5">
        <f t="shared" si="25"/>
        <v>495399.19873326691</v>
      </c>
      <c r="M35" s="5">
        <f t="shared" si="16"/>
        <v>5567413.8145281784</v>
      </c>
      <c r="N35" s="33">
        <f t="shared" si="26"/>
        <v>56.126316199371892</v>
      </c>
      <c r="O35" s="4"/>
      <c r="Q35" s="27" t="s">
        <v>46</v>
      </c>
      <c r="R35" s="29">
        <f t="shared" si="17"/>
        <v>99194.35643614328</v>
      </c>
      <c r="S35" s="29">
        <f t="shared" si="18"/>
        <v>495399.19873326691</v>
      </c>
      <c r="T35" s="35">
        <f t="shared" si="19"/>
        <v>56.126316199371892</v>
      </c>
      <c r="U35" s="42">
        <v>0.96192878092594225</v>
      </c>
      <c r="V35" s="43">
        <f t="shared" si="31"/>
        <v>3.8071219074057749E-2</v>
      </c>
      <c r="W35" s="29">
        <f t="shared" si="27"/>
        <v>476538.74730918003</v>
      </c>
      <c r="X35" s="29">
        <f t="shared" si="20"/>
        <v>4705001.1039236011</v>
      </c>
      <c r="Y35" s="35">
        <f t="shared" si="28"/>
        <v>47.432145063136353</v>
      </c>
      <c r="Z35" s="36">
        <f t="shared" si="29"/>
        <v>8.6941711362355392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4011</v>
      </c>
      <c r="E36" s="55">
        <v>6</v>
      </c>
      <c r="F36" s="3">
        <f t="shared" si="21"/>
        <v>1.4958863126402393E-3</v>
      </c>
      <c r="G36" s="2">
        <v>0.5</v>
      </c>
      <c r="H36" s="3">
        <f t="shared" si="22"/>
        <v>7.4515648286140089E-3</v>
      </c>
      <c r="I36" s="3">
        <f t="shared" si="23"/>
        <v>0.99254843517138602</v>
      </c>
      <c r="J36" s="5">
        <f t="shared" si="30"/>
        <v>98965.323057163492</v>
      </c>
      <c r="K36" s="5">
        <f t="shared" si="24"/>
        <v>737.44652054518247</v>
      </c>
      <c r="L36" s="5">
        <f t="shared" si="25"/>
        <v>492982.99898445443</v>
      </c>
      <c r="M36" s="5">
        <f t="shared" si="16"/>
        <v>5072014.615794911</v>
      </c>
      <c r="N36" s="33">
        <f t="shared" si="26"/>
        <v>51.250422462272546</v>
      </c>
      <c r="O36" s="4"/>
      <c r="Q36" s="27" t="s">
        <v>48</v>
      </c>
      <c r="R36" s="29">
        <f t="shared" si="17"/>
        <v>98965.323057163492</v>
      </c>
      <c r="S36" s="29">
        <f t="shared" si="18"/>
        <v>492982.99898445443</v>
      </c>
      <c r="T36" s="35">
        <f t="shared" si="19"/>
        <v>51.250422462272546</v>
      </c>
      <c r="U36" s="42">
        <v>0.95558309086652893</v>
      </c>
      <c r="V36" s="43">
        <f t="shared" si="31"/>
        <v>4.4416909133471072E-2</v>
      </c>
      <c r="W36" s="29">
        <f t="shared" si="27"/>
        <v>471086.21791421587</v>
      </c>
      <c r="X36" s="29">
        <f t="shared" si="20"/>
        <v>4228462.3566144211</v>
      </c>
      <c r="Y36" s="35">
        <f t="shared" si="28"/>
        <v>42.726706951403706</v>
      </c>
      <c r="Z36" s="36">
        <f t="shared" si="29"/>
        <v>8.5237155108688398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4291</v>
      </c>
      <c r="E37" s="55">
        <v>7</v>
      </c>
      <c r="F37" s="3">
        <f t="shared" si="21"/>
        <v>1.6313213703099511E-3</v>
      </c>
      <c r="G37" s="2">
        <v>0.5</v>
      </c>
      <c r="H37" s="3">
        <f t="shared" si="22"/>
        <v>8.1234768480909839E-3</v>
      </c>
      <c r="I37" s="3">
        <f t="shared" si="23"/>
        <v>0.991876523151909</v>
      </c>
      <c r="J37" s="5">
        <f t="shared" si="30"/>
        <v>98227.876536618307</v>
      </c>
      <c r="K37" s="5">
        <f t="shared" si="24"/>
        <v>797.95188088235841</v>
      </c>
      <c r="L37" s="5">
        <f t="shared" si="25"/>
        <v>489144.50298088556</v>
      </c>
      <c r="M37" s="5">
        <f t="shared" si="16"/>
        <v>4579031.6168104568</v>
      </c>
      <c r="N37" s="33">
        <f t="shared" si="26"/>
        <v>46.616416624902222</v>
      </c>
      <c r="O37" s="4"/>
      <c r="Q37" s="27" t="s">
        <v>50</v>
      </c>
      <c r="R37" s="29">
        <f t="shared" si="17"/>
        <v>98227.876536618307</v>
      </c>
      <c r="S37" s="29">
        <f t="shared" si="18"/>
        <v>489144.50298088556</v>
      </c>
      <c r="T37" s="35">
        <f t="shared" si="19"/>
        <v>46.616416624902222</v>
      </c>
      <c r="U37" s="42">
        <v>0.95343645724036619</v>
      </c>
      <c r="V37" s="43">
        <f t="shared" si="31"/>
        <v>4.6563542759633814E-2</v>
      </c>
      <c r="W37" s="29">
        <f t="shared" si="27"/>
        <v>466368.20200069528</v>
      </c>
      <c r="X37" s="29">
        <f t="shared" si="20"/>
        <v>3757376.1387002049</v>
      </c>
      <c r="Y37" s="35">
        <f t="shared" si="28"/>
        <v>38.251627452207977</v>
      </c>
      <c r="Z37" s="36">
        <f t="shared" si="29"/>
        <v>8.3647891726942447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5074</v>
      </c>
      <c r="E38" s="55">
        <v>10</v>
      </c>
      <c r="F38" s="3">
        <f t="shared" si="21"/>
        <v>1.970831690973591E-3</v>
      </c>
      <c r="G38" s="2">
        <v>0.5</v>
      </c>
      <c r="H38" s="3">
        <f t="shared" si="22"/>
        <v>9.805844283192781E-3</v>
      </c>
      <c r="I38" s="3">
        <f t="shared" si="23"/>
        <v>0.99019415571680724</v>
      </c>
      <c r="J38" s="5">
        <f t="shared" si="30"/>
        <v>97429.924655735944</v>
      </c>
      <c r="K38" s="5">
        <f t="shared" si="24"/>
        <v>955.38266969735173</v>
      </c>
      <c r="L38" s="5">
        <f t="shared" si="25"/>
        <v>484761.16660443629</v>
      </c>
      <c r="M38" s="5">
        <f t="shared" si="16"/>
        <v>4089887.1138295713</v>
      </c>
      <c r="N38" s="33">
        <f t="shared" si="26"/>
        <v>41.977730438373989</v>
      </c>
      <c r="O38" s="4"/>
      <c r="Q38" s="27" t="s">
        <v>52</v>
      </c>
      <c r="R38" s="29">
        <f t="shared" si="17"/>
        <v>97429.924655735944</v>
      </c>
      <c r="S38" s="29">
        <f t="shared" si="18"/>
        <v>484761.16660443629</v>
      </c>
      <c r="T38" s="35">
        <f t="shared" si="19"/>
        <v>41.977730438373989</v>
      </c>
      <c r="U38" s="42">
        <v>0.93748024841036759</v>
      </c>
      <c r="V38" s="43">
        <f t="shared" si="31"/>
        <v>6.2519751589632411E-2</v>
      </c>
      <c r="W38" s="29">
        <f t="shared" si="27"/>
        <v>454454.01888802653</v>
      </c>
      <c r="X38" s="29">
        <f t="shared" si="20"/>
        <v>3291007.9366995096</v>
      </c>
      <c r="Y38" s="35">
        <f t="shared" si="28"/>
        <v>33.778204677137246</v>
      </c>
      <c r="Z38" s="36">
        <f t="shared" si="29"/>
        <v>8.1995257612367425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5113</v>
      </c>
      <c r="E39" s="55">
        <v>15</v>
      </c>
      <c r="F39" s="3">
        <f t="shared" si="21"/>
        <v>2.9336984158028555E-3</v>
      </c>
      <c r="G39" s="2">
        <v>0.5</v>
      </c>
      <c r="H39" s="3">
        <f t="shared" si="22"/>
        <v>1.4561693039510727E-2</v>
      </c>
      <c r="I39" s="3">
        <f t="shared" si="23"/>
        <v>0.98543830696048929</v>
      </c>
      <c r="J39" s="5">
        <f t="shared" si="30"/>
        <v>96474.541986038588</v>
      </c>
      <c r="K39" s="5">
        <f t="shared" si="24"/>
        <v>1404.8326665280836</v>
      </c>
      <c r="L39" s="5">
        <f t="shared" si="25"/>
        <v>478860.62826387282</v>
      </c>
      <c r="M39" s="5">
        <f t="shared" si="16"/>
        <v>3605125.9472251348</v>
      </c>
      <c r="N39" s="33">
        <f t="shared" si="26"/>
        <v>37.368676471631801</v>
      </c>
      <c r="O39" s="4"/>
      <c r="Q39" s="27" t="s">
        <v>54</v>
      </c>
      <c r="R39" s="29">
        <f t="shared" si="17"/>
        <v>96474.541986038588</v>
      </c>
      <c r="S39" s="29">
        <f t="shared" si="18"/>
        <v>478860.62826387282</v>
      </c>
      <c r="T39" s="35">
        <f t="shared" si="19"/>
        <v>37.368676471631801</v>
      </c>
      <c r="U39" s="42">
        <v>0.91788799906018037</v>
      </c>
      <c r="V39" s="43">
        <f t="shared" si="31"/>
        <v>8.2112000939819629E-2</v>
      </c>
      <c r="W39" s="29">
        <f t="shared" si="27"/>
        <v>439540.42390582705</v>
      </c>
      <c r="X39" s="29">
        <f t="shared" si="20"/>
        <v>2836553.9178114831</v>
      </c>
      <c r="Y39" s="35">
        <f t="shared" si="28"/>
        <v>29.402097790958965</v>
      </c>
      <c r="Z39" s="36">
        <f t="shared" si="29"/>
        <v>7.9665786806728356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4889</v>
      </c>
      <c r="E40" s="55">
        <v>20</v>
      </c>
      <c r="F40" s="3">
        <f t="shared" si="21"/>
        <v>4.0908161178155045E-3</v>
      </c>
      <c r="G40" s="2">
        <v>0.5</v>
      </c>
      <c r="H40" s="3">
        <f t="shared" si="22"/>
        <v>2.024701356549909E-2</v>
      </c>
      <c r="I40" s="3">
        <f t="shared" si="23"/>
        <v>0.97975298643450093</v>
      </c>
      <c r="J40" s="5">
        <f t="shared" si="30"/>
        <v>95069.709319510512</v>
      </c>
      <c r="K40" s="5">
        <f t="shared" si="24"/>
        <v>1924.8776942601846</v>
      </c>
      <c r="L40" s="5">
        <f t="shared" si="25"/>
        <v>470536.35236190213</v>
      </c>
      <c r="M40" s="5">
        <f t="shared" si="16"/>
        <v>3126265.3189612618</v>
      </c>
      <c r="N40" s="33">
        <f t="shared" si="26"/>
        <v>32.883926345609218</v>
      </c>
      <c r="O40" s="4"/>
      <c r="Q40" s="27" t="s">
        <v>56</v>
      </c>
      <c r="R40" s="29">
        <f t="shared" si="17"/>
        <v>95069.709319510512</v>
      </c>
      <c r="S40" s="29">
        <f t="shared" si="18"/>
        <v>470536.35236190213</v>
      </c>
      <c r="T40" s="35">
        <f t="shared" si="19"/>
        <v>32.883926345609218</v>
      </c>
      <c r="U40" s="42">
        <v>0.89571782863194893</v>
      </c>
      <c r="V40" s="43">
        <f t="shared" si="31"/>
        <v>0.10428217136805107</v>
      </c>
      <c r="W40" s="29">
        <f t="shared" si="27"/>
        <v>421467.79983000061</v>
      </c>
      <c r="X40" s="29">
        <f t="shared" si="20"/>
        <v>2397013.493905656</v>
      </c>
      <c r="Y40" s="35">
        <f t="shared" si="28"/>
        <v>25.213219973669712</v>
      </c>
      <c r="Z40" s="36">
        <f t="shared" si="29"/>
        <v>7.6707063719395059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4002</v>
      </c>
      <c r="E41" s="55">
        <v>15</v>
      </c>
      <c r="F41" s="3">
        <f t="shared" si="21"/>
        <v>3.7481259370314842E-3</v>
      </c>
      <c r="G41" s="2">
        <v>0.5</v>
      </c>
      <c r="H41" s="3">
        <f t="shared" si="22"/>
        <v>1.8566654288897141E-2</v>
      </c>
      <c r="I41" s="3">
        <f t="shared" si="23"/>
        <v>0.98143334571110286</v>
      </c>
      <c r="J41" s="5">
        <f t="shared" si="30"/>
        <v>93144.831625250328</v>
      </c>
      <c r="K41" s="5">
        <f t="shared" si="24"/>
        <v>1729.387887583556</v>
      </c>
      <c r="L41" s="5">
        <f t="shared" si="25"/>
        <v>461400.68840729276</v>
      </c>
      <c r="M41" s="5">
        <f t="shared" si="16"/>
        <v>2655728.9665993596</v>
      </c>
      <c r="N41" s="33">
        <f t="shared" si="26"/>
        <v>28.511823149610233</v>
      </c>
      <c r="O41" s="4"/>
      <c r="Q41" s="27" t="s">
        <v>58</v>
      </c>
      <c r="R41" s="29">
        <f t="shared" si="17"/>
        <v>93144.831625250328</v>
      </c>
      <c r="S41" s="29">
        <f t="shared" si="18"/>
        <v>461400.68840729276</v>
      </c>
      <c r="T41" s="35">
        <f t="shared" si="19"/>
        <v>28.511823149610233</v>
      </c>
      <c r="U41" s="42">
        <v>0.86473435856680392</v>
      </c>
      <c r="V41" s="43">
        <f t="shared" si="31"/>
        <v>0.13526564143319608</v>
      </c>
      <c r="W41" s="29">
        <f t="shared" si="27"/>
        <v>398989.02833216207</v>
      </c>
      <c r="X41" s="29">
        <f t="shared" si="20"/>
        <v>1975545.6940756552</v>
      </c>
      <c r="Y41" s="35">
        <f t="shared" si="28"/>
        <v>21.20939680286148</v>
      </c>
      <c r="Z41" s="36">
        <f t="shared" si="29"/>
        <v>7.3024263467487529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3182</v>
      </c>
      <c r="E42" s="55">
        <v>29</v>
      </c>
      <c r="F42" s="3">
        <f t="shared" si="21"/>
        <v>9.1137649277184159E-3</v>
      </c>
      <c r="G42" s="2">
        <v>0.5</v>
      </c>
      <c r="H42" s="3">
        <f t="shared" si="22"/>
        <v>4.4553694884006761E-2</v>
      </c>
      <c r="I42" s="3">
        <f t="shared" si="23"/>
        <v>0.95544630511599327</v>
      </c>
      <c r="J42" s="5">
        <f t="shared" si="30"/>
        <v>91415.443737666777</v>
      </c>
      <c r="K42" s="5">
        <f t="shared" si="24"/>
        <v>4072.8957879740924</v>
      </c>
      <c r="L42" s="5">
        <f t="shared" si="25"/>
        <v>446894.97921839869</v>
      </c>
      <c r="M42" s="5">
        <f t="shared" si="16"/>
        <v>2194328.2781920671</v>
      </c>
      <c r="N42" s="33">
        <f t="shared" si="26"/>
        <v>24.003912123306982</v>
      </c>
      <c r="O42" s="4"/>
      <c r="Q42" s="27" t="s">
        <v>60</v>
      </c>
      <c r="R42" s="29">
        <f t="shared" si="17"/>
        <v>91415.443737666777</v>
      </c>
      <c r="S42" s="29">
        <f t="shared" si="18"/>
        <v>446894.97921839869</v>
      </c>
      <c r="T42" s="35">
        <f t="shared" si="19"/>
        <v>24.003912123306982</v>
      </c>
      <c r="U42" s="42">
        <v>0.81758889711164551</v>
      </c>
      <c r="V42" s="43">
        <f t="shared" si="31"/>
        <v>0.18241110288835449</v>
      </c>
      <c r="W42" s="29">
        <f t="shared" si="27"/>
        <v>365376.37318390229</v>
      </c>
      <c r="X42" s="29">
        <f t="shared" si="20"/>
        <v>1576556.665743493</v>
      </c>
      <c r="Y42" s="35">
        <f t="shared" si="28"/>
        <v>17.246064792593565</v>
      </c>
      <c r="Z42" s="36">
        <f t="shared" si="29"/>
        <v>6.7578473307134175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2577</v>
      </c>
      <c r="E43" s="55">
        <v>45</v>
      </c>
      <c r="F43" s="3">
        <f t="shared" si="21"/>
        <v>1.7462165308498253E-2</v>
      </c>
      <c r="G43" s="2">
        <v>0.5</v>
      </c>
      <c r="H43" s="3">
        <f t="shared" si="22"/>
        <v>8.3658672615727833E-2</v>
      </c>
      <c r="I43" s="3">
        <f t="shared" si="23"/>
        <v>0.91634132738427221</v>
      </c>
      <c r="J43" s="5">
        <f t="shared" si="30"/>
        <v>87342.547949692686</v>
      </c>
      <c r="K43" s="5">
        <f t="shared" si="24"/>
        <v>7306.9616243468508</v>
      </c>
      <c r="L43" s="5">
        <f t="shared" si="25"/>
        <v>418445.33568759629</v>
      </c>
      <c r="M43" s="5">
        <f t="shared" si="16"/>
        <v>1747433.2989736684</v>
      </c>
      <c r="N43" s="33">
        <f t="shared" si="26"/>
        <v>20.006667311562172</v>
      </c>
      <c r="O43" s="4"/>
      <c r="Q43" s="27" t="s">
        <v>62</v>
      </c>
      <c r="R43" s="29">
        <f t="shared" si="17"/>
        <v>87342.547949692686</v>
      </c>
      <c r="S43" s="29">
        <f t="shared" si="18"/>
        <v>418445.33568759629</v>
      </c>
      <c r="T43" s="35">
        <f t="shared" si="19"/>
        <v>20.006667311562172</v>
      </c>
      <c r="U43" s="42">
        <v>0.77888026534586052</v>
      </c>
      <c r="V43" s="43">
        <f t="shared" si="31"/>
        <v>0.22111973465413948</v>
      </c>
      <c r="W43" s="29">
        <f t="shared" si="27"/>
        <v>325918.81409309269</v>
      </c>
      <c r="X43" s="29">
        <f t="shared" si="20"/>
        <v>1211180.2925595907</v>
      </c>
      <c r="Y43" s="35">
        <f t="shared" si="28"/>
        <v>13.867013511641575</v>
      </c>
      <c r="Z43" s="36">
        <f t="shared" si="29"/>
        <v>6.1396537999205965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1709</v>
      </c>
      <c r="E44" s="55">
        <v>54</v>
      </c>
      <c r="F44" s="3">
        <f t="shared" si="21"/>
        <v>3.1597425394967821E-2</v>
      </c>
      <c r="G44" s="2">
        <v>0.5</v>
      </c>
      <c r="H44" s="3">
        <f t="shared" si="22"/>
        <v>0.14642082429501088</v>
      </c>
      <c r="I44" s="3">
        <f t="shared" si="23"/>
        <v>0.85357917570498909</v>
      </c>
      <c r="J44" s="5">
        <f t="shared" si="30"/>
        <v>80035.586325345837</v>
      </c>
      <c r="K44" s="5">
        <f t="shared" si="24"/>
        <v>11718.876522691638</v>
      </c>
      <c r="L44" s="5">
        <f t="shared" si="25"/>
        <v>370880.74032000004</v>
      </c>
      <c r="M44" s="5">
        <f t="shared" si="16"/>
        <v>1328987.963286072</v>
      </c>
      <c r="N44" s="33">
        <f t="shared" si="26"/>
        <v>16.604963170804002</v>
      </c>
      <c r="O44" s="4"/>
      <c r="Q44" s="27" t="s">
        <v>64</v>
      </c>
      <c r="R44" s="29">
        <f t="shared" si="17"/>
        <v>80035.586325345837</v>
      </c>
      <c r="S44" s="29">
        <f t="shared" si="18"/>
        <v>370880.74032000004</v>
      </c>
      <c r="T44" s="35">
        <f t="shared" si="19"/>
        <v>16.604963170804002</v>
      </c>
      <c r="U44" s="42">
        <v>0.71980976748499381</v>
      </c>
      <c r="V44" s="43">
        <f t="shared" si="31"/>
        <v>0.28019023251500619</v>
      </c>
      <c r="W44" s="29">
        <f t="shared" si="27"/>
        <v>266963.57945440162</v>
      </c>
      <c r="X44" s="29">
        <f t="shared" si="20"/>
        <v>885261.47846649785</v>
      </c>
      <c r="Y44" s="35">
        <f t="shared" si="28"/>
        <v>11.06084829400633</v>
      </c>
      <c r="Z44" s="36">
        <f t="shared" si="29"/>
        <v>5.5441148767976713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1069</v>
      </c>
      <c r="E45" s="55">
        <v>47</v>
      </c>
      <c r="F45" s="3">
        <f t="shared" si="21"/>
        <v>4.3966323666978488E-2</v>
      </c>
      <c r="G45" s="2">
        <v>0.5</v>
      </c>
      <c r="H45" s="3">
        <f t="shared" si="22"/>
        <v>0.19806152549515385</v>
      </c>
      <c r="I45" s="3">
        <f t="shared" si="23"/>
        <v>0.80193847450484612</v>
      </c>
      <c r="J45" s="5">
        <f t="shared" si="30"/>
        <v>68316.709802654193</v>
      </c>
      <c r="K45" s="5">
        <f t="shared" si="24"/>
        <v>13530.911760323421</v>
      </c>
      <c r="L45" s="5">
        <f t="shared" si="25"/>
        <v>307756.26961246243</v>
      </c>
      <c r="M45" s="5">
        <f t="shared" si="16"/>
        <v>958107.22296607192</v>
      </c>
      <c r="N45" s="33">
        <f t="shared" si="26"/>
        <v>14.024493066685249</v>
      </c>
      <c r="O45" s="4"/>
      <c r="Q45" s="27" t="s">
        <v>66</v>
      </c>
      <c r="R45" s="29">
        <f t="shared" si="17"/>
        <v>68316.709802654193</v>
      </c>
      <c r="S45" s="29">
        <f t="shared" si="18"/>
        <v>307756.26961246243</v>
      </c>
      <c r="T45" s="35">
        <f t="shared" si="19"/>
        <v>14.024493066685249</v>
      </c>
      <c r="U45" s="42">
        <v>0.68480776711742686</v>
      </c>
      <c r="V45" s="43">
        <f t="shared" si="31"/>
        <v>0.31519223288257314</v>
      </c>
      <c r="W45" s="29">
        <f t="shared" si="27"/>
        <v>210753.88380969921</v>
      </c>
      <c r="X45" s="29">
        <f t="shared" si="20"/>
        <v>618297.89901209623</v>
      </c>
      <c r="Y45" s="35">
        <f t="shared" si="28"/>
        <v>9.0504636537410441</v>
      </c>
      <c r="Z45" s="36">
        <f t="shared" si="29"/>
        <v>4.9740294129442049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601</v>
      </c>
      <c r="E46" s="55">
        <v>39</v>
      </c>
      <c r="F46" s="3">
        <f t="shared" si="21"/>
        <v>6.4891846921797003E-2</v>
      </c>
      <c r="G46" s="2">
        <v>0.5</v>
      </c>
      <c r="H46" s="3">
        <f t="shared" si="22"/>
        <v>0.27916964924838938</v>
      </c>
      <c r="I46" s="3">
        <f t="shared" si="23"/>
        <v>0.72083035075161062</v>
      </c>
      <c r="J46" s="5">
        <f t="shared" si="30"/>
        <v>54785.798042330774</v>
      </c>
      <c r="K46" s="5">
        <f t="shared" si="24"/>
        <v>15294.53202327058</v>
      </c>
      <c r="L46" s="5">
        <f t="shared" si="25"/>
        <v>235692.66015347745</v>
      </c>
      <c r="M46" s="5">
        <f>L46+M47</f>
        <v>650350.95335360954</v>
      </c>
      <c r="N46" s="33">
        <f t="shared" si="26"/>
        <v>11.870794559770939</v>
      </c>
      <c r="O46" s="4"/>
      <c r="Q46" s="27" t="s">
        <v>68</v>
      </c>
      <c r="R46" s="29">
        <f t="shared" si="17"/>
        <v>54785.798042330774</v>
      </c>
      <c r="S46" s="29">
        <f t="shared" si="18"/>
        <v>235692.66015347745</v>
      </c>
      <c r="T46" s="35">
        <f t="shared" si="19"/>
        <v>11.870794559770939</v>
      </c>
      <c r="U46" s="42">
        <v>0.65629805890441617</v>
      </c>
      <c r="V46" s="43">
        <f t="shared" si="31"/>
        <v>0.34370194109558383</v>
      </c>
      <c r="W46" s="29">
        <f t="shared" si="27"/>
        <v>154684.63535674548</v>
      </c>
      <c r="X46" s="29">
        <f>X47+W46</f>
        <v>407544.01520239707</v>
      </c>
      <c r="Y46" s="35">
        <f t="shared" si="28"/>
        <v>7.4388624381724666</v>
      </c>
      <c r="Z46" s="36">
        <f t="shared" si="29"/>
        <v>4.4319321215984724</v>
      </c>
    </row>
    <row r="47" spans="1:26" s="2" customFormat="1" x14ac:dyDescent="0.25">
      <c r="A47" s="12">
        <v>19</v>
      </c>
      <c r="B47" s="13" t="s">
        <v>69</v>
      </c>
      <c r="C47" s="12"/>
      <c r="D47" s="55">
        <v>441</v>
      </c>
      <c r="E47" s="55">
        <v>42</v>
      </c>
      <c r="F47" s="17">
        <f t="shared" si="21"/>
        <v>9.5238095238095233E-2</v>
      </c>
      <c r="G47" s="12"/>
      <c r="H47" s="17">
        <v>1</v>
      </c>
      <c r="I47" s="17">
        <f t="shared" si="23"/>
        <v>0</v>
      </c>
      <c r="J47" s="21">
        <f t="shared" si="30"/>
        <v>39491.266019060196</v>
      </c>
      <c r="K47" s="21">
        <f t="shared" si="24"/>
        <v>39491.266019060196</v>
      </c>
      <c r="L47" s="21">
        <f>K47/F47</f>
        <v>414658.29320013209</v>
      </c>
      <c r="M47" s="21">
        <f>L47</f>
        <v>414658.29320013209</v>
      </c>
      <c r="N47" s="34">
        <f t="shared" si="26"/>
        <v>10.5</v>
      </c>
      <c r="O47" s="4"/>
      <c r="Q47" s="30" t="s">
        <v>69</v>
      </c>
      <c r="R47" s="31">
        <f t="shared" si="17"/>
        <v>39491.266019060196</v>
      </c>
      <c r="S47" s="31">
        <f t="shared" si="18"/>
        <v>414658.29320013209</v>
      </c>
      <c r="T47" s="38">
        <f t="shared" si="19"/>
        <v>10.5</v>
      </c>
      <c r="U47" s="44">
        <v>0.6098018151143324</v>
      </c>
      <c r="V47" s="45">
        <f t="shared" si="31"/>
        <v>0.3901981848856676</v>
      </c>
      <c r="W47" s="31">
        <f t="shared" si="27"/>
        <v>252859.37984565159</v>
      </c>
      <c r="X47" s="31">
        <f>W47</f>
        <v>252859.37984565159</v>
      </c>
      <c r="Y47" s="38">
        <f t="shared" si="28"/>
        <v>6.4029190587004905</v>
      </c>
      <c r="Z47" s="37">
        <f t="shared" si="29"/>
        <v>4.0970809412995095</v>
      </c>
    </row>
    <row r="48" spans="1:26" s="2" customFormat="1" ht="13.2" x14ac:dyDescent="0.25">
      <c r="B48" s="2" t="s">
        <v>70</v>
      </c>
      <c r="D48" s="58">
        <f>SUM(D29:D47)</f>
        <v>58895</v>
      </c>
      <c r="E48" s="58">
        <f>SUM(E29:E47)</f>
        <v>336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1035</v>
      </c>
      <c r="E54" s="49">
        <f>E4+E29</f>
        <v>3</v>
      </c>
      <c r="F54" s="3">
        <f>E54/D54</f>
        <v>2.8985507246376812E-3</v>
      </c>
      <c r="G54" s="2">
        <v>0.3</v>
      </c>
      <c r="H54" s="18">
        <f>C54*F54/(1+(1-G54)*C54*F54)</f>
        <v>2.8926815157651145E-3</v>
      </c>
      <c r="I54" s="18">
        <f>1-H54</f>
        <v>0.99710731848423484</v>
      </c>
      <c r="J54" s="19">
        <v>100000</v>
      </c>
      <c r="K54" s="20">
        <f>J54*H54</f>
        <v>289.26815157651146</v>
      </c>
      <c r="L54" s="20">
        <f>C54*(J55+G54*K54)</f>
        <v>99797.512293896434</v>
      </c>
      <c r="M54" s="5">
        <f t="shared" ref="M54:M70" si="32">L54+M55</f>
        <v>7594945.2732783016</v>
      </c>
      <c r="N54" s="32">
        <f>M54/J54</f>
        <v>75.949452732783016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99797.512293896434</v>
      </c>
      <c r="T54" s="35">
        <f t="shared" ref="T54:T72" si="35">N54</f>
        <v>75.949452732783016</v>
      </c>
      <c r="U54" s="42">
        <v>0.96170886472285344</v>
      </c>
      <c r="V54" s="43">
        <f>1-U54</f>
        <v>3.829113527714656E-2</v>
      </c>
      <c r="W54" s="29">
        <f>S54*U54</f>
        <v>95976.152250328145</v>
      </c>
      <c r="X54" s="29">
        <f t="shared" ref="X54:X70" si="36">X55+W54</f>
        <v>6712287.1386661557</v>
      </c>
      <c r="Y54" s="40">
        <f>X54/R54</f>
        <v>67.122871386661558</v>
      </c>
      <c r="Z54" s="36">
        <f>T54-Y54</f>
        <v>8.8265813461214577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4867</v>
      </c>
      <c r="E55" s="49">
        <f t="shared" si="37"/>
        <v>5</v>
      </c>
      <c r="F55" s="3">
        <f t="shared" ref="F55:F72" si="38">E55/D55</f>
        <v>1.0273268954181221E-3</v>
      </c>
      <c r="G55" s="2">
        <v>0.4</v>
      </c>
      <c r="H55" s="3">
        <f t="shared" ref="H55:H71" si="39">C55*F55/(1+(1-G55)*C55*F55)</f>
        <v>4.0992006558721048E-3</v>
      </c>
      <c r="I55" s="3">
        <f t="shared" ref="I55:I72" si="40">1-H55</f>
        <v>0.9959007993441279</v>
      </c>
      <c r="J55" s="5">
        <f>I54*J54</f>
        <v>99710.731848423486</v>
      </c>
      <c r="K55" s="5">
        <f t="shared" ref="K55:K72" si="41">J55*H55</f>
        <v>408.73429739054512</v>
      </c>
      <c r="L55" s="5">
        <f t="shared" ref="L55:L71" si="42">C55*(J56+G55*K55)</f>
        <v>397861.96507995663</v>
      </c>
      <c r="M55" s="5">
        <f t="shared" si="32"/>
        <v>7495147.7609844049</v>
      </c>
      <c r="N55" s="33">
        <f t="shared" ref="N55:N72" si="43">M55/J55</f>
        <v>75.168917347615576</v>
      </c>
      <c r="O55" s="4"/>
      <c r="Q55" s="27" t="s">
        <v>36</v>
      </c>
      <c r="R55" s="29">
        <f t="shared" si="33"/>
        <v>99710.731848423486</v>
      </c>
      <c r="S55" s="29">
        <f t="shared" si="34"/>
        <v>397861.96507995663</v>
      </c>
      <c r="T55" s="35">
        <f t="shared" si="35"/>
        <v>75.168917347615576</v>
      </c>
      <c r="U55" s="42">
        <v>0.96170886472285344</v>
      </c>
      <c r="V55" s="43">
        <f>1-U55</f>
        <v>3.829113527714656E-2</v>
      </c>
      <c r="W55" s="29">
        <f t="shared" ref="W55:W72" si="44">S55*U55</f>
        <v>382627.37875344866</v>
      </c>
      <c r="X55" s="29">
        <f t="shared" si="36"/>
        <v>6616310.9864158276</v>
      </c>
      <c r="Y55" s="35">
        <f t="shared" ref="Y55:Y72" si="45">X55/R55</f>
        <v>66.355053902058359</v>
      </c>
      <c r="Z55" s="36">
        <f t="shared" ref="Z55:Z72" si="46">T55-Y55</f>
        <v>8.8138634455572173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6771</v>
      </c>
      <c r="E56" s="49">
        <f t="shared" si="37"/>
        <v>1</v>
      </c>
      <c r="F56" s="3">
        <f t="shared" si="38"/>
        <v>1.4768867227883621E-4</v>
      </c>
      <c r="G56" s="2">
        <v>0.5</v>
      </c>
      <c r="H56" s="3">
        <f t="shared" si="39"/>
        <v>7.3817081272606474E-4</v>
      </c>
      <c r="I56" s="3">
        <f t="shared" si="40"/>
        <v>0.99926182918727391</v>
      </c>
      <c r="J56" s="5">
        <f t="shared" ref="J56:J72" si="47">I55*J55</f>
        <v>99301.997551032939</v>
      </c>
      <c r="K56" s="5">
        <f t="shared" si="41"/>
        <v>73.30183623756767</v>
      </c>
      <c r="L56" s="5">
        <f t="shared" si="42"/>
        <v>496326.73316457076</v>
      </c>
      <c r="M56" s="5">
        <f t="shared" si="32"/>
        <v>7097285.7959044483</v>
      </c>
      <c r="N56" s="33">
        <f t="shared" si="43"/>
        <v>71.471732401526324</v>
      </c>
      <c r="O56" s="4"/>
      <c r="Q56" s="27" t="s">
        <v>38</v>
      </c>
      <c r="R56" s="29">
        <f t="shared" si="33"/>
        <v>99301.997551032939</v>
      </c>
      <c r="S56" s="29">
        <f t="shared" si="34"/>
        <v>496326.73316457076</v>
      </c>
      <c r="T56" s="35">
        <f t="shared" si="35"/>
        <v>71.471732401526324</v>
      </c>
      <c r="U56" s="42">
        <v>0.96170886472285344</v>
      </c>
      <c r="V56" s="43">
        <f>1-U56</f>
        <v>3.829113527714656E-2</v>
      </c>
      <c r="W56" s="29">
        <f t="shared" si="44"/>
        <v>477321.81908330193</v>
      </c>
      <c r="X56" s="29">
        <f t="shared" si="36"/>
        <v>6233683.6076623788</v>
      </c>
      <c r="Y56" s="35">
        <f t="shared" si="45"/>
        <v>62.77500716396753</v>
      </c>
      <c r="Z56" s="36">
        <f t="shared" si="46"/>
        <v>8.6967252375587947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7228</v>
      </c>
      <c r="E57" s="49">
        <f t="shared" si="37"/>
        <v>3</v>
      </c>
      <c r="F57" s="3">
        <f t="shared" si="38"/>
        <v>4.1505257332595465E-4</v>
      </c>
      <c r="G57" s="2">
        <v>0.5</v>
      </c>
      <c r="H57" s="3">
        <f t="shared" si="39"/>
        <v>2.073111740722825E-3</v>
      </c>
      <c r="I57" s="3">
        <f t="shared" si="40"/>
        <v>0.99792688825927722</v>
      </c>
      <c r="J57" s="5">
        <f t="shared" si="47"/>
        <v>99228.695714795365</v>
      </c>
      <c r="K57" s="5">
        <f t="shared" si="41"/>
        <v>205.71217410295495</v>
      </c>
      <c r="L57" s="5">
        <f t="shared" si="42"/>
        <v>495629.19813871942</v>
      </c>
      <c r="M57" s="5">
        <f t="shared" si="32"/>
        <v>6600959.062739878</v>
      </c>
      <c r="N57" s="33">
        <f t="shared" si="43"/>
        <v>66.522682931482393</v>
      </c>
      <c r="O57" s="4"/>
      <c r="Q57" s="27" t="s">
        <v>40</v>
      </c>
      <c r="R57" s="29">
        <f t="shared" si="33"/>
        <v>99228.695714795365</v>
      </c>
      <c r="S57" s="29">
        <f t="shared" si="34"/>
        <v>495629.19813871942</v>
      </c>
      <c r="T57" s="35">
        <f t="shared" si="35"/>
        <v>66.522682931482393</v>
      </c>
      <c r="U57" s="42">
        <v>0.96170886472285344</v>
      </c>
      <c r="V57" s="43">
        <f>1-U57</f>
        <v>3.829113527714656E-2</v>
      </c>
      <c r="W57" s="29">
        <f t="shared" si="44"/>
        <v>476650.99346548604</v>
      </c>
      <c r="X57" s="29">
        <f t="shared" si="36"/>
        <v>5756361.7885790765</v>
      </c>
      <c r="Y57" s="35">
        <f t="shared" si="45"/>
        <v>58.011059674956321</v>
      </c>
      <c r="Z57" s="36">
        <f t="shared" si="46"/>
        <v>8.5116232565260717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7786</v>
      </c>
      <c r="E58" s="49">
        <f t="shared" si="37"/>
        <v>7</v>
      </c>
      <c r="F58" s="3">
        <f t="shared" si="38"/>
        <v>8.9904957616234263E-4</v>
      </c>
      <c r="G58" s="2">
        <v>0.5</v>
      </c>
      <c r="H58" s="3">
        <f t="shared" si="39"/>
        <v>4.4851669122829502E-3</v>
      </c>
      <c r="I58" s="3">
        <f t="shared" si="40"/>
        <v>0.99551483308771704</v>
      </c>
      <c r="J58" s="5">
        <f t="shared" si="47"/>
        <v>99022.98354069241</v>
      </c>
      <c r="K58" s="5">
        <f t="shared" si="41"/>
        <v>444.13460933225275</v>
      </c>
      <c r="L58" s="5">
        <f t="shared" si="42"/>
        <v>494004.58118013141</v>
      </c>
      <c r="M58" s="5">
        <f t="shared" si="32"/>
        <v>6105329.8646011585</v>
      </c>
      <c r="N58" s="33">
        <f t="shared" si="43"/>
        <v>61.655684834947841</v>
      </c>
      <c r="O58" s="4"/>
      <c r="Q58" s="27" t="s">
        <v>42</v>
      </c>
      <c r="R58" s="29">
        <f t="shared" si="33"/>
        <v>99022.98354069241</v>
      </c>
      <c r="S58" s="29">
        <f t="shared" si="34"/>
        <v>494004.58118013141</v>
      </c>
      <c r="T58" s="35">
        <f t="shared" si="35"/>
        <v>61.655684834947841</v>
      </c>
      <c r="U58" s="42">
        <v>0.96170886472285344</v>
      </c>
      <c r="V58" s="43">
        <f>1-U58</f>
        <v>3.829113527714656E-2</v>
      </c>
      <c r="W58" s="29">
        <f t="shared" si="44"/>
        <v>475088.58493463288</v>
      </c>
      <c r="X58" s="29">
        <f t="shared" si="36"/>
        <v>5279710.7951135905</v>
      </c>
      <c r="Y58" s="35">
        <f t="shared" si="45"/>
        <v>53.318033918296869</v>
      </c>
      <c r="Z58" s="36">
        <f t="shared" si="46"/>
        <v>8.337650916650972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8302</v>
      </c>
      <c r="E59" s="49">
        <f t="shared" si="37"/>
        <v>9</v>
      </c>
      <c r="F59" s="3">
        <f t="shared" si="38"/>
        <v>1.0840761262346423E-3</v>
      </c>
      <c r="G59" s="2">
        <v>0.5</v>
      </c>
      <c r="H59" s="3">
        <f t="shared" si="39"/>
        <v>5.4057300738783115E-3</v>
      </c>
      <c r="I59" s="3">
        <f t="shared" si="40"/>
        <v>0.99459426992612165</v>
      </c>
      <c r="J59" s="5">
        <f t="shared" si="47"/>
        <v>98578.84893136016</v>
      </c>
      <c r="K59" s="5">
        <f t="shared" si="41"/>
        <v>532.89064831656049</v>
      </c>
      <c r="L59" s="5">
        <f t="shared" si="42"/>
        <v>491562.01803600939</v>
      </c>
      <c r="M59" s="5">
        <f t="shared" si="32"/>
        <v>5611325.2834210275</v>
      </c>
      <c r="N59" s="33">
        <f t="shared" si="43"/>
        <v>56.922203335201836</v>
      </c>
      <c r="O59" s="4"/>
      <c r="Q59" s="27" t="s">
        <v>44</v>
      </c>
      <c r="R59" s="29">
        <f t="shared" si="33"/>
        <v>98578.84893136016</v>
      </c>
      <c r="S59" s="29">
        <f t="shared" si="34"/>
        <v>491562.01803600939</v>
      </c>
      <c r="T59" s="35">
        <f t="shared" si="35"/>
        <v>56.922203335201836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473419.29425274546</v>
      </c>
      <c r="X59" s="29">
        <f t="shared" si="36"/>
        <v>4804622.2101789573</v>
      </c>
      <c r="Y59" s="35">
        <f t="shared" si="45"/>
        <v>48.738875146781091</v>
      </c>
      <c r="Z59" s="36">
        <f t="shared" si="46"/>
        <v>8.1833281884207452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8925</v>
      </c>
      <c r="E60" s="49">
        <f t="shared" si="37"/>
        <v>17</v>
      </c>
      <c r="F60" s="3">
        <f t="shared" si="38"/>
        <v>1.9047619047619048E-3</v>
      </c>
      <c r="G60" s="2">
        <v>0.5</v>
      </c>
      <c r="H60" s="3">
        <f t="shared" si="39"/>
        <v>9.4786729857819912E-3</v>
      </c>
      <c r="I60" s="3">
        <f t="shared" si="40"/>
        <v>0.99052132701421802</v>
      </c>
      <c r="J60" s="5">
        <f t="shared" si="47"/>
        <v>98045.958283043597</v>
      </c>
      <c r="K60" s="5">
        <f t="shared" si="41"/>
        <v>929.34557614259336</v>
      </c>
      <c r="L60" s="5">
        <f t="shared" si="42"/>
        <v>487906.42747486156</v>
      </c>
      <c r="M60" s="5">
        <f t="shared" si="32"/>
        <v>5119763.2653850177</v>
      </c>
      <c r="N60" s="33">
        <f t="shared" si="43"/>
        <v>52.217994041172496</v>
      </c>
      <c r="O60" s="4"/>
      <c r="Q60" s="27" t="s">
        <v>46</v>
      </c>
      <c r="R60" s="29">
        <f t="shared" si="33"/>
        <v>98045.958283043597</v>
      </c>
      <c r="S60" s="29">
        <f t="shared" si="34"/>
        <v>487906.42747486156</v>
      </c>
      <c r="T60" s="35">
        <f t="shared" si="35"/>
        <v>52.217994041172496</v>
      </c>
      <c r="U60" s="42">
        <v>0.95736753435116873</v>
      </c>
      <c r="V60" s="43">
        <f t="shared" si="48"/>
        <v>4.2632465648831275E-2</v>
      </c>
      <c r="W60" s="29">
        <f t="shared" si="44"/>
        <v>467105.77346569556</v>
      </c>
      <c r="X60" s="29">
        <f t="shared" si="36"/>
        <v>4331202.9159262115</v>
      </c>
      <c r="Y60" s="35">
        <f t="shared" si="45"/>
        <v>44.175231613553052</v>
      </c>
      <c r="Z60" s="36">
        <f t="shared" si="46"/>
        <v>8.0427624276194436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8456</v>
      </c>
      <c r="E61" s="49">
        <f t="shared" si="37"/>
        <v>23</v>
      </c>
      <c r="F61" s="3">
        <f t="shared" si="38"/>
        <v>2.7199621570482497E-3</v>
      </c>
      <c r="G61" s="2">
        <v>0.5</v>
      </c>
      <c r="H61" s="3">
        <f t="shared" si="39"/>
        <v>1.35079579491396E-2</v>
      </c>
      <c r="I61" s="3">
        <f t="shared" si="40"/>
        <v>0.98649204205086038</v>
      </c>
      <c r="J61" s="5">
        <f t="shared" si="47"/>
        <v>97116.612706901011</v>
      </c>
      <c r="K61" s="5">
        <f t="shared" si="41"/>
        <v>1311.8471206076954</v>
      </c>
      <c r="L61" s="5">
        <f t="shared" si="42"/>
        <v>482303.44573298586</v>
      </c>
      <c r="M61" s="5">
        <f t="shared" si="32"/>
        <v>4631856.8379101558</v>
      </c>
      <c r="N61" s="33">
        <f t="shared" si="43"/>
        <v>47.693764319078447</v>
      </c>
      <c r="O61" s="4"/>
      <c r="Q61" s="27" t="s">
        <v>48</v>
      </c>
      <c r="R61" s="29">
        <f t="shared" si="33"/>
        <v>97116.612706901011</v>
      </c>
      <c r="S61" s="29">
        <f t="shared" si="34"/>
        <v>482303.44573298586</v>
      </c>
      <c r="T61" s="35">
        <f t="shared" si="35"/>
        <v>47.693764319078447</v>
      </c>
      <c r="U61" s="42">
        <v>0.95681081085376496</v>
      </c>
      <c r="V61" s="43">
        <f t="shared" si="48"/>
        <v>4.3189189146235041E-2</v>
      </c>
      <c r="W61" s="29">
        <f t="shared" si="44"/>
        <v>461473.150989343</v>
      </c>
      <c r="X61" s="29">
        <f t="shared" si="36"/>
        <v>3864097.1424605162</v>
      </c>
      <c r="Y61" s="35">
        <f t="shared" si="45"/>
        <v>39.788219901392189</v>
      </c>
      <c r="Z61" s="36">
        <f t="shared" si="46"/>
        <v>7.9055444176862579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8928</v>
      </c>
      <c r="E62" s="49">
        <f t="shared" si="37"/>
        <v>32</v>
      </c>
      <c r="F62" s="3">
        <f t="shared" si="38"/>
        <v>3.5842293906810036E-3</v>
      </c>
      <c r="G62" s="2">
        <v>0.5</v>
      </c>
      <c r="H62" s="3">
        <f t="shared" si="39"/>
        <v>1.7761989342806393E-2</v>
      </c>
      <c r="I62" s="3">
        <f t="shared" si="40"/>
        <v>0.98223801065719363</v>
      </c>
      <c r="J62" s="5">
        <f t="shared" si="47"/>
        <v>95804.765586293317</v>
      </c>
      <c r="K62" s="5">
        <f t="shared" si="41"/>
        <v>1701.6832253338066</v>
      </c>
      <c r="L62" s="5">
        <f t="shared" si="42"/>
        <v>474769.61986813205</v>
      </c>
      <c r="M62" s="5">
        <f t="shared" si="32"/>
        <v>4149553.3921771701</v>
      </c>
      <c r="N62" s="33">
        <f t="shared" si="43"/>
        <v>43.312598979636171</v>
      </c>
      <c r="O62" s="4"/>
      <c r="Q62" s="27" t="s">
        <v>50</v>
      </c>
      <c r="R62" s="29">
        <f t="shared" si="33"/>
        <v>95804.765586293317</v>
      </c>
      <c r="S62" s="29">
        <f t="shared" si="34"/>
        <v>474769.61986813205</v>
      </c>
      <c r="T62" s="35">
        <f t="shared" si="35"/>
        <v>43.312598979636171</v>
      </c>
      <c r="U62" s="42">
        <v>0.94800928093814252</v>
      </c>
      <c r="V62" s="43">
        <f t="shared" si="48"/>
        <v>5.1990719061857482E-2</v>
      </c>
      <c r="W62" s="29">
        <f t="shared" si="44"/>
        <v>450086.00594246312</v>
      </c>
      <c r="X62" s="29">
        <f t="shared" si="36"/>
        <v>3402623.9914711732</v>
      </c>
      <c r="Y62" s="35">
        <f t="shared" si="45"/>
        <v>35.516228975127127</v>
      </c>
      <c r="Z62" s="36">
        <f t="shared" si="46"/>
        <v>7.7963700045090434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10318</v>
      </c>
      <c r="E63" s="49">
        <f t="shared" si="37"/>
        <v>41</v>
      </c>
      <c r="F63" s="3">
        <f t="shared" si="38"/>
        <v>3.973638301996511E-3</v>
      </c>
      <c r="G63" s="2">
        <v>0.5</v>
      </c>
      <c r="H63" s="3">
        <f t="shared" si="39"/>
        <v>1.9672760424163906E-2</v>
      </c>
      <c r="I63" s="3">
        <f t="shared" si="40"/>
        <v>0.98032723957583612</v>
      </c>
      <c r="J63" s="5">
        <f t="shared" si="47"/>
        <v>94103.08236095951</v>
      </c>
      <c r="K63" s="5">
        <f t="shared" si="41"/>
        <v>1851.2673944625208</v>
      </c>
      <c r="L63" s="5">
        <f t="shared" si="42"/>
        <v>465887.24331864127</v>
      </c>
      <c r="M63" s="5">
        <f t="shared" si="32"/>
        <v>3674783.7723090383</v>
      </c>
      <c r="N63" s="33">
        <f t="shared" si="43"/>
        <v>39.050620661003911</v>
      </c>
      <c r="O63" s="4"/>
      <c r="Q63" s="27" t="s">
        <v>52</v>
      </c>
      <c r="R63" s="29">
        <f t="shared" si="33"/>
        <v>94103.08236095951</v>
      </c>
      <c r="S63" s="29">
        <f t="shared" si="34"/>
        <v>465887.24331864127</v>
      </c>
      <c r="T63" s="35">
        <f t="shared" si="35"/>
        <v>39.050620661003911</v>
      </c>
      <c r="U63" s="42">
        <v>0.94216194080535964</v>
      </c>
      <c r="V63" s="43">
        <f t="shared" si="48"/>
        <v>5.7838059194640357E-2</v>
      </c>
      <c r="W63" s="29">
        <f t="shared" si="44"/>
        <v>438941.22936154989</v>
      </c>
      <c r="X63" s="29">
        <f t="shared" si="36"/>
        <v>2952537.9855287103</v>
      </c>
      <c r="Y63" s="35">
        <f t="shared" si="45"/>
        <v>31.375571463253451</v>
      </c>
      <c r="Z63" s="36">
        <f t="shared" si="46"/>
        <v>7.6750491977504609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10169</v>
      </c>
      <c r="E64" s="49">
        <f t="shared" si="37"/>
        <v>49</v>
      </c>
      <c r="F64" s="3">
        <f t="shared" si="38"/>
        <v>4.8185662307011507E-3</v>
      </c>
      <c r="G64" s="2">
        <v>0.5</v>
      </c>
      <c r="H64" s="3">
        <f t="shared" si="39"/>
        <v>2.3806053539328572E-2</v>
      </c>
      <c r="I64" s="3">
        <f t="shared" si="40"/>
        <v>0.97619394646067148</v>
      </c>
      <c r="J64" s="5">
        <f t="shared" si="47"/>
        <v>92251.814966496997</v>
      </c>
      <c r="K64" s="5">
        <f t="shared" si="41"/>
        <v>2196.1516461926603</v>
      </c>
      <c r="L64" s="5">
        <f t="shared" si="42"/>
        <v>455768.69571700337</v>
      </c>
      <c r="M64" s="5">
        <f t="shared" si="32"/>
        <v>3208896.5289903972</v>
      </c>
      <c r="N64" s="33">
        <f t="shared" si="43"/>
        <v>34.784101864616638</v>
      </c>
      <c r="O64" s="4"/>
      <c r="Q64" s="27" t="s">
        <v>54</v>
      </c>
      <c r="R64" s="29">
        <f t="shared" si="33"/>
        <v>92251.814966496997</v>
      </c>
      <c r="S64" s="29">
        <f t="shared" si="34"/>
        <v>455768.69571700337</v>
      </c>
      <c r="T64" s="35">
        <f t="shared" si="35"/>
        <v>34.784101864616638</v>
      </c>
      <c r="U64" s="42">
        <v>0.92489605986448908</v>
      </c>
      <c r="V64" s="43">
        <f t="shared" si="48"/>
        <v>7.5103940135510916E-2</v>
      </c>
      <c r="W64" s="29">
        <f t="shared" si="44"/>
        <v>421538.67087823368</v>
      </c>
      <c r="X64" s="29">
        <f t="shared" si="36"/>
        <v>2513596.7561671603</v>
      </c>
      <c r="Y64" s="35">
        <f t="shared" si="45"/>
        <v>27.247125241709561</v>
      </c>
      <c r="Z64" s="36">
        <f t="shared" si="46"/>
        <v>7.5369766229070763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9580</v>
      </c>
      <c r="E65" s="49">
        <f t="shared" si="37"/>
        <v>66</v>
      </c>
      <c r="F65" s="3">
        <f t="shared" si="38"/>
        <v>6.8893528183716071E-3</v>
      </c>
      <c r="G65" s="2">
        <v>0.5</v>
      </c>
      <c r="H65" s="3">
        <f t="shared" si="39"/>
        <v>3.3863519753719852E-2</v>
      </c>
      <c r="I65" s="3">
        <f t="shared" si="40"/>
        <v>0.96613648024628018</v>
      </c>
      <c r="J65" s="5">
        <f t="shared" si="47"/>
        <v>90055.663320304346</v>
      </c>
      <c r="K65" s="5">
        <f t="shared" si="41"/>
        <v>3049.6017337814706</v>
      </c>
      <c r="L65" s="5">
        <f t="shared" si="42"/>
        <v>442654.31226706808</v>
      </c>
      <c r="M65" s="5">
        <f t="shared" si="32"/>
        <v>2753127.833273394</v>
      </c>
      <c r="N65" s="33">
        <f t="shared" si="43"/>
        <v>30.571401417379398</v>
      </c>
      <c r="O65" s="4"/>
      <c r="Q65" s="27" t="s">
        <v>56</v>
      </c>
      <c r="R65" s="29">
        <f t="shared" si="33"/>
        <v>90055.663320304346</v>
      </c>
      <c r="S65" s="29">
        <f t="shared" si="34"/>
        <v>442654.31226706808</v>
      </c>
      <c r="T65" s="35">
        <f t="shared" si="35"/>
        <v>30.571401417379398</v>
      </c>
      <c r="U65" s="42">
        <v>0.89970667843387275</v>
      </c>
      <c r="V65" s="43">
        <f t="shared" si="48"/>
        <v>0.10029332156612725</v>
      </c>
      <c r="W65" s="29">
        <f t="shared" si="44"/>
        <v>398259.04098423413</v>
      </c>
      <c r="X65" s="29">
        <f t="shared" si="36"/>
        <v>2092058.0852889267</v>
      </c>
      <c r="Y65" s="35">
        <f t="shared" si="45"/>
        <v>23.230722068505848</v>
      </c>
      <c r="Z65" s="36">
        <f t="shared" si="46"/>
        <v>7.3406793488735502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7784</v>
      </c>
      <c r="E66" s="49">
        <f t="shared" si="37"/>
        <v>69</v>
      </c>
      <c r="F66" s="3">
        <f t="shared" si="38"/>
        <v>8.8643371017471731E-3</v>
      </c>
      <c r="G66" s="2">
        <v>0.5</v>
      </c>
      <c r="H66" s="3">
        <f t="shared" si="39"/>
        <v>4.3360774209765592E-2</v>
      </c>
      <c r="I66" s="3">
        <f t="shared" si="40"/>
        <v>0.95663922579023442</v>
      </c>
      <c r="J66" s="5">
        <f t="shared" si="47"/>
        <v>87006.061586522876</v>
      </c>
      <c r="K66" s="5">
        <f t="shared" si="41"/>
        <v>3772.6501913341776</v>
      </c>
      <c r="L66" s="5">
        <f t="shared" si="42"/>
        <v>425598.68245427893</v>
      </c>
      <c r="M66" s="5">
        <f t="shared" si="32"/>
        <v>2310473.5210063262</v>
      </c>
      <c r="N66" s="33">
        <f t="shared" si="43"/>
        <v>26.555316708694875</v>
      </c>
      <c r="O66" s="4"/>
      <c r="Q66" s="27" t="s">
        <v>58</v>
      </c>
      <c r="R66" s="29">
        <f t="shared" si="33"/>
        <v>87006.061586522876</v>
      </c>
      <c r="S66" s="29">
        <f t="shared" si="34"/>
        <v>425598.68245427893</v>
      </c>
      <c r="T66" s="35">
        <f t="shared" si="35"/>
        <v>26.555316708694875</v>
      </c>
      <c r="U66" s="42">
        <v>0.86438699185239576</v>
      </c>
      <c r="V66" s="43">
        <f t="shared" si="48"/>
        <v>0.13561300814760424</v>
      </c>
      <c r="W66" s="29">
        <f t="shared" si="44"/>
        <v>367881.96486299718</v>
      </c>
      <c r="X66" s="29">
        <f t="shared" si="36"/>
        <v>1693799.0443046927</v>
      </c>
      <c r="Y66" s="35">
        <f t="shared" si="45"/>
        <v>19.467598158322566</v>
      </c>
      <c r="Z66" s="36">
        <f t="shared" si="46"/>
        <v>7.0877185503723084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5991</v>
      </c>
      <c r="E67" s="49">
        <f t="shared" si="37"/>
        <v>92</v>
      </c>
      <c r="F67" s="3">
        <f t="shared" si="38"/>
        <v>1.5356367885161076E-2</v>
      </c>
      <c r="G67" s="2">
        <v>0.5</v>
      </c>
      <c r="H67" s="3">
        <f t="shared" si="39"/>
        <v>7.3943095965278899E-2</v>
      </c>
      <c r="I67" s="3">
        <f t="shared" si="40"/>
        <v>0.92605690403472107</v>
      </c>
      <c r="J67" s="5">
        <f t="shared" si="47"/>
        <v>83233.411395188697</v>
      </c>
      <c r="K67" s="5">
        <f t="shared" si="41"/>
        <v>6154.5361263119757</v>
      </c>
      <c r="L67" s="5">
        <f t="shared" si="42"/>
        <v>400780.71666016354</v>
      </c>
      <c r="M67" s="5">
        <f t="shared" si="32"/>
        <v>1884874.8385520473</v>
      </c>
      <c r="N67" s="33">
        <f t="shared" si="43"/>
        <v>22.645651631443311</v>
      </c>
      <c r="O67" s="4"/>
      <c r="Q67" s="27" t="s">
        <v>60</v>
      </c>
      <c r="R67" s="29">
        <f t="shared" si="33"/>
        <v>83233.411395188697</v>
      </c>
      <c r="S67" s="29">
        <f t="shared" si="34"/>
        <v>400780.71666016354</v>
      </c>
      <c r="T67" s="35">
        <f t="shared" si="35"/>
        <v>22.645651631443311</v>
      </c>
      <c r="U67" s="42">
        <v>0.82345390469096191</v>
      </c>
      <c r="V67" s="43">
        <f t="shared" si="48"/>
        <v>0.17654609530903809</v>
      </c>
      <c r="W67" s="29">
        <f t="shared" si="44"/>
        <v>330024.4460586537</v>
      </c>
      <c r="X67" s="29">
        <f t="shared" si="36"/>
        <v>1325917.0794416955</v>
      </c>
      <c r="Y67" s="35">
        <f t="shared" si="45"/>
        <v>15.930106158286575</v>
      </c>
      <c r="Z67" s="36">
        <f t="shared" si="46"/>
        <v>6.7155454731567357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4700</v>
      </c>
      <c r="E68" s="49">
        <f t="shared" si="37"/>
        <v>97</v>
      </c>
      <c r="F68" s="3">
        <f t="shared" si="38"/>
        <v>2.0638297872340425E-2</v>
      </c>
      <c r="G68" s="2">
        <v>0.5</v>
      </c>
      <c r="H68" s="3">
        <f t="shared" si="39"/>
        <v>9.8128477491148197E-2</v>
      </c>
      <c r="I68" s="3">
        <f t="shared" si="40"/>
        <v>0.90187152250885183</v>
      </c>
      <c r="J68" s="5">
        <f t="shared" si="47"/>
        <v>77078.875268876713</v>
      </c>
      <c r="K68" s="5">
        <f t="shared" si="41"/>
        <v>7563.6326768649878</v>
      </c>
      <c r="L68" s="5">
        <f t="shared" si="42"/>
        <v>366485.29465222103</v>
      </c>
      <c r="M68" s="5">
        <f t="shared" si="32"/>
        <v>1484094.1218918837</v>
      </c>
      <c r="N68" s="33">
        <f t="shared" si="43"/>
        <v>19.254226488319539</v>
      </c>
      <c r="O68" s="4"/>
      <c r="Q68" s="27" t="s">
        <v>62</v>
      </c>
      <c r="R68" s="29">
        <f t="shared" si="33"/>
        <v>77078.875268876713</v>
      </c>
      <c r="S68" s="29">
        <f t="shared" si="34"/>
        <v>366485.29465222103</v>
      </c>
      <c r="T68" s="35">
        <f t="shared" si="35"/>
        <v>19.254226488319539</v>
      </c>
      <c r="U68" s="42">
        <v>0.7557222850963411</v>
      </c>
      <c r="V68" s="43">
        <f t="shared" si="48"/>
        <v>0.2442777149036589</v>
      </c>
      <c r="W68" s="29">
        <f t="shared" si="44"/>
        <v>276961.10432878236</v>
      </c>
      <c r="X68" s="29">
        <f t="shared" si="36"/>
        <v>995892.63338304171</v>
      </c>
      <c r="Y68" s="35">
        <f t="shared" si="45"/>
        <v>12.920435461843955</v>
      </c>
      <c r="Z68" s="36">
        <f t="shared" si="46"/>
        <v>6.3337910264755841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3122</v>
      </c>
      <c r="E69" s="49">
        <f t="shared" si="37"/>
        <v>110</v>
      </c>
      <c r="F69" s="3">
        <f t="shared" si="38"/>
        <v>3.5233824471492634E-2</v>
      </c>
      <c r="G69" s="2">
        <v>0.5</v>
      </c>
      <c r="H69" s="3">
        <f t="shared" si="39"/>
        <v>0.1619075654989697</v>
      </c>
      <c r="I69" s="3">
        <f t="shared" si="40"/>
        <v>0.83809243450103033</v>
      </c>
      <c r="J69" s="5">
        <f t="shared" si="47"/>
        <v>69515.242592011724</v>
      </c>
      <c r="K69" s="5">
        <f t="shared" si="41"/>
        <v>11255.043693142907</v>
      </c>
      <c r="L69" s="5">
        <f t="shared" si="42"/>
        <v>319438.60372720135</v>
      </c>
      <c r="M69" s="5">
        <f t="shared" si="32"/>
        <v>1117608.8272396626</v>
      </c>
      <c r="N69" s="33">
        <f t="shared" si="43"/>
        <v>16.077176538086217</v>
      </c>
      <c r="O69" s="4"/>
      <c r="Q69" s="27" t="s">
        <v>64</v>
      </c>
      <c r="R69" s="29">
        <f t="shared" si="33"/>
        <v>69515.242592011724</v>
      </c>
      <c r="S69" s="29">
        <f t="shared" si="34"/>
        <v>319438.60372720135</v>
      </c>
      <c r="T69" s="35">
        <f t="shared" si="35"/>
        <v>16.077176538086217</v>
      </c>
      <c r="U69" s="42">
        <v>0.69850988448397933</v>
      </c>
      <c r="V69" s="43">
        <f t="shared" si="48"/>
        <v>0.30149011551602067</v>
      </c>
      <c r="W69" s="29">
        <f t="shared" si="44"/>
        <v>223131.02218921107</v>
      </c>
      <c r="X69" s="29">
        <f t="shared" si="36"/>
        <v>718931.52905425942</v>
      </c>
      <c r="Y69" s="35">
        <f t="shared" si="45"/>
        <v>10.34207034669652</v>
      </c>
      <c r="Z69" s="36">
        <f t="shared" si="46"/>
        <v>5.735106191389697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1860</v>
      </c>
      <c r="E70" s="49">
        <f t="shared" si="37"/>
        <v>87</v>
      </c>
      <c r="F70" s="3">
        <f t="shared" si="38"/>
        <v>4.6774193548387098E-2</v>
      </c>
      <c r="G70" s="2">
        <v>0.5</v>
      </c>
      <c r="H70" s="3">
        <f t="shared" si="39"/>
        <v>0.20938628158844766</v>
      </c>
      <c r="I70" s="3">
        <f t="shared" si="40"/>
        <v>0.79061371841155237</v>
      </c>
      <c r="J70" s="5">
        <f t="shared" si="47"/>
        <v>58260.198898868817</v>
      </c>
      <c r="K70" s="5">
        <f t="shared" si="41"/>
        <v>12198.886412037515</v>
      </c>
      <c r="L70" s="5">
        <f t="shared" si="42"/>
        <v>260803.77846425027</v>
      </c>
      <c r="M70" s="5">
        <f t="shared" si="32"/>
        <v>798170.22351246129</v>
      </c>
      <c r="N70" s="33">
        <f t="shared" si="43"/>
        <v>13.700094380006632</v>
      </c>
      <c r="O70" s="4"/>
      <c r="Q70" s="27" t="s">
        <v>66</v>
      </c>
      <c r="R70" s="29">
        <f t="shared" si="33"/>
        <v>58260.198898868817</v>
      </c>
      <c r="S70" s="29">
        <f t="shared" si="34"/>
        <v>260803.77846425027</v>
      </c>
      <c r="T70" s="35">
        <f t="shared" si="35"/>
        <v>13.700094380006632</v>
      </c>
      <c r="U70" s="42">
        <v>0.67065690345363116</v>
      </c>
      <c r="V70" s="43">
        <f t="shared" si="48"/>
        <v>0.32934309654636884</v>
      </c>
      <c r="W70" s="29">
        <f t="shared" si="44"/>
        <v>174909.85447384091</v>
      </c>
      <c r="X70" s="29">
        <f t="shared" si="36"/>
        <v>495800.50686504832</v>
      </c>
      <c r="Y70" s="35">
        <f t="shared" si="45"/>
        <v>8.5101066634819684</v>
      </c>
      <c r="Z70" s="36">
        <f t="shared" si="46"/>
        <v>5.189987716524664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1033</v>
      </c>
      <c r="E71" s="49">
        <f t="shared" si="49"/>
        <v>81</v>
      </c>
      <c r="F71" s="3">
        <f t="shared" si="38"/>
        <v>7.841239109390126E-2</v>
      </c>
      <c r="G71" s="2">
        <v>0.5</v>
      </c>
      <c r="H71" s="3">
        <f t="shared" si="39"/>
        <v>0.32780250910562525</v>
      </c>
      <c r="I71" s="3">
        <f t="shared" si="40"/>
        <v>0.67219749089437475</v>
      </c>
      <c r="J71" s="5">
        <f t="shared" si="47"/>
        <v>46061.312486831303</v>
      </c>
      <c r="K71" s="5">
        <f t="shared" si="41"/>
        <v>15099.013805881568</v>
      </c>
      <c r="L71" s="5">
        <f t="shared" si="42"/>
        <v>192559.02791945261</v>
      </c>
      <c r="M71" s="5">
        <f>L71+M72</f>
        <v>537366.44504821103</v>
      </c>
      <c r="N71" s="33">
        <f t="shared" si="43"/>
        <v>11.666329421286928</v>
      </c>
      <c r="O71" s="4"/>
      <c r="Q71" s="27" t="s">
        <v>68</v>
      </c>
      <c r="R71" s="29">
        <f t="shared" si="33"/>
        <v>46061.312486831303</v>
      </c>
      <c r="S71" s="29">
        <f t="shared" si="34"/>
        <v>192559.02791945261</v>
      </c>
      <c r="T71" s="35">
        <f t="shared" si="35"/>
        <v>11.666329421286928</v>
      </c>
      <c r="U71" s="42">
        <v>0.63527807449444496</v>
      </c>
      <c r="V71" s="43">
        <f t="shared" si="48"/>
        <v>0.36472192550555504</v>
      </c>
      <c r="W71" s="29">
        <f t="shared" si="44"/>
        <v>122328.52848319193</v>
      </c>
      <c r="X71" s="29">
        <f>X72+W71</f>
        <v>320890.6523912074</v>
      </c>
      <c r="Y71" s="35">
        <f t="shared" si="45"/>
        <v>6.9665981073150798</v>
      </c>
      <c r="Z71" s="36">
        <f t="shared" si="46"/>
        <v>4.6997313139718484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735</v>
      </c>
      <c r="E72" s="50">
        <f t="shared" si="49"/>
        <v>66</v>
      </c>
      <c r="F72" s="17">
        <f t="shared" si="38"/>
        <v>8.9795918367346933E-2</v>
      </c>
      <c r="G72" s="12"/>
      <c r="H72" s="17">
        <v>1</v>
      </c>
      <c r="I72" s="17">
        <f t="shared" si="40"/>
        <v>0</v>
      </c>
      <c r="J72" s="21">
        <f t="shared" si="47"/>
        <v>30962.298680949734</v>
      </c>
      <c r="K72" s="21">
        <f t="shared" si="41"/>
        <v>30962.298680949734</v>
      </c>
      <c r="L72" s="21">
        <f>K72/F72</f>
        <v>344807.41712875845</v>
      </c>
      <c r="M72" s="21">
        <f>L72</f>
        <v>344807.41712875845</v>
      </c>
      <c r="N72" s="34">
        <f t="shared" si="43"/>
        <v>11.136363636363638</v>
      </c>
      <c r="O72" s="4"/>
      <c r="Q72" s="30" t="s">
        <v>69</v>
      </c>
      <c r="R72" s="31">
        <f t="shared" si="33"/>
        <v>30962.298680949734</v>
      </c>
      <c r="S72" s="31">
        <f t="shared" si="34"/>
        <v>344807.41712875845</v>
      </c>
      <c r="T72" s="38">
        <f t="shared" si="35"/>
        <v>11.136363636363638</v>
      </c>
      <c r="U72" s="44">
        <v>0.57586384179742911</v>
      </c>
      <c r="V72" s="45">
        <f t="shared" si="48"/>
        <v>0.42413615820257089</v>
      </c>
      <c r="W72" s="31">
        <f t="shared" si="44"/>
        <v>198562.12390801549</v>
      </c>
      <c r="X72" s="31">
        <f>W72</f>
        <v>198562.12390801549</v>
      </c>
      <c r="Y72" s="38">
        <f t="shared" si="45"/>
        <v>6.413029147289552</v>
      </c>
      <c r="Z72" s="37">
        <f t="shared" si="46"/>
        <v>4.7233344890740865</v>
      </c>
    </row>
    <row r="73" spans="1:26" s="2" customFormat="1" ht="13.2" x14ac:dyDescent="0.25">
      <c r="B73" s="2" t="s">
        <v>70</v>
      </c>
      <c r="D73" s="25">
        <f>SUM(D54:D72)</f>
        <v>117590</v>
      </c>
      <c r="E73" s="25">
        <f>SUM(E54:E72)</f>
        <v>858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71.811557532351785</v>
      </c>
      <c r="F78" s="54">
        <f>$Y$4</f>
        <v>65.011831630750621</v>
      </c>
      <c r="G78" s="54">
        <f>E78-F78</f>
        <v>6.799725901601164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80.523207419873359</v>
      </c>
      <c r="F79" s="54">
        <f>$Y$29</f>
        <v>70.923733366858556</v>
      </c>
      <c r="G79" s="54">
        <f t="shared" ref="G79:G80" si="50">E79-F79</f>
        <v>9.5994740530148022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75.949452732783016</v>
      </c>
      <c r="F80" s="54">
        <f>$Y$54</f>
        <v>67.122871386661558</v>
      </c>
      <c r="G80" s="54">
        <f t="shared" si="50"/>
        <v>8.8265813461214577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18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510</v>
      </c>
      <c r="E4" s="55">
        <v>5</v>
      </c>
      <c r="F4" s="3">
        <f>E4/D4</f>
        <v>9.8039215686274508E-3</v>
      </c>
      <c r="G4" s="2">
        <v>0.3</v>
      </c>
      <c r="H4" s="18">
        <f>C4*F4/(1+(1-G4)*C4*F4)</f>
        <v>9.7370983446932822E-3</v>
      </c>
      <c r="I4" s="18">
        <f>1-H4</f>
        <v>0.99026290165530673</v>
      </c>
      <c r="J4" s="41">
        <v>100000</v>
      </c>
      <c r="K4" s="20">
        <f>J4*H4</f>
        <v>973.70983446932826</v>
      </c>
      <c r="L4" s="20">
        <f>C4*(J5+G4*K4)</f>
        <v>99318.403115871479</v>
      </c>
      <c r="M4" s="5">
        <f t="shared" ref="M4:M20" si="0">L4+M5</f>
        <v>7254864.1211233772</v>
      </c>
      <c r="N4" s="32">
        <f>M4/J4</f>
        <v>72.548641211233772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99318.403115871479</v>
      </c>
      <c r="T4" s="35">
        <f t="shared" ref="T4:T22" si="3">N4</f>
        <v>72.548641211233772</v>
      </c>
      <c r="U4" s="42">
        <v>0.96680194174873568</v>
      </c>
      <c r="V4" s="43">
        <f>1-U4</f>
        <v>3.3198058251264317E-2</v>
      </c>
      <c r="W4" s="29">
        <f>S4*U4</f>
        <v>96021.224983808221</v>
      </c>
      <c r="X4" s="29">
        <f t="shared" ref="X4:X20" si="4">X5+W4</f>
        <v>6578353.0702411328</v>
      </c>
      <c r="Y4" s="40">
        <f>X4/R4</f>
        <v>65.783530702411326</v>
      </c>
      <c r="Z4" s="36">
        <f>T4-Y4</f>
        <v>6.7651105088224455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2432</v>
      </c>
      <c r="E5" s="55">
        <v>1</v>
      </c>
      <c r="F5" s="3">
        <f t="shared" ref="F5:F22" si="5">E5/D5</f>
        <v>4.1118421052631577E-4</v>
      </c>
      <c r="G5" s="2">
        <v>0.4</v>
      </c>
      <c r="H5" s="3">
        <f t="shared" ref="H5:H21" si="6">C5*F5/(1+(1-G5)*C5*F5)</f>
        <v>1.6431153466973378E-3</v>
      </c>
      <c r="I5" s="3">
        <f t="shared" ref="I5:I22" si="7">1-H5</f>
        <v>0.99835688465330263</v>
      </c>
      <c r="J5" s="5">
        <f>I4*J4</f>
        <v>99026.290165530678</v>
      </c>
      <c r="K5" s="5">
        <f t="shared" ref="K5:K22" si="8">J5*H5</f>
        <v>162.71161709748711</v>
      </c>
      <c r="L5" s="5">
        <f t="shared" ref="L5:L21" si="9">C5*(J6+G5*K5)</f>
        <v>395714.65278108872</v>
      </c>
      <c r="M5" s="5">
        <f t="shared" si="0"/>
        <v>7155545.7180075059</v>
      </c>
      <c r="N5" s="33">
        <f t="shared" ref="N5:N22" si="10">M5/J5</f>
        <v>72.259050662671669</v>
      </c>
      <c r="O5" s="4"/>
      <c r="Q5" s="27" t="s">
        <v>36</v>
      </c>
      <c r="R5" s="29">
        <f t="shared" si="1"/>
        <v>99026.290165530678</v>
      </c>
      <c r="S5" s="29">
        <f t="shared" si="2"/>
        <v>395714.65278108872</v>
      </c>
      <c r="T5" s="35">
        <f t="shared" si="3"/>
        <v>72.259050662671669</v>
      </c>
      <c r="U5" s="42">
        <v>0.96680194174873568</v>
      </c>
      <c r="V5" s="43">
        <f>1-U5</f>
        <v>3.3198058251264317E-2</v>
      </c>
      <c r="W5" s="29">
        <f t="shared" ref="W5:W22" si="11">S5*U5</f>
        <v>382577.69468718331</v>
      </c>
      <c r="X5" s="29">
        <f t="shared" si="4"/>
        <v>6482331.8452573242</v>
      </c>
      <c r="Y5" s="35">
        <f t="shared" ref="Y5:Y22" si="12">X5/R5</f>
        <v>65.460715880818796</v>
      </c>
      <c r="Z5" s="36">
        <f t="shared" ref="Z5:Z22" si="13">T5-Y5</f>
        <v>6.7983347818528728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3384</v>
      </c>
      <c r="E6" s="55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98863.578548433186</v>
      </c>
      <c r="K6" s="5">
        <f t="shared" si="8"/>
        <v>0</v>
      </c>
      <c r="L6" s="5">
        <f t="shared" si="9"/>
        <v>494317.89274216595</v>
      </c>
      <c r="M6" s="5">
        <f t="shared" si="0"/>
        <v>6759831.065226417</v>
      </c>
      <c r="N6" s="33">
        <f t="shared" si="10"/>
        <v>68.375342714453552</v>
      </c>
      <c r="O6" s="4"/>
      <c r="Q6" s="27" t="s">
        <v>38</v>
      </c>
      <c r="R6" s="29">
        <f t="shared" si="1"/>
        <v>98863.578548433186</v>
      </c>
      <c r="S6" s="29">
        <f t="shared" si="2"/>
        <v>494317.89274216595</v>
      </c>
      <c r="T6" s="35">
        <f t="shared" si="3"/>
        <v>68.375342714453552</v>
      </c>
      <c r="U6" s="42">
        <v>0.96680194174873568</v>
      </c>
      <c r="V6" s="43">
        <f>1-U6</f>
        <v>3.3198058251264317E-2</v>
      </c>
      <c r="W6" s="29">
        <f t="shared" si="11"/>
        <v>477907.4985442693</v>
      </c>
      <c r="X6" s="29">
        <f t="shared" si="4"/>
        <v>6099754.1505701412</v>
      </c>
      <c r="Y6" s="35">
        <f t="shared" si="12"/>
        <v>61.698698753675771</v>
      </c>
      <c r="Z6" s="36">
        <f t="shared" si="13"/>
        <v>6.6766439607777812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3499</v>
      </c>
      <c r="E7" s="55">
        <v>2</v>
      </c>
      <c r="F7" s="3">
        <f t="shared" si="5"/>
        <v>5.715918833952558E-4</v>
      </c>
      <c r="G7" s="2">
        <v>0.5</v>
      </c>
      <c r="H7" s="3">
        <f t="shared" si="6"/>
        <v>2.8538812785388131E-3</v>
      </c>
      <c r="I7" s="3">
        <f t="shared" si="7"/>
        <v>0.99714611872146119</v>
      </c>
      <c r="J7" s="5">
        <f t="shared" si="14"/>
        <v>98863.578548433186</v>
      </c>
      <c r="K7" s="5">
        <f t="shared" si="8"/>
        <v>282.14491594872487</v>
      </c>
      <c r="L7" s="5">
        <f t="shared" si="9"/>
        <v>493612.53045229416</v>
      </c>
      <c r="M7" s="5">
        <f t="shared" si="0"/>
        <v>6265513.1724842507</v>
      </c>
      <c r="N7" s="33">
        <f t="shared" si="10"/>
        <v>63.375342714453545</v>
      </c>
      <c r="O7" s="4"/>
      <c r="Q7" s="27" t="s">
        <v>40</v>
      </c>
      <c r="R7" s="29">
        <f t="shared" si="1"/>
        <v>98863.578548433186</v>
      </c>
      <c r="S7" s="29">
        <f t="shared" si="2"/>
        <v>493612.53045229416</v>
      </c>
      <c r="T7" s="35">
        <f t="shared" si="3"/>
        <v>63.375342714453545</v>
      </c>
      <c r="U7" s="42">
        <v>0.96680194174873568</v>
      </c>
      <c r="V7" s="43">
        <f>1-U7</f>
        <v>3.3198058251264317E-2</v>
      </c>
      <c r="W7" s="29">
        <f t="shared" si="11"/>
        <v>477225.55291278491</v>
      </c>
      <c r="X7" s="29">
        <f t="shared" si="4"/>
        <v>5621846.6520258719</v>
      </c>
      <c r="Y7" s="35">
        <f t="shared" si="12"/>
        <v>56.864689044932092</v>
      </c>
      <c r="Z7" s="36">
        <f t="shared" si="13"/>
        <v>6.510653669521453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4004</v>
      </c>
      <c r="E8" s="55">
        <v>6</v>
      </c>
      <c r="F8" s="3">
        <f t="shared" si="5"/>
        <v>1.4985014985014985E-3</v>
      </c>
      <c r="G8" s="2">
        <v>0.5</v>
      </c>
      <c r="H8" s="3">
        <f t="shared" si="6"/>
        <v>7.464543418760885E-3</v>
      </c>
      <c r="I8" s="3">
        <f t="shared" si="7"/>
        <v>0.9925354565812391</v>
      </c>
      <c r="J8" s="5">
        <f t="shared" si="14"/>
        <v>98581.433632484463</v>
      </c>
      <c r="K8" s="5">
        <f t="shared" si="8"/>
        <v>735.86539163337488</v>
      </c>
      <c r="L8" s="5">
        <f t="shared" si="9"/>
        <v>491067.50468333892</v>
      </c>
      <c r="M8" s="5">
        <f t="shared" si="0"/>
        <v>5771900.6420319565</v>
      </c>
      <c r="N8" s="33">
        <f t="shared" si="10"/>
        <v>58.54957094202782</v>
      </c>
      <c r="O8" s="4"/>
      <c r="Q8" s="27" t="s">
        <v>42</v>
      </c>
      <c r="R8" s="29">
        <f t="shared" si="1"/>
        <v>98581.433632484463</v>
      </c>
      <c r="S8" s="29">
        <f t="shared" si="2"/>
        <v>491067.50468333892</v>
      </c>
      <c r="T8" s="35">
        <f t="shared" si="3"/>
        <v>58.54957094202782</v>
      </c>
      <c r="U8" s="42">
        <v>0.96680194174873568</v>
      </c>
      <c r="V8" s="43">
        <f>1-U8</f>
        <v>3.3198058251264317E-2</v>
      </c>
      <c r="W8" s="29">
        <f t="shared" si="11"/>
        <v>474765.01705755841</v>
      </c>
      <c r="X8" s="29">
        <f t="shared" si="4"/>
        <v>5144621.0991130872</v>
      </c>
      <c r="Y8" s="35">
        <f t="shared" si="12"/>
        <v>52.186511288651381</v>
      </c>
      <c r="Z8" s="36">
        <f t="shared" si="13"/>
        <v>6.363059653376439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4152</v>
      </c>
      <c r="E9" s="55">
        <v>8</v>
      </c>
      <c r="F9" s="3">
        <f t="shared" si="5"/>
        <v>1.9267822736030828E-3</v>
      </c>
      <c r="G9" s="2">
        <v>0.5</v>
      </c>
      <c r="H9" s="3">
        <f t="shared" si="6"/>
        <v>9.5877277085330767E-3</v>
      </c>
      <c r="I9" s="3">
        <f t="shared" si="7"/>
        <v>0.99041227229146689</v>
      </c>
      <c r="J9" s="5">
        <f t="shared" si="14"/>
        <v>97845.568240851091</v>
      </c>
      <c r="K9" s="5">
        <f t="shared" si="8"/>
        <v>938.11666577997198</v>
      </c>
      <c r="L9" s="5">
        <f t="shared" si="9"/>
        <v>486882.54953980551</v>
      </c>
      <c r="M9" s="5">
        <f t="shared" si="0"/>
        <v>5280833.1373486174</v>
      </c>
      <c r="N9" s="33">
        <f t="shared" si="10"/>
        <v>53.971101934321837</v>
      </c>
      <c r="O9" s="4"/>
      <c r="Q9" s="27" t="s">
        <v>44</v>
      </c>
      <c r="R9" s="29">
        <f t="shared" si="1"/>
        <v>97845.568240851091</v>
      </c>
      <c r="S9" s="29">
        <f t="shared" si="2"/>
        <v>486882.54953980551</v>
      </c>
      <c r="T9" s="35">
        <f t="shared" si="3"/>
        <v>53.971101934321837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465262.07174821716</v>
      </c>
      <c r="X9" s="29">
        <f t="shared" si="4"/>
        <v>4669856.0820555286</v>
      </c>
      <c r="Y9" s="35">
        <f t="shared" si="12"/>
        <v>47.726802204883477</v>
      </c>
      <c r="Z9" s="36">
        <f t="shared" si="13"/>
        <v>6.2442997294383602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4560</v>
      </c>
      <c r="E10" s="55">
        <v>6</v>
      </c>
      <c r="F10" s="3">
        <f t="shared" si="5"/>
        <v>1.3157894736842105E-3</v>
      </c>
      <c r="G10" s="2">
        <v>0.5</v>
      </c>
      <c r="H10" s="3">
        <f t="shared" si="6"/>
        <v>6.557377049180327E-3</v>
      </c>
      <c r="I10" s="3">
        <f t="shared" si="7"/>
        <v>0.99344262295081964</v>
      </c>
      <c r="J10" s="5">
        <f t="shared" si="14"/>
        <v>96907.451575071114</v>
      </c>
      <c r="K10" s="5">
        <f t="shared" si="8"/>
        <v>635.45869885292529</v>
      </c>
      <c r="L10" s="5">
        <f t="shared" si="9"/>
        <v>482948.61112822319</v>
      </c>
      <c r="M10" s="5">
        <f t="shared" si="0"/>
        <v>4793950.587808812</v>
      </c>
      <c r="N10" s="33">
        <f t="shared" si="10"/>
        <v>49.469370104063579</v>
      </c>
      <c r="O10" s="4"/>
      <c r="Q10" s="27" t="s">
        <v>46</v>
      </c>
      <c r="R10" s="29">
        <f t="shared" si="1"/>
        <v>96907.451575071114</v>
      </c>
      <c r="S10" s="29">
        <f t="shared" si="2"/>
        <v>482948.61112822319</v>
      </c>
      <c r="T10" s="35">
        <f t="shared" si="3"/>
        <v>49.469370104063579</v>
      </c>
      <c r="U10" s="42">
        <v>0.96363095511775332</v>
      </c>
      <c r="V10" s="43">
        <f t="shared" si="15"/>
        <v>3.6369044882246682E-2</v>
      </c>
      <c r="W10" s="29">
        <f t="shared" si="11"/>
        <v>465384.23141428211</v>
      </c>
      <c r="X10" s="29">
        <f t="shared" si="4"/>
        <v>4204594.0103073111</v>
      </c>
      <c r="Y10" s="35">
        <f t="shared" si="12"/>
        <v>43.38772655733441</v>
      </c>
      <c r="Z10" s="36">
        <f t="shared" si="13"/>
        <v>6.0816435467291683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4402</v>
      </c>
      <c r="E11" s="55">
        <v>12</v>
      </c>
      <c r="F11" s="3">
        <f t="shared" si="5"/>
        <v>2.7260336210813267E-3</v>
      </c>
      <c r="G11" s="2">
        <v>0.5</v>
      </c>
      <c r="H11" s="3">
        <f t="shared" si="6"/>
        <v>1.3537906137184115E-2</v>
      </c>
      <c r="I11" s="3">
        <f t="shared" si="7"/>
        <v>0.98646209386281591</v>
      </c>
      <c r="J11" s="5">
        <f t="shared" si="14"/>
        <v>96271.992876218181</v>
      </c>
      <c r="K11" s="5">
        <f t="shared" si="8"/>
        <v>1303.3212031978996</v>
      </c>
      <c r="L11" s="5">
        <f t="shared" si="9"/>
        <v>478101.66137309623</v>
      </c>
      <c r="M11" s="5">
        <f t="shared" si="0"/>
        <v>4311001.9766805889</v>
      </c>
      <c r="N11" s="33">
        <f t="shared" si="10"/>
        <v>44.77939894963496</v>
      </c>
      <c r="O11" s="4"/>
      <c r="Q11" s="27" t="s">
        <v>48</v>
      </c>
      <c r="R11" s="29">
        <f t="shared" si="1"/>
        <v>96271.992876218181</v>
      </c>
      <c r="S11" s="29">
        <f t="shared" si="2"/>
        <v>478101.66137309623</v>
      </c>
      <c r="T11" s="35">
        <f t="shared" si="3"/>
        <v>44.77939894963496</v>
      </c>
      <c r="U11" s="42">
        <v>0.96005435016735896</v>
      </c>
      <c r="V11" s="43">
        <f t="shared" si="15"/>
        <v>3.9945649832641039E-2</v>
      </c>
      <c r="W11" s="29">
        <f t="shared" si="11"/>
        <v>459003.57982348261</v>
      </c>
      <c r="X11" s="29">
        <f t="shared" si="4"/>
        <v>3739209.7788930293</v>
      </c>
      <c r="Y11" s="35">
        <f t="shared" si="12"/>
        <v>38.840057914877924</v>
      </c>
      <c r="Z11" s="36">
        <f t="shared" si="13"/>
        <v>5.9393410347570352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4483</v>
      </c>
      <c r="E12" s="55">
        <v>21</v>
      </c>
      <c r="F12" s="3">
        <f t="shared" si="5"/>
        <v>4.6843631496765563E-3</v>
      </c>
      <c r="G12" s="2">
        <v>0.5</v>
      </c>
      <c r="H12" s="3">
        <f t="shared" si="6"/>
        <v>2.315070003307243E-2</v>
      </c>
      <c r="I12" s="3">
        <f t="shared" si="7"/>
        <v>0.9768492999669276</v>
      </c>
      <c r="J12" s="5">
        <f t="shared" si="14"/>
        <v>94968.67167302029</v>
      </c>
      <c r="K12" s="5">
        <f t="shared" si="8"/>
        <v>2198.5912304414355</v>
      </c>
      <c r="L12" s="5">
        <f t="shared" si="9"/>
        <v>469346.88028899784</v>
      </c>
      <c r="M12" s="5">
        <f t="shared" si="0"/>
        <v>3832900.3153074929</v>
      </c>
      <c r="N12" s="33">
        <f t="shared" si="10"/>
        <v>40.359628578403964</v>
      </c>
      <c r="O12" s="4"/>
      <c r="Q12" s="27" t="s">
        <v>50</v>
      </c>
      <c r="R12" s="29">
        <f t="shared" si="1"/>
        <v>94968.67167302029</v>
      </c>
      <c r="S12" s="29">
        <f t="shared" si="2"/>
        <v>469346.88028899784</v>
      </c>
      <c r="T12" s="35">
        <f t="shared" si="3"/>
        <v>40.359628578403964</v>
      </c>
      <c r="U12" s="42">
        <v>0.94127750867207383</v>
      </c>
      <c r="V12" s="43">
        <f t="shared" si="15"/>
        <v>5.8722491327926174E-2</v>
      </c>
      <c r="W12" s="29">
        <f t="shared" si="11"/>
        <v>441785.66218143795</v>
      </c>
      <c r="X12" s="29">
        <f t="shared" si="4"/>
        <v>3280206.1990695465</v>
      </c>
      <c r="Y12" s="35">
        <f t="shared" si="12"/>
        <v>34.539876585442677</v>
      </c>
      <c r="Z12" s="36">
        <f t="shared" si="13"/>
        <v>5.8197519929612866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5041</v>
      </c>
      <c r="E13" s="55">
        <v>23</v>
      </c>
      <c r="F13" s="3">
        <f t="shared" si="5"/>
        <v>4.562586788335648E-3</v>
      </c>
      <c r="G13" s="2">
        <v>0.5</v>
      </c>
      <c r="H13" s="3">
        <f t="shared" si="6"/>
        <v>2.255565362361479E-2</v>
      </c>
      <c r="I13" s="3">
        <f t="shared" si="7"/>
        <v>0.97744434637638522</v>
      </c>
      <c r="J13" s="5">
        <f t="shared" si="14"/>
        <v>92770.080442578852</v>
      </c>
      <c r="K13" s="5">
        <f t="shared" si="8"/>
        <v>2092.4898010976895</v>
      </c>
      <c r="L13" s="5">
        <f t="shared" si="9"/>
        <v>458619.17771015002</v>
      </c>
      <c r="M13" s="5">
        <f t="shared" si="0"/>
        <v>3363553.4350184952</v>
      </c>
      <c r="N13" s="33">
        <f t="shared" si="10"/>
        <v>36.256877421814963</v>
      </c>
      <c r="O13" s="4"/>
      <c r="Q13" s="27" t="s">
        <v>52</v>
      </c>
      <c r="R13" s="29">
        <f t="shared" si="1"/>
        <v>92770.080442578852</v>
      </c>
      <c r="S13" s="29">
        <f t="shared" si="2"/>
        <v>458619.17771015002</v>
      </c>
      <c r="T13" s="35">
        <f t="shared" si="3"/>
        <v>36.256877421814963</v>
      </c>
      <c r="U13" s="42">
        <v>0.95386474178345915</v>
      </c>
      <c r="V13" s="43">
        <f t="shared" si="15"/>
        <v>4.6135258216540853E-2</v>
      </c>
      <c r="W13" s="29">
        <f t="shared" si="11"/>
        <v>437460.6635234346</v>
      </c>
      <c r="X13" s="29">
        <f t="shared" si="4"/>
        <v>2838420.5368881086</v>
      </c>
      <c r="Y13" s="35">
        <f t="shared" si="12"/>
        <v>30.596292720097217</v>
      </c>
      <c r="Z13" s="36">
        <f t="shared" si="13"/>
        <v>5.6605847017177453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5109</v>
      </c>
      <c r="E14" s="55">
        <v>39</v>
      </c>
      <c r="F14" s="3">
        <f t="shared" si="5"/>
        <v>7.6335877862595417E-3</v>
      </c>
      <c r="G14" s="2">
        <v>0.5</v>
      </c>
      <c r="H14" s="3">
        <f t="shared" si="6"/>
        <v>3.7453183520599252E-2</v>
      </c>
      <c r="I14" s="3">
        <f t="shared" si="7"/>
        <v>0.96254681647940077</v>
      </c>
      <c r="J14" s="5">
        <f t="shared" si="14"/>
        <v>90677.590641481162</v>
      </c>
      <c r="K14" s="5">
        <f t="shared" si="8"/>
        <v>3396.1644435011672</v>
      </c>
      <c r="L14" s="5">
        <f t="shared" si="9"/>
        <v>444897.54209865286</v>
      </c>
      <c r="M14" s="5">
        <f t="shared" si="0"/>
        <v>2904934.2573083453</v>
      </c>
      <c r="N14" s="33">
        <f t="shared" si="10"/>
        <v>32.035856232592273</v>
      </c>
      <c r="O14" s="4"/>
      <c r="Q14" s="27" t="s">
        <v>54</v>
      </c>
      <c r="R14" s="29">
        <f t="shared" si="1"/>
        <v>90677.590641481162</v>
      </c>
      <c r="S14" s="29">
        <f t="shared" si="2"/>
        <v>444897.54209865286</v>
      </c>
      <c r="T14" s="35">
        <f t="shared" si="3"/>
        <v>32.035856232592273</v>
      </c>
      <c r="U14" s="42">
        <v>0.94210046609890041</v>
      </c>
      <c r="V14" s="43">
        <f t="shared" si="15"/>
        <v>5.7899533901099587E-2</v>
      </c>
      <c r="W14" s="29">
        <f t="shared" si="11"/>
        <v>419138.18177739601</v>
      </c>
      <c r="X14" s="29">
        <f t="shared" si="4"/>
        <v>2400959.8733646739</v>
      </c>
      <c r="Y14" s="35">
        <f t="shared" si="12"/>
        <v>26.477984873435052</v>
      </c>
      <c r="Z14" s="36">
        <f t="shared" si="13"/>
        <v>5.5578713591572217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4833</v>
      </c>
      <c r="E15" s="55">
        <v>35</v>
      </c>
      <c r="F15" s="3">
        <f t="shared" si="5"/>
        <v>7.2418787502586384E-3</v>
      </c>
      <c r="G15" s="2">
        <v>0.5</v>
      </c>
      <c r="H15" s="3">
        <f t="shared" si="6"/>
        <v>3.5565491311858551E-2</v>
      </c>
      <c r="I15" s="3">
        <f t="shared" si="7"/>
        <v>0.9644345086881414</v>
      </c>
      <c r="J15" s="5">
        <f t="shared" si="14"/>
        <v>87281.426197979992</v>
      </c>
      <c r="K15" s="5">
        <f t="shared" si="8"/>
        <v>3104.2068051308806</v>
      </c>
      <c r="L15" s="5">
        <f t="shared" si="9"/>
        <v>428646.6139770727</v>
      </c>
      <c r="M15" s="5">
        <f t="shared" si="0"/>
        <v>2460036.7152096923</v>
      </c>
      <c r="N15" s="33">
        <f t="shared" si="10"/>
        <v>28.185111338918823</v>
      </c>
      <c r="O15" s="4"/>
      <c r="Q15" s="27" t="s">
        <v>56</v>
      </c>
      <c r="R15" s="29">
        <f t="shared" si="1"/>
        <v>87281.426197979992</v>
      </c>
      <c r="S15" s="29">
        <f t="shared" si="2"/>
        <v>428646.6139770727</v>
      </c>
      <c r="T15" s="35">
        <f t="shared" si="3"/>
        <v>28.185111338918823</v>
      </c>
      <c r="U15" s="42">
        <v>0.91645683631107144</v>
      </c>
      <c r="V15" s="43">
        <f t="shared" si="15"/>
        <v>8.3543163688928557E-2</v>
      </c>
      <c r="W15" s="29">
        <f t="shared" si="11"/>
        <v>392836.11974088114</v>
      </c>
      <c r="X15" s="29">
        <f t="shared" si="4"/>
        <v>1981821.6915872777</v>
      </c>
      <c r="Y15" s="35">
        <f t="shared" si="12"/>
        <v>22.706110313687155</v>
      </c>
      <c r="Z15" s="36">
        <f t="shared" si="13"/>
        <v>5.4790010252316677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3960</v>
      </c>
      <c r="E16" s="55">
        <v>47</v>
      </c>
      <c r="F16" s="3">
        <f t="shared" si="5"/>
        <v>1.1868686868686869E-2</v>
      </c>
      <c r="G16" s="2">
        <v>0.5</v>
      </c>
      <c r="H16" s="3">
        <f t="shared" si="6"/>
        <v>5.7633353770692827E-2</v>
      </c>
      <c r="I16" s="3">
        <f t="shared" si="7"/>
        <v>0.94236664622930721</v>
      </c>
      <c r="J16" s="5">
        <f t="shared" si="14"/>
        <v>84177.219392849103</v>
      </c>
      <c r="K16" s="5">
        <f t="shared" si="8"/>
        <v>4851.4154647012974</v>
      </c>
      <c r="L16" s="5">
        <f t="shared" si="9"/>
        <v>408757.55830249231</v>
      </c>
      <c r="M16" s="5">
        <f t="shared" si="0"/>
        <v>2031390.1012326197</v>
      </c>
      <c r="N16" s="33">
        <f t="shared" si="10"/>
        <v>24.13230225332422</v>
      </c>
      <c r="O16" s="4"/>
      <c r="Q16" s="27" t="s">
        <v>58</v>
      </c>
      <c r="R16" s="29">
        <f t="shared" si="1"/>
        <v>84177.219392849103</v>
      </c>
      <c r="S16" s="29">
        <f t="shared" si="2"/>
        <v>408757.55830249231</v>
      </c>
      <c r="T16" s="35">
        <f t="shared" si="3"/>
        <v>24.13230225332422</v>
      </c>
      <c r="U16" s="42">
        <v>0.8859396016463057</v>
      </c>
      <c r="V16" s="43">
        <f t="shared" si="15"/>
        <v>0.1140603983536943</v>
      </c>
      <c r="W16" s="29">
        <f t="shared" si="11"/>
        <v>362134.50837242662</v>
      </c>
      <c r="X16" s="29">
        <f t="shared" si="4"/>
        <v>1588985.5718463967</v>
      </c>
      <c r="Y16" s="35">
        <f t="shared" si="12"/>
        <v>18.87666976062388</v>
      </c>
      <c r="Z16" s="36">
        <f t="shared" si="13"/>
        <v>5.2556324927003395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2949</v>
      </c>
      <c r="E17" s="55">
        <v>39</v>
      </c>
      <c r="F17" s="3">
        <f t="shared" si="5"/>
        <v>1.3224821973550356E-2</v>
      </c>
      <c r="G17" s="2">
        <v>0.5</v>
      </c>
      <c r="H17" s="3">
        <f t="shared" si="6"/>
        <v>6.4007877892663712E-2</v>
      </c>
      <c r="I17" s="3">
        <f t="shared" si="7"/>
        <v>0.93599212210733629</v>
      </c>
      <c r="J17" s="5">
        <f t="shared" si="14"/>
        <v>79325.803928147812</v>
      </c>
      <c r="K17" s="5">
        <f t="shared" si="8"/>
        <v>5077.4763715702684</v>
      </c>
      <c r="L17" s="5">
        <f t="shared" si="9"/>
        <v>383935.32871181332</v>
      </c>
      <c r="M17" s="5">
        <f t="shared" si="0"/>
        <v>1622632.5429301274</v>
      </c>
      <c r="N17" s="33">
        <f t="shared" si="10"/>
        <v>20.455292761985557</v>
      </c>
      <c r="O17" s="4"/>
      <c r="Q17" s="27" t="s">
        <v>60</v>
      </c>
      <c r="R17" s="29">
        <f t="shared" si="1"/>
        <v>79325.803928147812</v>
      </c>
      <c r="S17" s="29">
        <f t="shared" si="2"/>
        <v>383935.32871181332</v>
      </c>
      <c r="T17" s="35">
        <f t="shared" si="3"/>
        <v>20.455292761985557</v>
      </c>
      <c r="U17" s="42">
        <v>0.85631920960893304</v>
      </c>
      <c r="V17" s="43">
        <f t="shared" si="15"/>
        <v>0.14368079039106696</v>
      </c>
      <c r="W17" s="29">
        <f t="shared" si="11"/>
        <v>328771.19722344587</v>
      </c>
      <c r="X17" s="29">
        <f t="shared" si="4"/>
        <v>1226851.0634739699</v>
      </c>
      <c r="Y17" s="35">
        <f t="shared" si="12"/>
        <v>15.465977055653092</v>
      </c>
      <c r="Z17" s="36">
        <f t="shared" si="13"/>
        <v>4.9893157063324658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2242</v>
      </c>
      <c r="E18" s="55">
        <v>66</v>
      </c>
      <c r="F18" s="3">
        <f t="shared" si="5"/>
        <v>2.9438001784121322E-2</v>
      </c>
      <c r="G18" s="2">
        <v>0.5</v>
      </c>
      <c r="H18" s="3">
        <f t="shared" si="6"/>
        <v>0.13710012463647694</v>
      </c>
      <c r="I18" s="3">
        <f t="shared" si="7"/>
        <v>0.86289987536352308</v>
      </c>
      <c r="J18" s="5">
        <f t="shared" si="14"/>
        <v>74248.32755657754</v>
      </c>
      <c r="K18" s="5">
        <f t="shared" si="8"/>
        <v>10179.454962056747</v>
      </c>
      <c r="L18" s="5">
        <f t="shared" si="9"/>
        <v>345793.00037774583</v>
      </c>
      <c r="M18" s="5">
        <f t="shared" si="0"/>
        <v>1238697.214218314</v>
      </c>
      <c r="N18" s="33">
        <f t="shared" si="10"/>
        <v>16.683166543709977</v>
      </c>
      <c r="O18" s="4"/>
      <c r="Q18" s="27" t="s">
        <v>62</v>
      </c>
      <c r="R18" s="29">
        <f t="shared" si="1"/>
        <v>74248.32755657754</v>
      </c>
      <c r="S18" s="29">
        <f t="shared" si="2"/>
        <v>345793.00037774583</v>
      </c>
      <c r="T18" s="35">
        <f t="shared" si="3"/>
        <v>16.683166543709977</v>
      </c>
      <c r="U18" s="42">
        <v>0.77613843304153718</v>
      </c>
      <c r="V18" s="43">
        <f t="shared" si="15"/>
        <v>0.22386156695846282</v>
      </c>
      <c r="W18" s="29">
        <f t="shared" si="11"/>
        <v>268383.2374699153</v>
      </c>
      <c r="X18" s="29">
        <f t="shared" si="4"/>
        <v>898079.86625052406</v>
      </c>
      <c r="Y18" s="35">
        <f t="shared" si="12"/>
        <v>12.095624181786228</v>
      </c>
      <c r="Z18" s="36">
        <f t="shared" si="13"/>
        <v>4.5875423619237488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1534</v>
      </c>
      <c r="E19" s="55">
        <v>43</v>
      </c>
      <c r="F19" s="3">
        <f t="shared" si="5"/>
        <v>2.8031290743155149E-2</v>
      </c>
      <c r="G19" s="2">
        <v>0.5</v>
      </c>
      <c r="H19" s="3">
        <f t="shared" si="6"/>
        <v>0.13097776424002436</v>
      </c>
      <c r="I19" s="3">
        <f t="shared" si="7"/>
        <v>0.86902223575997561</v>
      </c>
      <c r="J19" s="5">
        <f t="shared" si="14"/>
        <v>64068.872594520799</v>
      </c>
      <c r="K19" s="5">
        <f t="shared" si="8"/>
        <v>8391.5976898093031</v>
      </c>
      <c r="L19" s="5">
        <f t="shared" si="9"/>
        <v>299365.36874808074</v>
      </c>
      <c r="M19" s="5">
        <f t="shared" si="0"/>
        <v>892904.21384056821</v>
      </c>
      <c r="N19" s="33">
        <f t="shared" si="10"/>
        <v>13.936630655132362</v>
      </c>
      <c r="O19" s="4"/>
      <c r="Q19" s="27" t="s">
        <v>64</v>
      </c>
      <c r="R19" s="29">
        <f t="shared" si="1"/>
        <v>64068.872594520799</v>
      </c>
      <c r="S19" s="29">
        <f t="shared" si="2"/>
        <v>299365.36874808074</v>
      </c>
      <c r="T19" s="35">
        <f t="shared" si="3"/>
        <v>13.936630655132362</v>
      </c>
      <c r="U19" s="42">
        <v>0.73716277889453141</v>
      </c>
      <c r="V19" s="43">
        <f t="shared" si="15"/>
        <v>0.26283722110546859</v>
      </c>
      <c r="W19" s="29">
        <f t="shared" si="11"/>
        <v>220681.0071311213</v>
      </c>
      <c r="X19" s="29">
        <f t="shared" si="4"/>
        <v>629696.62878060876</v>
      </c>
      <c r="Y19" s="35">
        <f t="shared" si="12"/>
        <v>9.8284331108155119</v>
      </c>
      <c r="Z19" s="36">
        <f t="shared" si="13"/>
        <v>4.1081975443168499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852</v>
      </c>
      <c r="E20" s="55">
        <v>51</v>
      </c>
      <c r="F20" s="3">
        <f t="shared" si="5"/>
        <v>5.9859154929577461E-2</v>
      </c>
      <c r="G20" s="2">
        <v>0.5</v>
      </c>
      <c r="H20" s="3">
        <f t="shared" si="6"/>
        <v>0.26033690658499231</v>
      </c>
      <c r="I20" s="3">
        <f t="shared" si="7"/>
        <v>0.73966309341500769</v>
      </c>
      <c r="J20" s="5">
        <f t="shared" si="14"/>
        <v>55677.274904711492</v>
      </c>
      <c r="K20" s="5">
        <f t="shared" si="8"/>
        <v>14494.849515774813</v>
      </c>
      <c r="L20" s="5">
        <f t="shared" si="9"/>
        <v>242149.25073412043</v>
      </c>
      <c r="M20" s="5">
        <f t="shared" si="0"/>
        <v>593538.84509248752</v>
      </c>
      <c r="N20" s="33">
        <f t="shared" si="10"/>
        <v>10.660342951559603</v>
      </c>
      <c r="O20" s="4"/>
      <c r="Q20" s="27" t="s">
        <v>66</v>
      </c>
      <c r="R20" s="29">
        <f t="shared" si="1"/>
        <v>55677.274904711492</v>
      </c>
      <c r="S20" s="29">
        <f t="shared" si="2"/>
        <v>242149.25073412043</v>
      </c>
      <c r="T20" s="35">
        <f t="shared" si="3"/>
        <v>10.660342951559603</v>
      </c>
      <c r="U20" s="42">
        <v>0.7271372759570951</v>
      </c>
      <c r="V20" s="43">
        <f t="shared" si="15"/>
        <v>0.2728627240429049</v>
      </c>
      <c r="W20" s="29">
        <f t="shared" si="11"/>
        <v>176075.74655385994</v>
      </c>
      <c r="X20" s="29">
        <f t="shared" si="4"/>
        <v>409015.62164948741</v>
      </c>
      <c r="Y20" s="35">
        <f t="shared" si="12"/>
        <v>7.346186075907891</v>
      </c>
      <c r="Z20" s="36">
        <f t="shared" si="13"/>
        <v>3.3141568756517117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427</v>
      </c>
      <c r="E21" s="55">
        <v>50</v>
      </c>
      <c r="F21" s="3">
        <f t="shared" si="5"/>
        <v>0.117096018735363</v>
      </c>
      <c r="G21" s="2">
        <v>0.5</v>
      </c>
      <c r="H21" s="3">
        <f t="shared" si="6"/>
        <v>0.45289855072463764</v>
      </c>
      <c r="I21" s="3">
        <f t="shared" si="7"/>
        <v>0.54710144927536231</v>
      </c>
      <c r="J21" s="5">
        <f t="shared" si="14"/>
        <v>41182.425388936681</v>
      </c>
      <c r="K21" s="5">
        <f t="shared" si="8"/>
        <v>18651.460773974944</v>
      </c>
      <c r="L21" s="5">
        <f t="shared" si="9"/>
        <v>159283.47500974603</v>
      </c>
      <c r="M21" s="5">
        <f>L21+M22</f>
        <v>351389.59435836715</v>
      </c>
      <c r="N21" s="33">
        <f t="shared" si="10"/>
        <v>8.5325133485888642</v>
      </c>
      <c r="O21" s="4"/>
      <c r="Q21" s="27" t="s">
        <v>68</v>
      </c>
      <c r="R21" s="29">
        <f t="shared" si="1"/>
        <v>41182.425388936681</v>
      </c>
      <c r="S21" s="29">
        <f t="shared" si="2"/>
        <v>159283.47500974603</v>
      </c>
      <c r="T21" s="35">
        <f t="shared" si="3"/>
        <v>8.5325133485888642</v>
      </c>
      <c r="U21" s="42">
        <v>0.68635947845240242</v>
      </c>
      <c r="V21" s="43">
        <f t="shared" si="15"/>
        <v>0.31364052154759758</v>
      </c>
      <c r="W21" s="29">
        <f t="shared" si="11"/>
        <v>109325.72283377557</v>
      </c>
      <c r="X21" s="29">
        <f>X22+W21</f>
        <v>232939.87509562745</v>
      </c>
      <c r="Y21" s="35">
        <f t="shared" si="12"/>
        <v>5.6562932584879961</v>
      </c>
      <c r="Z21" s="36">
        <f t="shared" si="13"/>
        <v>2.8762200901008681</v>
      </c>
    </row>
    <row r="22" spans="1:26" s="2" customFormat="1" x14ac:dyDescent="0.25">
      <c r="A22" s="12">
        <v>19</v>
      </c>
      <c r="B22" s="13" t="s">
        <v>69</v>
      </c>
      <c r="C22" s="12"/>
      <c r="D22" s="55">
        <v>324</v>
      </c>
      <c r="E22" s="55">
        <v>38</v>
      </c>
      <c r="F22" s="17">
        <f t="shared" si="5"/>
        <v>0.11728395061728394</v>
      </c>
      <c r="G22" s="12"/>
      <c r="H22" s="17">
        <v>1</v>
      </c>
      <c r="I22" s="17">
        <f t="shared" si="7"/>
        <v>0</v>
      </c>
      <c r="J22" s="21">
        <f t="shared" si="14"/>
        <v>22530.964614961733</v>
      </c>
      <c r="K22" s="21">
        <f t="shared" si="8"/>
        <v>22530.964614961733</v>
      </c>
      <c r="L22" s="21">
        <f>K22/F22</f>
        <v>192106.11934862111</v>
      </c>
      <c r="M22" s="21">
        <f>L22</f>
        <v>192106.11934862111</v>
      </c>
      <c r="N22" s="34">
        <f t="shared" si="10"/>
        <v>8.526315789473685</v>
      </c>
      <c r="O22" s="4"/>
      <c r="Q22" s="30" t="s">
        <v>69</v>
      </c>
      <c r="R22" s="31">
        <f t="shared" si="1"/>
        <v>22530.964614961733</v>
      </c>
      <c r="S22" s="31">
        <f t="shared" si="2"/>
        <v>192106.11934862111</v>
      </c>
      <c r="T22" s="38">
        <f t="shared" si="3"/>
        <v>8.526315789473685</v>
      </c>
      <c r="U22" s="44">
        <v>0.64346806172022719</v>
      </c>
      <c r="V22" s="45">
        <f t="shared" si="15"/>
        <v>0.35653193827977281</v>
      </c>
      <c r="W22" s="31">
        <f t="shared" si="11"/>
        <v>123614.15226185186</v>
      </c>
      <c r="X22" s="31">
        <f>W22</f>
        <v>123614.15226185186</v>
      </c>
      <c r="Y22" s="38">
        <f t="shared" si="12"/>
        <v>5.4864118946672011</v>
      </c>
      <c r="Z22" s="37">
        <f t="shared" si="13"/>
        <v>3.0399038948064838</v>
      </c>
    </row>
    <row r="23" spans="1:26" s="2" customFormat="1" ht="13.2" x14ac:dyDescent="0.25">
      <c r="B23" s="2" t="s">
        <v>70</v>
      </c>
      <c r="D23" s="58">
        <f>SUM(D4:D22)</f>
        <v>58697</v>
      </c>
      <c r="E23" s="58">
        <f>SUM(E4:E22)</f>
        <v>492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419</v>
      </c>
      <c r="E29" s="55">
        <v>1</v>
      </c>
      <c r="F29" s="3">
        <f>E29/D29</f>
        <v>2.3866348448687352E-3</v>
      </c>
      <c r="G29" s="2">
        <v>0.3</v>
      </c>
      <c r="H29" s="18">
        <f>C29*F29/(1+(1-G29)*C29*F29)</f>
        <v>2.3826542768644273E-3</v>
      </c>
      <c r="I29" s="18">
        <f>1-H29</f>
        <v>0.99761734572313554</v>
      </c>
      <c r="J29" s="19">
        <v>100000</v>
      </c>
      <c r="K29" s="20">
        <f>J29*H29</f>
        <v>238.26542768644273</v>
      </c>
      <c r="L29" s="20">
        <f>C29*(J30+G29*K29)</f>
        <v>99833.214200619477</v>
      </c>
      <c r="M29" s="5">
        <f t="shared" ref="M29:M45" si="16">L29+M30</f>
        <v>7725863.2405267134</v>
      </c>
      <c r="N29" s="32">
        <f>M29/J29</f>
        <v>77.258632405267136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99833.214200619477</v>
      </c>
      <c r="T29" s="35">
        <f t="shared" ref="T29:T47" si="19">N29</f>
        <v>77.258632405267136</v>
      </c>
      <c r="U29" s="42">
        <v>0.95864674002964168</v>
      </c>
      <c r="V29" s="43">
        <f>1-U29</f>
        <v>4.1353259970358325E-2</v>
      </c>
      <c r="W29" s="29">
        <f>S29*U29</f>
        <v>95704.785340104791</v>
      </c>
      <c r="X29" s="29">
        <f t="shared" ref="X29:X45" si="20">X30+W29</f>
        <v>6864498.5144106578</v>
      </c>
      <c r="Y29" s="40">
        <f>X29/R29</f>
        <v>68.644985144106585</v>
      </c>
      <c r="Z29" s="36">
        <f>T29-Y29</f>
        <v>8.6136472611605512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2291</v>
      </c>
      <c r="E30" s="55">
        <v>2</v>
      </c>
      <c r="F30" s="3">
        <f t="shared" ref="F30:F47" si="21">E30/D30</f>
        <v>8.7298123090353555E-4</v>
      </c>
      <c r="G30" s="2">
        <v>0.4</v>
      </c>
      <c r="H30" s="3">
        <f t="shared" ref="H30:H46" si="22">C30*F30/(1+(1-G30)*C30*F30)</f>
        <v>3.4846240961756247E-3</v>
      </c>
      <c r="I30" s="3">
        <f t="shared" ref="I30:I47" si="23">1-H30</f>
        <v>0.99651537590382433</v>
      </c>
      <c r="J30" s="5">
        <f>I29*J29</f>
        <v>99761.734572313551</v>
      </c>
      <c r="K30" s="5">
        <f t="shared" ref="K30:K47" si="24">J30*H30</f>
        <v>347.6321441669607</v>
      </c>
      <c r="L30" s="5">
        <f t="shared" ref="L30:L46" si="25">C30*(J31+G30*K30)</f>
        <v>398212.62114325346</v>
      </c>
      <c r="M30" s="5">
        <f t="shared" si="16"/>
        <v>7626030.0263260938</v>
      </c>
      <c r="N30" s="33">
        <f t="shared" ref="N30:N47" si="26">M30/J30</f>
        <v>76.4424361607132</v>
      </c>
      <c r="O30" s="4"/>
      <c r="Q30" s="27" t="s">
        <v>36</v>
      </c>
      <c r="R30" s="29">
        <f t="shared" si="17"/>
        <v>99761.734572313551</v>
      </c>
      <c r="S30" s="29">
        <f t="shared" si="18"/>
        <v>398212.62114325346</v>
      </c>
      <c r="T30" s="35">
        <f t="shared" si="19"/>
        <v>76.4424361607132</v>
      </c>
      <c r="U30" s="42">
        <v>0.95864674002964168</v>
      </c>
      <c r="V30" s="43">
        <f>1-U30</f>
        <v>4.1353259970358325E-2</v>
      </c>
      <c r="W30" s="29">
        <f t="shared" ref="W30:W47" si="27">S30*U30</f>
        <v>381745.23109763867</v>
      </c>
      <c r="X30" s="29">
        <f t="shared" si="20"/>
        <v>6768793.7290705526</v>
      </c>
      <c r="Y30" s="35">
        <f t="shared" ref="Y30:Y47" si="28">X30/R30</f>
        <v>67.849599428968503</v>
      </c>
      <c r="Z30" s="36">
        <f t="shared" ref="Z30:Z47" si="29">T30-Y30</f>
        <v>8.592836731744697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3296</v>
      </c>
      <c r="E31" s="55">
        <v>1</v>
      </c>
      <c r="F31" s="3">
        <f t="shared" si="21"/>
        <v>3.0339805825242716E-4</v>
      </c>
      <c r="G31" s="2">
        <v>0.5</v>
      </c>
      <c r="H31" s="3">
        <f t="shared" si="22"/>
        <v>1.5158405335758678E-3</v>
      </c>
      <c r="I31" s="3">
        <f t="shared" si="23"/>
        <v>0.9984841594664241</v>
      </c>
      <c r="J31" s="5">
        <f t="shared" ref="J31:J47" si="30">I30*J30</f>
        <v>99414.10242814658</v>
      </c>
      <c r="K31" s="5">
        <f t="shared" si="24"/>
        <v>150.6959260696477</v>
      </c>
      <c r="L31" s="5">
        <f t="shared" si="25"/>
        <v>496693.77232555882</v>
      </c>
      <c r="M31" s="5">
        <f t="shared" si="16"/>
        <v>7227817.4051828403</v>
      </c>
      <c r="N31" s="33">
        <f t="shared" si="26"/>
        <v>72.704145877159448</v>
      </c>
      <c r="O31" s="4"/>
      <c r="Q31" s="27" t="s">
        <v>38</v>
      </c>
      <c r="R31" s="29">
        <f t="shared" si="17"/>
        <v>99414.10242814658</v>
      </c>
      <c r="S31" s="29">
        <f t="shared" si="18"/>
        <v>496693.77232555882</v>
      </c>
      <c r="T31" s="35">
        <f t="shared" si="19"/>
        <v>72.704145877159448</v>
      </c>
      <c r="U31" s="42">
        <v>0.95864674002964168</v>
      </c>
      <c r="V31" s="43">
        <f>1-U31</f>
        <v>4.1353259970358325E-2</v>
      </c>
      <c r="W31" s="29">
        <f t="shared" si="27"/>
        <v>476153.86563292204</v>
      </c>
      <c r="X31" s="29">
        <f t="shared" si="20"/>
        <v>6387048.497972914</v>
      </c>
      <c r="Y31" s="35">
        <f t="shared" si="28"/>
        <v>64.246906042221468</v>
      </c>
      <c r="Z31" s="36">
        <f t="shared" si="29"/>
        <v>8.4572398349379796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3461</v>
      </c>
      <c r="E32" s="55">
        <v>1</v>
      </c>
      <c r="F32" s="3">
        <f t="shared" si="21"/>
        <v>2.8893383415197921E-4</v>
      </c>
      <c r="G32" s="2">
        <v>0.5</v>
      </c>
      <c r="H32" s="3">
        <f t="shared" si="22"/>
        <v>1.4436263894903999E-3</v>
      </c>
      <c r="I32" s="3">
        <f t="shared" si="23"/>
        <v>0.99855637361050964</v>
      </c>
      <c r="J32" s="5">
        <f t="shared" si="30"/>
        <v>99263.406502076934</v>
      </c>
      <c r="K32" s="5">
        <f t="shared" si="24"/>
        <v>143.29927313711121</v>
      </c>
      <c r="L32" s="5">
        <f t="shared" si="25"/>
        <v>495958.78432754194</v>
      </c>
      <c r="M32" s="5">
        <f t="shared" si="16"/>
        <v>6731123.6328572817</v>
      </c>
      <c r="N32" s="33">
        <f t="shared" si="26"/>
        <v>67.810725725158775</v>
      </c>
      <c r="O32" s="4"/>
      <c r="Q32" s="27" t="s">
        <v>40</v>
      </c>
      <c r="R32" s="29">
        <f t="shared" si="17"/>
        <v>99263.406502076934</v>
      </c>
      <c r="S32" s="29">
        <f t="shared" si="18"/>
        <v>495958.78432754194</v>
      </c>
      <c r="T32" s="35">
        <f t="shared" si="19"/>
        <v>67.810725725158775</v>
      </c>
      <c r="U32" s="42">
        <v>0.95864674002964168</v>
      </c>
      <c r="V32" s="43">
        <f>1-U32</f>
        <v>4.1353259970358325E-2</v>
      </c>
      <c r="W32" s="29">
        <f t="shared" si="27"/>
        <v>475449.27178466221</v>
      </c>
      <c r="X32" s="29">
        <f t="shared" si="20"/>
        <v>5910894.6323399916</v>
      </c>
      <c r="Y32" s="35">
        <f t="shared" si="28"/>
        <v>59.547569851094273</v>
      </c>
      <c r="Z32" s="36">
        <f t="shared" si="29"/>
        <v>8.2631558740645019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3667</v>
      </c>
      <c r="E33" s="55">
        <v>3</v>
      </c>
      <c r="F33" s="3">
        <f t="shared" si="21"/>
        <v>8.181074447777475E-4</v>
      </c>
      <c r="G33" s="2">
        <v>0.5</v>
      </c>
      <c r="H33" s="3">
        <f t="shared" si="22"/>
        <v>4.0821880527962991E-3</v>
      </c>
      <c r="I33" s="3">
        <f t="shared" si="23"/>
        <v>0.99591781194720375</v>
      </c>
      <c r="J33" s="5">
        <f t="shared" si="30"/>
        <v>99120.107228939829</v>
      </c>
      <c r="K33" s="5">
        <f t="shared" si="24"/>
        <v>404.62691752186623</v>
      </c>
      <c r="L33" s="5">
        <f t="shared" si="25"/>
        <v>494588.96885089454</v>
      </c>
      <c r="M33" s="5">
        <f t="shared" si="16"/>
        <v>6235164.8485297402</v>
      </c>
      <c r="N33" s="33">
        <f t="shared" si="26"/>
        <v>62.905146320395382</v>
      </c>
      <c r="O33" s="4"/>
      <c r="Q33" s="27" t="s">
        <v>42</v>
      </c>
      <c r="R33" s="29">
        <f t="shared" si="17"/>
        <v>99120.107228939829</v>
      </c>
      <c r="S33" s="29">
        <f t="shared" si="18"/>
        <v>494588.96885089454</v>
      </c>
      <c r="T33" s="35">
        <f t="shared" si="19"/>
        <v>62.905146320395382</v>
      </c>
      <c r="U33" s="42">
        <v>0.95864674002964168</v>
      </c>
      <c r="V33" s="43">
        <f>1-U33</f>
        <v>4.1353259970358325E-2</v>
      </c>
      <c r="W33" s="29">
        <f t="shared" si="27"/>
        <v>474136.10264353204</v>
      </c>
      <c r="X33" s="29">
        <f t="shared" si="20"/>
        <v>5435445.3605553294</v>
      </c>
      <c r="Y33" s="35">
        <f t="shared" si="28"/>
        <v>54.836960052928163</v>
      </c>
      <c r="Z33" s="36">
        <f t="shared" si="29"/>
        <v>8.0681862674672189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4102</v>
      </c>
      <c r="E34" s="55">
        <v>4</v>
      </c>
      <c r="F34" s="3">
        <f t="shared" si="21"/>
        <v>9.7513408093612868E-4</v>
      </c>
      <c r="G34" s="2">
        <v>0.5</v>
      </c>
      <c r="H34" s="3">
        <f t="shared" si="22"/>
        <v>4.8638132295719836E-3</v>
      </c>
      <c r="I34" s="3">
        <f t="shared" si="23"/>
        <v>0.99513618677042803</v>
      </c>
      <c r="J34" s="5">
        <f t="shared" si="30"/>
        <v>98715.480311417967</v>
      </c>
      <c r="K34" s="5">
        <f t="shared" si="24"/>
        <v>480.1336591022274</v>
      </c>
      <c r="L34" s="5">
        <f t="shared" si="25"/>
        <v>492377.06740933424</v>
      </c>
      <c r="M34" s="5">
        <f t="shared" si="16"/>
        <v>5740575.8796788454</v>
      </c>
      <c r="N34" s="33">
        <f t="shared" si="26"/>
        <v>58.152742220055423</v>
      </c>
      <c r="O34" s="4"/>
      <c r="Q34" s="27" t="s">
        <v>44</v>
      </c>
      <c r="R34" s="29">
        <f t="shared" si="17"/>
        <v>98715.480311417967</v>
      </c>
      <c r="S34" s="29">
        <f t="shared" si="18"/>
        <v>492377.06740933424</v>
      </c>
      <c r="T34" s="35">
        <f t="shared" si="19"/>
        <v>58.152742220055423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477202.11316756328</v>
      </c>
      <c r="X34" s="29">
        <f t="shared" si="20"/>
        <v>4961309.2579117976</v>
      </c>
      <c r="Y34" s="35">
        <f t="shared" si="28"/>
        <v>50.258675156726618</v>
      </c>
      <c r="Z34" s="36">
        <f t="shared" si="29"/>
        <v>7.894067063328805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4354</v>
      </c>
      <c r="E35" s="55">
        <v>3</v>
      </c>
      <c r="F35" s="3">
        <f t="shared" si="21"/>
        <v>6.8902158934313273E-4</v>
      </c>
      <c r="G35" s="2">
        <v>0.5</v>
      </c>
      <c r="H35" s="3">
        <f t="shared" si="22"/>
        <v>3.4391837670526191E-3</v>
      </c>
      <c r="I35" s="3">
        <f t="shared" si="23"/>
        <v>0.99656081623294734</v>
      </c>
      <c r="J35" s="5">
        <f t="shared" si="30"/>
        <v>98235.34665231574</v>
      </c>
      <c r="K35" s="5">
        <f t="shared" si="24"/>
        <v>337.84940955743116</v>
      </c>
      <c r="L35" s="5">
        <f t="shared" si="25"/>
        <v>490332.10973768518</v>
      </c>
      <c r="M35" s="5">
        <f t="shared" si="16"/>
        <v>5248198.8122695107</v>
      </c>
      <c r="N35" s="33">
        <f t="shared" si="26"/>
        <v>53.424749757787851</v>
      </c>
      <c r="O35" s="4"/>
      <c r="Q35" s="27" t="s">
        <v>46</v>
      </c>
      <c r="R35" s="29">
        <f t="shared" si="17"/>
        <v>98235.34665231574</v>
      </c>
      <c r="S35" s="29">
        <f t="shared" si="18"/>
        <v>490332.10973768518</v>
      </c>
      <c r="T35" s="35">
        <f t="shared" si="19"/>
        <v>53.424749757787851</v>
      </c>
      <c r="U35" s="42">
        <v>0.96192878092594225</v>
      </c>
      <c r="V35" s="43">
        <f t="shared" si="31"/>
        <v>3.8071219074057749E-2</v>
      </c>
      <c r="W35" s="29">
        <f t="shared" si="27"/>
        <v>471664.56856881687</v>
      </c>
      <c r="X35" s="29">
        <f t="shared" si="20"/>
        <v>4484107.1447442342</v>
      </c>
      <c r="Y35" s="35">
        <f t="shared" si="28"/>
        <v>45.646575265976615</v>
      </c>
      <c r="Z35" s="36">
        <f t="shared" si="29"/>
        <v>7.7781744918112352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3925</v>
      </c>
      <c r="E36" s="55">
        <v>7</v>
      </c>
      <c r="F36" s="3">
        <f t="shared" si="21"/>
        <v>1.7834394904458599E-3</v>
      </c>
      <c r="G36" s="2">
        <v>0.5</v>
      </c>
      <c r="H36" s="3">
        <f t="shared" si="22"/>
        <v>8.8776157260621429E-3</v>
      </c>
      <c r="I36" s="3">
        <f t="shared" si="23"/>
        <v>0.99112238427393784</v>
      </c>
      <c r="J36" s="5">
        <f t="shared" si="30"/>
        <v>97897.497242758312</v>
      </c>
      <c r="K36" s="5">
        <f t="shared" si="24"/>
        <v>869.09636106443645</v>
      </c>
      <c r="L36" s="5">
        <f t="shared" si="25"/>
        <v>487314.74531113048</v>
      </c>
      <c r="M36" s="5">
        <f t="shared" si="16"/>
        <v>4757866.7025318258</v>
      </c>
      <c r="N36" s="33">
        <f t="shared" si="26"/>
        <v>48.600493746368734</v>
      </c>
      <c r="O36" s="4"/>
      <c r="Q36" s="27" t="s">
        <v>48</v>
      </c>
      <c r="R36" s="29">
        <f t="shared" si="17"/>
        <v>97897.497242758312</v>
      </c>
      <c r="S36" s="29">
        <f t="shared" si="18"/>
        <v>487314.74531113048</v>
      </c>
      <c r="T36" s="35">
        <f t="shared" si="19"/>
        <v>48.600493746368734</v>
      </c>
      <c r="U36" s="42">
        <v>0.95558309086652893</v>
      </c>
      <c r="V36" s="43">
        <f t="shared" si="31"/>
        <v>4.4416909133471072E-2</v>
      </c>
      <c r="W36" s="29">
        <f t="shared" si="27"/>
        <v>465669.73054924537</v>
      </c>
      <c r="X36" s="29">
        <f t="shared" si="20"/>
        <v>4012442.5761754168</v>
      </c>
      <c r="Y36" s="35">
        <f t="shared" si="28"/>
        <v>40.986160925296033</v>
      </c>
      <c r="Z36" s="36">
        <f t="shared" si="29"/>
        <v>7.6143328210727006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4177</v>
      </c>
      <c r="E37" s="55">
        <v>6</v>
      </c>
      <c r="F37" s="3">
        <f t="shared" si="21"/>
        <v>1.4364376346660283E-3</v>
      </c>
      <c r="G37" s="2">
        <v>0.5</v>
      </c>
      <c r="H37" s="3">
        <f t="shared" si="22"/>
        <v>7.1564885496183213E-3</v>
      </c>
      <c r="I37" s="3">
        <f t="shared" si="23"/>
        <v>0.99284351145038163</v>
      </c>
      <c r="J37" s="5">
        <f t="shared" si="30"/>
        <v>97028.400881693873</v>
      </c>
      <c r="K37" s="5">
        <f t="shared" si="24"/>
        <v>694.38263989761845</v>
      </c>
      <c r="L37" s="5">
        <f t="shared" si="25"/>
        <v>483406.04780872527</v>
      </c>
      <c r="M37" s="5">
        <f t="shared" si="16"/>
        <v>4270551.957220695</v>
      </c>
      <c r="N37" s="33">
        <f t="shared" si="26"/>
        <v>44.013422033284385</v>
      </c>
      <c r="O37" s="4"/>
      <c r="Q37" s="27" t="s">
        <v>50</v>
      </c>
      <c r="R37" s="29">
        <f t="shared" si="17"/>
        <v>97028.400881693873</v>
      </c>
      <c r="S37" s="29">
        <f t="shared" si="18"/>
        <v>483406.04780872527</v>
      </c>
      <c r="T37" s="35">
        <f t="shared" si="19"/>
        <v>44.013422033284385</v>
      </c>
      <c r="U37" s="42">
        <v>0.95343645724036619</v>
      </c>
      <c r="V37" s="43">
        <f t="shared" si="31"/>
        <v>4.6563542759633814E-2</v>
      </c>
      <c r="W37" s="29">
        <f t="shared" si="27"/>
        <v>460896.9496313181</v>
      </c>
      <c r="X37" s="29">
        <f t="shared" si="20"/>
        <v>3546772.8456261717</v>
      </c>
      <c r="Y37" s="35">
        <f t="shared" si="28"/>
        <v>36.553965781119381</v>
      </c>
      <c r="Z37" s="36">
        <f t="shared" si="29"/>
        <v>7.4594562521650047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4912</v>
      </c>
      <c r="E38" s="55">
        <v>10</v>
      </c>
      <c r="F38" s="3">
        <f t="shared" si="21"/>
        <v>2.0358306188925082E-3</v>
      </c>
      <c r="G38" s="2">
        <v>0.5</v>
      </c>
      <c r="H38" s="3">
        <f t="shared" si="22"/>
        <v>1.01276078590237E-2</v>
      </c>
      <c r="I38" s="3">
        <f t="shared" si="23"/>
        <v>0.98987239214097633</v>
      </c>
      <c r="J38" s="5">
        <f t="shared" si="30"/>
        <v>96334.01824179625</v>
      </c>
      <c r="K38" s="5">
        <f t="shared" si="24"/>
        <v>975.63316023694813</v>
      </c>
      <c r="L38" s="5">
        <f t="shared" si="25"/>
        <v>479231.00830838893</v>
      </c>
      <c r="M38" s="5">
        <f t="shared" si="16"/>
        <v>3787145.9094119701</v>
      </c>
      <c r="N38" s="33">
        <f t="shared" si="26"/>
        <v>39.312653811515659</v>
      </c>
      <c r="O38" s="4"/>
      <c r="Q38" s="27" t="s">
        <v>52</v>
      </c>
      <c r="R38" s="29">
        <f t="shared" si="17"/>
        <v>96334.01824179625</v>
      </c>
      <c r="S38" s="29">
        <f t="shared" si="18"/>
        <v>479231.00830838893</v>
      </c>
      <c r="T38" s="35">
        <f t="shared" si="19"/>
        <v>39.312653811515659</v>
      </c>
      <c r="U38" s="42">
        <v>0.93748024841036759</v>
      </c>
      <c r="V38" s="43">
        <f t="shared" si="31"/>
        <v>6.2519751589632411E-2</v>
      </c>
      <c r="W38" s="29">
        <f t="shared" si="27"/>
        <v>449269.60471489938</v>
      </c>
      <c r="X38" s="29">
        <f t="shared" si="20"/>
        <v>3085875.8959948537</v>
      </c>
      <c r="Y38" s="35">
        <f t="shared" si="28"/>
        <v>32.033086051174294</v>
      </c>
      <c r="Z38" s="36">
        <f t="shared" si="29"/>
        <v>7.2795677603413651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5167</v>
      </c>
      <c r="E39" s="55">
        <v>16</v>
      </c>
      <c r="F39" s="3">
        <f t="shared" si="21"/>
        <v>3.0965744145538998E-3</v>
      </c>
      <c r="G39" s="2">
        <v>0.5</v>
      </c>
      <c r="H39" s="3">
        <f t="shared" si="22"/>
        <v>1.5363933166890723E-2</v>
      </c>
      <c r="I39" s="3">
        <f t="shared" si="23"/>
        <v>0.98463606683310922</v>
      </c>
      <c r="J39" s="5">
        <f t="shared" si="30"/>
        <v>95358.385081559303</v>
      </c>
      <c r="K39" s="5">
        <f t="shared" si="24"/>
        <v>1465.0798552957065</v>
      </c>
      <c r="L39" s="5">
        <f t="shared" si="25"/>
        <v>473129.22576955723</v>
      </c>
      <c r="M39" s="5">
        <f t="shared" si="16"/>
        <v>3307914.9011035813</v>
      </c>
      <c r="N39" s="33">
        <f t="shared" si="26"/>
        <v>34.689292381308121</v>
      </c>
      <c r="O39" s="4"/>
      <c r="Q39" s="27" t="s">
        <v>54</v>
      </c>
      <c r="R39" s="29">
        <f t="shared" si="17"/>
        <v>95358.385081559303</v>
      </c>
      <c r="S39" s="29">
        <f t="shared" si="18"/>
        <v>473129.22576955723</v>
      </c>
      <c r="T39" s="35">
        <f t="shared" si="19"/>
        <v>34.689292381308121</v>
      </c>
      <c r="U39" s="42">
        <v>0.91788799906018037</v>
      </c>
      <c r="V39" s="43">
        <f t="shared" si="31"/>
        <v>8.2112000939819629E-2</v>
      </c>
      <c r="W39" s="29">
        <f t="shared" si="27"/>
        <v>434279.63833851123</v>
      </c>
      <c r="X39" s="29">
        <f t="shared" si="20"/>
        <v>2636606.2912799544</v>
      </c>
      <c r="Y39" s="35">
        <f t="shared" si="28"/>
        <v>27.649443612377507</v>
      </c>
      <c r="Z39" s="36">
        <f t="shared" si="29"/>
        <v>7.0398487689306144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4993</v>
      </c>
      <c r="E40" s="55">
        <v>21</v>
      </c>
      <c r="F40" s="3">
        <f t="shared" si="21"/>
        <v>4.205888243540957E-3</v>
      </c>
      <c r="G40" s="2">
        <v>0.5</v>
      </c>
      <c r="H40" s="3">
        <f t="shared" si="22"/>
        <v>2.0810623327717763E-2</v>
      </c>
      <c r="I40" s="3">
        <f t="shared" si="23"/>
        <v>0.97918937667228223</v>
      </c>
      <c r="J40" s="5">
        <f t="shared" si="30"/>
        <v>93893.30522626359</v>
      </c>
      <c r="K40" s="5">
        <f t="shared" si="24"/>
        <v>1953.9782080582052</v>
      </c>
      <c r="L40" s="5">
        <f t="shared" si="25"/>
        <v>464581.58061117237</v>
      </c>
      <c r="M40" s="5">
        <f t="shared" si="16"/>
        <v>2834785.6753340242</v>
      </c>
      <c r="N40" s="33">
        <f t="shared" si="26"/>
        <v>30.191563376140319</v>
      </c>
      <c r="O40" s="4"/>
      <c r="Q40" s="27" t="s">
        <v>56</v>
      </c>
      <c r="R40" s="29">
        <f t="shared" si="17"/>
        <v>93893.30522626359</v>
      </c>
      <c r="S40" s="29">
        <f t="shared" si="18"/>
        <v>464581.58061117237</v>
      </c>
      <c r="T40" s="35">
        <f t="shared" si="19"/>
        <v>30.191563376140319</v>
      </c>
      <c r="U40" s="42">
        <v>0.89571782863194893</v>
      </c>
      <c r="V40" s="43">
        <f t="shared" si="31"/>
        <v>0.10428217136805107</v>
      </c>
      <c r="W40" s="29">
        <f t="shared" si="27"/>
        <v>416134.00460743805</v>
      </c>
      <c r="X40" s="29">
        <f t="shared" si="20"/>
        <v>2202326.652941443</v>
      </c>
      <c r="Y40" s="35">
        <f t="shared" si="28"/>
        <v>23.455630277731601</v>
      </c>
      <c r="Z40" s="36">
        <f t="shared" si="29"/>
        <v>6.7359330984087187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4131</v>
      </c>
      <c r="E41" s="55">
        <v>32</v>
      </c>
      <c r="F41" s="3">
        <f t="shared" si="21"/>
        <v>7.7463083999031708E-3</v>
      </c>
      <c r="G41" s="2">
        <v>0.5</v>
      </c>
      <c r="H41" s="3">
        <f t="shared" si="22"/>
        <v>3.7995725480883397E-2</v>
      </c>
      <c r="I41" s="3">
        <f t="shared" si="23"/>
        <v>0.96200427451911663</v>
      </c>
      <c r="J41" s="5">
        <f t="shared" si="30"/>
        <v>91939.327018205382</v>
      </c>
      <c r="K41" s="5">
        <f t="shared" si="24"/>
        <v>3493.3014302808974</v>
      </c>
      <c r="L41" s="5">
        <f t="shared" si="25"/>
        <v>450963.3815153247</v>
      </c>
      <c r="M41" s="5">
        <f t="shared" si="16"/>
        <v>2370204.0947228521</v>
      </c>
      <c r="N41" s="33">
        <f t="shared" si="26"/>
        <v>25.780089669935432</v>
      </c>
      <c r="O41" s="4"/>
      <c r="Q41" s="27" t="s">
        <v>58</v>
      </c>
      <c r="R41" s="29">
        <f t="shared" si="17"/>
        <v>91939.327018205382</v>
      </c>
      <c r="S41" s="29">
        <f t="shared" si="18"/>
        <v>450963.3815153247</v>
      </c>
      <c r="T41" s="35">
        <f t="shared" si="19"/>
        <v>25.780089669935432</v>
      </c>
      <c r="U41" s="42">
        <v>0.86473435856680392</v>
      </c>
      <c r="V41" s="43">
        <f t="shared" si="31"/>
        <v>0.13526564143319608</v>
      </c>
      <c r="W41" s="29">
        <f t="shared" si="27"/>
        <v>389963.53045177116</v>
      </c>
      <c r="X41" s="29">
        <f t="shared" si="20"/>
        <v>1786192.6483340051</v>
      </c>
      <c r="Y41" s="35">
        <f t="shared" si="28"/>
        <v>19.427949999898431</v>
      </c>
      <c r="Z41" s="36">
        <f t="shared" si="29"/>
        <v>6.3521396700370012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3342</v>
      </c>
      <c r="E42" s="55">
        <v>42</v>
      </c>
      <c r="F42" s="3">
        <f t="shared" si="21"/>
        <v>1.2567324955116697E-2</v>
      </c>
      <c r="G42" s="2">
        <v>0.5</v>
      </c>
      <c r="H42" s="3">
        <f t="shared" si="22"/>
        <v>6.0922541340295906E-2</v>
      </c>
      <c r="I42" s="3">
        <f t="shared" si="23"/>
        <v>0.93907745865970405</v>
      </c>
      <c r="J42" s="5">
        <f t="shared" si="30"/>
        <v>88446.025587924494</v>
      </c>
      <c r="K42" s="5">
        <f t="shared" si="24"/>
        <v>5388.3566502651993</v>
      </c>
      <c r="L42" s="5">
        <f t="shared" si="25"/>
        <v>428759.23631395941</v>
      </c>
      <c r="M42" s="5">
        <f t="shared" si="16"/>
        <v>1919240.7132075275</v>
      </c>
      <c r="N42" s="33">
        <f t="shared" si="26"/>
        <v>21.699569884003481</v>
      </c>
      <c r="O42" s="4"/>
      <c r="Q42" s="27" t="s">
        <v>60</v>
      </c>
      <c r="R42" s="29">
        <f t="shared" si="17"/>
        <v>88446.025587924494</v>
      </c>
      <c r="S42" s="29">
        <f t="shared" si="18"/>
        <v>428759.23631395941</v>
      </c>
      <c r="T42" s="35">
        <f t="shared" si="19"/>
        <v>21.699569884003481</v>
      </c>
      <c r="U42" s="42">
        <v>0.81758889711164551</v>
      </c>
      <c r="V42" s="43">
        <f t="shared" si="31"/>
        <v>0.18241110288835449</v>
      </c>
      <c r="W42" s="29">
        <f t="shared" si="27"/>
        <v>350548.79114436149</v>
      </c>
      <c r="X42" s="29">
        <f t="shared" si="20"/>
        <v>1396229.117882234</v>
      </c>
      <c r="Y42" s="35">
        <f t="shared" si="28"/>
        <v>15.786227912459875</v>
      </c>
      <c r="Z42" s="36">
        <f t="shared" si="29"/>
        <v>5.9133419715436055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2662</v>
      </c>
      <c r="E43" s="55">
        <v>58</v>
      </c>
      <c r="F43" s="3">
        <f t="shared" si="21"/>
        <v>2.1788129226145755E-2</v>
      </c>
      <c r="G43" s="2">
        <v>0.5</v>
      </c>
      <c r="H43" s="3">
        <f t="shared" si="22"/>
        <v>0.10331314570716066</v>
      </c>
      <c r="I43" s="3">
        <f t="shared" si="23"/>
        <v>0.89668685429283934</v>
      </c>
      <c r="J43" s="5">
        <f t="shared" si="30"/>
        <v>83057.668937659284</v>
      </c>
      <c r="K43" s="5">
        <f t="shared" si="24"/>
        <v>8580.9490530535058</v>
      </c>
      <c r="L43" s="5">
        <f t="shared" si="25"/>
        <v>393835.97205566266</v>
      </c>
      <c r="M43" s="5">
        <f t="shared" si="16"/>
        <v>1490481.4768935682</v>
      </c>
      <c r="N43" s="33">
        <f t="shared" si="26"/>
        <v>17.945139755996294</v>
      </c>
      <c r="O43" s="4"/>
      <c r="Q43" s="27" t="s">
        <v>62</v>
      </c>
      <c r="R43" s="29">
        <f t="shared" si="17"/>
        <v>83057.668937659284</v>
      </c>
      <c r="S43" s="29">
        <f t="shared" si="18"/>
        <v>393835.97205566266</v>
      </c>
      <c r="T43" s="35">
        <f t="shared" si="19"/>
        <v>17.945139755996294</v>
      </c>
      <c r="U43" s="42">
        <v>0.77888026534586052</v>
      </c>
      <c r="V43" s="43">
        <f t="shared" si="31"/>
        <v>0.22111973465413948</v>
      </c>
      <c r="W43" s="29">
        <f t="shared" si="27"/>
        <v>306751.06641745946</v>
      </c>
      <c r="X43" s="29">
        <f t="shared" si="20"/>
        <v>1045680.3267378726</v>
      </c>
      <c r="Y43" s="35">
        <f t="shared" si="28"/>
        <v>12.589810671459253</v>
      </c>
      <c r="Z43" s="36">
        <f t="shared" si="29"/>
        <v>5.3553290845370416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1768</v>
      </c>
      <c r="E44" s="55">
        <v>48</v>
      </c>
      <c r="F44" s="3">
        <f t="shared" si="21"/>
        <v>2.7149321266968326E-2</v>
      </c>
      <c r="G44" s="2">
        <v>0.5</v>
      </c>
      <c r="H44" s="3">
        <f t="shared" si="22"/>
        <v>0.12711864406779663</v>
      </c>
      <c r="I44" s="3">
        <f t="shared" si="23"/>
        <v>0.8728813559322034</v>
      </c>
      <c r="J44" s="5">
        <f t="shared" si="30"/>
        <v>74476.719884605773</v>
      </c>
      <c r="K44" s="5">
        <f t="shared" si="24"/>
        <v>9467.3796463481922</v>
      </c>
      <c r="L44" s="5">
        <f t="shared" si="25"/>
        <v>348715.15030715842</v>
      </c>
      <c r="M44" s="5">
        <f t="shared" si="16"/>
        <v>1096645.5048379055</v>
      </c>
      <c r="N44" s="33">
        <f t="shared" si="26"/>
        <v>14.724675127167899</v>
      </c>
      <c r="O44" s="4"/>
      <c r="Q44" s="27" t="s">
        <v>64</v>
      </c>
      <c r="R44" s="29">
        <f t="shared" si="17"/>
        <v>74476.719884605773</v>
      </c>
      <c r="S44" s="29">
        <f t="shared" si="18"/>
        <v>348715.15030715842</v>
      </c>
      <c r="T44" s="35">
        <f t="shared" si="19"/>
        <v>14.724675127167899</v>
      </c>
      <c r="U44" s="42">
        <v>0.71980976748499381</v>
      </c>
      <c r="V44" s="43">
        <f t="shared" si="31"/>
        <v>0.28019023251500619</v>
      </c>
      <c r="W44" s="29">
        <f t="shared" si="27"/>
        <v>251008.57126109037</v>
      </c>
      <c r="X44" s="29">
        <f t="shared" si="20"/>
        <v>738929.26032041304</v>
      </c>
      <c r="Y44" s="35">
        <f t="shared" si="28"/>
        <v>9.9216139145938484</v>
      </c>
      <c r="Z44" s="36">
        <f t="shared" si="29"/>
        <v>4.8030612125740504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1166</v>
      </c>
      <c r="E45" s="55">
        <v>56</v>
      </c>
      <c r="F45" s="3">
        <f t="shared" si="21"/>
        <v>4.8027444253859346E-2</v>
      </c>
      <c r="G45" s="2">
        <v>0.5</v>
      </c>
      <c r="H45" s="3">
        <f t="shared" si="22"/>
        <v>0.21439509954058192</v>
      </c>
      <c r="I45" s="3">
        <f t="shared" si="23"/>
        <v>0.78560490045941811</v>
      </c>
      <c r="J45" s="5">
        <f t="shared" si="30"/>
        <v>65009.34023825758</v>
      </c>
      <c r="K45" s="5">
        <f t="shared" si="24"/>
        <v>13937.683971448791</v>
      </c>
      <c r="L45" s="5">
        <f t="shared" si="25"/>
        <v>290202.49126266595</v>
      </c>
      <c r="M45" s="5">
        <f t="shared" si="16"/>
        <v>747930.35453074705</v>
      </c>
      <c r="N45" s="33">
        <f t="shared" si="26"/>
        <v>11.50496762141565</v>
      </c>
      <c r="O45" s="4"/>
      <c r="Q45" s="27" t="s">
        <v>66</v>
      </c>
      <c r="R45" s="29">
        <f t="shared" si="17"/>
        <v>65009.34023825758</v>
      </c>
      <c r="S45" s="29">
        <f t="shared" si="18"/>
        <v>290202.49126266595</v>
      </c>
      <c r="T45" s="35">
        <f t="shared" si="19"/>
        <v>11.50496762141565</v>
      </c>
      <c r="U45" s="42">
        <v>0.68480776711742686</v>
      </c>
      <c r="V45" s="43">
        <f t="shared" si="31"/>
        <v>0.31519223288257314</v>
      </c>
      <c r="W45" s="29">
        <f t="shared" si="27"/>
        <v>198732.92005350086</v>
      </c>
      <c r="X45" s="29">
        <f t="shared" si="20"/>
        <v>487920.6890593227</v>
      </c>
      <c r="Y45" s="35">
        <f t="shared" si="28"/>
        <v>7.505393644530244</v>
      </c>
      <c r="Z45" s="36">
        <f t="shared" si="29"/>
        <v>3.9995739768854062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626</v>
      </c>
      <c r="E46" s="55">
        <v>45</v>
      </c>
      <c r="F46" s="3">
        <f t="shared" si="21"/>
        <v>7.1884984025559109E-2</v>
      </c>
      <c r="G46" s="2">
        <v>0.5</v>
      </c>
      <c r="H46" s="3">
        <f t="shared" si="22"/>
        <v>0.30467163168584971</v>
      </c>
      <c r="I46" s="3">
        <f t="shared" si="23"/>
        <v>0.69532836831415024</v>
      </c>
      <c r="J46" s="5">
        <f t="shared" si="30"/>
        <v>51071.656266808794</v>
      </c>
      <c r="K46" s="5">
        <f t="shared" si="24"/>
        <v>15560.084847707487</v>
      </c>
      <c r="L46" s="5">
        <f t="shared" si="25"/>
        <v>216458.06921477523</v>
      </c>
      <c r="M46" s="5">
        <f>L46+M47</f>
        <v>457727.8632680811</v>
      </c>
      <c r="N46" s="33">
        <f t="shared" si="26"/>
        <v>8.9624636584491597</v>
      </c>
      <c r="O46" s="4"/>
      <c r="Q46" s="27" t="s">
        <v>68</v>
      </c>
      <c r="R46" s="29">
        <f t="shared" si="17"/>
        <v>51071.656266808794</v>
      </c>
      <c r="S46" s="29">
        <f t="shared" si="18"/>
        <v>216458.06921477523</v>
      </c>
      <c r="T46" s="35">
        <f t="shared" si="19"/>
        <v>8.9624636584491597</v>
      </c>
      <c r="U46" s="42">
        <v>0.65629805890441617</v>
      </c>
      <c r="V46" s="43">
        <f t="shared" si="31"/>
        <v>0.34370194109558383</v>
      </c>
      <c r="W46" s="29">
        <f t="shared" si="27"/>
        <v>142061.01065985474</v>
      </c>
      <c r="X46" s="29">
        <f>X47+W46</f>
        <v>289187.76900582184</v>
      </c>
      <c r="Y46" s="35">
        <f t="shared" si="28"/>
        <v>5.6623926096119872</v>
      </c>
      <c r="Z46" s="36">
        <f t="shared" si="29"/>
        <v>3.3000710488371725</v>
      </c>
    </row>
    <row r="47" spans="1:26" s="2" customFormat="1" x14ac:dyDescent="0.25">
      <c r="A47" s="12">
        <v>19</v>
      </c>
      <c r="B47" s="13" t="s">
        <v>69</v>
      </c>
      <c r="C47" s="12"/>
      <c r="D47" s="55">
        <v>462</v>
      </c>
      <c r="E47" s="55">
        <v>68</v>
      </c>
      <c r="F47" s="17">
        <f t="shared" si="21"/>
        <v>0.1471861471861472</v>
      </c>
      <c r="G47" s="12"/>
      <c r="H47" s="17">
        <v>1</v>
      </c>
      <c r="I47" s="17">
        <f t="shared" si="23"/>
        <v>0</v>
      </c>
      <c r="J47" s="21">
        <f t="shared" si="30"/>
        <v>35511.571419101303</v>
      </c>
      <c r="K47" s="21">
        <f t="shared" si="24"/>
        <v>35511.571419101303</v>
      </c>
      <c r="L47" s="21">
        <f>K47/F47</f>
        <v>241269.7940533059</v>
      </c>
      <c r="M47" s="21">
        <f>L47</f>
        <v>241269.7940533059</v>
      </c>
      <c r="N47" s="34">
        <f t="shared" si="26"/>
        <v>6.7941176470588234</v>
      </c>
      <c r="O47" s="4"/>
      <c r="Q47" s="30" t="s">
        <v>69</v>
      </c>
      <c r="R47" s="31">
        <f t="shared" si="17"/>
        <v>35511.571419101303</v>
      </c>
      <c r="S47" s="31">
        <f t="shared" si="18"/>
        <v>241269.7940533059</v>
      </c>
      <c r="T47" s="38">
        <f t="shared" si="19"/>
        <v>6.7941176470588234</v>
      </c>
      <c r="U47" s="44">
        <v>0.6098018151143324</v>
      </c>
      <c r="V47" s="45">
        <f t="shared" si="31"/>
        <v>0.3901981848856676</v>
      </c>
      <c r="W47" s="31">
        <f t="shared" si="27"/>
        <v>147126.7583459671</v>
      </c>
      <c r="X47" s="31">
        <f>W47</f>
        <v>147126.7583459671</v>
      </c>
      <c r="Y47" s="38">
        <f t="shared" si="28"/>
        <v>4.1430652732767879</v>
      </c>
      <c r="Z47" s="37">
        <f t="shared" si="29"/>
        <v>2.6510523737820355</v>
      </c>
    </row>
    <row r="48" spans="1:26" s="2" customFormat="1" ht="13.2" x14ac:dyDescent="0.25">
      <c r="B48" s="2" t="s">
        <v>70</v>
      </c>
      <c r="D48" s="58">
        <f>SUM(D29:D47)</f>
        <v>58921</v>
      </c>
      <c r="E48" s="58">
        <f>SUM(E29:E47)</f>
        <v>424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929</v>
      </c>
      <c r="E54" s="49">
        <f>E4+E29</f>
        <v>6</v>
      </c>
      <c r="F54" s="3">
        <f>E54/D54</f>
        <v>6.4585575888051671E-3</v>
      </c>
      <c r="G54" s="2">
        <v>0.3</v>
      </c>
      <c r="H54" s="18">
        <f>C54*F54/(1+(1-G54)*C54*F54)</f>
        <v>6.4294899271324472E-3</v>
      </c>
      <c r="I54" s="18">
        <f>1-H54</f>
        <v>0.99357051007286756</v>
      </c>
      <c r="J54" s="19">
        <v>100000</v>
      </c>
      <c r="K54" s="20">
        <f>J54*H54</f>
        <v>642.94899271324471</v>
      </c>
      <c r="L54" s="20">
        <f>C54*(J55+G54*K54)</f>
        <v>99549.935705100739</v>
      </c>
      <c r="M54" s="5">
        <f t="shared" ref="M54:M70" si="32">L54+M55</f>
        <v>7483493.3641072819</v>
      </c>
      <c r="N54" s="32">
        <f>M54/J54</f>
        <v>74.834933641072823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99549.935705100739</v>
      </c>
      <c r="T54" s="35">
        <f t="shared" ref="T54:T72" si="35">N54</f>
        <v>74.834933641072823</v>
      </c>
      <c r="U54" s="42">
        <v>0.96170886472285344</v>
      </c>
      <c r="V54" s="43">
        <f>1-U54</f>
        <v>3.829113527714656E-2</v>
      </c>
      <c r="W54" s="29">
        <f>S54*U54</f>
        <v>95738.055650185488</v>
      </c>
      <c r="X54" s="29">
        <f t="shared" ref="X54:X70" si="36">X55+W54</f>
        <v>6651654.7149582347</v>
      </c>
      <c r="Y54" s="40">
        <f>X54/R54</f>
        <v>66.516547149582351</v>
      </c>
      <c r="Z54" s="36">
        <f>T54-Y54</f>
        <v>8.3183864914904717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4723</v>
      </c>
      <c r="E55" s="49">
        <f t="shared" si="37"/>
        <v>3</v>
      </c>
      <c r="F55" s="3">
        <f t="shared" ref="F55:F72" si="38">E55/D55</f>
        <v>6.3518949820029643E-4</v>
      </c>
      <c r="G55" s="2">
        <v>0.4</v>
      </c>
      <c r="H55" s="3">
        <f t="shared" ref="H55:H71" si="39">C55*F55/(1+(1-G55)*C55*F55)</f>
        <v>2.5368906177328653E-3</v>
      </c>
      <c r="I55" s="3">
        <f t="shared" ref="I55:I72" si="40">1-H55</f>
        <v>0.99746310938226712</v>
      </c>
      <c r="J55" s="5">
        <f>I54*J54</f>
        <v>99357.051007286762</v>
      </c>
      <c r="K55" s="5">
        <f t="shared" ref="K55:K72" si="41">J55*H55</f>
        <v>252.05797050599151</v>
      </c>
      <c r="L55" s="5">
        <f t="shared" ref="L55:L71" si="42">C55*(J56+G55*K55)</f>
        <v>396823.26489993266</v>
      </c>
      <c r="M55" s="5">
        <f t="shared" si="32"/>
        <v>7383943.4284021808</v>
      </c>
      <c r="N55" s="33">
        <f t="shared" ref="N55:N72" si="43">M55/J55</f>
        <v>74.317256335040057</v>
      </c>
      <c r="O55" s="4"/>
      <c r="Q55" s="27" t="s">
        <v>36</v>
      </c>
      <c r="R55" s="29">
        <f t="shared" si="33"/>
        <v>99357.051007286762</v>
      </c>
      <c r="S55" s="29">
        <f t="shared" si="34"/>
        <v>396823.26489993266</v>
      </c>
      <c r="T55" s="35">
        <f t="shared" si="35"/>
        <v>74.317256335040057</v>
      </c>
      <c r="U55" s="42">
        <v>0.96170886472285344</v>
      </c>
      <c r="V55" s="43">
        <f>1-U55</f>
        <v>3.829113527714656E-2</v>
      </c>
      <c r="W55" s="29">
        <f t="shared" ref="W55:W72" si="44">S55*U55</f>
        <v>381628.4515825304</v>
      </c>
      <c r="X55" s="29">
        <f t="shared" si="36"/>
        <v>6555916.6593080489</v>
      </c>
      <c r="Y55" s="35">
        <f t="shared" ref="Y55:Y72" si="45">X55/R55</f>
        <v>65.98340623885106</v>
      </c>
      <c r="Z55" s="36">
        <f t="shared" ref="Z55:Z72" si="46">T55-Y55</f>
        <v>8.3338500961889963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6680</v>
      </c>
      <c r="E56" s="49">
        <f t="shared" si="37"/>
        <v>1</v>
      </c>
      <c r="F56" s="3">
        <f t="shared" si="38"/>
        <v>1.4970059880239521E-4</v>
      </c>
      <c r="G56" s="2">
        <v>0.5</v>
      </c>
      <c r="H56" s="3">
        <f t="shared" si="39"/>
        <v>7.4822297044519273E-4</v>
      </c>
      <c r="I56" s="3">
        <f t="shared" si="40"/>
        <v>0.99925177702955481</v>
      </c>
      <c r="J56" s="5">
        <f t="shared" ref="J56:J72" si="47">I55*J55</f>
        <v>99104.993036780768</v>
      </c>
      <c r="K56" s="5">
        <f t="shared" si="41"/>
        <v>74.152632275930245</v>
      </c>
      <c r="L56" s="5">
        <f t="shared" si="42"/>
        <v>495339.58360321401</v>
      </c>
      <c r="M56" s="5">
        <f t="shared" si="32"/>
        <v>6987120.163502248</v>
      </c>
      <c r="N56" s="33">
        <f t="shared" si="43"/>
        <v>70.502201245391575</v>
      </c>
      <c r="O56" s="4"/>
      <c r="Q56" s="27" t="s">
        <v>38</v>
      </c>
      <c r="R56" s="29">
        <f t="shared" si="33"/>
        <v>99104.993036780768</v>
      </c>
      <c r="S56" s="29">
        <f t="shared" si="34"/>
        <v>495339.58360321401</v>
      </c>
      <c r="T56" s="35">
        <f t="shared" si="35"/>
        <v>70.502201245391575</v>
      </c>
      <c r="U56" s="42">
        <v>0.96170886472285344</v>
      </c>
      <c r="V56" s="43">
        <f>1-U56</f>
        <v>3.829113527714656E-2</v>
      </c>
      <c r="W56" s="29">
        <f t="shared" si="44"/>
        <v>476372.46859933791</v>
      </c>
      <c r="X56" s="29">
        <f t="shared" si="36"/>
        <v>6174288.2077255184</v>
      </c>
      <c r="Y56" s="35">
        <f t="shared" si="45"/>
        <v>62.300475672644055</v>
      </c>
      <c r="Z56" s="36">
        <f t="shared" si="46"/>
        <v>8.2017255727475202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6960</v>
      </c>
      <c r="E57" s="49">
        <f t="shared" si="37"/>
        <v>3</v>
      </c>
      <c r="F57" s="3">
        <f t="shared" si="38"/>
        <v>4.3103448275862068E-4</v>
      </c>
      <c r="G57" s="2">
        <v>0.5</v>
      </c>
      <c r="H57" s="3">
        <f t="shared" si="39"/>
        <v>2.1528525296017221E-3</v>
      </c>
      <c r="I57" s="3">
        <f t="shared" si="40"/>
        <v>0.99784714747039827</v>
      </c>
      <c r="J57" s="5">
        <f t="shared" si="47"/>
        <v>99030.840404504837</v>
      </c>
      <c r="K57" s="5">
        <f t="shared" si="41"/>
        <v>213.19879527342266</v>
      </c>
      <c r="L57" s="5">
        <f t="shared" si="42"/>
        <v>494621.20503434067</v>
      </c>
      <c r="M57" s="5">
        <f t="shared" si="32"/>
        <v>6491780.5798990345</v>
      </c>
      <c r="N57" s="33">
        <f t="shared" si="43"/>
        <v>65.553120153100593</v>
      </c>
      <c r="O57" s="4"/>
      <c r="Q57" s="27" t="s">
        <v>40</v>
      </c>
      <c r="R57" s="29">
        <f t="shared" si="33"/>
        <v>99030.840404504837</v>
      </c>
      <c r="S57" s="29">
        <f t="shared" si="34"/>
        <v>494621.20503434067</v>
      </c>
      <c r="T57" s="35">
        <f t="shared" si="35"/>
        <v>65.553120153100593</v>
      </c>
      <c r="U57" s="42">
        <v>0.96170886472285344</v>
      </c>
      <c r="V57" s="43">
        <f>1-U57</f>
        <v>3.829113527714656E-2</v>
      </c>
      <c r="W57" s="29">
        <f t="shared" si="44"/>
        <v>475681.59756142547</v>
      </c>
      <c r="X57" s="29">
        <f t="shared" si="36"/>
        <v>5697915.7391261803</v>
      </c>
      <c r="Y57" s="35">
        <f t="shared" si="45"/>
        <v>57.536780621594993</v>
      </c>
      <c r="Z57" s="36">
        <f t="shared" si="46"/>
        <v>8.0163395315056007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7671</v>
      </c>
      <c r="E58" s="49">
        <f t="shared" si="37"/>
        <v>9</v>
      </c>
      <c r="F58" s="3">
        <f t="shared" si="38"/>
        <v>1.1732499022291747E-3</v>
      </c>
      <c r="G58" s="2">
        <v>0.5</v>
      </c>
      <c r="H58" s="3">
        <f t="shared" si="39"/>
        <v>5.8490933905244683E-3</v>
      </c>
      <c r="I58" s="3">
        <f t="shared" si="40"/>
        <v>0.99415090660947558</v>
      </c>
      <c r="J58" s="5">
        <f t="shared" si="47"/>
        <v>98817.641609231418</v>
      </c>
      <c r="K58" s="5">
        <f t="shared" si="41"/>
        <v>577.99361440377118</v>
      </c>
      <c r="L58" s="5">
        <f t="shared" si="42"/>
        <v>492643.22401014768</v>
      </c>
      <c r="M58" s="5">
        <f t="shared" si="32"/>
        <v>5997159.3748646937</v>
      </c>
      <c r="N58" s="33">
        <f t="shared" si="43"/>
        <v>60.689157089784736</v>
      </c>
      <c r="O58" s="4"/>
      <c r="Q58" s="27" t="s">
        <v>42</v>
      </c>
      <c r="R58" s="29">
        <f t="shared" si="33"/>
        <v>98817.641609231418</v>
      </c>
      <c r="S58" s="29">
        <f t="shared" si="34"/>
        <v>492643.22401014768</v>
      </c>
      <c r="T58" s="35">
        <f t="shared" si="35"/>
        <v>60.689157089784736</v>
      </c>
      <c r="U58" s="42">
        <v>0.96170886472285344</v>
      </c>
      <c r="V58" s="43">
        <f>1-U58</f>
        <v>3.829113527714656E-2</v>
      </c>
      <c r="W58" s="29">
        <f t="shared" si="44"/>
        <v>473779.35567620548</v>
      </c>
      <c r="X58" s="29">
        <f t="shared" si="36"/>
        <v>5222234.1415647548</v>
      </c>
      <c r="Y58" s="35">
        <f t="shared" si="45"/>
        <v>52.847184536297419</v>
      </c>
      <c r="Z58" s="36">
        <f t="shared" si="46"/>
        <v>7.8419725534873166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8254</v>
      </c>
      <c r="E59" s="49">
        <f t="shared" si="37"/>
        <v>12</v>
      </c>
      <c r="F59" s="3">
        <f t="shared" si="38"/>
        <v>1.453840562151684E-3</v>
      </c>
      <c r="G59" s="2">
        <v>0.5</v>
      </c>
      <c r="H59" s="3">
        <f t="shared" si="39"/>
        <v>7.24287783679382E-3</v>
      </c>
      <c r="I59" s="3">
        <f t="shared" si="40"/>
        <v>0.99275712216320622</v>
      </c>
      <c r="J59" s="5">
        <f t="shared" si="47"/>
        <v>98239.647994827654</v>
      </c>
      <c r="K59" s="5">
        <f t="shared" si="41"/>
        <v>711.53776915616368</v>
      </c>
      <c r="L59" s="5">
        <f t="shared" si="42"/>
        <v>489419.39555124787</v>
      </c>
      <c r="M59" s="5">
        <f t="shared" si="32"/>
        <v>5504516.1508545456</v>
      </c>
      <c r="N59" s="33">
        <f t="shared" si="43"/>
        <v>56.031513377820325</v>
      </c>
      <c r="O59" s="4"/>
      <c r="Q59" s="27" t="s">
        <v>44</v>
      </c>
      <c r="R59" s="29">
        <f t="shared" si="33"/>
        <v>98239.647994827654</v>
      </c>
      <c r="S59" s="29">
        <f t="shared" si="34"/>
        <v>489419.39555124787</v>
      </c>
      <c r="T59" s="35">
        <f t="shared" si="35"/>
        <v>56.031513377820325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471355.75234477082</v>
      </c>
      <c r="X59" s="29">
        <f t="shared" si="36"/>
        <v>4748454.7858885489</v>
      </c>
      <c r="Y59" s="35">
        <f t="shared" si="45"/>
        <v>48.335421419044138</v>
      </c>
      <c r="Z59" s="36">
        <f t="shared" si="46"/>
        <v>7.6960919587761865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8914</v>
      </c>
      <c r="E60" s="49">
        <f t="shared" si="37"/>
        <v>9</v>
      </c>
      <c r="F60" s="3">
        <f t="shared" si="38"/>
        <v>1.009647745120036E-3</v>
      </c>
      <c r="G60" s="2">
        <v>0.5</v>
      </c>
      <c r="H60" s="3">
        <f t="shared" si="39"/>
        <v>5.0355284507357474E-3</v>
      </c>
      <c r="I60" s="3">
        <f t="shared" si="40"/>
        <v>0.99496447154926426</v>
      </c>
      <c r="J60" s="5">
        <f t="shared" si="47"/>
        <v>97528.110225671495</v>
      </c>
      <c r="K60" s="5">
        <f t="shared" si="41"/>
        <v>491.10557378786081</v>
      </c>
      <c r="L60" s="5">
        <f t="shared" si="42"/>
        <v>486412.78719388775</v>
      </c>
      <c r="M60" s="5">
        <f t="shared" si="32"/>
        <v>5015096.7553032981</v>
      </c>
      <c r="N60" s="33">
        <f t="shared" si="43"/>
        <v>51.422064302269405</v>
      </c>
      <c r="O60" s="4"/>
      <c r="Q60" s="27" t="s">
        <v>46</v>
      </c>
      <c r="R60" s="29">
        <f t="shared" si="33"/>
        <v>97528.110225671495</v>
      </c>
      <c r="S60" s="29">
        <f t="shared" si="34"/>
        <v>486412.78719388775</v>
      </c>
      <c r="T60" s="35">
        <f t="shared" si="35"/>
        <v>51.422064302269405</v>
      </c>
      <c r="U60" s="42">
        <v>0.95736753435116873</v>
      </c>
      <c r="V60" s="43">
        <f t="shared" si="48"/>
        <v>4.2632465648831275E-2</v>
      </c>
      <c r="W60" s="29">
        <f t="shared" si="44"/>
        <v>465675.81075269205</v>
      </c>
      <c r="X60" s="29">
        <f t="shared" si="36"/>
        <v>4277099.0335437777</v>
      </c>
      <c r="Y60" s="35">
        <f t="shared" si="45"/>
        <v>43.855038548854743</v>
      </c>
      <c r="Z60" s="36">
        <f t="shared" si="46"/>
        <v>7.5670257534146614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8327</v>
      </c>
      <c r="E61" s="49">
        <f t="shared" si="37"/>
        <v>19</v>
      </c>
      <c r="F61" s="3">
        <f t="shared" si="38"/>
        <v>2.2817341179296267E-3</v>
      </c>
      <c r="G61" s="2">
        <v>0.5</v>
      </c>
      <c r="H61" s="3">
        <f t="shared" si="39"/>
        <v>1.1343960833482597E-2</v>
      </c>
      <c r="I61" s="3">
        <f t="shared" si="40"/>
        <v>0.98865603916651745</v>
      </c>
      <c r="J61" s="5">
        <f t="shared" si="47"/>
        <v>97037.004651883632</v>
      </c>
      <c r="K61" s="5">
        <f t="shared" si="41"/>
        <v>1100.7839801694365</v>
      </c>
      <c r="L61" s="5">
        <f t="shared" si="42"/>
        <v>482433.06330899464</v>
      </c>
      <c r="M61" s="5">
        <f t="shared" si="32"/>
        <v>4528683.9681094103</v>
      </c>
      <c r="N61" s="33">
        <f t="shared" si="43"/>
        <v>46.669659521703935</v>
      </c>
      <c r="O61" s="4"/>
      <c r="Q61" s="27" t="s">
        <v>48</v>
      </c>
      <c r="R61" s="29">
        <f t="shared" si="33"/>
        <v>97037.004651883632</v>
      </c>
      <c r="S61" s="29">
        <f t="shared" si="34"/>
        <v>482433.06330899464</v>
      </c>
      <c r="T61" s="35">
        <f t="shared" si="35"/>
        <v>46.669659521703935</v>
      </c>
      <c r="U61" s="42">
        <v>0.95681081085376496</v>
      </c>
      <c r="V61" s="43">
        <f t="shared" si="48"/>
        <v>4.3189189146235041E-2</v>
      </c>
      <c r="W61" s="29">
        <f t="shared" si="44"/>
        <v>461597.17048734491</v>
      </c>
      <c r="X61" s="29">
        <f t="shared" si="36"/>
        <v>3811423.2227910855</v>
      </c>
      <c r="Y61" s="35">
        <f t="shared" si="45"/>
        <v>39.278038687039171</v>
      </c>
      <c r="Z61" s="36">
        <f t="shared" si="46"/>
        <v>7.3916208346647636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8660</v>
      </c>
      <c r="E62" s="49">
        <f t="shared" si="37"/>
        <v>27</v>
      </c>
      <c r="F62" s="3">
        <f t="shared" si="38"/>
        <v>3.1177829099307158E-3</v>
      </c>
      <c r="G62" s="2">
        <v>0.5</v>
      </c>
      <c r="H62" s="3">
        <f t="shared" si="39"/>
        <v>1.5468347178458894E-2</v>
      </c>
      <c r="I62" s="3">
        <f t="shared" si="40"/>
        <v>0.98453165282154109</v>
      </c>
      <c r="J62" s="5">
        <f t="shared" si="47"/>
        <v>95936.220671714196</v>
      </c>
      <c r="K62" s="5">
        <f t="shared" si="41"/>
        <v>1483.97476833932</v>
      </c>
      <c r="L62" s="5">
        <f t="shared" si="42"/>
        <v>475971.16643772263</v>
      </c>
      <c r="M62" s="5">
        <f t="shared" si="32"/>
        <v>4046250.9048004155</v>
      </c>
      <c r="N62" s="33">
        <f t="shared" si="43"/>
        <v>42.176467620570037</v>
      </c>
      <c r="O62" s="4"/>
      <c r="Q62" s="27" t="s">
        <v>50</v>
      </c>
      <c r="R62" s="29">
        <f t="shared" si="33"/>
        <v>95936.220671714196</v>
      </c>
      <c r="S62" s="29">
        <f t="shared" si="34"/>
        <v>475971.16643772263</v>
      </c>
      <c r="T62" s="35">
        <f t="shared" si="35"/>
        <v>42.176467620570037</v>
      </c>
      <c r="U62" s="42">
        <v>0.94800928093814252</v>
      </c>
      <c r="V62" s="43">
        <f t="shared" si="48"/>
        <v>5.1990719061857482E-2</v>
      </c>
      <c r="W62" s="29">
        <f t="shared" si="44"/>
        <v>451225.0832419144</v>
      </c>
      <c r="X62" s="29">
        <f t="shared" si="36"/>
        <v>3349826.0523037408</v>
      </c>
      <c r="Y62" s="35">
        <f t="shared" si="45"/>
        <v>34.917219261394173</v>
      </c>
      <c r="Z62" s="36">
        <f t="shared" si="46"/>
        <v>7.2592483591758636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9953</v>
      </c>
      <c r="E63" s="49">
        <f t="shared" si="37"/>
        <v>33</v>
      </c>
      <c r="F63" s="3">
        <f t="shared" si="38"/>
        <v>3.315583241233799E-3</v>
      </c>
      <c r="G63" s="2">
        <v>0.5</v>
      </c>
      <c r="H63" s="3">
        <f t="shared" si="39"/>
        <v>1.6441632205669875E-2</v>
      </c>
      <c r="I63" s="3">
        <f t="shared" si="40"/>
        <v>0.98355836779433015</v>
      </c>
      <c r="J63" s="5">
        <f t="shared" si="47"/>
        <v>94452.245903374875</v>
      </c>
      <c r="K63" s="5">
        <f t="shared" si="41"/>
        <v>1552.9490881427789</v>
      </c>
      <c r="L63" s="5">
        <f t="shared" si="42"/>
        <v>468378.85679651744</v>
      </c>
      <c r="M63" s="5">
        <f t="shared" si="32"/>
        <v>3570279.7383626928</v>
      </c>
      <c r="N63" s="33">
        <f t="shared" si="43"/>
        <v>37.799839529650853</v>
      </c>
      <c r="O63" s="4"/>
      <c r="Q63" s="27" t="s">
        <v>52</v>
      </c>
      <c r="R63" s="29">
        <f t="shared" si="33"/>
        <v>94452.245903374875</v>
      </c>
      <c r="S63" s="29">
        <f t="shared" si="34"/>
        <v>468378.85679651744</v>
      </c>
      <c r="T63" s="35">
        <f t="shared" si="35"/>
        <v>37.799839529650853</v>
      </c>
      <c r="U63" s="42">
        <v>0.94216194080535964</v>
      </c>
      <c r="V63" s="43">
        <f t="shared" si="48"/>
        <v>5.7838059194640357E-2</v>
      </c>
      <c r="W63" s="29">
        <f t="shared" si="44"/>
        <v>441288.73275160248</v>
      </c>
      <c r="X63" s="29">
        <f t="shared" si="36"/>
        <v>2898600.9690618264</v>
      </c>
      <c r="Y63" s="35">
        <f t="shared" si="45"/>
        <v>30.688534098248017</v>
      </c>
      <c r="Z63" s="36">
        <f t="shared" si="46"/>
        <v>7.1113054314028368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10276</v>
      </c>
      <c r="E64" s="49">
        <f t="shared" si="37"/>
        <v>55</v>
      </c>
      <c r="F64" s="3">
        <f t="shared" si="38"/>
        <v>5.3522771506422729E-3</v>
      </c>
      <c r="G64" s="2">
        <v>0.5</v>
      </c>
      <c r="H64" s="3">
        <f t="shared" si="39"/>
        <v>2.640802804052432E-2</v>
      </c>
      <c r="I64" s="3">
        <f t="shared" si="40"/>
        <v>0.97359197195947567</v>
      </c>
      <c r="J64" s="5">
        <f t="shared" si="47"/>
        <v>92899.296815232097</v>
      </c>
      <c r="K64" s="5">
        <f t="shared" si="41"/>
        <v>2453.2872352416407</v>
      </c>
      <c r="L64" s="5">
        <f t="shared" si="42"/>
        <v>458363.26598805637</v>
      </c>
      <c r="M64" s="5">
        <f t="shared" si="32"/>
        <v>3101900.8815661753</v>
      </c>
      <c r="N64" s="33">
        <f t="shared" si="43"/>
        <v>33.389928534502928</v>
      </c>
      <c r="O64" s="4"/>
      <c r="Q64" s="27" t="s">
        <v>54</v>
      </c>
      <c r="R64" s="29">
        <f t="shared" si="33"/>
        <v>92899.296815232097</v>
      </c>
      <c r="S64" s="29">
        <f t="shared" si="34"/>
        <v>458363.26598805637</v>
      </c>
      <c r="T64" s="35">
        <f t="shared" si="35"/>
        <v>33.389928534502928</v>
      </c>
      <c r="U64" s="42">
        <v>0.92489605986448908</v>
      </c>
      <c r="V64" s="43">
        <f t="shared" si="48"/>
        <v>7.5103940135510916E-2</v>
      </c>
      <c r="W64" s="29">
        <f t="shared" si="44"/>
        <v>423938.37869897211</v>
      </c>
      <c r="X64" s="29">
        <f t="shared" si="36"/>
        <v>2457312.236310224</v>
      </c>
      <c r="Y64" s="35">
        <f t="shared" si="45"/>
        <v>26.451354537134822</v>
      </c>
      <c r="Z64" s="36">
        <f t="shared" si="46"/>
        <v>6.9385739973681062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9826</v>
      </c>
      <c r="E65" s="49">
        <f t="shared" si="37"/>
        <v>56</v>
      </c>
      <c r="F65" s="3">
        <f t="shared" si="38"/>
        <v>5.6991654793405256E-3</v>
      </c>
      <c r="G65" s="2">
        <v>0.5</v>
      </c>
      <c r="H65" s="3">
        <f t="shared" si="39"/>
        <v>2.8095524784266506E-2</v>
      </c>
      <c r="I65" s="3">
        <f t="shared" si="40"/>
        <v>0.97190447521573353</v>
      </c>
      <c r="J65" s="5">
        <f t="shared" si="47"/>
        <v>90446.009579990452</v>
      </c>
      <c r="K65" s="5">
        <f t="shared" si="41"/>
        <v>2541.1281037926274</v>
      </c>
      <c r="L65" s="5">
        <f t="shared" si="42"/>
        <v>445877.22764047072</v>
      </c>
      <c r="M65" s="5">
        <f t="shared" si="32"/>
        <v>2643537.6155781187</v>
      </c>
      <c r="N65" s="33">
        <f t="shared" si="43"/>
        <v>29.227797089712112</v>
      </c>
      <c r="O65" s="4"/>
      <c r="Q65" s="27" t="s">
        <v>56</v>
      </c>
      <c r="R65" s="29">
        <f t="shared" si="33"/>
        <v>90446.009579990452</v>
      </c>
      <c r="S65" s="29">
        <f t="shared" si="34"/>
        <v>445877.22764047072</v>
      </c>
      <c r="T65" s="35">
        <f t="shared" si="35"/>
        <v>29.227797089712112</v>
      </c>
      <c r="U65" s="42">
        <v>0.89970667843387275</v>
      </c>
      <c r="V65" s="43">
        <f t="shared" si="48"/>
        <v>0.10029332156612725</v>
      </c>
      <c r="W65" s="29">
        <f t="shared" si="44"/>
        <v>401158.71946971165</v>
      </c>
      <c r="X65" s="29">
        <f t="shared" si="36"/>
        <v>2033373.8576112518</v>
      </c>
      <c r="Y65" s="35">
        <f t="shared" si="45"/>
        <v>22.481631495449623</v>
      </c>
      <c r="Z65" s="36">
        <f t="shared" si="46"/>
        <v>6.7461655942624894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8091</v>
      </c>
      <c r="E66" s="49">
        <f t="shared" si="37"/>
        <v>79</v>
      </c>
      <c r="F66" s="3">
        <f t="shared" si="38"/>
        <v>9.7639352366827338E-3</v>
      </c>
      <c r="G66" s="2">
        <v>0.5</v>
      </c>
      <c r="H66" s="3">
        <f t="shared" si="39"/>
        <v>4.765639138565482E-2</v>
      </c>
      <c r="I66" s="3">
        <f t="shared" si="40"/>
        <v>0.95234360861434519</v>
      </c>
      <c r="J66" s="5">
        <f t="shared" si="47"/>
        <v>87904.881476197828</v>
      </c>
      <c r="K66" s="5">
        <f t="shared" si="41"/>
        <v>4189.2294363392821</v>
      </c>
      <c r="L66" s="5">
        <f t="shared" si="42"/>
        <v>429051.33379014092</v>
      </c>
      <c r="M66" s="5">
        <f t="shared" si="32"/>
        <v>2197660.3879376482</v>
      </c>
      <c r="N66" s="33">
        <f t="shared" si="43"/>
        <v>25.000436278760162</v>
      </c>
      <c r="O66" s="4"/>
      <c r="Q66" s="27" t="s">
        <v>58</v>
      </c>
      <c r="R66" s="29">
        <f t="shared" si="33"/>
        <v>87904.881476197828</v>
      </c>
      <c r="S66" s="29">
        <f t="shared" si="34"/>
        <v>429051.33379014092</v>
      </c>
      <c r="T66" s="35">
        <f t="shared" si="35"/>
        <v>25.000436278760162</v>
      </c>
      <c r="U66" s="42">
        <v>0.86438699185239576</v>
      </c>
      <c r="V66" s="43">
        <f t="shared" si="48"/>
        <v>0.13561300814760424</v>
      </c>
      <c r="W66" s="29">
        <f t="shared" si="44"/>
        <v>370866.39176511805</v>
      </c>
      <c r="X66" s="29">
        <f t="shared" si="36"/>
        <v>1632215.1381415401</v>
      </c>
      <c r="Y66" s="35">
        <f t="shared" si="45"/>
        <v>18.567969272371958</v>
      </c>
      <c r="Z66" s="36">
        <f t="shared" si="46"/>
        <v>6.4324670063882046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6291</v>
      </c>
      <c r="E67" s="49">
        <f t="shared" si="37"/>
        <v>81</v>
      </c>
      <c r="F67" s="3">
        <f t="shared" si="38"/>
        <v>1.2875536480686695E-2</v>
      </c>
      <c r="G67" s="2">
        <v>0.5</v>
      </c>
      <c r="H67" s="3">
        <f t="shared" si="39"/>
        <v>6.237006237006236E-2</v>
      </c>
      <c r="I67" s="3">
        <f t="shared" si="40"/>
        <v>0.93762993762993763</v>
      </c>
      <c r="J67" s="5">
        <f t="shared" si="47"/>
        <v>83715.652039858542</v>
      </c>
      <c r="K67" s="5">
        <f t="shared" si="41"/>
        <v>5221.3504390764156</v>
      </c>
      <c r="L67" s="5">
        <f t="shared" si="42"/>
        <v>405524.88410160172</v>
      </c>
      <c r="M67" s="5">
        <f t="shared" si="32"/>
        <v>1768609.0541475073</v>
      </c>
      <c r="N67" s="33">
        <f t="shared" si="43"/>
        <v>21.126384505796363</v>
      </c>
      <c r="O67" s="4"/>
      <c r="Q67" s="27" t="s">
        <v>60</v>
      </c>
      <c r="R67" s="29">
        <f t="shared" si="33"/>
        <v>83715.652039858542</v>
      </c>
      <c r="S67" s="29">
        <f t="shared" si="34"/>
        <v>405524.88410160172</v>
      </c>
      <c r="T67" s="35">
        <f t="shared" si="35"/>
        <v>21.126384505796363</v>
      </c>
      <c r="U67" s="42">
        <v>0.82345390469096191</v>
      </c>
      <c r="V67" s="43">
        <f t="shared" si="48"/>
        <v>0.17654609530903809</v>
      </c>
      <c r="W67" s="29">
        <f t="shared" si="44"/>
        <v>333931.0492628137</v>
      </c>
      <c r="X67" s="29">
        <f t="shared" si="36"/>
        <v>1261348.746376422</v>
      </c>
      <c r="Y67" s="35">
        <f t="shared" si="45"/>
        <v>15.067059930153455</v>
      </c>
      <c r="Z67" s="36">
        <f t="shared" si="46"/>
        <v>6.0593245756429077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4904</v>
      </c>
      <c r="E68" s="49">
        <f t="shared" si="37"/>
        <v>124</v>
      </c>
      <c r="F68" s="3">
        <f t="shared" si="38"/>
        <v>2.5285481239804241E-2</v>
      </c>
      <c r="G68" s="2">
        <v>0.5</v>
      </c>
      <c r="H68" s="3">
        <f t="shared" si="39"/>
        <v>0.11891062523973916</v>
      </c>
      <c r="I68" s="3">
        <f t="shared" si="40"/>
        <v>0.88108937476026084</v>
      </c>
      <c r="J68" s="5">
        <f t="shared" si="47"/>
        <v>78494.301600782128</v>
      </c>
      <c r="K68" s="5">
        <f t="shared" si="41"/>
        <v>9333.8064811056611</v>
      </c>
      <c r="L68" s="5">
        <f t="shared" si="42"/>
        <v>369136.99180114642</v>
      </c>
      <c r="M68" s="5">
        <f t="shared" si="32"/>
        <v>1363084.1700459055</v>
      </c>
      <c r="N68" s="33">
        <f t="shared" si="43"/>
        <v>17.365390127024501</v>
      </c>
      <c r="O68" s="4"/>
      <c r="Q68" s="27" t="s">
        <v>62</v>
      </c>
      <c r="R68" s="29">
        <f t="shared" si="33"/>
        <v>78494.301600782128</v>
      </c>
      <c r="S68" s="29">
        <f t="shared" si="34"/>
        <v>369136.99180114642</v>
      </c>
      <c r="T68" s="35">
        <f t="shared" si="35"/>
        <v>17.365390127024501</v>
      </c>
      <c r="U68" s="42">
        <v>0.7557222850963411</v>
      </c>
      <c r="V68" s="43">
        <f t="shared" si="48"/>
        <v>0.2442777149036589</v>
      </c>
      <c r="W68" s="29">
        <f t="shared" si="44"/>
        <v>278965.05095755169</v>
      </c>
      <c r="X68" s="29">
        <f t="shared" si="36"/>
        <v>927417.69711360836</v>
      </c>
      <c r="Y68" s="35">
        <f t="shared" si="45"/>
        <v>11.815095850274657</v>
      </c>
      <c r="Z68" s="36">
        <f t="shared" si="46"/>
        <v>5.5502942767498435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3302</v>
      </c>
      <c r="E69" s="49">
        <f t="shared" si="37"/>
        <v>91</v>
      </c>
      <c r="F69" s="3">
        <f t="shared" si="38"/>
        <v>2.7559055118110236E-2</v>
      </c>
      <c r="G69" s="2">
        <v>0.5</v>
      </c>
      <c r="H69" s="3">
        <f t="shared" si="39"/>
        <v>0.12891344383057091</v>
      </c>
      <c r="I69" s="3">
        <f t="shared" si="40"/>
        <v>0.87108655616942909</v>
      </c>
      <c r="J69" s="5">
        <f t="shared" si="47"/>
        <v>69160.49511967646</v>
      </c>
      <c r="K69" s="5">
        <f t="shared" si="41"/>
        <v>8915.7176029048842</v>
      </c>
      <c r="L69" s="5">
        <f t="shared" si="42"/>
        <v>323513.18159112008</v>
      </c>
      <c r="M69" s="5">
        <f t="shared" si="32"/>
        <v>993947.1782447591</v>
      </c>
      <c r="N69" s="33">
        <f t="shared" si="43"/>
        <v>14.371602987006044</v>
      </c>
      <c r="O69" s="4"/>
      <c r="Q69" s="27" t="s">
        <v>64</v>
      </c>
      <c r="R69" s="29">
        <f t="shared" si="33"/>
        <v>69160.49511967646</v>
      </c>
      <c r="S69" s="29">
        <f t="shared" si="34"/>
        <v>323513.18159112008</v>
      </c>
      <c r="T69" s="35">
        <f t="shared" si="35"/>
        <v>14.371602987006044</v>
      </c>
      <c r="U69" s="42">
        <v>0.69850988448397933</v>
      </c>
      <c r="V69" s="43">
        <f t="shared" si="48"/>
        <v>0.30149011551602067</v>
      </c>
      <c r="W69" s="29">
        <f t="shared" si="44"/>
        <v>225977.15510225791</v>
      </c>
      <c r="X69" s="29">
        <f t="shared" si="36"/>
        <v>648452.64615605667</v>
      </c>
      <c r="Y69" s="35">
        <f t="shared" si="45"/>
        <v>9.3760555796190221</v>
      </c>
      <c r="Z69" s="36">
        <f t="shared" si="46"/>
        <v>4.9955474073870221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2018</v>
      </c>
      <c r="E70" s="49">
        <f t="shared" si="37"/>
        <v>107</v>
      </c>
      <c r="F70" s="3">
        <f t="shared" si="38"/>
        <v>5.3022794846382559E-2</v>
      </c>
      <c r="G70" s="2">
        <v>0.5</v>
      </c>
      <c r="H70" s="3">
        <f t="shared" si="39"/>
        <v>0.23408444541675782</v>
      </c>
      <c r="I70" s="3">
        <f t="shared" si="40"/>
        <v>0.76591555458324212</v>
      </c>
      <c r="J70" s="5">
        <f t="shared" si="47"/>
        <v>60244.777516771574</v>
      </c>
      <c r="K70" s="5">
        <f t="shared" si="41"/>
        <v>14102.365334269434</v>
      </c>
      <c r="L70" s="5">
        <f t="shared" si="42"/>
        <v>265967.97424818424</v>
      </c>
      <c r="M70" s="5">
        <f t="shared" si="32"/>
        <v>670433.99665363901</v>
      </c>
      <c r="N70" s="33">
        <f t="shared" si="43"/>
        <v>11.12849983497734</v>
      </c>
      <c r="O70" s="4"/>
      <c r="Q70" s="27" t="s">
        <v>66</v>
      </c>
      <c r="R70" s="29">
        <f t="shared" si="33"/>
        <v>60244.777516771574</v>
      </c>
      <c r="S70" s="29">
        <f t="shared" si="34"/>
        <v>265967.97424818424</v>
      </c>
      <c r="T70" s="35">
        <f t="shared" si="35"/>
        <v>11.12849983497734</v>
      </c>
      <c r="U70" s="42">
        <v>0.67065690345363116</v>
      </c>
      <c r="V70" s="43">
        <f t="shared" si="48"/>
        <v>0.32934309654636884</v>
      </c>
      <c r="W70" s="29">
        <f t="shared" si="44"/>
        <v>178373.25802712236</v>
      </c>
      <c r="X70" s="29">
        <f t="shared" si="36"/>
        <v>422475.49105379876</v>
      </c>
      <c r="Y70" s="35">
        <f t="shared" si="45"/>
        <v>7.0126492032638943</v>
      </c>
      <c r="Z70" s="36">
        <f t="shared" si="46"/>
        <v>4.115850631713446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1053</v>
      </c>
      <c r="E71" s="49">
        <f t="shared" si="49"/>
        <v>95</v>
      </c>
      <c r="F71" s="3">
        <f t="shared" si="38"/>
        <v>9.0218423551756882E-2</v>
      </c>
      <c r="G71" s="2">
        <v>0.5</v>
      </c>
      <c r="H71" s="3">
        <f t="shared" si="39"/>
        <v>0.36807438977140644</v>
      </c>
      <c r="I71" s="3">
        <f t="shared" si="40"/>
        <v>0.6319256102285935</v>
      </c>
      <c r="J71" s="5">
        <f t="shared" si="47"/>
        <v>46142.412182502136</v>
      </c>
      <c r="K71" s="5">
        <f t="shared" si="41"/>
        <v>16983.840206655183</v>
      </c>
      <c r="L71" s="5">
        <f t="shared" si="42"/>
        <v>188252.46039587271</v>
      </c>
      <c r="M71" s="5">
        <f>L71+M72</f>
        <v>404466.02240545477</v>
      </c>
      <c r="N71" s="33">
        <f t="shared" si="43"/>
        <v>8.7656020410401112</v>
      </c>
      <c r="O71" s="4"/>
      <c r="Q71" s="27" t="s">
        <v>68</v>
      </c>
      <c r="R71" s="29">
        <f t="shared" si="33"/>
        <v>46142.412182502136</v>
      </c>
      <c r="S71" s="29">
        <f t="shared" si="34"/>
        <v>188252.46039587271</v>
      </c>
      <c r="T71" s="35">
        <f t="shared" si="35"/>
        <v>8.7656020410401112</v>
      </c>
      <c r="U71" s="42">
        <v>0.63527807449444496</v>
      </c>
      <c r="V71" s="43">
        <f t="shared" si="48"/>
        <v>0.36472192550555504</v>
      </c>
      <c r="W71" s="29">
        <f t="shared" si="44"/>
        <v>119592.66055913178</v>
      </c>
      <c r="X71" s="29">
        <f>X72+W71</f>
        <v>244102.2330266764</v>
      </c>
      <c r="Y71" s="35">
        <f t="shared" si="45"/>
        <v>5.2901922868965974</v>
      </c>
      <c r="Z71" s="36">
        <f t="shared" si="46"/>
        <v>3.4754097541435138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786</v>
      </c>
      <c r="E72" s="50">
        <f t="shared" si="49"/>
        <v>106</v>
      </c>
      <c r="F72" s="17">
        <f t="shared" si="38"/>
        <v>0.13486005089058525</v>
      </c>
      <c r="G72" s="12"/>
      <c r="H72" s="17">
        <v>1</v>
      </c>
      <c r="I72" s="17">
        <f t="shared" si="40"/>
        <v>0</v>
      </c>
      <c r="J72" s="21">
        <f t="shared" si="47"/>
        <v>29158.571975846949</v>
      </c>
      <c r="K72" s="21">
        <f t="shared" si="41"/>
        <v>29158.571975846949</v>
      </c>
      <c r="L72" s="21">
        <f>K72/F72</f>
        <v>216213.56200958209</v>
      </c>
      <c r="M72" s="21">
        <f>L72</f>
        <v>216213.56200958209</v>
      </c>
      <c r="N72" s="34">
        <f t="shared" si="43"/>
        <v>7.415094339622641</v>
      </c>
      <c r="O72" s="4"/>
      <c r="Q72" s="30" t="s">
        <v>69</v>
      </c>
      <c r="R72" s="31">
        <f t="shared" si="33"/>
        <v>29158.571975846949</v>
      </c>
      <c r="S72" s="31">
        <f t="shared" si="34"/>
        <v>216213.56200958209</v>
      </c>
      <c r="T72" s="38">
        <f t="shared" si="35"/>
        <v>7.415094339622641</v>
      </c>
      <c r="U72" s="44">
        <v>0.57586384179742911</v>
      </c>
      <c r="V72" s="45">
        <f t="shared" si="48"/>
        <v>0.42413615820257089</v>
      </c>
      <c r="W72" s="31">
        <f t="shared" si="44"/>
        <v>124509.57246754461</v>
      </c>
      <c r="X72" s="31">
        <f>W72</f>
        <v>124509.57246754461</v>
      </c>
      <c r="Y72" s="38">
        <f t="shared" si="45"/>
        <v>4.2700847137054652</v>
      </c>
      <c r="Z72" s="37">
        <f t="shared" si="46"/>
        <v>3.1450096259171758</v>
      </c>
    </row>
    <row r="73" spans="1:26" s="2" customFormat="1" ht="13.2" x14ac:dyDescent="0.25">
      <c r="B73" s="2" t="s">
        <v>70</v>
      </c>
      <c r="D73" s="25">
        <f>SUM(D54:D72)</f>
        <v>117618</v>
      </c>
      <c r="E73" s="25">
        <f>SUM(E54:E72)</f>
        <v>916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72.548641211233772</v>
      </c>
      <c r="F78" s="54">
        <f>$Y$4</f>
        <v>65.783530702411326</v>
      </c>
      <c r="G78" s="54">
        <f>E78-F78</f>
        <v>6.7651105088224455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77.258632405267136</v>
      </c>
      <c r="F79" s="54">
        <f>$Y$29</f>
        <v>68.644985144106585</v>
      </c>
      <c r="G79" s="54">
        <f t="shared" ref="G79:G80" si="50">E79-F79</f>
        <v>8.6136472611605512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74.834933641072823</v>
      </c>
      <c r="F80" s="54">
        <f>$Y$54</f>
        <v>66.516547149582351</v>
      </c>
      <c r="G80" s="54">
        <f t="shared" si="50"/>
        <v>8.3183864914904717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26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471</v>
      </c>
      <c r="E4" s="55">
        <v>3</v>
      </c>
      <c r="F4" s="3">
        <f>E4/D4</f>
        <v>6.369426751592357E-3</v>
      </c>
      <c r="G4" s="2">
        <v>0.3</v>
      </c>
      <c r="H4" s="18">
        <f>C4*F4/(1+(1-G4)*C4*F4)</f>
        <v>6.3411540900443876E-3</v>
      </c>
      <c r="I4" s="18">
        <f>1-H4</f>
        <v>0.99365884590995557</v>
      </c>
      <c r="J4" s="41">
        <v>100000</v>
      </c>
      <c r="K4" s="20">
        <f>J4*H4</f>
        <v>634.11540900443879</v>
      </c>
      <c r="L4" s="20">
        <f>C4*(J5+G4*K4)</f>
        <v>99556.119213696889</v>
      </c>
      <c r="M4" s="5">
        <f t="shared" ref="M4:M20" si="0">L4+M5</f>
        <v>7170485.9624384278</v>
      </c>
      <c r="N4" s="32">
        <f>M4/J4</f>
        <v>71.704859624384284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99556.119213696889</v>
      </c>
      <c r="T4" s="35">
        <f t="shared" ref="T4:T22" si="3">N4</f>
        <v>71.704859624384284</v>
      </c>
      <c r="U4" s="42">
        <v>0.96680194174873568</v>
      </c>
      <c r="V4" s="43">
        <f>1-U4</f>
        <v>3.3198058251264317E-2</v>
      </c>
      <c r="W4" s="29">
        <f>S4*U4</f>
        <v>96251.049368770764</v>
      </c>
      <c r="X4" s="29">
        <f t="shared" ref="X4:X20" si="4">X5+W4</f>
        <v>6505764.7871113587</v>
      </c>
      <c r="Y4" s="40">
        <f>X4/R4</f>
        <v>65.057647871113588</v>
      </c>
      <c r="Z4" s="36">
        <f>T4-Y4</f>
        <v>6.647211753270696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2298</v>
      </c>
      <c r="E5" s="55">
        <v>1</v>
      </c>
      <c r="F5" s="3">
        <f t="shared" ref="F5:F22" si="5">E5/D5</f>
        <v>4.351610095735422E-4</v>
      </c>
      <c r="G5" s="2">
        <v>0.4</v>
      </c>
      <c r="H5" s="3">
        <f t="shared" ref="H5:H21" si="6">C5*F5/(1+(1-G5)*C5*F5)</f>
        <v>1.738828029907842E-3</v>
      </c>
      <c r="I5" s="3">
        <f t="shared" ref="I5:I22" si="7">1-H5</f>
        <v>0.99826117197009212</v>
      </c>
      <c r="J5" s="5">
        <f>I4*J4</f>
        <v>99365.884590995556</v>
      </c>
      <c r="K5" s="5">
        <f t="shared" ref="K5:K22" si="8">J5*H5</f>
        <v>172.78018534341081</v>
      </c>
      <c r="L5" s="5">
        <f t="shared" ref="L5:L21" si="9">C5*(J6+G5*K5)</f>
        <v>397048.86591915798</v>
      </c>
      <c r="M5" s="5">
        <f t="shared" si="0"/>
        <v>7070929.8432247313</v>
      </c>
      <c r="N5" s="33">
        <f t="shared" ref="N5:N22" si="10">M5/J5</f>
        <v>71.160538371189546</v>
      </c>
      <c r="O5" s="4"/>
      <c r="Q5" s="27" t="s">
        <v>36</v>
      </c>
      <c r="R5" s="29">
        <f t="shared" si="1"/>
        <v>99365.884590995556</v>
      </c>
      <c r="S5" s="29">
        <f t="shared" si="2"/>
        <v>397048.86591915798</v>
      </c>
      <c r="T5" s="35">
        <f t="shared" si="3"/>
        <v>71.160538371189546</v>
      </c>
      <c r="U5" s="42">
        <v>0.96680194174873568</v>
      </c>
      <c r="V5" s="43">
        <f>1-U5</f>
        <v>3.3198058251264317E-2</v>
      </c>
      <c r="W5" s="29">
        <f t="shared" ref="W5:W22" si="11">S5*U5</f>
        <v>383867.61453977536</v>
      </c>
      <c r="X5" s="29">
        <f t="shared" si="4"/>
        <v>6409513.7377425879</v>
      </c>
      <c r="Y5" s="35">
        <f t="shared" ref="Y5:Y22" si="12">X5/R5</f>
        <v>64.504168247734924</v>
      </c>
      <c r="Z5" s="36">
        <f t="shared" ref="Z5:Z22" si="13">T5-Y5</f>
        <v>6.6563701234546215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3331</v>
      </c>
      <c r="E6" s="55">
        <v>1</v>
      </c>
      <c r="F6" s="3">
        <f t="shared" si="5"/>
        <v>3.0021014710297208E-4</v>
      </c>
      <c r="G6" s="2">
        <v>0.5</v>
      </c>
      <c r="H6" s="3">
        <f t="shared" si="6"/>
        <v>1.4999250037498128E-3</v>
      </c>
      <c r="I6" s="3">
        <f t="shared" si="7"/>
        <v>0.99850007499625015</v>
      </c>
      <c r="J6" s="5">
        <f t="shared" ref="J6:J22" si="14">I5*J5</f>
        <v>99193.104405652135</v>
      </c>
      <c r="K6" s="5">
        <f t="shared" si="8"/>
        <v>148.78221749760334</v>
      </c>
      <c r="L6" s="5">
        <f t="shared" si="9"/>
        <v>495593.56648451672</v>
      </c>
      <c r="M6" s="5">
        <f t="shared" si="0"/>
        <v>6673880.9773055734</v>
      </c>
      <c r="N6" s="33">
        <f t="shared" si="10"/>
        <v>67.281702869310422</v>
      </c>
      <c r="O6" s="4"/>
      <c r="Q6" s="27" t="s">
        <v>38</v>
      </c>
      <c r="R6" s="29">
        <f t="shared" si="1"/>
        <v>99193.104405652135</v>
      </c>
      <c r="S6" s="29">
        <f t="shared" si="2"/>
        <v>495593.56648451672</v>
      </c>
      <c r="T6" s="35">
        <f t="shared" si="3"/>
        <v>67.281702869310422</v>
      </c>
      <c r="U6" s="42">
        <v>0.96680194174873568</v>
      </c>
      <c r="V6" s="43">
        <f>1-U6</f>
        <v>3.3198058251264317E-2</v>
      </c>
      <c r="W6" s="29">
        <f t="shared" si="11"/>
        <v>479140.8223954119</v>
      </c>
      <c r="X6" s="29">
        <f t="shared" si="4"/>
        <v>6025646.1232028129</v>
      </c>
      <c r="Y6" s="35">
        <f t="shared" si="12"/>
        <v>60.746623057191712</v>
      </c>
      <c r="Z6" s="36">
        <f t="shared" si="13"/>
        <v>6.5350798121187097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3546</v>
      </c>
      <c r="E7" s="55">
        <v>2</v>
      </c>
      <c r="F7" s="3">
        <f t="shared" si="5"/>
        <v>5.6401579244218843E-4</v>
      </c>
      <c r="G7" s="2">
        <v>0.5</v>
      </c>
      <c r="H7" s="3">
        <f t="shared" si="6"/>
        <v>2.8161081385525209E-3</v>
      </c>
      <c r="I7" s="3">
        <f t="shared" si="7"/>
        <v>0.99718389186144751</v>
      </c>
      <c r="J7" s="5">
        <f t="shared" si="14"/>
        <v>99044.322188154532</v>
      </c>
      <c r="K7" s="5">
        <f t="shared" si="8"/>
        <v>278.91952179148001</v>
      </c>
      <c r="L7" s="5">
        <f t="shared" si="9"/>
        <v>494524.31213629397</v>
      </c>
      <c r="M7" s="5">
        <f t="shared" si="0"/>
        <v>6178287.4108210569</v>
      </c>
      <c r="N7" s="33">
        <f t="shared" si="10"/>
        <v>62.379016528420095</v>
      </c>
      <c r="O7" s="4"/>
      <c r="Q7" s="27" t="s">
        <v>40</v>
      </c>
      <c r="R7" s="29">
        <f t="shared" si="1"/>
        <v>99044.322188154532</v>
      </c>
      <c r="S7" s="29">
        <f t="shared" si="2"/>
        <v>494524.31213629397</v>
      </c>
      <c r="T7" s="35">
        <f t="shared" si="3"/>
        <v>62.379016528420095</v>
      </c>
      <c r="U7" s="42">
        <v>0.96680194174873568</v>
      </c>
      <c r="V7" s="43">
        <f>1-U7</f>
        <v>3.3198058251264317E-2</v>
      </c>
      <c r="W7" s="29">
        <f t="shared" si="11"/>
        <v>478107.06521532685</v>
      </c>
      <c r="X7" s="29">
        <f t="shared" si="4"/>
        <v>5546505.3008074006</v>
      </c>
      <c r="Y7" s="35">
        <f t="shared" si="12"/>
        <v>56.000234826896012</v>
      </c>
      <c r="Z7" s="36">
        <f t="shared" si="13"/>
        <v>6.3787817015240833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3839</v>
      </c>
      <c r="E8" s="55">
        <v>9</v>
      </c>
      <c r="F8" s="3">
        <f t="shared" si="5"/>
        <v>2.3443605105496223E-3</v>
      </c>
      <c r="G8" s="2">
        <v>0.5</v>
      </c>
      <c r="H8" s="3">
        <f t="shared" si="6"/>
        <v>1.1653502524925547E-2</v>
      </c>
      <c r="I8" s="3">
        <f t="shared" si="7"/>
        <v>0.98834649747507441</v>
      </c>
      <c r="J8" s="5">
        <f t="shared" si="14"/>
        <v>98765.40266636305</v>
      </c>
      <c r="K8" s="5">
        <f t="shared" si="8"/>
        <v>1150.9628693477503</v>
      </c>
      <c r="L8" s="5">
        <f t="shared" si="9"/>
        <v>490949.60615844582</v>
      </c>
      <c r="M8" s="5">
        <f t="shared" si="0"/>
        <v>5683763.0986847626</v>
      </c>
      <c r="N8" s="33">
        <f t="shared" si="10"/>
        <v>57.548118523699451</v>
      </c>
      <c r="O8" s="4"/>
      <c r="Q8" s="27" t="s">
        <v>42</v>
      </c>
      <c r="R8" s="29">
        <f t="shared" si="1"/>
        <v>98765.40266636305</v>
      </c>
      <c r="S8" s="29">
        <f t="shared" si="2"/>
        <v>490949.60615844582</v>
      </c>
      <c r="T8" s="35">
        <f t="shared" si="3"/>
        <v>57.548118523699451</v>
      </c>
      <c r="U8" s="42">
        <v>0.96680194174873568</v>
      </c>
      <c r="V8" s="43">
        <f>1-U8</f>
        <v>3.3198058251264317E-2</v>
      </c>
      <c r="W8" s="29">
        <f t="shared" si="11"/>
        <v>474651.03253476246</v>
      </c>
      <c r="X8" s="29">
        <f t="shared" si="4"/>
        <v>5068398.2355920738</v>
      </c>
      <c r="Y8" s="35">
        <f t="shared" si="12"/>
        <v>51.317547428156637</v>
      </c>
      <c r="Z8" s="36">
        <f t="shared" si="13"/>
        <v>6.230571095542814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4045</v>
      </c>
      <c r="E9" s="55">
        <v>10</v>
      </c>
      <c r="F9" s="3">
        <f t="shared" si="5"/>
        <v>2.472187886279357E-3</v>
      </c>
      <c r="G9" s="2">
        <v>0.5</v>
      </c>
      <c r="H9" s="3">
        <f t="shared" si="6"/>
        <v>1.2285012285012283E-2</v>
      </c>
      <c r="I9" s="3">
        <f t="shared" si="7"/>
        <v>0.98771498771498767</v>
      </c>
      <c r="J9" s="5">
        <f t="shared" si="14"/>
        <v>97614.439797015293</v>
      </c>
      <c r="K9" s="5">
        <f t="shared" si="8"/>
        <v>1199.1945921009246</v>
      </c>
      <c r="L9" s="5">
        <f t="shared" si="9"/>
        <v>485074.2125048241</v>
      </c>
      <c r="M9" s="5">
        <f t="shared" si="0"/>
        <v>5192813.492526317</v>
      </c>
      <c r="N9" s="33">
        <f t="shared" si="10"/>
        <v>53.197185819275632</v>
      </c>
      <c r="O9" s="4"/>
      <c r="Q9" s="27" t="s">
        <v>44</v>
      </c>
      <c r="R9" s="29">
        <f t="shared" si="1"/>
        <v>97614.439797015293</v>
      </c>
      <c r="S9" s="29">
        <f t="shared" si="2"/>
        <v>485074.2125048241</v>
      </c>
      <c r="T9" s="35">
        <f t="shared" si="3"/>
        <v>53.197185819275632</v>
      </c>
      <c r="U9" s="42">
        <v>0.9555940589531835</v>
      </c>
      <c r="V9" s="43">
        <f t="shared" ref="V9:V22" si="15">1-U9</f>
        <v>4.4405941046816499E-2</v>
      </c>
      <c r="W9" s="29">
        <f t="shared" si="11"/>
        <v>463534.03562100395</v>
      </c>
      <c r="X9" s="29">
        <f t="shared" si="4"/>
        <v>4593747.2030573115</v>
      </c>
      <c r="Y9" s="35">
        <f t="shared" si="12"/>
        <v>47.060119513156003</v>
      </c>
      <c r="Z9" s="36">
        <f t="shared" si="13"/>
        <v>6.1370663061196282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4527</v>
      </c>
      <c r="E10" s="55">
        <v>7</v>
      </c>
      <c r="F10" s="3">
        <f t="shared" si="5"/>
        <v>1.5462778882261983E-3</v>
      </c>
      <c r="G10" s="2">
        <v>0.5</v>
      </c>
      <c r="H10" s="3">
        <f t="shared" si="6"/>
        <v>7.7016173396413238E-3</v>
      </c>
      <c r="I10" s="3">
        <f t="shared" si="7"/>
        <v>0.99229838266035864</v>
      </c>
      <c r="J10" s="5">
        <f t="shared" si="14"/>
        <v>96415.245204914361</v>
      </c>
      <c r="K10" s="5">
        <f t="shared" si="8"/>
        <v>742.55332427593839</v>
      </c>
      <c r="L10" s="5">
        <f t="shared" si="9"/>
        <v>480219.84271388198</v>
      </c>
      <c r="M10" s="5">
        <f t="shared" si="0"/>
        <v>4707739.2800214933</v>
      </c>
      <c r="N10" s="33">
        <f t="shared" si="10"/>
        <v>48.827747831953197</v>
      </c>
      <c r="O10" s="4"/>
      <c r="Q10" s="27" t="s">
        <v>46</v>
      </c>
      <c r="R10" s="29">
        <f t="shared" si="1"/>
        <v>96415.245204914361</v>
      </c>
      <c r="S10" s="29">
        <f t="shared" si="2"/>
        <v>480219.84271388198</v>
      </c>
      <c r="T10" s="35">
        <f t="shared" si="3"/>
        <v>48.827747831953197</v>
      </c>
      <c r="U10" s="42">
        <v>0.96363095511775332</v>
      </c>
      <c r="V10" s="43">
        <f t="shared" si="15"/>
        <v>3.6369044882246682E-2</v>
      </c>
      <c r="W10" s="29">
        <f t="shared" si="11"/>
        <v>462754.70570087538</v>
      </c>
      <c r="X10" s="29">
        <f t="shared" si="4"/>
        <v>4130213.1674363078</v>
      </c>
      <c r="Y10" s="35">
        <f t="shared" si="12"/>
        <v>42.837760342342492</v>
      </c>
      <c r="Z10" s="36">
        <f t="shared" si="13"/>
        <v>5.989987489610705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4368</v>
      </c>
      <c r="E11" s="55">
        <v>15</v>
      </c>
      <c r="F11" s="3">
        <f t="shared" si="5"/>
        <v>3.434065934065934E-3</v>
      </c>
      <c r="G11" s="2">
        <v>0.5</v>
      </c>
      <c r="H11" s="3">
        <f t="shared" si="6"/>
        <v>1.7024174327545116E-2</v>
      </c>
      <c r="I11" s="3">
        <f t="shared" si="7"/>
        <v>0.98297582567245489</v>
      </c>
      <c r="J11" s="5">
        <f t="shared" si="14"/>
        <v>95672.69188063842</v>
      </c>
      <c r="K11" s="5">
        <f t="shared" si="8"/>
        <v>1628.7485849614986</v>
      </c>
      <c r="L11" s="5">
        <f t="shared" si="9"/>
        <v>474291.5879407883</v>
      </c>
      <c r="M11" s="5">
        <f t="shared" si="0"/>
        <v>4227519.4373076111</v>
      </c>
      <c r="N11" s="33">
        <f t="shared" si="10"/>
        <v>44.187315671873002</v>
      </c>
      <c r="O11" s="4"/>
      <c r="Q11" s="27" t="s">
        <v>48</v>
      </c>
      <c r="R11" s="29">
        <f t="shared" si="1"/>
        <v>95672.69188063842</v>
      </c>
      <c r="S11" s="29">
        <f t="shared" si="2"/>
        <v>474291.5879407883</v>
      </c>
      <c r="T11" s="35">
        <f t="shared" si="3"/>
        <v>44.187315671873002</v>
      </c>
      <c r="U11" s="42">
        <v>0.96005435016735896</v>
      </c>
      <c r="V11" s="43">
        <f t="shared" si="15"/>
        <v>3.9945649832641039E-2</v>
      </c>
      <c r="W11" s="29">
        <f t="shared" si="11"/>
        <v>455345.70225033828</v>
      </c>
      <c r="X11" s="29">
        <f t="shared" si="4"/>
        <v>3667458.4617354325</v>
      </c>
      <c r="Y11" s="35">
        <f t="shared" si="12"/>
        <v>38.333388448095164</v>
      </c>
      <c r="Z11" s="36">
        <f t="shared" si="13"/>
        <v>5.8539272237778377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4411</v>
      </c>
      <c r="E12" s="55">
        <v>19</v>
      </c>
      <c r="F12" s="3">
        <f t="shared" si="5"/>
        <v>4.3074132849693948E-3</v>
      </c>
      <c r="G12" s="2">
        <v>0.5</v>
      </c>
      <c r="H12" s="3">
        <f t="shared" si="6"/>
        <v>2.130761466861052E-2</v>
      </c>
      <c r="I12" s="3">
        <f t="shared" si="7"/>
        <v>0.97869238533138947</v>
      </c>
      <c r="J12" s="5">
        <f t="shared" si="14"/>
        <v>94043.943295676916</v>
      </c>
      <c r="K12" s="5">
        <f t="shared" si="8"/>
        <v>2003.8521056609413</v>
      </c>
      <c r="L12" s="5">
        <f t="shared" si="9"/>
        <v>465210.0862142322</v>
      </c>
      <c r="M12" s="5">
        <f t="shared" si="0"/>
        <v>3753227.8493668232</v>
      </c>
      <c r="N12" s="33">
        <f t="shared" si="10"/>
        <v>39.909298970658483</v>
      </c>
      <c r="O12" s="4"/>
      <c r="Q12" s="27" t="s">
        <v>50</v>
      </c>
      <c r="R12" s="29">
        <f t="shared" si="1"/>
        <v>94043.943295676916</v>
      </c>
      <c r="S12" s="29">
        <f t="shared" si="2"/>
        <v>465210.0862142322</v>
      </c>
      <c r="T12" s="35">
        <f t="shared" si="3"/>
        <v>39.909298970658483</v>
      </c>
      <c r="U12" s="42">
        <v>0.94127750867207383</v>
      </c>
      <c r="V12" s="43">
        <f t="shared" si="15"/>
        <v>5.8722491327926174E-2</v>
      </c>
      <c r="W12" s="29">
        <f t="shared" si="11"/>
        <v>437891.79096085316</v>
      </c>
      <c r="X12" s="29">
        <f t="shared" si="4"/>
        <v>3212112.7594850943</v>
      </c>
      <c r="Y12" s="35">
        <f t="shared" si="12"/>
        <v>34.155445283553433</v>
      </c>
      <c r="Z12" s="36">
        <f t="shared" si="13"/>
        <v>5.7538536871050496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4886</v>
      </c>
      <c r="E13" s="55">
        <v>29</v>
      </c>
      <c r="F13" s="3">
        <f t="shared" si="5"/>
        <v>5.9353254195661075E-3</v>
      </c>
      <c r="G13" s="2">
        <v>0.5</v>
      </c>
      <c r="H13" s="3">
        <f t="shared" si="6"/>
        <v>2.9242714530604019E-2</v>
      </c>
      <c r="I13" s="3">
        <f t="shared" si="7"/>
        <v>0.97075728546939599</v>
      </c>
      <c r="J13" s="5">
        <f t="shared" si="14"/>
        <v>92040.09119001597</v>
      </c>
      <c r="K13" s="5">
        <f t="shared" si="8"/>
        <v>2691.502112040399</v>
      </c>
      <c r="L13" s="5">
        <f t="shared" si="9"/>
        <v>453471.70066997886</v>
      </c>
      <c r="M13" s="5">
        <f t="shared" si="0"/>
        <v>3288017.763152591</v>
      </c>
      <c r="N13" s="33">
        <f t="shared" si="10"/>
        <v>35.723756035448801</v>
      </c>
      <c r="O13" s="4"/>
      <c r="Q13" s="27" t="s">
        <v>52</v>
      </c>
      <c r="R13" s="29">
        <f t="shared" si="1"/>
        <v>92040.09119001597</v>
      </c>
      <c r="S13" s="29">
        <f t="shared" si="2"/>
        <v>453471.70066997886</v>
      </c>
      <c r="T13" s="35">
        <f t="shared" si="3"/>
        <v>35.723756035448801</v>
      </c>
      <c r="U13" s="42">
        <v>0.95386474178345915</v>
      </c>
      <c r="V13" s="43">
        <f t="shared" si="15"/>
        <v>4.6135258216540853E-2</v>
      </c>
      <c r="W13" s="29">
        <f t="shared" si="11"/>
        <v>432550.66666567547</v>
      </c>
      <c r="X13" s="29">
        <f t="shared" si="4"/>
        <v>2774220.9685242414</v>
      </c>
      <c r="Y13" s="35">
        <f t="shared" si="12"/>
        <v>30.141440894456377</v>
      </c>
      <c r="Z13" s="36">
        <f t="shared" si="13"/>
        <v>5.5823151409924243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5081</v>
      </c>
      <c r="E14" s="55">
        <v>44</v>
      </c>
      <c r="F14" s="3">
        <f t="shared" si="5"/>
        <v>8.6597126549891757E-3</v>
      </c>
      <c r="G14" s="2">
        <v>0.5</v>
      </c>
      <c r="H14" s="3">
        <f t="shared" si="6"/>
        <v>4.2381044114814102E-2</v>
      </c>
      <c r="I14" s="3">
        <f t="shared" si="7"/>
        <v>0.95761895588518586</v>
      </c>
      <c r="J14" s="5">
        <f t="shared" si="14"/>
        <v>89348.589077975572</v>
      </c>
      <c r="K14" s="5">
        <f t="shared" si="8"/>
        <v>3786.6864953100803</v>
      </c>
      <c r="L14" s="5">
        <f t="shared" si="9"/>
        <v>437276.2291516026</v>
      </c>
      <c r="M14" s="5">
        <f t="shared" si="0"/>
        <v>2834546.0624826122</v>
      </c>
      <c r="N14" s="33">
        <f t="shared" si="10"/>
        <v>31.724575527531503</v>
      </c>
      <c r="O14" s="4"/>
      <c r="Q14" s="27" t="s">
        <v>54</v>
      </c>
      <c r="R14" s="29">
        <f t="shared" si="1"/>
        <v>89348.589077975572</v>
      </c>
      <c r="S14" s="29">
        <f t="shared" si="2"/>
        <v>437276.2291516026</v>
      </c>
      <c r="T14" s="35">
        <f t="shared" si="3"/>
        <v>31.724575527531503</v>
      </c>
      <c r="U14" s="42">
        <v>0.94210046609890041</v>
      </c>
      <c r="V14" s="43">
        <f t="shared" si="15"/>
        <v>5.7899533901099587E-2</v>
      </c>
      <c r="W14" s="29">
        <f t="shared" si="11"/>
        <v>411958.13929769438</v>
      </c>
      <c r="X14" s="29">
        <f t="shared" si="4"/>
        <v>2341670.3018585658</v>
      </c>
      <c r="Y14" s="35">
        <f t="shared" si="12"/>
        <v>26.208251591023586</v>
      </c>
      <c r="Z14" s="36">
        <f t="shared" si="13"/>
        <v>5.5163239365079164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4822</v>
      </c>
      <c r="E15" s="55">
        <v>34</v>
      </c>
      <c r="F15" s="3">
        <f t="shared" si="5"/>
        <v>7.0510161758606388E-3</v>
      </c>
      <c r="G15" s="2">
        <v>0.5</v>
      </c>
      <c r="H15" s="3">
        <f t="shared" si="6"/>
        <v>3.4644385571632366E-2</v>
      </c>
      <c r="I15" s="3">
        <f t="shared" si="7"/>
        <v>0.96535561442836759</v>
      </c>
      <c r="J15" s="5">
        <f t="shared" si="14"/>
        <v>85561.902582665483</v>
      </c>
      <c r="K15" s="5">
        <f t="shared" si="8"/>
        <v>2964.2395433163101</v>
      </c>
      <c r="L15" s="5">
        <f t="shared" si="9"/>
        <v>420398.91405503661</v>
      </c>
      <c r="M15" s="5">
        <f t="shared" si="0"/>
        <v>2397269.8333310094</v>
      </c>
      <c r="N15" s="33">
        <f t="shared" si="10"/>
        <v>28.01795847181976</v>
      </c>
      <c r="O15" s="4"/>
      <c r="Q15" s="27" t="s">
        <v>56</v>
      </c>
      <c r="R15" s="29">
        <f t="shared" si="1"/>
        <v>85561.902582665483</v>
      </c>
      <c r="S15" s="29">
        <f t="shared" si="2"/>
        <v>420398.91405503661</v>
      </c>
      <c r="T15" s="35">
        <f t="shared" si="3"/>
        <v>28.01795847181976</v>
      </c>
      <c r="U15" s="42">
        <v>0.91645683631107144</v>
      </c>
      <c r="V15" s="43">
        <f t="shared" si="15"/>
        <v>8.3543163688928557E-2</v>
      </c>
      <c r="W15" s="29">
        <f t="shared" si="11"/>
        <v>385277.45876348886</v>
      </c>
      <c r="X15" s="29">
        <f t="shared" si="4"/>
        <v>1929712.1625608713</v>
      </c>
      <c r="Y15" s="35">
        <f t="shared" si="12"/>
        <v>22.553404077199936</v>
      </c>
      <c r="Z15" s="36">
        <f t="shared" si="13"/>
        <v>5.4645543946198245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4119</v>
      </c>
      <c r="E16" s="55">
        <v>43</v>
      </c>
      <c r="F16" s="3">
        <f t="shared" si="5"/>
        <v>1.0439427045399369E-2</v>
      </c>
      <c r="G16" s="2">
        <v>0.5</v>
      </c>
      <c r="H16" s="3">
        <f t="shared" si="6"/>
        <v>5.0869513782089204E-2</v>
      </c>
      <c r="I16" s="3">
        <f t="shared" si="7"/>
        <v>0.94913048621791085</v>
      </c>
      <c r="J16" s="5">
        <f t="shared" si="14"/>
        <v>82597.663039349165</v>
      </c>
      <c r="K16" s="5">
        <f t="shared" si="8"/>
        <v>4201.7029583485328</v>
      </c>
      <c r="L16" s="5">
        <f t="shared" si="9"/>
        <v>402484.05780087452</v>
      </c>
      <c r="M16" s="5">
        <f t="shared" si="0"/>
        <v>1976870.9192759725</v>
      </c>
      <c r="N16" s="33">
        <f t="shared" si="10"/>
        <v>23.933739122064505</v>
      </c>
      <c r="O16" s="4"/>
      <c r="Q16" s="27" t="s">
        <v>58</v>
      </c>
      <c r="R16" s="29">
        <f t="shared" si="1"/>
        <v>82597.663039349165</v>
      </c>
      <c r="S16" s="29">
        <f t="shared" si="2"/>
        <v>402484.05780087452</v>
      </c>
      <c r="T16" s="35">
        <f t="shared" si="3"/>
        <v>23.933739122064505</v>
      </c>
      <c r="U16" s="42">
        <v>0.8859396016463057</v>
      </c>
      <c r="V16" s="43">
        <f t="shared" si="15"/>
        <v>0.1140603983536943</v>
      </c>
      <c r="W16" s="29">
        <f t="shared" si="11"/>
        <v>356576.56583709543</v>
      </c>
      <c r="X16" s="29">
        <f t="shared" si="4"/>
        <v>1544434.7037973825</v>
      </c>
      <c r="Y16" s="35">
        <f t="shared" si="12"/>
        <v>18.698285725851839</v>
      </c>
      <c r="Z16" s="36">
        <f t="shared" si="13"/>
        <v>5.2354533962126659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3011</v>
      </c>
      <c r="E17" s="55">
        <v>60</v>
      </c>
      <c r="F17" s="3">
        <f t="shared" si="5"/>
        <v>1.9926934573231483E-2</v>
      </c>
      <c r="G17" s="2">
        <v>0.5</v>
      </c>
      <c r="H17" s="3">
        <f t="shared" si="6"/>
        <v>9.4906675102815558E-2</v>
      </c>
      <c r="I17" s="3">
        <f t="shared" si="7"/>
        <v>0.90509332489718441</v>
      </c>
      <c r="J17" s="5">
        <f t="shared" si="14"/>
        <v>78395.960081000638</v>
      </c>
      <c r="K17" s="5">
        <f t="shared" si="8"/>
        <v>7440.2999127808253</v>
      </c>
      <c r="L17" s="5">
        <f t="shared" si="9"/>
        <v>373379.05062305107</v>
      </c>
      <c r="M17" s="5">
        <f t="shared" si="0"/>
        <v>1574386.8614750979</v>
      </c>
      <c r="N17" s="33">
        <f t="shared" si="10"/>
        <v>20.082499912602675</v>
      </c>
      <c r="O17" s="4"/>
      <c r="Q17" s="27" t="s">
        <v>60</v>
      </c>
      <c r="R17" s="29">
        <f t="shared" si="1"/>
        <v>78395.960081000638</v>
      </c>
      <c r="S17" s="29">
        <f t="shared" si="2"/>
        <v>373379.05062305107</v>
      </c>
      <c r="T17" s="35">
        <f t="shared" si="3"/>
        <v>20.082499912602675</v>
      </c>
      <c r="U17" s="42">
        <v>0.85631920960893304</v>
      </c>
      <c r="V17" s="43">
        <f t="shared" si="15"/>
        <v>0.14368079039106696</v>
      </c>
      <c r="W17" s="29">
        <f t="shared" si="11"/>
        <v>319731.65351406491</v>
      </c>
      <c r="X17" s="29">
        <f t="shared" si="4"/>
        <v>1187858.137960287</v>
      </c>
      <c r="Y17" s="35">
        <f t="shared" si="12"/>
        <v>15.152032537556307</v>
      </c>
      <c r="Z17" s="36">
        <f t="shared" si="13"/>
        <v>4.9304673750463675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2283</v>
      </c>
      <c r="E18" s="55">
        <v>67</v>
      </c>
      <c r="F18" s="3">
        <f t="shared" si="5"/>
        <v>2.9347349978098992E-2</v>
      </c>
      <c r="G18" s="2">
        <v>0.5</v>
      </c>
      <c r="H18" s="3">
        <f t="shared" si="6"/>
        <v>0.13670679453172821</v>
      </c>
      <c r="I18" s="3">
        <f t="shared" si="7"/>
        <v>0.86329320546827182</v>
      </c>
      <c r="J18" s="5">
        <f t="shared" si="14"/>
        <v>70955.660168219809</v>
      </c>
      <c r="K18" s="5">
        <f t="shared" si="8"/>
        <v>9700.1208554799578</v>
      </c>
      <c r="L18" s="5">
        <f t="shared" si="9"/>
        <v>330527.9987023992</v>
      </c>
      <c r="M18" s="5">
        <f t="shared" si="0"/>
        <v>1201007.8108520468</v>
      </c>
      <c r="N18" s="33">
        <f t="shared" si="10"/>
        <v>16.926173444158355</v>
      </c>
      <c r="O18" s="4"/>
      <c r="Q18" s="27" t="s">
        <v>62</v>
      </c>
      <c r="R18" s="29">
        <f t="shared" si="1"/>
        <v>70955.660168219809</v>
      </c>
      <c r="S18" s="29">
        <f t="shared" si="2"/>
        <v>330527.9987023992</v>
      </c>
      <c r="T18" s="35">
        <f t="shared" si="3"/>
        <v>16.926173444158355</v>
      </c>
      <c r="U18" s="42">
        <v>0.77613843304153718</v>
      </c>
      <c r="V18" s="43">
        <f t="shared" si="15"/>
        <v>0.22386156695846282</v>
      </c>
      <c r="W18" s="29">
        <f t="shared" si="11"/>
        <v>256535.48298923534</v>
      </c>
      <c r="X18" s="29">
        <f t="shared" si="4"/>
        <v>868126.4844462222</v>
      </c>
      <c r="Y18" s="35">
        <f t="shared" si="12"/>
        <v>12.234774257446</v>
      </c>
      <c r="Z18" s="36">
        <f t="shared" si="13"/>
        <v>4.6913991867123546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1567</v>
      </c>
      <c r="E19" s="55">
        <v>58</v>
      </c>
      <c r="F19" s="3">
        <f t="shared" si="5"/>
        <v>3.7013401403956606E-2</v>
      </c>
      <c r="G19" s="2">
        <v>0.5</v>
      </c>
      <c r="H19" s="3">
        <f t="shared" si="6"/>
        <v>0.16939252336448596</v>
      </c>
      <c r="I19" s="3">
        <f t="shared" si="7"/>
        <v>0.83060747663551404</v>
      </c>
      <c r="J19" s="5">
        <f t="shared" si="14"/>
        <v>61255.539312739857</v>
      </c>
      <c r="K19" s="5">
        <f t="shared" si="8"/>
        <v>10376.230374237475</v>
      </c>
      <c r="L19" s="5">
        <f t="shared" si="9"/>
        <v>280337.12062810559</v>
      </c>
      <c r="M19" s="5">
        <f t="shared" si="0"/>
        <v>870479.81214964762</v>
      </c>
      <c r="N19" s="33">
        <f t="shared" si="10"/>
        <v>14.210630122859865</v>
      </c>
      <c r="O19" s="4"/>
      <c r="Q19" s="27" t="s">
        <v>64</v>
      </c>
      <c r="R19" s="29">
        <f t="shared" si="1"/>
        <v>61255.539312739857</v>
      </c>
      <c r="S19" s="29">
        <f t="shared" si="2"/>
        <v>280337.12062810559</v>
      </c>
      <c r="T19" s="35">
        <f t="shared" si="3"/>
        <v>14.210630122859865</v>
      </c>
      <c r="U19" s="42">
        <v>0.73716277889453141</v>
      </c>
      <c r="V19" s="43">
        <f t="shared" si="15"/>
        <v>0.26283722110546859</v>
      </c>
      <c r="W19" s="29">
        <f t="shared" si="11"/>
        <v>206654.09086950577</v>
      </c>
      <c r="X19" s="29">
        <f t="shared" si="4"/>
        <v>611591.00145698688</v>
      </c>
      <c r="Y19" s="35">
        <f t="shared" si="12"/>
        <v>9.9842562536999644</v>
      </c>
      <c r="Z19" s="36">
        <f t="shared" si="13"/>
        <v>4.2263738691599002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850</v>
      </c>
      <c r="E20" s="55">
        <v>50</v>
      </c>
      <c r="F20" s="3">
        <f t="shared" si="5"/>
        <v>5.8823529411764705E-2</v>
      </c>
      <c r="G20" s="2">
        <v>0.5</v>
      </c>
      <c r="H20" s="3">
        <f t="shared" si="6"/>
        <v>0.25641025641025644</v>
      </c>
      <c r="I20" s="3">
        <f t="shared" si="7"/>
        <v>0.74358974358974361</v>
      </c>
      <c r="J20" s="5">
        <f t="shared" si="14"/>
        <v>50879.308938502385</v>
      </c>
      <c r="K20" s="5">
        <f t="shared" si="8"/>
        <v>13045.976650898048</v>
      </c>
      <c r="L20" s="5">
        <f t="shared" si="9"/>
        <v>221781.60306526683</v>
      </c>
      <c r="M20" s="5">
        <f t="shared" si="0"/>
        <v>590142.69152154203</v>
      </c>
      <c r="N20" s="33">
        <f t="shared" si="10"/>
        <v>11.598873959448724</v>
      </c>
      <c r="O20" s="4"/>
      <c r="Q20" s="27" t="s">
        <v>66</v>
      </c>
      <c r="R20" s="29">
        <f t="shared" si="1"/>
        <v>50879.308938502385</v>
      </c>
      <c r="S20" s="29">
        <f t="shared" si="2"/>
        <v>221781.60306526683</v>
      </c>
      <c r="T20" s="35">
        <f t="shared" si="3"/>
        <v>11.598873959448724</v>
      </c>
      <c r="U20" s="42">
        <v>0.7271372759570951</v>
      </c>
      <c r="V20" s="43">
        <f t="shared" si="15"/>
        <v>0.2728627240429049</v>
      </c>
      <c r="W20" s="29">
        <f t="shared" si="11"/>
        <v>161265.67071027585</v>
      </c>
      <c r="X20" s="29">
        <f t="shared" si="4"/>
        <v>404936.91058748111</v>
      </c>
      <c r="Y20" s="35">
        <f t="shared" si="12"/>
        <v>7.9587737930349389</v>
      </c>
      <c r="Z20" s="36">
        <f t="shared" si="13"/>
        <v>3.6401001664137853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429</v>
      </c>
      <c r="E21" s="55">
        <v>38</v>
      </c>
      <c r="F21" s="3">
        <f t="shared" si="5"/>
        <v>8.8578088578088576E-2</v>
      </c>
      <c r="G21" s="2">
        <v>0.5</v>
      </c>
      <c r="H21" s="3">
        <f t="shared" si="6"/>
        <v>0.36259541984732824</v>
      </c>
      <c r="I21" s="3">
        <f t="shared" si="7"/>
        <v>0.63740458015267176</v>
      </c>
      <c r="J21" s="5">
        <f t="shared" si="14"/>
        <v>37833.332287604338</v>
      </c>
      <c r="K21" s="5">
        <f t="shared" si="8"/>
        <v>13718.193005047375</v>
      </c>
      <c r="L21" s="5">
        <f t="shared" si="9"/>
        <v>154871.17892540325</v>
      </c>
      <c r="M21" s="5">
        <f>L21+M22</f>
        <v>368361.08845627517</v>
      </c>
      <c r="N21" s="33">
        <f t="shared" si="10"/>
        <v>9.7364167040862135</v>
      </c>
      <c r="O21" s="4"/>
      <c r="Q21" s="27" t="s">
        <v>68</v>
      </c>
      <c r="R21" s="29">
        <f t="shared" si="1"/>
        <v>37833.332287604338</v>
      </c>
      <c r="S21" s="29">
        <f t="shared" si="2"/>
        <v>154871.17892540325</v>
      </c>
      <c r="T21" s="35">
        <f t="shared" si="3"/>
        <v>9.7364167040862135</v>
      </c>
      <c r="U21" s="42">
        <v>0.68635947845240242</v>
      </c>
      <c r="V21" s="43">
        <f t="shared" si="15"/>
        <v>0.31364052154759758</v>
      </c>
      <c r="W21" s="29">
        <f t="shared" si="11"/>
        <v>106297.30159454847</v>
      </c>
      <c r="X21" s="29">
        <f>X22+W21</f>
        <v>243671.23987720528</v>
      </c>
      <c r="Y21" s="35">
        <f t="shared" si="12"/>
        <v>6.4406496901950501</v>
      </c>
      <c r="Z21" s="36">
        <f t="shared" si="13"/>
        <v>3.2957670138911634</v>
      </c>
    </row>
    <row r="22" spans="1:26" s="2" customFormat="1" x14ac:dyDescent="0.25">
      <c r="A22" s="12">
        <v>19</v>
      </c>
      <c r="B22" s="13" t="s">
        <v>69</v>
      </c>
      <c r="C22" s="12"/>
      <c r="D22" s="55">
        <v>301</v>
      </c>
      <c r="E22" s="55">
        <v>34</v>
      </c>
      <c r="F22" s="17">
        <f t="shared" si="5"/>
        <v>0.11295681063122924</v>
      </c>
      <c r="G22" s="12"/>
      <c r="H22" s="17">
        <v>1</v>
      </c>
      <c r="I22" s="17">
        <f t="shared" si="7"/>
        <v>0</v>
      </c>
      <c r="J22" s="21">
        <f t="shared" si="14"/>
        <v>24115.139282556964</v>
      </c>
      <c r="K22" s="21">
        <f t="shared" si="8"/>
        <v>24115.139282556964</v>
      </c>
      <c r="L22" s="21">
        <f>K22/F22</f>
        <v>213489.90953087193</v>
      </c>
      <c r="M22" s="21">
        <f>L22</f>
        <v>213489.90953087193</v>
      </c>
      <c r="N22" s="34">
        <f t="shared" si="10"/>
        <v>8.852941176470587</v>
      </c>
      <c r="O22" s="4"/>
      <c r="Q22" s="30" t="s">
        <v>69</v>
      </c>
      <c r="R22" s="31">
        <f t="shared" si="1"/>
        <v>24115.139282556964</v>
      </c>
      <c r="S22" s="31">
        <f t="shared" si="2"/>
        <v>213489.90953087193</v>
      </c>
      <c r="T22" s="38">
        <f t="shared" si="3"/>
        <v>8.852941176470587</v>
      </c>
      <c r="U22" s="44">
        <v>0.64346806172022719</v>
      </c>
      <c r="V22" s="45">
        <f t="shared" si="15"/>
        <v>0.35653193827977281</v>
      </c>
      <c r="W22" s="31">
        <f t="shared" si="11"/>
        <v>137373.9382826568</v>
      </c>
      <c r="X22" s="31">
        <f>W22</f>
        <v>137373.9382826568</v>
      </c>
      <c r="Y22" s="38">
        <f t="shared" si="12"/>
        <v>5.6965848993467159</v>
      </c>
      <c r="Z22" s="37">
        <f t="shared" si="13"/>
        <v>3.1563562771238711</v>
      </c>
    </row>
    <row r="23" spans="1:26" s="2" customFormat="1" ht="13.2" x14ac:dyDescent="0.25">
      <c r="B23" s="2" t="s">
        <v>70</v>
      </c>
      <c r="D23" s="58">
        <f>SUM(D4:D22)</f>
        <v>58185</v>
      </c>
      <c r="E23" s="58">
        <f>SUM(E4:E22)</f>
        <v>524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409</v>
      </c>
      <c r="E29" s="55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8010476.0042802654</v>
      </c>
      <c r="N29" s="32">
        <f>M29/J29</f>
        <v>80.104760042802653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80.104760042802653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7084819.1324689444</v>
      </c>
      <c r="Y29" s="40">
        <f>X29/R29</f>
        <v>70.848191324689438</v>
      </c>
      <c r="Z29" s="36">
        <f>T29-Y29</f>
        <v>9.2565687181132148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2129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7910476.0042802654</v>
      </c>
      <c r="N30" s="33">
        <f t="shared" ref="N30:N47" si="26">M30/J30</f>
        <v>79.104760042802653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79.104760042802653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6988954.4584659804</v>
      </c>
      <c r="Y30" s="35">
        <f t="shared" ref="Y30:Y47" si="28">X30/R30</f>
        <v>69.889544584659802</v>
      </c>
      <c r="Z30" s="36">
        <f t="shared" ref="Z30:Z47" si="29">T30-Y30</f>
        <v>9.2152154581428505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3273</v>
      </c>
      <c r="E31" s="55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7510476.0042802654</v>
      </c>
      <c r="N31" s="33">
        <f t="shared" si="26"/>
        <v>75.104760042802653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75.104760042802653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6605495.7624541232</v>
      </c>
      <c r="Y31" s="35">
        <f t="shared" si="28"/>
        <v>66.054957624541231</v>
      </c>
      <c r="Z31" s="36">
        <f t="shared" si="29"/>
        <v>9.0498024182614216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3366</v>
      </c>
      <c r="E32" s="55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7010476.0042802654</v>
      </c>
      <c r="N32" s="33">
        <f t="shared" si="26"/>
        <v>70.104760042802653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70.104760042802653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6126172.3924393021</v>
      </c>
      <c r="Y32" s="35">
        <f t="shared" si="28"/>
        <v>61.261723924393017</v>
      </c>
      <c r="Z32" s="36">
        <f t="shared" si="29"/>
        <v>8.8430361184096355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3669</v>
      </c>
      <c r="E33" s="55">
        <v>2</v>
      </c>
      <c r="F33" s="3">
        <f t="shared" si="21"/>
        <v>5.4510765876260563E-4</v>
      </c>
      <c r="G33" s="2">
        <v>0.5</v>
      </c>
      <c r="H33" s="3">
        <f t="shared" si="22"/>
        <v>2.7218290691344584E-3</v>
      </c>
      <c r="I33" s="3">
        <f t="shared" si="23"/>
        <v>0.99727817093086557</v>
      </c>
      <c r="J33" s="5">
        <f t="shared" si="30"/>
        <v>100000</v>
      </c>
      <c r="K33" s="5">
        <f t="shared" si="24"/>
        <v>272.18290691344583</v>
      </c>
      <c r="L33" s="5">
        <f t="shared" si="25"/>
        <v>499319.54273271642</v>
      </c>
      <c r="M33" s="5">
        <f t="shared" si="16"/>
        <v>6510476.0042802654</v>
      </c>
      <c r="N33" s="33">
        <f t="shared" si="26"/>
        <v>65.104760042802653</v>
      </c>
      <c r="O33" s="4"/>
      <c r="Q33" s="27" t="s">
        <v>42</v>
      </c>
      <c r="R33" s="29">
        <f t="shared" si="17"/>
        <v>100000</v>
      </c>
      <c r="S33" s="29">
        <f t="shared" si="18"/>
        <v>499319.54273271642</v>
      </c>
      <c r="T33" s="35">
        <f t="shared" si="19"/>
        <v>65.104760042802653</v>
      </c>
      <c r="U33" s="42">
        <v>0.95864674002964168</v>
      </c>
      <c r="V33" s="43">
        <f>1-U33</f>
        <v>4.1353259970358325E-2</v>
      </c>
      <c r="W33" s="29">
        <f t="shared" si="27"/>
        <v>478671.05187380995</v>
      </c>
      <c r="X33" s="29">
        <f t="shared" si="20"/>
        <v>5646849.0224244809</v>
      </c>
      <c r="Y33" s="35">
        <f t="shared" si="28"/>
        <v>56.46849022424481</v>
      </c>
      <c r="Z33" s="36">
        <f t="shared" si="29"/>
        <v>8.6362698185578424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4010</v>
      </c>
      <c r="E34" s="55">
        <v>2</v>
      </c>
      <c r="F34" s="3">
        <f t="shared" si="21"/>
        <v>4.9875311720698251E-4</v>
      </c>
      <c r="G34" s="2">
        <v>0.5</v>
      </c>
      <c r="H34" s="3">
        <f t="shared" si="22"/>
        <v>2.4906600249066002E-3</v>
      </c>
      <c r="I34" s="3">
        <f t="shared" si="23"/>
        <v>0.99750933997509339</v>
      </c>
      <c r="J34" s="5">
        <f t="shared" si="30"/>
        <v>99727.81709308656</v>
      </c>
      <c r="K34" s="5">
        <f t="shared" si="24"/>
        <v>248.38808740494784</v>
      </c>
      <c r="L34" s="5">
        <f t="shared" si="25"/>
        <v>498018.11524692044</v>
      </c>
      <c r="M34" s="5">
        <f t="shared" si="16"/>
        <v>6011156.4615475489</v>
      </c>
      <c r="N34" s="33">
        <f t="shared" si="26"/>
        <v>60.275624562570123</v>
      </c>
      <c r="O34" s="4"/>
      <c r="Q34" s="27" t="s">
        <v>44</v>
      </c>
      <c r="R34" s="29">
        <f t="shared" si="17"/>
        <v>99727.81709308656</v>
      </c>
      <c r="S34" s="29">
        <f t="shared" si="18"/>
        <v>498018.11524692044</v>
      </c>
      <c r="T34" s="35">
        <f t="shared" si="19"/>
        <v>60.275624562570123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482669.30513639143</v>
      </c>
      <c r="X34" s="29">
        <f t="shared" si="20"/>
        <v>5168177.9705506712</v>
      </c>
      <c r="Y34" s="35">
        <f t="shared" si="28"/>
        <v>51.822832597716065</v>
      </c>
      <c r="Z34" s="36">
        <f t="shared" si="29"/>
        <v>8.4527919648540575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4282</v>
      </c>
      <c r="E35" s="55">
        <v>2</v>
      </c>
      <c r="F35" s="3">
        <f t="shared" si="21"/>
        <v>4.6707146193367583E-4</v>
      </c>
      <c r="G35" s="2">
        <v>0.5</v>
      </c>
      <c r="H35" s="3">
        <f t="shared" si="22"/>
        <v>2.3326335432703521E-3</v>
      </c>
      <c r="I35" s="3">
        <f t="shared" si="23"/>
        <v>0.9976673664567296</v>
      </c>
      <c r="J35" s="5">
        <f t="shared" si="30"/>
        <v>99479.42900568161</v>
      </c>
      <c r="K35" s="5">
        <f t="shared" si="24"/>
        <v>232.04905296403453</v>
      </c>
      <c r="L35" s="5">
        <f t="shared" si="25"/>
        <v>496817.02239599789</v>
      </c>
      <c r="M35" s="5">
        <f t="shared" si="16"/>
        <v>5513138.346300628</v>
      </c>
      <c r="N35" s="33">
        <f t="shared" si="26"/>
        <v>55.419883300554069</v>
      </c>
      <c r="O35" s="4"/>
      <c r="Q35" s="27" t="s">
        <v>46</v>
      </c>
      <c r="R35" s="29">
        <f t="shared" si="17"/>
        <v>99479.42900568161</v>
      </c>
      <c r="S35" s="29">
        <f t="shared" si="18"/>
        <v>496817.02239599789</v>
      </c>
      <c r="T35" s="35">
        <f t="shared" si="19"/>
        <v>55.419883300554069</v>
      </c>
      <c r="U35" s="42">
        <v>0.96192878092594225</v>
      </c>
      <c r="V35" s="43">
        <f t="shared" si="31"/>
        <v>3.8071219074057749E-2</v>
      </c>
      <c r="W35" s="29">
        <f t="shared" si="27"/>
        <v>477902.59269663878</v>
      </c>
      <c r="X35" s="29">
        <f t="shared" si="20"/>
        <v>4685508.6654142803</v>
      </c>
      <c r="Y35" s="35">
        <f t="shared" si="28"/>
        <v>47.100277034628682</v>
      </c>
      <c r="Z35" s="36">
        <f t="shared" si="29"/>
        <v>8.3196062659253869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3908</v>
      </c>
      <c r="E36" s="55">
        <v>2</v>
      </c>
      <c r="F36" s="3">
        <f t="shared" si="21"/>
        <v>5.1177072671443195E-4</v>
      </c>
      <c r="G36" s="2">
        <v>0.5</v>
      </c>
      <c r="H36" s="3">
        <f t="shared" si="22"/>
        <v>2.555583950932788E-3</v>
      </c>
      <c r="I36" s="3">
        <f t="shared" si="23"/>
        <v>0.9974444160490672</v>
      </c>
      <c r="J36" s="5">
        <f t="shared" si="30"/>
        <v>99247.379952717572</v>
      </c>
      <c r="K36" s="5">
        <f t="shared" si="24"/>
        <v>253.63501137929356</v>
      </c>
      <c r="L36" s="5">
        <f t="shared" si="25"/>
        <v>495602.81223513954</v>
      </c>
      <c r="M36" s="5">
        <f t="shared" si="16"/>
        <v>5016321.3239046298</v>
      </c>
      <c r="N36" s="33">
        <f t="shared" si="26"/>
        <v>50.54361461526193</v>
      </c>
      <c r="O36" s="4"/>
      <c r="Q36" s="27" t="s">
        <v>48</v>
      </c>
      <c r="R36" s="29">
        <f t="shared" si="17"/>
        <v>99247.379952717572</v>
      </c>
      <c r="S36" s="29">
        <f t="shared" si="18"/>
        <v>495602.81223513954</v>
      </c>
      <c r="T36" s="35">
        <f t="shared" si="19"/>
        <v>50.54361461526193</v>
      </c>
      <c r="U36" s="42">
        <v>0.95558309086652893</v>
      </c>
      <c r="V36" s="43">
        <f t="shared" si="31"/>
        <v>4.4416909133471072E-2</v>
      </c>
      <c r="W36" s="29">
        <f t="shared" si="27"/>
        <v>473589.6671577986</v>
      </c>
      <c r="X36" s="29">
        <f t="shared" si="20"/>
        <v>4207606.0727176415</v>
      </c>
      <c r="Y36" s="35">
        <f t="shared" si="28"/>
        <v>42.39513501235183</v>
      </c>
      <c r="Z36" s="36">
        <f t="shared" si="29"/>
        <v>8.1484796029101005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4090</v>
      </c>
      <c r="E37" s="55">
        <v>4</v>
      </c>
      <c r="F37" s="3">
        <f t="shared" si="21"/>
        <v>9.7799511002444979E-4</v>
      </c>
      <c r="G37" s="2">
        <v>0.5</v>
      </c>
      <c r="H37" s="3">
        <f t="shared" si="22"/>
        <v>4.8780487804878049E-3</v>
      </c>
      <c r="I37" s="3">
        <f t="shared" si="23"/>
        <v>0.99512195121951219</v>
      </c>
      <c r="J37" s="5">
        <f t="shared" si="30"/>
        <v>98993.744941338271</v>
      </c>
      <c r="K37" s="5">
        <f t="shared" si="24"/>
        <v>482.89631678701596</v>
      </c>
      <c r="L37" s="5">
        <f t="shared" si="25"/>
        <v>493761.48391472385</v>
      </c>
      <c r="M37" s="5">
        <f t="shared" si="16"/>
        <v>4520718.5116694905</v>
      </c>
      <c r="N37" s="33">
        <f t="shared" si="26"/>
        <v>45.666708682941319</v>
      </c>
      <c r="O37" s="4"/>
      <c r="Q37" s="27" t="s">
        <v>50</v>
      </c>
      <c r="R37" s="29">
        <f t="shared" si="17"/>
        <v>98993.744941338271</v>
      </c>
      <c r="S37" s="29">
        <f t="shared" si="18"/>
        <v>493761.48391472385</v>
      </c>
      <c r="T37" s="35">
        <f t="shared" si="19"/>
        <v>45.666708682941319</v>
      </c>
      <c r="U37" s="42">
        <v>0.95343645724036619</v>
      </c>
      <c r="V37" s="43">
        <f t="shared" si="31"/>
        <v>4.6563542759633814E-2</v>
      </c>
      <c r="W37" s="29">
        <f t="shared" si="27"/>
        <v>470770.19994540035</v>
      </c>
      <c r="X37" s="29">
        <f t="shared" si="20"/>
        <v>3734016.4055598429</v>
      </c>
      <c r="Y37" s="35">
        <f t="shared" si="28"/>
        <v>37.719720652780104</v>
      </c>
      <c r="Z37" s="36">
        <f t="shared" si="29"/>
        <v>7.946988030161215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4745</v>
      </c>
      <c r="E38" s="55">
        <v>5</v>
      </c>
      <c r="F38" s="3">
        <f t="shared" si="21"/>
        <v>1.053740779768177E-3</v>
      </c>
      <c r="G38" s="2">
        <v>0.5</v>
      </c>
      <c r="H38" s="3">
        <f t="shared" si="22"/>
        <v>5.2548607461902251E-3</v>
      </c>
      <c r="I38" s="3">
        <f t="shared" si="23"/>
        <v>0.99474513925380981</v>
      </c>
      <c r="J38" s="5">
        <f t="shared" si="30"/>
        <v>98510.848624551261</v>
      </c>
      <c r="K38" s="5">
        <f t="shared" si="24"/>
        <v>517.66079151104179</v>
      </c>
      <c r="L38" s="5">
        <f t="shared" si="25"/>
        <v>491260.0911439787</v>
      </c>
      <c r="M38" s="5">
        <f t="shared" si="16"/>
        <v>4026957.0277547669</v>
      </c>
      <c r="N38" s="33">
        <f t="shared" si="26"/>
        <v>40.87831019609299</v>
      </c>
      <c r="O38" s="4"/>
      <c r="Q38" s="27" t="s">
        <v>52</v>
      </c>
      <c r="R38" s="29">
        <f t="shared" si="17"/>
        <v>98510.848624551261</v>
      </c>
      <c r="S38" s="29">
        <f t="shared" si="18"/>
        <v>491260.0911439787</v>
      </c>
      <c r="T38" s="35">
        <f t="shared" si="19"/>
        <v>40.87831019609299</v>
      </c>
      <c r="U38" s="42">
        <v>0.93748024841036759</v>
      </c>
      <c r="V38" s="43">
        <f t="shared" si="31"/>
        <v>6.2519751589632411E-2</v>
      </c>
      <c r="W38" s="29">
        <f t="shared" si="27"/>
        <v>460546.632279757</v>
      </c>
      <c r="X38" s="29">
        <f t="shared" si="20"/>
        <v>3263246.2056144425</v>
      </c>
      <c r="Y38" s="35">
        <f t="shared" si="28"/>
        <v>33.125754687704145</v>
      </c>
      <c r="Z38" s="36">
        <f t="shared" si="29"/>
        <v>7.7525555083888449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5129</v>
      </c>
      <c r="E39" s="55">
        <v>11</v>
      </c>
      <c r="F39" s="3">
        <f t="shared" si="21"/>
        <v>2.1446675765256387E-3</v>
      </c>
      <c r="G39" s="2">
        <v>0.5</v>
      </c>
      <c r="H39" s="3">
        <f t="shared" si="22"/>
        <v>1.0666149520023272E-2</v>
      </c>
      <c r="I39" s="3">
        <f t="shared" si="23"/>
        <v>0.98933385047997668</v>
      </c>
      <c r="J39" s="5">
        <f t="shared" si="30"/>
        <v>97993.187833040225</v>
      </c>
      <c r="K39" s="5">
        <f t="shared" si="24"/>
        <v>1045.2099933709324</v>
      </c>
      <c r="L39" s="5">
        <f t="shared" si="25"/>
        <v>487352.91418177373</v>
      </c>
      <c r="M39" s="5">
        <f t="shared" si="16"/>
        <v>3535696.9366107881</v>
      </c>
      <c r="N39" s="33">
        <f t="shared" si="26"/>
        <v>36.081048231994167</v>
      </c>
      <c r="O39" s="4"/>
      <c r="Q39" s="27" t="s">
        <v>54</v>
      </c>
      <c r="R39" s="29">
        <f t="shared" si="17"/>
        <v>97993.187833040225</v>
      </c>
      <c r="S39" s="29">
        <f t="shared" si="18"/>
        <v>487352.91418177373</v>
      </c>
      <c r="T39" s="35">
        <f t="shared" si="19"/>
        <v>36.081048231994167</v>
      </c>
      <c r="U39" s="42">
        <v>0.91788799906018037</v>
      </c>
      <c r="V39" s="43">
        <f t="shared" si="31"/>
        <v>8.2112000939819629E-2</v>
      </c>
      <c r="W39" s="29">
        <f t="shared" si="27"/>
        <v>447335.3912344561</v>
      </c>
      <c r="X39" s="29">
        <f t="shared" si="20"/>
        <v>2802699.5733346855</v>
      </c>
      <c r="Y39" s="35">
        <f t="shared" si="28"/>
        <v>28.60096334563476</v>
      </c>
      <c r="Z39" s="36">
        <f t="shared" si="29"/>
        <v>7.4800848863594069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5030</v>
      </c>
      <c r="E40" s="55">
        <v>22</v>
      </c>
      <c r="F40" s="3">
        <f t="shared" si="21"/>
        <v>4.3737574552683896E-3</v>
      </c>
      <c r="G40" s="2">
        <v>0.5</v>
      </c>
      <c r="H40" s="3">
        <f t="shared" si="22"/>
        <v>2.1632251720747297E-2</v>
      </c>
      <c r="I40" s="3">
        <f t="shared" si="23"/>
        <v>0.97836774827925266</v>
      </c>
      <c r="J40" s="5">
        <f t="shared" si="30"/>
        <v>96947.977839669285</v>
      </c>
      <c r="K40" s="5">
        <f t="shared" si="24"/>
        <v>2097.2030604451566</v>
      </c>
      <c r="L40" s="5">
        <f t="shared" si="25"/>
        <v>479496.8815472335</v>
      </c>
      <c r="M40" s="5">
        <f t="shared" si="16"/>
        <v>3048344.0224290146</v>
      </c>
      <c r="N40" s="33">
        <f t="shared" si="26"/>
        <v>31.443090308395167</v>
      </c>
      <c r="O40" s="4"/>
      <c r="Q40" s="27" t="s">
        <v>56</v>
      </c>
      <c r="R40" s="29">
        <f t="shared" si="17"/>
        <v>96947.977839669285</v>
      </c>
      <c r="S40" s="29">
        <f t="shared" si="18"/>
        <v>479496.8815472335</v>
      </c>
      <c r="T40" s="35">
        <f t="shared" si="19"/>
        <v>31.443090308395167</v>
      </c>
      <c r="U40" s="42">
        <v>0.89571782863194893</v>
      </c>
      <c r="V40" s="43">
        <f t="shared" si="31"/>
        <v>0.10428217136805107</v>
      </c>
      <c r="W40" s="29">
        <f t="shared" si="27"/>
        <v>429493.9055752788</v>
      </c>
      <c r="X40" s="29">
        <f t="shared" si="20"/>
        <v>2355364.1821002294</v>
      </c>
      <c r="Y40" s="35">
        <f t="shared" si="28"/>
        <v>24.295134716429935</v>
      </c>
      <c r="Z40" s="36">
        <f t="shared" si="29"/>
        <v>7.147955591965232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4253</v>
      </c>
      <c r="E41" s="55">
        <v>21</v>
      </c>
      <c r="F41" s="3">
        <f t="shared" si="21"/>
        <v>4.9376910416176817E-3</v>
      </c>
      <c r="G41" s="2">
        <v>0.5</v>
      </c>
      <c r="H41" s="3">
        <f t="shared" si="22"/>
        <v>2.4387411450470329E-2</v>
      </c>
      <c r="I41" s="3">
        <f t="shared" si="23"/>
        <v>0.9756125885495297</v>
      </c>
      <c r="J41" s="5">
        <f t="shared" si="30"/>
        <v>94850.774779224128</v>
      </c>
      <c r="K41" s="5">
        <f t="shared" si="24"/>
        <v>2313.1648709368328</v>
      </c>
      <c r="L41" s="5">
        <f t="shared" si="25"/>
        <v>468470.96171877859</v>
      </c>
      <c r="M41" s="5">
        <f t="shared" si="16"/>
        <v>2568847.140881781</v>
      </c>
      <c r="N41" s="33">
        <f t="shared" si="26"/>
        <v>27.083038033806918</v>
      </c>
      <c r="O41" s="4"/>
      <c r="Q41" s="27" t="s">
        <v>58</v>
      </c>
      <c r="R41" s="29">
        <f t="shared" si="17"/>
        <v>94850.774779224128</v>
      </c>
      <c r="S41" s="29">
        <f t="shared" si="18"/>
        <v>468470.96171877859</v>
      </c>
      <c r="T41" s="35">
        <f t="shared" si="19"/>
        <v>27.083038033806918</v>
      </c>
      <c r="U41" s="42">
        <v>0.86473435856680392</v>
      </c>
      <c r="V41" s="43">
        <f t="shared" si="31"/>
        <v>0.13526564143319608</v>
      </c>
      <c r="W41" s="29">
        <f t="shared" si="27"/>
        <v>405102.93658906175</v>
      </c>
      <c r="X41" s="29">
        <f t="shared" si="20"/>
        <v>1925870.2765249508</v>
      </c>
      <c r="Y41" s="35">
        <f t="shared" si="28"/>
        <v>20.30421239054326</v>
      </c>
      <c r="Z41" s="36">
        <f t="shared" si="29"/>
        <v>6.7788256432636587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3361</v>
      </c>
      <c r="E42" s="55">
        <v>40</v>
      </c>
      <c r="F42" s="3">
        <f t="shared" si="21"/>
        <v>1.1901219875037191E-2</v>
      </c>
      <c r="G42" s="2">
        <v>0.5</v>
      </c>
      <c r="H42" s="3">
        <f t="shared" si="22"/>
        <v>5.7786766830395839E-2</v>
      </c>
      <c r="I42" s="3">
        <f t="shared" si="23"/>
        <v>0.94221323316960415</v>
      </c>
      <c r="J42" s="5">
        <f t="shared" si="30"/>
        <v>92537.609908287297</v>
      </c>
      <c r="K42" s="5">
        <f t="shared" si="24"/>
        <v>5347.4492868123261</v>
      </c>
      <c r="L42" s="5">
        <f t="shared" si="25"/>
        <v>449319.42632440571</v>
      </c>
      <c r="M42" s="5">
        <f t="shared" si="16"/>
        <v>2100376.1791630024</v>
      </c>
      <c r="N42" s="33">
        <f t="shared" si="26"/>
        <v>22.697540829557358</v>
      </c>
      <c r="O42" s="4"/>
      <c r="Q42" s="27" t="s">
        <v>60</v>
      </c>
      <c r="R42" s="29">
        <f t="shared" si="17"/>
        <v>92537.609908287297</v>
      </c>
      <c r="S42" s="29">
        <f t="shared" si="18"/>
        <v>449319.42632440571</v>
      </c>
      <c r="T42" s="35">
        <f t="shared" si="19"/>
        <v>22.697540829557358</v>
      </c>
      <c r="U42" s="42">
        <v>0.81758889711164551</v>
      </c>
      <c r="V42" s="43">
        <f t="shared" si="31"/>
        <v>0.18241110288835449</v>
      </c>
      <c r="W42" s="29">
        <f t="shared" si="27"/>
        <v>367358.5742194081</v>
      </c>
      <c r="X42" s="29">
        <f t="shared" si="20"/>
        <v>1520767.339935889</v>
      </c>
      <c r="Y42" s="35">
        <f t="shared" si="28"/>
        <v>16.434046021321489</v>
      </c>
      <c r="Z42" s="36">
        <f t="shared" si="29"/>
        <v>6.263494808235869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2753</v>
      </c>
      <c r="E43" s="55">
        <v>37</v>
      </c>
      <c r="F43" s="3">
        <f t="shared" si="21"/>
        <v>1.3439883763167454E-2</v>
      </c>
      <c r="G43" s="2">
        <v>0.5</v>
      </c>
      <c r="H43" s="3">
        <f t="shared" si="22"/>
        <v>6.501493586364436E-2</v>
      </c>
      <c r="I43" s="3">
        <f t="shared" si="23"/>
        <v>0.93498506413635563</v>
      </c>
      <c r="J43" s="5">
        <f t="shared" si="30"/>
        <v>87190.160621474977</v>
      </c>
      <c r="K43" s="5">
        <f t="shared" si="24"/>
        <v>5668.6627007460456</v>
      </c>
      <c r="L43" s="5">
        <f t="shared" si="25"/>
        <v>421779.14635550976</v>
      </c>
      <c r="M43" s="5">
        <f t="shared" si="16"/>
        <v>1651056.7528385967</v>
      </c>
      <c r="N43" s="33">
        <f t="shared" si="26"/>
        <v>18.936273784452013</v>
      </c>
      <c r="O43" s="4"/>
      <c r="Q43" s="27" t="s">
        <v>62</v>
      </c>
      <c r="R43" s="29">
        <f t="shared" si="17"/>
        <v>87190.160621474977</v>
      </c>
      <c r="S43" s="29">
        <f t="shared" si="18"/>
        <v>421779.14635550976</v>
      </c>
      <c r="T43" s="35">
        <f t="shared" si="19"/>
        <v>18.936273784452013</v>
      </c>
      <c r="U43" s="42">
        <v>0.77888026534586052</v>
      </c>
      <c r="V43" s="43">
        <f t="shared" si="31"/>
        <v>0.22111973465413948</v>
      </c>
      <c r="W43" s="29">
        <f t="shared" si="27"/>
        <v>328515.45343072998</v>
      </c>
      <c r="X43" s="29">
        <f t="shared" si="20"/>
        <v>1153408.7657164808</v>
      </c>
      <c r="Y43" s="35">
        <f t="shared" si="28"/>
        <v>13.228657425278278</v>
      </c>
      <c r="Z43" s="36">
        <f t="shared" si="29"/>
        <v>5.7076163591737341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1813</v>
      </c>
      <c r="E44" s="55">
        <v>55</v>
      </c>
      <c r="F44" s="3">
        <f t="shared" si="21"/>
        <v>3.0336458907887481E-2</v>
      </c>
      <c r="G44" s="2">
        <v>0.5</v>
      </c>
      <c r="H44" s="3">
        <f t="shared" si="22"/>
        <v>0.14098948987439119</v>
      </c>
      <c r="I44" s="3">
        <f t="shared" si="23"/>
        <v>0.85901051012560881</v>
      </c>
      <c r="J44" s="5">
        <f t="shared" si="30"/>
        <v>81521.497920728929</v>
      </c>
      <c r="K44" s="5">
        <f t="shared" si="24"/>
        <v>11493.674405639815</v>
      </c>
      <c r="L44" s="5">
        <f t="shared" si="25"/>
        <v>378873.30358954507</v>
      </c>
      <c r="M44" s="5">
        <f t="shared" si="16"/>
        <v>1229277.6064830869</v>
      </c>
      <c r="N44" s="33">
        <f t="shared" si="26"/>
        <v>15.079183256402255</v>
      </c>
      <c r="O44" s="4"/>
      <c r="Q44" s="27" t="s">
        <v>64</v>
      </c>
      <c r="R44" s="29">
        <f t="shared" si="17"/>
        <v>81521.497920728929</v>
      </c>
      <c r="S44" s="29">
        <f t="shared" si="18"/>
        <v>378873.30358954507</v>
      </c>
      <c r="T44" s="35">
        <f t="shared" si="19"/>
        <v>15.079183256402255</v>
      </c>
      <c r="U44" s="42">
        <v>0.71980976748499381</v>
      </c>
      <c r="V44" s="43">
        <f t="shared" si="31"/>
        <v>0.28019023251500619</v>
      </c>
      <c r="W44" s="29">
        <f t="shared" si="27"/>
        <v>272716.70456306194</v>
      </c>
      <c r="X44" s="29">
        <f t="shared" si="20"/>
        <v>824893.31228575087</v>
      </c>
      <c r="Y44" s="35">
        <f t="shared" si="28"/>
        <v>10.118721237039495</v>
      </c>
      <c r="Z44" s="36">
        <f t="shared" si="29"/>
        <v>4.96046201936276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1165</v>
      </c>
      <c r="E45" s="55">
        <v>67</v>
      </c>
      <c r="F45" s="3">
        <f t="shared" si="21"/>
        <v>5.7510729613733907E-2</v>
      </c>
      <c r="G45" s="2">
        <v>0.5</v>
      </c>
      <c r="H45" s="3">
        <f t="shared" si="22"/>
        <v>0.25140712945590993</v>
      </c>
      <c r="I45" s="3">
        <f t="shared" si="23"/>
        <v>0.74859287054409007</v>
      </c>
      <c r="J45" s="5">
        <f t="shared" si="30"/>
        <v>70027.823515089112</v>
      </c>
      <c r="K45" s="5">
        <f t="shared" si="24"/>
        <v>17605.494091973622</v>
      </c>
      <c r="L45" s="5">
        <f t="shared" si="25"/>
        <v>306125.38234551152</v>
      </c>
      <c r="M45" s="5">
        <f t="shared" si="16"/>
        <v>850404.30289354199</v>
      </c>
      <c r="N45" s="33">
        <f t="shared" si="26"/>
        <v>12.143805993203584</v>
      </c>
      <c r="O45" s="4"/>
      <c r="Q45" s="27" t="s">
        <v>66</v>
      </c>
      <c r="R45" s="29">
        <f t="shared" si="17"/>
        <v>70027.823515089112</v>
      </c>
      <c r="S45" s="29">
        <f t="shared" si="18"/>
        <v>306125.38234551152</v>
      </c>
      <c r="T45" s="35">
        <f t="shared" si="19"/>
        <v>12.143805993203584</v>
      </c>
      <c r="U45" s="42">
        <v>0.68480776711742686</v>
      </c>
      <c r="V45" s="43">
        <f t="shared" si="31"/>
        <v>0.31519223288257314</v>
      </c>
      <c r="W45" s="29">
        <f t="shared" si="27"/>
        <v>209637.0395419983</v>
      </c>
      <c r="X45" s="29">
        <f t="shared" si="20"/>
        <v>552176.60772268893</v>
      </c>
      <c r="Y45" s="35">
        <f t="shared" si="28"/>
        <v>7.8851030919690048</v>
      </c>
      <c r="Z45" s="36">
        <f t="shared" si="29"/>
        <v>4.258702901234579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652</v>
      </c>
      <c r="E46" s="55">
        <v>38</v>
      </c>
      <c r="F46" s="3">
        <f t="shared" si="21"/>
        <v>5.8282208588957052E-2</v>
      </c>
      <c r="G46" s="2">
        <v>0.5</v>
      </c>
      <c r="H46" s="3">
        <f t="shared" si="22"/>
        <v>0.25435073627844712</v>
      </c>
      <c r="I46" s="3">
        <f t="shared" si="23"/>
        <v>0.74564926372155282</v>
      </c>
      <c r="J46" s="5">
        <f t="shared" si="30"/>
        <v>52422.329423115487</v>
      </c>
      <c r="K46" s="5">
        <f t="shared" si="24"/>
        <v>13333.658086200727</v>
      </c>
      <c r="L46" s="5">
        <f t="shared" si="25"/>
        <v>228777.50190007559</v>
      </c>
      <c r="M46" s="5">
        <f>L46+M47</f>
        <v>544278.92054803041</v>
      </c>
      <c r="N46" s="33">
        <f t="shared" si="26"/>
        <v>10.382577930770701</v>
      </c>
      <c r="O46" s="4"/>
      <c r="Q46" s="27" t="s">
        <v>68</v>
      </c>
      <c r="R46" s="29">
        <f t="shared" si="17"/>
        <v>52422.329423115487</v>
      </c>
      <c r="S46" s="29">
        <f t="shared" si="18"/>
        <v>228777.50190007559</v>
      </c>
      <c r="T46" s="35">
        <f t="shared" si="19"/>
        <v>10.382577930770701</v>
      </c>
      <c r="U46" s="42">
        <v>0.65629805890441617</v>
      </c>
      <c r="V46" s="43">
        <f t="shared" si="31"/>
        <v>0.34370194109558383</v>
      </c>
      <c r="W46" s="29">
        <f t="shared" si="27"/>
        <v>150146.23041802098</v>
      </c>
      <c r="X46" s="29">
        <f>X47+W46</f>
        <v>342539.56818069069</v>
      </c>
      <c r="Y46" s="35">
        <f t="shared" si="28"/>
        <v>6.5342302020949257</v>
      </c>
      <c r="Z46" s="36">
        <f t="shared" si="29"/>
        <v>3.8483477286757752</v>
      </c>
    </row>
    <row r="47" spans="1:26" s="2" customFormat="1" x14ac:dyDescent="0.25">
      <c r="A47" s="12">
        <v>19</v>
      </c>
      <c r="B47" s="13" t="s">
        <v>69</v>
      </c>
      <c r="C47" s="12"/>
      <c r="D47" s="55">
        <v>452</v>
      </c>
      <c r="E47" s="55">
        <v>56</v>
      </c>
      <c r="F47" s="17">
        <f t="shared" si="21"/>
        <v>0.12389380530973451</v>
      </c>
      <c r="G47" s="12"/>
      <c r="H47" s="17">
        <v>1</v>
      </c>
      <c r="I47" s="17">
        <f t="shared" si="23"/>
        <v>0</v>
      </c>
      <c r="J47" s="21">
        <f t="shared" si="30"/>
        <v>39088.671336914755</v>
      </c>
      <c r="K47" s="21">
        <f t="shared" si="24"/>
        <v>39088.671336914755</v>
      </c>
      <c r="L47" s="21">
        <f>K47/F47</f>
        <v>315501.41864795482</v>
      </c>
      <c r="M47" s="21">
        <f>L47</f>
        <v>315501.41864795482</v>
      </c>
      <c r="N47" s="34">
        <f t="shared" si="26"/>
        <v>8.0714285714285712</v>
      </c>
      <c r="O47" s="4"/>
      <c r="Q47" s="30" t="s">
        <v>69</v>
      </c>
      <c r="R47" s="31">
        <f t="shared" si="17"/>
        <v>39088.671336914755</v>
      </c>
      <c r="S47" s="31">
        <f t="shared" si="18"/>
        <v>315501.41864795482</v>
      </c>
      <c r="T47" s="38">
        <f t="shared" si="19"/>
        <v>8.0714285714285712</v>
      </c>
      <c r="U47" s="44">
        <v>0.6098018151143324</v>
      </c>
      <c r="V47" s="45">
        <f t="shared" si="31"/>
        <v>0.3901981848856676</v>
      </c>
      <c r="W47" s="31">
        <f t="shared" si="27"/>
        <v>192393.33776266972</v>
      </c>
      <c r="X47" s="31">
        <f>W47</f>
        <v>192393.33776266972</v>
      </c>
      <c r="Y47" s="38">
        <f t="shared" si="28"/>
        <v>4.9219717934228253</v>
      </c>
      <c r="Z47" s="37">
        <f t="shared" si="29"/>
        <v>3.1494567780057459</v>
      </c>
    </row>
    <row r="48" spans="1:26" s="2" customFormat="1" ht="13.2" x14ac:dyDescent="0.25">
      <c r="B48" s="2" t="s">
        <v>70</v>
      </c>
      <c r="D48" s="58">
        <f>SUM(D29:D47)</f>
        <v>58489</v>
      </c>
      <c r="E48" s="58">
        <f>SUM(E29:E47)</f>
        <v>364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880</v>
      </c>
      <c r="E54" s="49">
        <f>E4+E29</f>
        <v>3</v>
      </c>
      <c r="F54" s="3">
        <f>E54/D54</f>
        <v>3.4090909090909089E-3</v>
      </c>
      <c r="G54" s="2">
        <v>0.3</v>
      </c>
      <c r="H54" s="18">
        <f>C54*F54/(1+(1-G54)*C54*F54)</f>
        <v>3.4009749461512296E-3</v>
      </c>
      <c r="I54" s="18">
        <f>1-H54</f>
        <v>0.99659902505384879</v>
      </c>
      <c r="J54" s="19">
        <v>100000</v>
      </c>
      <c r="K54" s="20">
        <f>J54*H54</f>
        <v>340.09749461512297</v>
      </c>
      <c r="L54" s="20">
        <f>C54*(J55+G54*K54)</f>
        <v>99761.931753769415</v>
      </c>
      <c r="M54" s="5">
        <f t="shared" ref="M54:M70" si="32">L54+M55</f>
        <v>7571089.5169341508</v>
      </c>
      <c r="N54" s="32">
        <f>M54/J54</f>
        <v>75.710895169341512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99761.931753769415</v>
      </c>
      <c r="T54" s="35">
        <f t="shared" ref="T54:T72" si="35">N54</f>
        <v>75.710895169341512</v>
      </c>
      <c r="U54" s="42">
        <v>0.96170886472285344</v>
      </c>
      <c r="V54" s="43">
        <f>1-U54</f>
        <v>3.829113527714656E-2</v>
      </c>
      <c r="W54" s="29">
        <f>S54*U54</f>
        <v>95941.934129476373</v>
      </c>
      <c r="X54" s="29">
        <f t="shared" ref="X54:X70" si="36">X55+W54</f>
        <v>6715028.3046521395</v>
      </c>
      <c r="Y54" s="40">
        <f>X54/R54</f>
        <v>67.150283046521395</v>
      </c>
      <c r="Z54" s="36">
        <f>T54-Y54</f>
        <v>8.5606121228201175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4427</v>
      </c>
      <c r="E55" s="49">
        <f t="shared" si="37"/>
        <v>1</v>
      </c>
      <c r="F55" s="3">
        <f t="shared" ref="F55:F72" si="38">E55/D55</f>
        <v>2.2588660492432798E-4</v>
      </c>
      <c r="G55" s="2">
        <v>0.4</v>
      </c>
      <c r="H55" s="3">
        <f t="shared" ref="H55:H71" si="39">C55*F55/(1+(1-G55)*C55*F55)</f>
        <v>9.0305684742854569E-4</v>
      </c>
      <c r="I55" s="3">
        <f t="shared" ref="I55:I72" si="40">1-H55</f>
        <v>0.99909694315257147</v>
      </c>
      <c r="J55" s="5">
        <f>I54*J54</f>
        <v>99659.902505384875</v>
      </c>
      <c r="K55" s="5">
        <f t="shared" ref="K55:K72" si="41">J55*H55</f>
        <v>89.998557371549083</v>
      </c>
      <c r="L55" s="5">
        <f t="shared" ref="L55:L71" si="42">C55*(J56+G55*K55)</f>
        <v>398423.61348384776</v>
      </c>
      <c r="M55" s="5">
        <f t="shared" si="32"/>
        <v>7471327.5851803813</v>
      </c>
      <c r="N55" s="33">
        <f t="shared" ref="N55:N72" si="43">M55/J55</f>
        <v>74.968240961069441</v>
      </c>
      <c r="O55" s="4"/>
      <c r="Q55" s="27" t="s">
        <v>36</v>
      </c>
      <c r="R55" s="29">
        <f t="shared" si="33"/>
        <v>99659.902505384875</v>
      </c>
      <c r="S55" s="29">
        <f t="shared" si="34"/>
        <v>398423.61348384776</v>
      </c>
      <c r="T55" s="35">
        <f t="shared" si="35"/>
        <v>74.968240961069441</v>
      </c>
      <c r="U55" s="42">
        <v>0.96170886472285344</v>
      </c>
      <c r="V55" s="43">
        <f>1-U55</f>
        <v>3.829113527714656E-2</v>
      </c>
      <c r="W55" s="29">
        <f t="shared" ref="W55:W72" si="44">S55*U55</f>
        <v>383167.5210023282</v>
      </c>
      <c r="X55" s="29">
        <f t="shared" si="36"/>
        <v>6619086.370522663</v>
      </c>
      <c r="Y55" s="35">
        <f t="shared" ref="Y55:Y72" si="45">X55/R55</f>
        <v>66.416745392310787</v>
      </c>
      <c r="Z55" s="36">
        <f t="shared" ref="Z55:Z72" si="46">T55-Y55</f>
        <v>8.5514955687586536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6604</v>
      </c>
      <c r="E56" s="49">
        <f t="shared" si="37"/>
        <v>1</v>
      </c>
      <c r="F56" s="3">
        <f t="shared" si="38"/>
        <v>1.5142337976983646E-4</v>
      </c>
      <c r="G56" s="2">
        <v>0.5</v>
      </c>
      <c r="H56" s="3">
        <f t="shared" si="39"/>
        <v>7.5683039430863533E-4</v>
      </c>
      <c r="I56" s="3">
        <f t="shared" si="40"/>
        <v>0.99924316960569137</v>
      </c>
      <c r="J56" s="5">
        <f t="shared" ref="J56:J72" si="47">I55*J55</f>
        <v>99569.903948013321</v>
      </c>
      <c r="K56" s="5">
        <f t="shared" si="41"/>
        <v>75.357529666247871</v>
      </c>
      <c r="L56" s="5">
        <f t="shared" si="42"/>
        <v>497661.12591590098</v>
      </c>
      <c r="M56" s="5">
        <f t="shared" si="32"/>
        <v>7072903.9716965333</v>
      </c>
      <c r="N56" s="33">
        <f t="shared" si="43"/>
        <v>71.034556540190934</v>
      </c>
      <c r="O56" s="4"/>
      <c r="Q56" s="27" t="s">
        <v>38</v>
      </c>
      <c r="R56" s="29">
        <f t="shared" si="33"/>
        <v>99569.903948013321</v>
      </c>
      <c r="S56" s="29">
        <f t="shared" si="34"/>
        <v>497661.12591590098</v>
      </c>
      <c r="T56" s="35">
        <f t="shared" si="35"/>
        <v>71.034556540190934</v>
      </c>
      <c r="U56" s="42">
        <v>0.96170886472285344</v>
      </c>
      <c r="V56" s="43">
        <f>1-U56</f>
        <v>3.829113527714656E-2</v>
      </c>
      <c r="W56" s="29">
        <f t="shared" si="44"/>
        <v>478605.11642127816</v>
      </c>
      <c r="X56" s="29">
        <f t="shared" si="36"/>
        <v>6235918.849520335</v>
      </c>
      <c r="Y56" s="35">
        <f t="shared" si="45"/>
        <v>62.628551422287053</v>
      </c>
      <c r="Z56" s="36">
        <f t="shared" si="46"/>
        <v>8.4060051179038808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6912</v>
      </c>
      <c r="E57" s="49">
        <f t="shared" si="37"/>
        <v>2</v>
      </c>
      <c r="F57" s="3">
        <f t="shared" si="38"/>
        <v>2.8935185185185184E-4</v>
      </c>
      <c r="G57" s="2">
        <v>0.5</v>
      </c>
      <c r="H57" s="3">
        <f t="shared" si="39"/>
        <v>1.4457134595923088E-3</v>
      </c>
      <c r="I57" s="3">
        <f t="shared" si="40"/>
        <v>0.99855428654040768</v>
      </c>
      <c r="J57" s="5">
        <f t="shared" si="47"/>
        <v>99494.546418347076</v>
      </c>
      <c r="K57" s="5">
        <f t="shared" si="41"/>
        <v>143.84060491303612</v>
      </c>
      <c r="L57" s="5">
        <f t="shared" si="42"/>
        <v>497113.13057945279</v>
      </c>
      <c r="M57" s="5">
        <f t="shared" si="32"/>
        <v>6575242.8457806325</v>
      </c>
      <c r="N57" s="33">
        <f t="shared" si="43"/>
        <v>66.086464861436255</v>
      </c>
      <c r="O57" s="4"/>
      <c r="Q57" s="27" t="s">
        <v>40</v>
      </c>
      <c r="R57" s="29">
        <f t="shared" si="33"/>
        <v>99494.546418347076</v>
      </c>
      <c r="S57" s="29">
        <f t="shared" si="34"/>
        <v>497113.13057945279</v>
      </c>
      <c r="T57" s="35">
        <f t="shared" si="35"/>
        <v>66.086464861436255</v>
      </c>
      <c r="U57" s="42">
        <v>0.96170886472285344</v>
      </c>
      <c r="V57" s="43">
        <f>1-U57</f>
        <v>3.829113527714656E-2</v>
      </c>
      <c r="W57" s="29">
        <f t="shared" si="44"/>
        <v>478078.10444838915</v>
      </c>
      <c r="X57" s="29">
        <f t="shared" si="36"/>
        <v>5757313.7330990564</v>
      </c>
      <c r="Y57" s="35">
        <f t="shared" si="45"/>
        <v>57.865621185820004</v>
      </c>
      <c r="Z57" s="36">
        <f t="shared" si="46"/>
        <v>8.2208436756162513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7508</v>
      </c>
      <c r="E58" s="49">
        <f t="shared" si="37"/>
        <v>11</v>
      </c>
      <c r="F58" s="3">
        <f t="shared" si="38"/>
        <v>1.4651038891848695E-3</v>
      </c>
      <c r="G58" s="2">
        <v>0.5</v>
      </c>
      <c r="H58" s="3">
        <f t="shared" si="39"/>
        <v>7.2987857474620136E-3</v>
      </c>
      <c r="I58" s="3">
        <f t="shared" si="40"/>
        <v>0.99270121425253799</v>
      </c>
      <c r="J58" s="5">
        <f t="shared" si="47"/>
        <v>99350.705813434033</v>
      </c>
      <c r="K58" s="5">
        <f t="shared" si="41"/>
        <v>725.13951559138377</v>
      </c>
      <c r="L58" s="5">
        <f t="shared" si="42"/>
        <v>494940.68027819169</v>
      </c>
      <c r="M58" s="5">
        <f t="shared" si="32"/>
        <v>6078129.7152011795</v>
      </c>
      <c r="N58" s="33">
        <f t="shared" si="43"/>
        <v>61.178525763219142</v>
      </c>
      <c r="O58" s="4"/>
      <c r="Q58" s="27" t="s">
        <v>42</v>
      </c>
      <c r="R58" s="29">
        <f t="shared" si="33"/>
        <v>99350.705813434033</v>
      </c>
      <c r="S58" s="29">
        <f t="shared" si="34"/>
        <v>494940.68027819169</v>
      </c>
      <c r="T58" s="35">
        <f t="shared" si="35"/>
        <v>61.178525763219142</v>
      </c>
      <c r="U58" s="42">
        <v>0.96170886472285344</v>
      </c>
      <c r="V58" s="43">
        <f>1-U58</f>
        <v>3.829113527714656E-2</v>
      </c>
      <c r="W58" s="29">
        <f t="shared" si="44"/>
        <v>475988.8397354965</v>
      </c>
      <c r="X58" s="29">
        <f t="shared" si="36"/>
        <v>5279235.6286506671</v>
      </c>
      <c r="Y58" s="35">
        <f t="shared" si="45"/>
        <v>53.137374167872473</v>
      </c>
      <c r="Z58" s="36">
        <f t="shared" si="46"/>
        <v>8.041151595346669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8055</v>
      </c>
      <c r="E59" s="49">
        <f t="shared" si="37"/>
        <v>12</v>
      </c>
      <c r="F59" s="3">
        <f t="shared" si="38"/>
        <v>1.4897579143389199E-3</v>
      </c>
      <c r="G59" s="2">
        <v>0.5</v>
      </c>
      <c r="H59" s="3">
        <f t="shared" si="39"/>
        <v>7.4211502782931347E-3</v>
      </c>
      <c r="I59" s="3">
        <f t="shared" si="40"/>
        <v>0.99257884972170685</v>
      </c>
      <c r="J59" s="5">
        <f t="shared" si="47"/>
        <v>98625.566297842655</v>
      </c>
      <c r="K59" s="5">
        <f t="shared" si="41"/>
        <v>731.91514877805298</v>
      </c>
      <c r="L59" s="5">
        <f t="shared" si="42"/>
        <v>491298.04361726809</v>
      </c>
      <c r="M59" s="5">
        <f t="shared" si="32"/>
        <v>5583189.0349229882</v>
      </c>
      <c r="N59" s="33">
        <f t="shared" si="43"/>
        <v>56.609956672513576</v>
      </c>
      <c r="O59" s="4"/>
      <c r="Q59" s="27" t="s">
        <v>44</v>
      </c>
      <c r="R59" s="29">
        <f t="shared" si="33"/>
        <v>98625.566297842655</v>
      </c>
      <c r="S59" s="29">
        <f t="shared" si="34"/>
        <v>491298.04361726809</v>
      </c>
      <c r="T59" s="35">
        <f t="shared" si="35"/>
        <v>56.609956672513576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473165.06268391799</v>
      </c>
      <c r="X59" s="29">
        <f t="shared" si="36"/>
        <v>4803246.7889151704</v>
      </c>
      <c r="Y59" s="35">
        <f t="shared" si="45"/>
        <v>48.701842425012643</v>
      </c>
      <c r="Z59" s="36">
        <f t="shared" si="46"/>
        <v>7.9081142475009329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8809</v>
      </c>
      <c r="E60" s="49">
        <f t="shared" si="37"/>
        <v>9</v>
      </c>
      <c r="F60" s="3">
        <f t="shared" si="38"/>
        <v>1.0216823703030991E-3</v>
      </c>
      <c r="G60" s="2">
        <v>0.5</v>
      </c>
      <c r="H60" s="3">
        <f t="shared" si="39"/>
        <v>5.0953971579006966E-3</v>
      </c>
      <c r="I60" s="3">
        <f t="shared" si="40"/>
        <v>0.99490460284209925</v>
      </c>
      <c r="J60" s="5">
        <f t="shared" si="47"/>
        <v>97893.651149064593</v>
      </c>
      <c r="K60" s="5">
        <f t="shared" si="41"/>
        <v>498.80703184146597</v>
      </c>
      <c r="L60" s="5">
        <f t="shared" si="42"/>
        <v>488221.23816571926</v>
      </c>
      <c r="M60" s="5">
        <f t="shared" si="32"/>
        <v>5091890.9913057201</v>
      </c>
      <c r="N60" s="33">
        <f t="shared" si="43"/>
        <v>52.014517096233313</v>
      </c>
      <c r="O60" s="4"/>
      <c r="Q60" s="27" t="s">
        <v>46</v>
      </c>
      <c r="R60" s="29">
        <f t="shared" si="33"/>
        <v>97893.651149064593</v>
      </c>
      <c r="S60" s="29">
        <f t="shared" si="34"/>
        <v>488221.23816571926</v>
      </c>
      <c r="T60" s="35">
        <f t="shared" si="35"/>
        <v>52.014517096233313</v>
      </c>
      <c r="U60" s="42">
        <v>0.95736753435116873</v>
      </c>
      <c r="V60" s="43">
        <f t="shared" si="48"/>
        <v>4.2632465648831275E-2</v>
      </c>
      <c r="W60" s="29">
        <f t="shared" si="44"/>
        <v>467407.16300058935</v>
      </c>
      <c r="X60" s="29">
        <f t="shared" si="36"/>
        <v>4330081.7262312528</v>
      </c>
      <c r="Y60" s="35">
        <f t="shared" si="45"/>
        <v>44.23250819031923</v>
      </c>
      <c r="Z60" s="36">
        <f t="shared" si="46"/>
        <v>7.7820089059140827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8276</v>
      </c>
      <c r="E61" s="49">
        <f t="shared" si="37"/>
        <v>17</v>
      </c>
      <c r="F61" s="3">
        <f t="shared" si="38"/>
        <v>2.054132431126148E-3</v>
      </c>
      <c r="G61" s="2">
        <v>0.5</v>
      </c>
      <c r="H61" s="3">
        <f t="shared" si="39"/>
        <v>1.021818837530805E-2</v>
      </c>
      <c r="I61" s="3">
        <f t="shared" si="40"/>
        <v>0.98978181162469192</v>
      </c>
      <c r="J61" s="5">
        <f t="shared" si="47"/>
        <v>97394.844117223125</v>
      </c>
      <c r="K61" s="5">
        <f t="shared" si="41"/>
        <v>995.1988639735489</v>
      </c>
      <c r="L61" s="5">
        <f t="shared" si="42"/>
        <v>484486.22342618176</v>
      </c>
      <c r="M61" s="5">
        <f t="shared" si="32"/>
        <v>4603669.7531400006</v>
      </c>
      <c r="N61" s="33">
        <f t="shared" si="43"/>
        <v>47.268105358832813</v>
      </c>
      <c r="O61" s="4"/>
      <c r="Q61" s="27" t="s">
        <v>48</v>
      </c>
      <c r="R61" s="29">
        <f t="shared" si="33"/>
        <v>97394.844117223125</v>
      </c>
      <c r="S61" s="29">
        <f t="shared" si="34"/>
        <v>484486.22342618176</v>
      </c>
      <c r="T61" s="35">
        <f t="shared" si="35"/>
        <v>47.268105358832813</v>
      </c>
      <c r="U61" s="42">
        <v>0.95681081085376496</v>
      </c>
      <c r="V61" s="43">
        <f t="shared" si="48"/>
        <v>4.3189189146235041E-2</v>
      </c>
      <c r="W61" s="29">
        <f t="shared" si="44"/>
        <v>463561.65628388332</v>
      </c>
      <c r="X61" s="29">
        <f t="shared" si="36"/>
        <v>3862674.5632306635</v>
      </c>
      <c r="Y61" s="35">
        <f t="shared" si="45"/>
        <v>39.659949130177779</v>
      </c>
      <c r="Z61" s="36">
        <f t="shared" si="46"/>
        <v>7.6081562286550337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8501</v>
      </c>
      <c r="E62" s="49">
        <f t="shared" si="37"/>
        <v>23</v>
      </c>
      <c r="F62" s="3">
        <f t="shared" si="38"/>
        <v>2.7055640512880837E-3</v>
      </c>
      <c r="G62" s="2">
        <v>0.5</v>
      </c>
      <c r="H62" s="3">
        <f t="shared" si="39"/>
        <v>1.3436934042180288E-2</v>
      </c>
      <c r="I62" s="3">
        <f t="shared" si="40"/>
        <v>0.98656306595781973</v>
      </c>
      <c r="J62" s="5">
        <f t="shared" si="47"/>
        <v>96399.645253249575</v>
      </c>
      <c r="K62" s="5">
        <f t="shared" si="41"/>
        <v>1295.3156749574925</v>
      </c>
      <c r="L62" s="5">
        <f t="shared" si="42"/>
        <v>478759.93707885419</v>
      </c>
      <c r="M62" s="5">
        <f t="shared" si="32"/>
        <v>4119183.5297138193</v>
      </c>
      <c r="N62" s="33">
        <f t="shared" si="43"/>
        <v>42.730276847932323</v>
      </c>
      <c r="O62" s="4"/>
      <c r="Q62" s="27" t="s">
        <v>50</v>
      </c>
      <c r="R62" s="29">
        <f t="shared" si="33"/>
        <v>96399.645253249575</v>
      </c>
      <c r="S62" s="29">
        <f t="shared" si="34"/>
        <v>478759.93707885419</v>
      </c>
      <c r="T62" s="35">
        <f t="shared" si="35"/>
        <v>42.730276847932323</v>
      </c>
      <c r="U62" s="42">
        <v>0.94800928093814252</v>
      </c>
      <c r="V62" s="43">
        <f t="shared" si="48"/>
        <v>5.1990719061857482E-2</v>
      </c>
      <c r="W62" s="29">
        <f t="shared" si="44"/>
        <v>453868.86369211489</v>
      </c>
      <c r="X62" s="29">
        <f t="shared" si="36"/>
        <v>3399112.9069467802</v>
      </c>
      <c r="Y62" s="35">
        <f t="shared" si="45"/>
        <v>35.260637090697159</v>
      </c>
      <c r="Z62" s="36">
        <f t="shared" si="46"/>
        <v>7.4696397572351643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9631</v>
      </c>
      <c r="E63" s="49">
        <f t="shared" si="37"/>
        <v>34</v>
      </c>
      <c r="F63" s="3">
        <f t="shared" si="38"/>
        <v>3.5302668466410548E-3</v>
      </c>
      <c r="G63" s="2">
        <v>0.5</v>
      </c>
      <c r="H63" s="3">
        <f t="shared" si="39"/>
        <v>1.7496912309592421E-2</v>
      </c>
      <c r="I63" s="3">
        <f t="shared" si="40"/>
        <v>0.98250308769040762</v>
      </c>
      <c r="J63" s="5">
        <f t="shared" si="47"/>
        <v>95104.32957829209</v>
      </c>
      <c r="K63" s="5">
        <f t="shared" si="41"/>
        <v>1664.0321148939533</v>
      </c>
      <c r="L63" s="5">
        <f t="shared" si="42"/>
        <v>471361.56760422559</v>
      </c>
      <c r="M63" s="5">
        <f t="shared" si="32"/>
        <v>3640423.5926349652</v>
      </c>
      <c r="N63" s="33">
        <f t="shared" si="43"/>
        <v>38.278210979218187</v>
      </c>
      <c r="O63" s="4"/>
      <c r="Q63" s="27" t="s">
        <v>52</v>
      </c>
      <c r="R63" s="29">
        <f t="shared" si="33"/>
        <v>95104.32957829209</v>
      </c>
      <c r="S63" s="29">
        <f t="shared" si="34"/>
        <v>471361.56760422559</v>
      </c>
      <c r="T63" s="35">
        <f t="shared" si="35"/>
        <v>38.278210979218187</v>
      </c>
      <c r="U63" s="42">
        <v>0.94216194080535964</v>
      </c>
      <c r="V63" s="43">
        <f t="shared" si="48"/>
        <v>5.7838059194640357E-2</v>
      </c>
      <c r="W63" s="29">
        <f t="shared" si="44"/>
        <v>444098.92935505393</v>
      </c>
      <c r="X63" s="29">
        <f t="shared" si="36"/>
        <v>2945244.0432546651</v>
      </c>
      <c r="Y63" s="35">
        <f t="shared" si="45"/>
        <v>30.968559016338702</v>
      </c>
      <c r="Z63" s="36">
        <f t="shared" si="46"/>
        <v>7.3096519628794852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10210</v>
      </c>
      <c r="E64" s="49">
        <f t="shared" si="37"/>
        <v>55</v>
      </c>
      <c r="F64" s="3">
        <f t="shared" si="38"/>
        <v>5.3868756121449556E-3</v>
      </c>
      <c r="G64" s="2">
        <v>0.5</v>
      </c>
      <c r="H64" s="3">
        <f t="shared" si="39"/>
        <v>2.6576467745832326E-2</v>
      </c>
      <c r="I64" s="3">
        <f t="shared" si="40"/>
        <v>0.97342353225416767</v>
      </c>
      <c r="J64" s="5">
        <f t="shared" si="47"/>
        <v>93440.297463398136</v>
      </c>
      <c r="K64" s="5">
        <f t="shared" si="41"/>
        <v>2483.3130516969786</v>
      </c>
      <c r="L64" s="5">
        <f t="shared" si="42"/>
        <v>460993.20468774822</v>
      </c>
      <c r="M64" s="5">
        <f t="shared" si="32"/>
        <v>3169062.0250307396</v>
      </c>
      <c r="N64" s="33">
        <f t="shared" si="43"/>
        <v>33.915367470572377</v>
      </c>
      <c r="O64" s="4"/>
      <c r="Q64" s="27" t="s">
        <v>54</v>
      </c>
      <c r="R64" s="29">
        <f t="shared" si="33"/>
        <v>93440.297463398136</v>
      </c>
      <c r="S64" s="29">
        <f t="shared" si="34"/>
        <v>460993.20468774822</v>
      </c>
      <c r="T64" s="35">
        <f t="shared" si="35"/>
        <v>33.915367470572377</v>
      </c>
      <c r="U64" s="42">
        <v>0.92489605986448908</v>
      </c>
      <c r="V64" s="43">
        <f t="shared" si="48"/>
        <v>7.5103940135510916E-2</v>
      </c>
      <c r="W64" s="29">
        <f t="shared" si="44"/>
        <v>426370.79864000226</v>
      </c>
      <c r="X64" s="29">
        <f t="shared" si="36"/>
        <v>2501145.1138996109</v>
      </c>
      <c r="Y64" s="35">
        <f t="shared" si="45"/>
        <v>26.767306845093728</v>
      </c>
      <c r="Z64" s="36">
        <f t="shared" si="46"/>
        <v>7.1480606254786494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9852</v>
      </c>
      <c r="E65" s="49">
        <f t="shared" si="37"/>
        <v>56</v>
      </c>
      <c r="F65" s="3">
        <f t="shared" si="38"/>
        <v>5.6841250507511168E-3</v>
      </c>
      <c r="G65" s="2">
        <v>0.5</v>
      </c>
      <c r="H65" s="3">
        <f t="shared" si="39"/>
        <v>2.8022417934347479E-2</v>
      </c>
      <c r="I65" s="3">
        <f t="shared" si="40"/>
        <v>0.97197758206565255</v>
      </c>
      <c r="J65" s="5">
        <f t="shared" si="47"/>
        <v>90956.984411701153</v>
      </c>
      <c r="K65" s="5">
        <f t="shared" si="41"/>
        <v>2548.8346312326184</v>
      </c>
      <c r="L65" s="5">
        <f t="shared" si="42"/>
        <v>448412.83548042423</v>
      </c>
      <c r="M65" s="5">
        <f t="shared" si="32"/>
        <v>2708068.8203429915</v>
      </c>
      <c r="N65" s="33">
        <f t="shared" si="43"/>
        <v>29.773071720203294</v>
      </c>
      <c r="O65" s="4"/>
      <c r="Q65" s="27" t="s">
        <v>56</v>
      </c>
      <c r="R65" s="29">
        <f t="shared" si="33"/>
        <v>90956.984411701153</v>
      </c>
      <c r="S65" s="29">
        <f t="shared" si="34"/>
        <v>448412.83548042423</v>
      </c>
      <c r="T65" s="35">
        <f t="shared" si="35"/>
        <v>29.773071720203294</v>
      </c>
      <c r="U65" s="42">
        <v>0.89970667843387275</v>
      </c>
      <c r="V65" s="43">
        <f t="shared" si="48"/>
        <v>0.10029332156612725</v>
      </c>
      <c r="W65" s="29">
        <f t="shared" si="44"/>
        <v>403440.02277720714</v>
      </c>
      <c r="X65" s="29">
        <f t="shared" si="36"/>
        <v>2074774.3152596087</v>
      </c>
      <c r="Y65" s="35">
        <f t="shared" si="45"/>
        <v>22.810500245572122</v>
      </c>
      <c r="Z65" s="36">
        <f t="shared" si="46"/>
        <v>6.9625714746311722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8372</v>
      </c>
      <c r="E66" s="49">
        <f t="shared" si="37"/>
        <v>64</v>
      </c>
      <c r="F66" s="3">
        <f t="shared" si="38"/>
        <v>7.6445293836598181E-3</v>
      </c>
      <c r="G66" s="2">
        <v>0.5</v>
      </c>
      <c r="H66" s="3">
        <f t="shared" si="39"/>
        <v>3.7505860290670413E-2</v>
      </c>
      <c r="I66" s="3">
        <f t="shared" si="40"/>
        <v>0.96249413970932962</v>
      </c>
      <c r="J66" s="5">
        <f t="shared" si="47"/>
        <v>88408.149780468535</v>
      </c>
      <c r="K66" s="5">
        <f t="shared" si="41"/>
        <v>3315.8237142229173</v>
      </c>
      <c r="L66" s="5">
        <f t="shared" si="42"/>
        <v>433751.18961678533</v>
      </c>
      <c r="M66" s="5">
        <f t="shared" si="32"/>
        <v>2259655.9848625674</v>
      </c>
      <c r="N66" s="33">
        <f t="shared" si="43"/>
        <v>25.559362914772585</v>
      </c>
      <c r="O66" s="4"/>
      <c r="Q66" s="27" t="s">
        <v>58</v>
      </c>
      <c r="R66" s="29">
        <f t="shared" si="33"/>
        <v>88408.149780468535</v>
      </c>
      <c r="S66" s="29">
        <f t="shared" si="34"/>
        <v>433751.18961678533</v>
      </c>
      <c r="T66" s="35">
        <f t="shared" si="35"/>
        <v>25.559362914772585</v>
      </c>
      <c r="U66" s="42">
        <v>0.86438699185239576</v>
      </c>
      <c r="V66" s="43">
        <f t="shared" si="48"/>
        <v>0.13561300814760424</v>
      </c>
      <c r="W66" s="29">
        <f t="shared" si="44"/>
        <v>374928.8860052512</v>
      </c>
      <c r="X66" s="29">
        <f t="shared" si="36"/>
        <v>1671334.2924824015</v>
      </c>
      <c r="Y66" s="35">
        <f t="shared" si="45"/>
        <v>18.904753652605443</v>
      </c>
      <c r="Z66" s="36">
        <f t="shared" si="46"/>
        <v>6.654609262167142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6372</v>
      </c>
      <c r="E67" s="49">
        <f t="shared" si="37"/>
        <v>100</v>
      </c>
      <c r="F67" s="3">
        <f t="shared" si="38"/>
        <v>1.5693659761456372E-2</v>
      </c>
      <c r="G67" s="2">
        <v>0.5</v>
      </c>
      <c r="H67" s="3">
        <f t="shared" si="39"/>
        <v>7.550588945937782E-2</v>
      </c>
      <c r="I67" s="3">
        <f t="shared" si="40"/>
        <v>0.92449411054062214</v>
      </c>
      <c r="J67" s="5">
        <f t="shared" si="47"/>
        <v>85092.326066245616</v>
      </c>
      <c r="K67" s="5">
        <f t="shared" si="41"/>
        <v>6424.9717657992751</v>
      </c>
      <c r="L67" s="5">
        <f t="shared" si="42"/>
        <v>409399.20091672987</v>
      </c>
      <c r="M67" s="5">
        <f t="shared" si="32"/>
        <v>1825904.7952457822</v>
      </c>
      <c r="N67" s="33">
        <f t="shared" si="43"/>
        <v>21.457925522264944</v>
      </c>
      <c r="O67" s="4"/>
      <c r="Q67" s="27" t="s">
        <v>60</v>
      </c>
      <c r="R67" s="29">
        <f t="shared" si="33"/>
        <v>85092.326066245616</v>
      </c>
      <c r="S67" s="29">
        <f t="shared" si="34"/>
        <v>409399.20091672987</v>
      </c>
      <c r="T67" s="35">
        <f t="shared" si="35"/>
        <v>21.457925522264944</v>
      </c>
      <c r="U67" s="42">
        <v>0.82345390469096191</v>
      </c>
      <c r="V67" s="43">
        <f t="shared" si="48"/>
        <v>0.17654609530903809</v>
      </c>
      <c r="W67" s="29">
        <f t="shared" si="44"/>
        <v>337121.37057224085</v>
      </c>
      <c r="X67" s="29">
        <f t="shared" si="36"/>
        <v>1296405.4064771503</v>
      </c>
      <c r="Y67" s="35">
        <f t="shared" si="45"/>
        <v>15.235279917813973</v>
      </c>
      <c r="Z67" s="36">
        <f t="shared" si="46"/>
        <v>6.222645604450971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5036</v>
      </c>
      <c r="E68" s="49">
        <f t="shared" si="37"/>
        <v>104</v>
      </c>
      <c r="F68" s="3">
        <f t="shared" si="38"/>
        <v>2.0651310563939634E-2</v>
      </c>
      <c r="G68" s="2">
        <v>0.5</v>
      </c>
      <c r="H68" s="3">
        <f t="shared" si="39"/>
        <v>9.8187311178247735E-2</v>
      </c>
      <c r="I68" s="3">
        <f t="shared" si="40"/>
        <v>0.90181268882175225</v>
      </c>
      <c r="J68" s="5">
        <f t="shared" si="47"/>
        <v>78667.354300446343</v>
      </c>
      <c r="K68" s="5">
        <f t="shared" si="41"/>
        <v>7724.1359962673905</v>
      </c>
      <c r="L68" s="5">
        <f t="shared" si="42"/>
        <v>374026.43151156325</v>
      </c>
      <c r="M68" s="5">
        <f t="shared" si="32"/>
        <v>1416505.5943290524</v>
      </c>
      <c r="N68" s="33">
        <f t="shared" si="43"/>
        <v>18.006269651819412</v>
      </c>
      <c r="O68" s="4"/>
      <c r="Q68" s="27" t="s">
        <v>62</v>
      </c>
      <c r="R68" s="29">
        <f t="shared" si="33"/>
        <v>78667.354300446343</v>
      </c>
      <c r="S68" s="29">
        <f t="shared" si="34"/>
        <v>374026.43151156325</v>
      </c>
      <c r="T68" s="35">
        <f t="shared" si="35"/>
        <v>18.006269651819412</v>
      </c>
      <c r="U68" s="42">
        <v>0.7557222850963411</v>
      </c>
      <c r="V68" s="43">
        <f t="shared" si="48"/>
        <v>0.2442777149036589</v>
      </c>
      <c r="W68" s="29">
        <f t="shared" si="44"/>
        <v>282660.10950834869</v>
      </c>
      <c r="X68" s="29">
        <f t="shared" si="36"/>
        <v>959284.03590490948</v>
      </c>
      <c r="Y68" s="35">
        <f t="shared" si="45"/>
        <v>12.194182001357413</v>
      </c>
      <c r="Z68" s="36">
        <f t="shared" si="46"/>
        <v>5.8120876504619989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3380</v>
      </c>
      <c r="E69" s="49">
        <f t="shared" si="37"/>
        <v>113</v>
      </c>
      <c r="F69" s="3">
        <f t="shared" si="38"/>
        <v>3.3431952662721892E-2</v>
      </c>
      <c r="G69" s="2">
        <v>0.5</v>
      </c>
      <c r="H69" s="3">
        <f t="shared" si="39"/>
        <v>0.15426621160409557</v>
      </c>
      <c r="I69" s="3">
        <f t="shared" si="40"/>
        <v>0.84573378839590441</v>
      </c>
      <c r="J69" s="5">
        <f t="shared" si="47"/>
        <v>70943.218304178954</v>
      </c>
      <c r="K69" s="5">
        <f t="shared" si="41"/>
        <v>10944.141526788017</v>
      </c>
      <c r="L69" s="5">
        <f t="shared" si="42"/>
        <v>327355.73770392477</v>
      </c>
      <c r="M69" s="5">
        <f t="shared" si="32"/>
        <v>1042479.1628174891</v>
      </c>
      <c r="N69" s="33">
        <f t="shared" si="43"/>
        <v>14.694556967344139</v>
      </c>
      <c r="O69" s="4"/>
      <c r="Q69" s="27" t="s">
        <v>64</v>
      </c>
      <c r="R69" s="29">
        <f t="shared" si="33"/>
        <v>70943.218304178954</v>
      </c>
      <c r="S69" s="29">
        <f t="shared" si="34"/>
        <v>327355.73770392477</v>
      </c>
      <c r="T69" s="35">
        <f t="shared" si="35"/>
        <v>14.694556967344139</v>
      </c>
      <c r="U69" s="42">
        <v>0.69850988448397933</v>
      </c>
      <c r="V69" s="43">
        <f t="shared" si="48"/>
        <v>0.30149011551602067</v>
      </c>
      <c r="W69" s="29">
        <f t="shared" si="44"/>
        <v>228661.21852873632</v>
      </c>
      <c r="X69" s="29">
        <f t="shared" si="36"/>
        <v>676623.92639656086</v>
      </c>
      <c r="Y69" s="35">
        <f t="shared" si="45"/>
        <v>9.5375420310852164</v>
      </c>
      <c r="Z69" s="36">
        <f t="shared" si="46"/>
        <v>5.157014936258923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2015</v>
      </c>
      <c r="E70" s="49">
        <f t="shared" si="37"/>
        <v>117</v>
      </c>
      <c r="F70" s="3">
        <f t="shared" si="38"/>
        <v>5.8064516129032261E-2</v>
      </c>
      <c r="G70" s="2">
        <v>0.5</v>
      </c>
      <c r="H70" s="3">
        <f t="shared" si="39"/>
        <v>0.25352112676056338</v>
      </c>
      <c r="I70" s="3">
        <f t="shared" si="40"/>
        <v>0.74647887323943662</v>
      </c>
      <c r="J70" s="5">
        <f t="shared" si="47"/>
        <v>59999.076777390939</v>
      </c>
      <c r="K70" s="5">
        <f t="shared" si="41"/>
        <v>15211.033549197702</v>
      </c>
      <c r="L70" s="5">
        <f t="shared" si="42"/>
        <v>261967.80001396046</v>
      </c>
      <c r="M70" s="5">
        <f t="shared" si="32"/>
        <v>715123.42511356436</v>
      </c>
      <c r="N70" s="33">
        <f t="shared" si="43"/>
        <v>11.918907148635322</v>
      </c>
      <c r="O70" s="4"/>
      <c r="Q70" s="27" t="s">
        <v>66</v>
      </c>
      <c r="R70" s="29">
        <f t="shared" si="33"/>
        <v>59999.076777390939</v>
      </c>
      <c r="S70" s="29">
        <f t="shared" si="34"/>
        <v>261967.80001396046</v>
      </c>
      <c r="T70" s="35">
        <f t="shared" si="35"/>
        <v>11.918907148635322</v>
      </c>
      <c r="U70" s="42">
        <v>0.67065690345363116</v>
      </c>
      <c r="V70" s="43">
        <f t="shared" si="48"/>
        <v>0.32934309654636884</v>
      </c>
      <c r="W70" s="29">
        <f t="shared" si="44"/>
        <v>175690.51356192282</v>
      </c>
      <c r="X70" s="29">
        <f t="shared" si="36"/>
        <v>447962.70786782459</v>
      </c>
      <c r="Y70" s="35">
        <f t="shared" si="45"/>
        <v>7.466160013259195</v>
      </c>
      <c r="Z70" s="36">
        <f t="shared" si="46"/>
        <v>4.4527471353761268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1081</v>
      </c>
      <c r="E71" s="49">
        <f t="shared" si="49"/>
        <v>76</v>
      </c>
      <c r="F71" s="3">
        <f t="shared" si="38"/>
        <v>7.0305272895467161E-2</v>
      </c>
      <c r="G71" s="2">
        <v>0.5</v>
      </c>
      <c r="H71" s="3">
        <f t="shared" si="39"/>
        <v>0.29897718332022033</v>
      </c>
      <c r="I71" s="3">
        <f t="shared" si="40"/>
        <v>0.70102281667977961</v>
      </c>
      <c r="J71" s="5">
        <f t="shared" si="47"/>
        <v>44788.043228193237</v>
      </c>
      <c r="K71" s="5">
        <f t="shared" si="41"/>
        <v>13390.603010789482</v>
      </c>
      <c r="L71" s="5">
        <f t="shared" si="42"/>
        <v>190463.70861399246</v>
      </c>
      <c r="M71" s="5">
        <f>L71+M72</f>
        <v>453155.6250996039</v>
      </c>
      <c r="N71" s="33">
        <f t="shared" si="43"/>
        <v>10.117781274586939</v>
      </c>
      <c r="O71" s="4"/>
      <c r="Q71" s="27" t="s">
        <v>68</v>
      </c>
      <c r="R71" s="29">
        <f t="shared" si="33"/>
        <v>44788.043228193237</v>
      </c>
      <c r="S71" s="29">
        <f t="shared" si="34"/>
        <v>190463.70861399246</v>
      </c>
      <c r="T71" s="35">
        <f t="shared" si="35"/>
        <v>10.117781274586939</v>
      </c>
      <c r="U71" s="42">
        <v>0.63527807449444496</v>
      </c>
      <c r="V71" s="43">
        <f t="shared" si="48"/>
        <v>0.36472192550555504</v>
      </c>
      <c r="W71" s="29">
        <f t="shared" si="44"/>
        <v>120997.41806936816</v>
      </c>
      <c r="X71" s="29">
        <f>X72+W71</f>
        <v>272272.19430590176</v>
      </c>
      <c r="Y71" s="35">
        <f t="shared" si="45"/>
        <v>6.0791268088825881</v>
      </c>
      <c r="Z71" s="36">
        <f t="shared" si="46"/>
        <v>4.0386544657043508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753</v>
      </c>
      <c r="E72" s="50">
        <f t="shared" si="49"/>
        <v>90</v>
      </c>
      <c r="F72" s="17">
        <f t="shared" si="38"/>
        <v>0.11952191235059761</v>
      </c>
      <c r="G72" s="12"/>
      <c r="H72" s="17">
        <v>1</v>
      </c>
      <c r="I72" s="17">
        <f t="shared" si="40"/>
        <v>0</v>
      </c>
      <c r="J72" s="21">
        <f t="shared" si="47"/>
        <v>31397.440217403753</v>
      </c>
      <c r="K72" s="21">
        <f t="shared" si="41"/>
        <v>31397.440217403753</v>
      </c>
      <c r="L72" s="21">
        <f>K72/F72</f>
        <v>262691.91648561141</v>
      </c>
      <c r="M72" s="21">
        <f>L72</f>
        <v>262691.91648561141</v>
      </c>
      <c r="N72" s="34">
        <f t="shared" si="43"/>
        <v>8.3666666666666671</v>
      </c>
      <c r="O72" s="4"/>
      <c r="Q72" s="30" t="s">
        <v>69</v>
      </c>
      <c r="R72" s="31">
        <f t="shared" si="33"/>
        <v>31397.440217403753</v>
      </c>
      <c r="S72" s="31">
        <f t="shared" si="34"/>
        <v>262691.91648561141</v>
      </c>
      <c r="T72" s="38">
        <f t="shared" si="35"/>
        <v>8.3666666666666671</v>
      </c>
      <c r="U72" s="44">
        <v>0.57586384179742911</v>
      </c>
      <c r="V72" s="45">
        <f t="shared" si="48"/>
        <v>0.42413615820257089</v>
      </c>
      <c r="W72" s="31">
        <f t="shared" si="44"/>
        <v>151274.77623653359</v>
      </c>
      <c r="X72" s="31">
        <f>W72</f>
        <v>151274.77623653359</v>
      </c>
      <c r="Y72" s="38">
        <f t="shared" si="45"/>
        <v>4.8180608097051572</v>
      </c>
      <c r="Z72" s="37">
        <f t="shared" si="46"/>
        <v>3.54860585696151</v>
      </c>
    </row>
    <row r="73" spans="1:26" s="2" customFormat="1" ht="13.2" x14ac:dyDescent="0.25">
      <c r="B73" s="2" t="s">
        <v>70</v>
      </c>
      <c r="D73" s="25">
        <f>SUM(D54:D72)</f>
        <v>116674</v>
      </c>
      <c r="E73" s="25">
        <f>SUM(E54:E72)</f>
        <v>888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71.704859624384284</v>
      </c>
      <c r="F78" s="54">
        <f>$Y$4</f>
        <v>65.057647871113588</v>
      </c>
      <c r="G78" s="54">
        <f>E78-F78</f>
        <v>6.647211753270696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80.104760042802653</v>
      </c>
      <c r="F79" s="54">
        <f>$Y$29</f>
        <v>70.848191324689438</v>
      </c>
      <c r="G79" s="54">
        <f t="shared" ref="G79:G80" si="50">E79-F79</f>
        <v>9.2565687181132148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75.710895169341512</v>
      </c>
      <c r="F80" s="54">
        <f>$Y$54</f>
        <v>67.150283046521395</v>
      </c>
      <c r="G80" s="54">
        <f t="shared" si="50"/>
        <v>8.5606121228201175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37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402</v>
      </c>
      <c r="E4" s="55">
        <v>2</v>
      </c>
      <c r="F4" s="3">
        <f>E4/D4</f>
        <v>4.9751243781094526E-3</v>
      </c>
      <c r="G4" s="2">
        <v>0.3</v>
      </c>
      <c r="H4" s="18">
        <f>C4*F4/(1+(1-G4)*C4*F4)</f>
        <v>4.9578582052553291E-3</v>
      </c>
      <c r="I4" s="18">
        <f>1-H4</f>
        <v>0.99504214179474471</v>
      </c>
      <c r="J4" s="41">
        <v>100000</v>
      </c>
      <c r="K4" s="20">
        <f>J4*H4</f>
        <v>495.78582052553293</v>
      </c>
      <c r="L4" s="20">
        <f>C4*(J5+G4*K4)</f>
        <v>99652.949925632129</v>
      </c>
      <c r="M4" s="5">
        <f t="shared" ref="M4:M20" si="0">L4+M5</f>
        <v>6999018.8966672001</v>
      </c>
      <c r="N4" s="32">
        <f>M4/J4</f>
        <v>69.990188966672008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99652.949925632129</v>
      </c>
      <c r="T4" s="35">
        <f t="shared" ref="T4:T22" si="3">N4</f>
        <v>69.990188966672008</v>
      </c>
      <c r="U4" s="42">
        <v>0.96680194174873568</v>
      </c>
      <c r="V4" s="43">
        <f>1-U4</f>
        <v>3.3198058251264317E-2</v>
      </c>
      <c r="W4" s="29">
        <f>S4*U4</f>
        <v>96344.665489090665</v>
      </c>
      <c r="X4" s="29">
        <f t="shared" ref="X4:X20" si="4">X5+W4</f>
        <v>6381483.7594989697</v>
      </c>
      <c r="Y4" s="40">
        <f>X4/R4</f>
        <v>63.814837594989697</v>
      </c>
      <c r="Z4" s="36">
        <f>T4-Y4</f>
        <v>6.1753513716823107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2170</v>
      </c>
      <c r="E5" s="5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99504.214179474468</v>
      </c>
      <c r="K5" s="5">
        <f t="shared" ref="K5:K22" si="8">J5*H5</f>
        <v>0</v>
      </c>
      <c r="L5" s="5">
        <f t="shared" ref="L5:L21" si="9">C5*(J6+G5*K5)</f>
        <v>398016.85671789787</v>
      </c>
      <c r="M5" s="5">
        <f t="shared" si="0"/>
        <v>6899365.9467415679</v>
      </c>
      <c r="N5" s="33">
        <f t="shared" ref="N5:N22" si="10">M5/J5</f>
        <v>69.337424586834786</v>
      </c>
      <c r="O5" s="4"/>
      <c r="Q5" s="27" t="s">
        <v>36</v>
      </c>
      <c r="R5" s="29">
        <f t="shared" si="1"/>
        <v>99504.214179474468</v>
      </c>
      <c r="S5" s="29">
        <f t="shared" si="2"/>
        <v>398016.85671789787</v>
      </c>
      <c r="T5" s="35">
        <f t="shared" si="3"/>
        <v>69.337424586834786</v>
      </c>
      <c r="U5" s="42">
        <v>0.96680194174873568</v>
      </c>
      <c r="V5" s="43">
        <f>1-U5</f>
        <v>3.3198058251264317E-2</v>
      </c>
      <c r="W5" s="29">
        <f t="shared" ref="W5:W22" si="11">S5*U5</f>
        <v>384803.469923592</v>
      </c>
      <c r="X5" s="29">
        <f t="shared" si="4"/>
        <v>6285139.094009879</v>
      </c>
      <c r="Y5" s="35">
        <f t="shared" ref="Y5:Y22" si="12">X5/R5</f>
        <v>63.164551831678757</v>
      </c>
      <c r="Z5" s="36">
        <f t="shared" ref="Z5:Z22" si="13">T5-Y5</f>
        <v>6.1728727551560283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3199</v>
      </c>
      <c r="E6" s="55">
        <v>2</v>
      </c>
      <c r="F6" s="3">
        <f t="shared" si="5"/>
        <v>6.2519537355423566E-4</v>
      </c>
      <c r="G6" s="2">
        <v>0.5</v>
      </c>
      <c r="H6" s="3">
        <f t="shared" si="6"/>
        <v>3.1210986267166036E-3</v>
      </c>
      <c r="I6" s="3">
        <f t="shared" si="7"/>
        <v>0.99687890137328339</v>
      </c>
      <c r="J6" s="5">
        <f t="shared" ref="J6:J22" si="14">I5*J5</f>
        <v>99504.214179474468</v>
      </c>
      <c r="K6" s="5">
        <f t="shared" si="8"/>
        <v>310.56246622807254</v>
      </c>
      <c r="L6" s="5">
        <f t="shared" si="9"/>
        <v>496744.66473180213</v>
      </c>
      <c r="M6" s="5">
        <f t="shared" si="0"/>
        <v>6501349.0900236703</v>
      </c>
      <c r="N6" s="33">
        <f t="shared" si="10"/>
        <v>65.3374245868348</v>
      </c>
      <c r="O6" s="4"/>
      <c r="Q6" s="27" t="s">
        <v>38</v>
      </c>
      <c r="R6" s="29">
        <f t="shared" si="1"/>
        <v>99504.214179474468</v>
      </c>
      <c r="S6" s="29">
        <f t="shared" si="2"/>
        <v>496744.66473180213</v>
      </c>
      <c r="T6" s="35">
        <f t="shared" si="3"/>
        <v>65.3374245868348</v>
      </c>
      <c r="U6" s="42">
        <v>0.96680194174873568</v>
      </c>
      <c r="V6" s="43">
        <f>1-U6</f>
        <v>3.3198058251264317E-2</v>
      </c>
      <c r="W6" s="29">
        <f t="shared" si="11"/>
        <v>480253.706416031</v>
      </c>
      <c r="X6" s="29">
        <f t="shared" si="4"/>
        <v>5900335.6240862869</v>
      </c>
      <c r="Y6" s="35">
        <f t="shared" si="12"/>
        <v>59.297344064683813</v>
      </c>
      <c r="Z6" s="36">
        <f t="shared" si="13"/>
        <v>6.040080522150987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3561</v>
      </c>
      <c r="E7" s="55">
        <v>3</v>
      </c>
      <c r="F7" s="3">
        <f t="shared" si="5"/>
        <v>8.4245998315080029E-4</v>
      </c>
      <c r="G7" s="2">
        <v>0.5</v>
      </c>
      <c r="H7" s="3">
        <f t="shared" si="6"/>
        <v>4.2034468263976461E-3</v>
      </c>
      <c r="I7" s="3">
        <f t="shared" si="7"/>
        <v>0.99579655317360238</v>
      </c>
      <c r="J7" s="5">
        <f t="shared" si="14"/>
        <v>99193.651713246392</v>
      </c>
      <c r="K7" s="5">
        <f t="shared" si="8"/>
        <v>416.95524049283898</v>
      </c>
      <c r="L7" s="5">
        <f t="shared" si="9"/>
        <v>494925.87046499981</v>
      </c>
      <c r="M7" s="5">
        <f t="shared" si="0"/>
        <v>6004604.4252918679</v>
      </c>
      <c r="N7" s="33">
        <f t="shared" si="10"/>
        <v>60.534160418352748</v>
      </c>
      <c r="O7" s="4"/>
      <c r="Q7" s="27" t="s">
        <v>40</v>
      </c>
      <c r="R7" s="29">
        <f t="shared" si="1"/>
        <v>99193.651713246392</v>
      </c>
      <c r="S7" s="29">
        <f t="shared" si="2"/>
        <v>494925.87046499981</v>
      </c>
      <c r="T7" s="35">
        <f t="shared" si="3"/>
        <v>60.534160418352748</v>
      </c>
      <c r="U7" s="42">
        <v>0.96680194174873568</v>
      </c>
      <c r="V7" s="43">
        <f>1-U7</f>
        <v>3.3198058251264317E-2</v>
      </c>
      <c r="W7" s="29">
        <f t="shared" si="11"/>
        <v>478495.29258724506</v>
      </c>
      <c r="X7" s="29">
        <f t="shared" si="4"/>
        <v>5420081.9176702555</v>
      </c>
      <c r="Y7" s="35">
        <f t="shared" si="12"/>
        <v>54.641419325289888</v>
      </c>
      <c r="Z7" s="36">
        <f t="shared" si="13"/>
        <v>5.8927410930628596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3812</v>
      </c>
      <c r="E8" s="55">
        <v>5</v>
      </c>
      <c r="F8" s="3">
        <f t="shared" si="5"/>
        <v>1.3116474291710388E-3</v>
      </c>
      <c r="G8" s="2">
        <v>0.5</v>
      </c>
      <c r="H8" s="3">
        <f t="shared" si="6"/>
        <v>6.5368021963655388E-3</v>
      </c>
      <c r="I8" s="3">
        <f t="shared" si="7"/>
        <v>0.99346319780363446</v>
      </c>
      <c r="J8" s="5">
        <f t="shared" si="14"/>
        <v>98776.696472753552</v>
      </c>
      <c r="K8" s="5">
        <f t="shared" si="8"/>
        <v>645.68372645282761</v>
      </c>
      <c r="L8" s="5">
        <f t="shared" si="9"/>
        <v>492269.27304763568</v>
      </c>
      <c r="M8" s="5">
        <f t="shared" si="0"/>
        <v>5509678.5548268678</v>
      </c>
      <c r="N8" s="33">
        <f t="shared" si="10"/>
        <v>55.779133657771709</v>
      </c>
      <c r="O8" s="4"/>
      <c r="Q8" s="27" t="s">
        <v>42</v>
      </c>
      <c r="R8" s="29">
        <f t="shared" si="1"/>
        <v>98776.696472753552</v>
      </c>
      <c r="S8" s="29">
        <f t="shared" si="2"/>
        <v>492269.27304763568</v>
      </c>
      <c r="T8" s="35">
        <f t="shared" si="3"/>
        <v>55.779133657771709</v>
      </c>
      <c r="U8" s="42">
        <v>0.96680194174873568</v>
      </c>
      <c r="V8" s="43">
        <f>1-U8</f>
        <v>3.3198058251264317E-2</v>
      </c>
      <c r="W8" s="29">
        <f t="shared" si="11"/>
        <v>475926.88904569275</v>
      </c>
      <c r="X8" s="29">
        <f t="shared" si="4"/>
        <v>4941586.6250830106</v>
      </c>
      <c r="Y8" s="35">
        <f t="shared" si="12"/>
        <v>50.027858812286681</v>
      </c>
      <c r="Z8" s="36">
        <f t="shared" si="13"/>
        <v>5.7512748454850282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3922</v>
      </c>
      <c r="E9" s="55">
        <v>9</v>
      </c>
      <c r="F9" s="3">
        <f t="shared" si="5"/>
        <v>2.2947475777664456E-3</v>
      </c>
      <c r="G9" s="2">
        <v>0.5</v>
      </c>
      <c r="H9" s="3">
        <f t="shared" si="6"/>
        <v>1.1408290024084167E-2</v>
      </c>
      <c r="I9" s="3">
        <f t="shared" si="7"/>
        <v>0.98859170997591583</v>
      </c>
      <c r="J9" s="5">
        <f t="shared" si="14"/>
        <v>98131.012746300723</v>
      </c>
      <c r="K9" s="5">
        <f t="shared" si="8"/>
        <v>1119.5070537668987</v>
      </c>
      <c r="L9" s="5">
        <f t="shared" si="9"/>
        <v>487856.29609708639</v>
      </c>
      <c r="M9" s="5">
        <f t="shared" si="0"/>
        <v>5017409.2817792324</v>
      </c>
      <c r="N9" s="33">
        <f t="shared" si="10"/>
        <v>51.129700401144341</v>
      </c>
      <c r="O9" s="4"/>
      <c r="Q9" s="27" t="s">
        <v>44</v>
      </c>
      <c r="R9" s="29">
        <f t="shared" si="1"/>
        <v>98131.012746300723</v>
      </c>
      <c r="S9" s="29">
        <f t="shared" si="2"/>
        <v>487856.29609708639</v>
      </c>
      <c r="T9" s="35">
        <f t="shared" si="3"/>
        <v>51.129700401144341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466192.57817328093</v>
      </c>
      <c r="X9" s="29">
        <f t="shared" si="4"/>
        <v>4465659.7360373177</v>
      </c>
      <c r="Y9" s="35">
        <f t="shared" si="12"/>
        <v>45.507119625703254</v>
      </c>
      <c r="Z9" s="36">
        <f t="shared" si="13"/>
        <v>5.6225807754410866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4488</v>
      </c>
      <c r="E10" s="55">
        <v>9</v>
      </c>
      <c r="F10" s="3">
        <f t="shared" si="5"/>
        <v>2.0053475935828879E-3</v>
      </c>
      <c r="G10" s="2">
        <v>0.5</v>
      </c>
      <c r="H10" s="3">
        <f t="shared" si="6"/>
        <v>9.9767209843698041E-3</v>
      </c>
      <c r="I10" s="3">
        <f t="shared" si="7"/>
        <v>0.99002327901563014</v>
      </c>
      <c r="J10" s="5">
        <f t="shared" si="14"/>
        <v>97011.505692533829</v>
      </c>
      <c r="K10" s="5">
        <f t="shared" si="8"/>
        <v>967.85672456801296</v>
      </c>
      <c r="L10" s="5">
        <f t="shared" si="9"/>
        <v>482637.88665124908</v>
      </c>
      <c r="M10" s="5">
        <f t="shared" si="0"/>
        <v>4529552.9856821457</v>
      </c>
      <c r="N10" s="33">
        <f t="shared" si="10"/>
        <v>46.690884275500402</v>
      </c>
      <c r="O10" s="4"/>
      <c r="Q10" s="27" t="s">
        <v>46</v>
      </c>
      <c r="R10" s="29">
        <f t="shared" si="1"/>
        <v>97011.505692533829</v>
      </c>
      <c r="S10" s="29">
        <f t="shared" si="2"/>
        <v>482637.88665124908</v>
      </c>
      <c r="T10" s="35">
        <f t="shared" si="3"/>
        <v>46.690884275500402</v>
      </c>
      <c r="U10" s="42">
        <v>0.96363095511775332</v>
      </c>
      <c r="V10" s="43">
        <f t="shared" si="15"/>
        <v>3.6369044882246682E-2</v>
      </c>
      <c r="W10" s="29">
        <f t="shared" si="11"/>
        <v>465084.80768975709</v>
      </c>
      <c r="X10" s="29">
        <f t="shared" si="4"/>
        <v>3999467.157864037</v>
      </c>
      <c r="Y10" s="35">
        <f t="shared" si="12"/>
        <v>41.22673005962676</v>
      </c>
      <c r="Z10" s="36">
        <f t="shared" si="13"/>
        <v>5.4641542158736414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4317</v>
      </c>
      <c r="E11" s="55">
        <v>18</v>
      </c>
      <c r="F11" s="3">
        <f t="shared" si="5"/>
        <v>4.1695621959694229E-3</v>
      </c>
      <c r="G11" s="2">
        <v>0.5</v>
      </c>
      <c r="H11" s="3">
        <f t="shared" si="6"/>
        <v>2.0632737276478678E-2</v>
      </c>
      <c r="I11" s="3">
        <f t="shared" si="7"/>
        <v>0.97936726272352137</v>
      </c>
      <c r="J11" s="5">
        <f t="shared" si="14"/>
        <v>96043.648967965812</v>
      </c>
      <c r="K11" s="5">
        <f t="shared" si="8"/>
        <v>1981.6433762303811</v>
      </c>
      <c r="L11" s="5">
        <f t="shared" si="9"/>
        <v>475264.1363992531</v>
      </c>
      <c r="M11" s="5">
        <f t="shared" si="0"/>
        <v>4046915.099030897</v>
      </c>
      <c r="N11" s="33">
        <f t="shared" si="10"/>
        <v>42.136207261145358</v>
      </c>
      <c r="O11" s="4"/>
      <c r="Q11" s="27" t="s">
        <v>48</v>
      </c>
      <c r="R11" s="29">
        <f t="shared" si="1"/>
        <v>96043.648967965812</v>
      </c>
      <c r="S11" s="29">
        <f t="shared" si="2"/>
        <v>475264.1363992531</v>
      </c>
      <c r="T11" s="35">
        <f t="shared" si="3"/>
        <v>42.136207261145358</v>
      </c>
      <c r="U11" s="42">
        <v>0.96005435016735896</v>
      </c>
      <c r="V11" s="43">
        <f t="shared" si="15"/>
        <v>3.9945649832641039E-2</v>
      </c>
      <c r="W11" s="29">
        <f t="shared" si="11"/>
        <v>456279.401628636</v>
      </c>
      <c r="X11" s="29">
        <f t="shared" si="4"/>
        <v>3534382.3501742799</v>
      </c>
      <c r="Y11" s="35">
        <f t="shared" si="12"/>
        <v>36.799750823223405</v>
      </c>
      <c r="Z11" s="36">
        <f t="shared" si="13"/>
        <v>5.336456437921953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4400</v>
      </c>
      <c r="E12" s="55">
        <v>22</v>
      </c>
      <c r="F12" s="3">
        <f t="shared" si="5"/>
        <v>5.0000000000000001E-3</v>
      </c>
      <c r="G12" s="2">
        <v>0.5</v>
      </c>
      <c r="H12" s="3">
        <f t="shared" si="6"/>
        <v>2.469135802469136E-2</v>
      </c>
      <c r="I12" s="3">
        <f t="shared" si="7"/>
        <v>0.97530864197530864</v>
      </c>
      <c r="J12" s="5">
        <f t="shared" si="14"/>
        <v>94062.005591735433</v>
      </c>
      <c r="K12" s="5">
        <f t="shared" si="8"/>
        <v>2322.5186565860604</v>
      </c>
      <c r="L12" s="5">
        <f t="shared" si="9"/>
        <v>464503.73131721199</v>
      </c>
      <c r="M12" s="5">
        <f t="shared" si="0"/>
        <v>3571650.9626316437</v>
      </c>
      <c r="N12" s="33">
        <f t="shared" si="10"/>
        <v>37.971239717489709</v>
      </c>
      <c r="O12" s="4"/>
      <c r="Q12" s="27" t="s">
        <v>50</v>
      </c>
      <c r="R12" s="29">
        <f t="shared" si="1"/>
        <v>94062.005591735433</v>
      </c>
      <c r="S12" s="29">
        <f t="shared" si="2"/>
        <v>464503.73131721199</v>
      </c>
      <c r="T12" s="35">
        <f t="shared" si="3"/>
        <v>37.971239717489709</v>
      </c>
      <c r="U12" s="42">
        <v>0.94127750867207383</v>
      </c>
      <c r="V12" s="43">
        <f t="shared" si="15"/>
        <v>5.8722491327926174E-2</v>
      </c>
      <c r="W12" s="29">
        <f t="shared" si="11"/>
        <v>437226.91498314764</v>
      </c>
      <c r="X12" s="29">
        <f t="shared" si="4"/>
        <v>3078102.9485456441</v>
      </c>
      <c r="Y12" s="35">
        <f t="shared" si="12"/>
        <v>32.724190061455538</v>
      </c>
      <c r="Z12" s="36">
        <f t="shared" si="13"/>
        <v>5.2470496560341715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4708</v>
      </c>
      <c r="E13" s="55">
        <v>34</v>
      </c>
      <c r="F13" s="3">
        <f t="shared" si="5"/>
        <v>7.2217502124044177E-3</v>
      </c>
      <c r="G13" s="2">
        <v>0.5</v>
      </c>
      <c r="H13" s="3">
        <f t="shared" si="6"/>
        <v>3.5468391404131029E-2</v>
      </c>
      <c r="I13" s="3">
        <f t="shared" si="7"/>
        <v>0.96453160859586895</v>
      </c>
      <c r="J13" s="5">
        <f t="shared" si="14"/>
        <v>91739.486935149369</v>
      </c>
      <c r="K13" s="5">
        <f t="shared" si="8"/>
        <v>3253.8520298300427</v>
      </c>
      <c r="L13" s="5">
        <f t="shared" si="9"/>
        <v>450562.80460117175</v>
      </c>
      <c r="M13" s="5">
        <f t="shared" si="0"/>
        <v>3107147.2313144319</v>
      </c>
      <c r="N13" s="33">
        <f t="shared" si="10"/>
        <v>33.869245786286925</v>
      </c>
      <c r="O13" s="4"/>
      <c r="Q13" s="27" t="s">
        <v>52</v>
      </c>
      <c r="R13" s="29">
        <f t="shared" si="1"/>
        <v>91739.486935149369</v>
      </c>
      <c r="S13" s="29">
        <f t="shared" si="2"/>
        <v>450562.80460117175</v>
      </c>
      <c r="T13" s="35">
        <f t="shared" si="3"/>
        <v>33.869245786286925</v>
      </c>
      <c r="U13" s="42">
        <v>0.95386474178345915</v>
      </c>
      <c r="V13" s="43">
        <f t="shared" si="15"/>
        <v>4.6135258216540853E-2</v>
      </c>
      <c r="W13" s="29">
        <f t="shared" si="11"/>
        <v>429775.97326812783</v>
      </c>
      <c r="X13" s="29">
        <f t="shared" si="4"/>
        <v>2640876.0335624963</v>
      </c>
      <c r="Y13" s="35">
        <f t="shared" si="12"/>
        <v>28.786688500114799</v>
      </c>
      <c r="Z13" s="36">
        <f t="shared" si="13"/>
        <v>5.0825572861721255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5111</v>
      </c>
      <c r="E14" s="55">
        <v>47</v>
      </c>
      <c r="F14" s="3">
        <f t="shared" si="5"/>
        <v>9.1958520837409508E-3</v>
      </c>
      <c r="G14" s="2">
        <v>0.5</v>
      </c>
      <c r="H14" s="3">
        <f t="shared" si="6"/>
        <v>4.4945969207229604E-2</v>
      </c>
      <c r="I14" s="3">
        <f t="shared" si="7"/>
        <v>0.9550540307927704</v>
      </c>
      <c r="J14" s="5">
        <f t="shared" si="14"/>
        <v>88485.634905319326</v>
      </c>
      <c r="K14" s="5">
        <f t="shared" si="8"/>
        <v>3977.0726217366432</v>
      </c>
      <c r="L14" s="5">
        <f t="shared" si="9"/>
        <v>432485.49297225499</v>
      </c>
      <c r="M14" s="5">
        <f t="shared" si="0"/>
        <v>2656584.4267132599</v>
      </c>
      <c r="N14" s="33">
        <f t="shared" si="10"/>
        <v>30.022776347322779</v>
      </c>
      <c r="O14" s="4"/>
      <c r="Q14" s="27" t="s">
        <v>54</v>
      </c>
      <c r="R14" s="29">
        <f t="shared" si="1"/>
        <v>88485.634905319326</v>
      </c>
      <c r="S14" s="29">
        <f t="shared" si="2"/>
        <v>432485.49297225499</v>
      </c>
      <c r="T14" s="35">
        <f t="shared" si="3"/>
        <v>30.022776347322779</v>
      </c>
      <c r="U14" s="42">
        <v>0.94210046609890041</v>
      </c>
      <c r="V14" s="43">
        <f t="shared" si="15"/>
        <v>5.7899533901099587E-2</v>
      </c>
      <c r="W14" s="29">
        <f t="shared" si="11"/>
        <v>407444.78451017413</v>
      </c>
      <c r="X14" s="29">
        <f t="shared" si="4"/>
        <v>2211100.0602943683</v>
      </c>
      <c r="Y14" s="35">
        <f t="shared" si="12"/>
        <v>24.988237499344063</v>
      </c>
      <c r="Z14" s="36">
        <f t="shared" si="13"/>
        <v>5.0345388479787161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4913</v>
      </c>
      <c r="E15" s="55">
        <v>58</v>
      </c>
      <c r="F15" s="3">
        <f t="shared" si="5"/>
        <v>1.1805414207205373E-2</v>
      </c>
      <c r="G15" s="2">
        <v>0.5</v>
      </c>
      <c r="H15" s="3">
        <f t="shared" si="6"/>
        <v>5.7334914986160536E-2</v>
      </c>
      <c r="I15" s="3">
        <f t="shared" si="7"/>
        <v>0.9426650850138395</v>
      </c>
      <c r="J15" s="5">
        <f t="shared" si="14"/>
        <v>84508.56228358268</v>
      </c>
      <c r="K15" s="5">
        <f t="shared" si="8"/>
        <v>4845.2912341318661</v>
      </c>
      <c r="L15" s="5">
        <f t="shared" si="9"/>
        <v>410429.58333258377</v>
      </c>
      <c r="M15" s="5">
        <f t="shared" si="0"/>
        <v>2224098.9337410047</v>
      </c>
      <c r="N15" s="33">
        <f t="shared" si="10"/>
        <v>26.318030666261567</v>
      </c>
      <c r="O15" s="4"/>
      <c r="Q15" s="27" t="s">
        <v>56</v>
      </c>
      <c r="R15" s="29">
        <f t="shared" si="1"/>
        <v>84508.56228358268</v>
      </c>
      <c r="S15" s="29">
        <f t="shared" si="2"/>
        <v>410429.58333258377</v>
      </c>
      <c r="T15" s="35">
        <f t="shared" si="3"/>
        <v>26.318030666261567</v>
      </c>
      <c r="U15" s="42">
        <v>0.91645683631107144</v>
      </c>
      <c r="V15" s="43">
        <f t="shared" si="15"/>
        <v>8.3543163688928557E-2</v>
      </c>
      <c r="W15" s="29">
        <f t="shared" si="11"/>
        <v>376140.99746945099</v>
      </c>
      <c r="X15" s="29">
        <f t="shared" si="4"/>
        <v>1803655.2757841942</v>
      </c>
      <c r="Y15" s="35">
        <f t="shared" si="12"/>
        <v>21.342870202095334</v>
      </c>
      <c r="Z15" s="36">
        <f t="shared" si="13"/>
        <v>4.9751604641662333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4203</v>
      </c>
      <c r="E16" s="55">
        <v>45</v>
      </c>
      <c r="F16" s="3">
        <f t="shared" si="5"/>
        <v>1.0706638115631691E-2</v>
      </c>
      <c r="G16" s="2">
        <v>0.5</v>
      </c>
      <c r="H16" s="3">
        <f t="shared" si="6"/>
        <v>5.213764337851929E-2</v>
      </c>
      <c r="I16" s="3">
        <f t="shared" si="7"/>
        <v>0.94786235662148066</v>
      </c>
      <c r="J16" s="5">
        <f t="shared" si="14"/>
        <v>79663.271049450821</v>
      </c>
      <c r="K16" s="5">
        <f t="shared" si="8"/>
        <v>4153.4552163425869</v>
      </c>
      <c r="L16" s="5">
        <f t="shared" si="9"/>
        <v>387932.71720639756</v>
      </c>
      <c r="M16" s="5">
        <f t="shared" si="0"/>
        <v>1813669.3504084209</v>
      </c>
      <c r="N16" s="33">
        <f t="shared" si="10"/>
        <v>22.766694444201132</v>
      </c>
      <c r="O16" s="4"/>
      <c r="Q16" s="27" t="s">
        <v>58</v>
      </c>
      <c r="R16" s="29">
        <f t="shared" si="1"/>
        <v>79663.271049450821</v>
      </c>
      <c r="S16" s="29">
        <f t="shared" si="2"/>
        <v>387932.71720639756</v>
      </c>
      <c r="T16" s="35">
        <f t="shared" si="3"/>
        <v>22.766694444201132</v>
      </c>
      <c r="U16" s="42">
        <v>0.8859396016463057</v>
      </c>
      <c r="V16" s="43">
        <f t="shared" si="15"/>
        <v>0.1140603983536943</v>
      </c>
      <c r="W16" s="29">
        <f t="shared" si="11"/>
        <v>343684.95694740483</v>
      </c>
      <c r="X16" s="29">
        <f t="shared" si="4"/>
        <v>1427514.2783147432</v>
      </c>
      <c r="Y16" s="35">
        <f t="shared" si="12"/>
        <v>17.91935304073337</v>
      </c>
      <c r="Z16" s="36">
        <f t="shared" si="13"/>
        <v>4.8473414034677624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3171</v>
      </c>
      <c r="E17" s="55">
        <v>60</v>
      </c>
      <c r="F17" s="3">
        <f t="shared" si="5"/>
        <v>1.8921475875118259E-2</v>
      </c>
      <c r="G17" s="2">
        <v>0.5</v>
      </c>
      <c r="H17" s="3">
        <f t="shared" si="6"/>
        <v>9.0334236675700091E-2</v>
      </c>
      <c r="I17" s="3">
        <f t="shared" si="7"/>
        <v>0.90966576332429994</v>
      </c>
      <c r="J17" s="5">
        <f t="shared" si="14"/>
        <v>75509.815833108223</v>
      </c>
      <c r="K17" s="5">
        <f t="shared" si="8"/>
        <v>6821.1215748065242</v>
      </c>
      <c r="L17" s="5">
        <f t="shared" si="9"/>
        <v>360496.27522852481</v>
      </c>
      <c r="M17" s="5">
        <f t="shared" si="0"/>
        <v>1425736.6332020233</v>
      </c>
      <c r="N17" s="33">
        <f t="shared" si="10"/>
        <v>18.881474116599438</v>
      </c>
      <c r="O17" s="4"/>
      <c r="Q17" s="27" t="s">
        <v>60</v>
      </c>
      <c r="R17" s="29">
        <f t="shared" si="1"/>
        <v>75509.815833108223</v>
      </c>
      <c r="S17" s="29">
        <f t="shared" si="2"/>
        <v>360496.27522852481</v>
      </c>
      <c r="T17" s="35">
        <f t="shared" si="3"/>
        <v>18.881474116599438</v>
      </c>
      <c r="U17" s="42">
        <v>0.85631920960893304</v>
      </c>
      <c r="V17" s="43">
        <f t="shared" si="15"/>
        <v>0.14368079039106696</v>
      </c>
      <c r="W17" s="29">
        <f t="shared" si="11"/>
        <v>308699.88547065476</v>
      </c>
      <c r="X17" s="29">
        <f t="shared" si="4"/>
        <v>1083829.3213673383</v>
      </c>
      <c r="Y17" s="35">
        <f t="shared" si="12"/>
        <v>14.353489137926355</v>
      </c>
      <c r="Z17" s="36">
        <f t="shared" si="13"/>
        <v>4.5279849786730839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2321</v>
      </c>
      <c r="E18" s="55">
        <v>70</v>
      </c>
      <c r="F18" s="3">
        <f t="shared" si="5"/>
        <v>3.015941404566997E-2</v>
      </c>
      <c r="G18" s="2">
        <v>0.5</v>
      </c>
      <c r="H18" s="3">
        <f t="shared" si="6"/>
        <v>0.14022435897435898</v>
      </c>
      <c r="I18" s="3">
        <f t="shared" si="7"/>
        <v>0.85977564102564097</v>
      </c>
      <c r="J18" s="5">
        <f t="shared" si="14"/>
        <v>68688.694258301708</v>
      </c>
      <c r="K18" s="5">
        <f t="shared" si="8"/>
        <v>9631.8281211560898</v>
      </c>
      <c r="L18" s="5">
        <f t="shared" si="9"/>
        <v>319363.90098861832</v>
      </c>
      <c r="M18" s="5">
        <f t="shared" si="0"/>
        <v>1065240.3579734985</v>
      </c>
      <c r="N18" s="33">
        <f t="shared" si="10"/>
        <v>15.50823420762222</v>
      </c>
      <c r="O18" s="4"/>
      <c r="Q18" s="27" t="s">
        <v>62</v>
      </c>
      <c r="R18" s="29">
        <f t="shared" si="1"/>
        <v>68688.694258301708</v>
      </c>
      <c r="S18" s="29">
        <f t="shared" si="2"/>
        <v>319363.90098861832</v>
      </c>
      <c r="T18" s="35">
        <f t="shared" si="3"/>
        <v>15.50823420762222</v>
      </c>
      <c r="U18" s="42">
        <v>0.77613843304153718</v>
      </c>
      <c r="V18" s="43">
        <f t="shared" si="15"/>
        <v>0.22386156695846282</v>
      </c>
      <c r="W18" s="29">
        <f t="shared" si="11"/>
        <v>247870.59768333886</v>
      </c>
      <c r="X18" s="29">
        <f t="shared" si="4"/>
        <v>775129.43589668348</v>
      </c>
      <c r="Y18" s="35">
        <f t="shared" si="12"/>
        <v>11.284672743695392</v>
      </c>
      <c r="Z18" s="36">
        <f t="shared" si="13"/>
        <v>4.2235614639268277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1625</v>
      </c>
      <c r="E19" s="55">
        <v>75</v>
      </c>
      <c r="F19" s="3">
        <f t="shared" si="5"/>
        <v>4.6153846153846156E-2</v>
      </c>
      <c r="G19" s="2">
        <v>0.5</v>
      </c>
      <c r="H19" s="3">
        <f t="shared" si="6"/>
        <v>0.20689655172413793</v>
      </c>
      <c r="I19" s="3">
        <f t="shared" si="7"/>
        <v>0.7931034482758621</v>
      </c>
      <c r="J19" s="5">
        <f t="shared" si="14"/>
        <v>59056.866137145618</v>
      </c>
      <c r="K19" s="5">
        <f t="shared" si="8"/>
        <v>12218.661959409437</v>
      </c>
      <c r="L19" s="5">
        <f t="shared" si="9"/>
        <v>264737.67578720453</v>
      </c>
      <c r="M19" s="5">
        <f t="shared" si="0"/>
        <v>745876.45698488026</v>
      </c>
      <c r="N19" s="33">
        <f t="shared" si="10"/>
        <v>12.629800830486982</v>
      </c>
      <c r="O19" s="4"/>
      <c r="Q19" s="27" t="s">
        <v>64</v>
      </c>
      <c r="R19" s="29">
        <f t="shared" si="1"/>
        <v>59056.866137145618</v>
      </c>
      <c r="S19" s="29">
        <f t="shared" si="2"/>
        <v>264737.67578720453</v>
      </c>
      <c r="T19" s="35">
        <f t="shared" si="3"/>
        <v>12.629800830486982</v>
      </c>
      <c r="U19" s="42">
        <v>0.73716277889453141</v>
      </c>
      <c r="V19" s="43">
        <f t="shared" si="15"/>
        <v>0.26283722110546859</v>
      </c>
      <c r="W19" s="29">
        <f t="shared" si="11"/>
        <v>195154.76076137519</v>
      </c>
      <c r="X19" s="29">
        <f t="shared" si="4"/>
        <v>527258.83821334469</v>
      </c>
      <c r="Y19" s="35">
        <f t="shared" si="12"/>
        <v>8.9279853927384263</v>
      </c>
      <c r="Z19" s="36">
        <f t="shared" si="13"/>
        <v>3.7018154377485555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926</v>
      </c>
      <c r="E20" s="55">
        <v>65</v>
      </c>
      <c r="F20" s="3">
        <f t="shared" si="5"/>
        <v>7.0194384449244057E-2</v>
      </c>
      <c r="G20" s="2">
        <v>0.5</v>
      </c>
      <c r="H20" s="3">
        <f t="shared" si="6"/>
        <v>0.29857602204869088</v>
      </c>
      <c r="I20" s="3">
        <f t="shared" si="7"/>
        <v>0.70142397795130917</v>
      </c>
      <c r="J20" s="5">
        <f t="shared" si="14"/>
        <v>46838.204177736181</v>
      </c>
      <c r="K20" s="5">
        <f t="shared" si="8"/>
        <v>13984.764683292844</v>
      </c>
      <c r="L20" s="5">
        <f t="shared" si="9"/>
        <v>199229.10918044881</v>
      </c>
      <c r="M20" s="5">
        <f t="shared" si="0"/>
        <v>481138.78119767574</v>
      </c>
      <c r="N20" s="33">
        <f t="shared" si="10"/>
        <v>10.27235756887489</v>
      </c>
      <c r="O20" s="4"/>
      <c r="Q20" s="27" t="s">
        <v>66</v>
      </c>
      <c r="R20" s="29">
        <f t="shared" si="1"/>
        <v>46838.204177736181</v>
      </c>
      <c r="S20" s="29">
        <f t="shared" si="2"/>
        <v>199229.10918044881</v>
      </c>
      <c r="T20" s="35">
        <f t="shared" si="3"/>
        <v>10.27235756887489</v>
      </c>
      <c r="U20" s="42">
        <v>0.7271372759570951</v>
      </c>
      <c r="V20" s="43">
        <f t="shared" si="15"/>
        <v>0.2728627240429049</v>
      </c>
      <c r="W20" s="29">
        <f t="shared" si="11"/>
        <v>144866.91174083023</v>
      </c>
      <c r="X20" s="29">
        <f t="shared" si="4"/>
        <v>332104.0774519695</v>
      </c>
      <c r="Y20" s="35">
        <f t="shared" si="12"/>
        <v>7.0904528318750115</v>
      </c>
      <c r="Z20" s="36">
        <f t="shared" si="13"/>
        <v>3.1819047369998783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471</v>
      </c>
      <c r="E21" s="55">
        <v>39</v>
      </c>
      <c r="F21" s="3">
        <f t="shared" si="5"/>
        <v>8.2802547770700632E-2</v>
      </c>
      <c r="G21" s="2">
        <v>0.5</v>
      </c>
      <c r="H21" s="3">
        <f t="shared" si="6"/>
        <v>0.34300791556728227</v>
      </c>
      <c r="I21" s="3">
        <f t="shared" si="7"/>
        <v>0.65699208443271773</v>
      </c>
      <c r="J21" s="5">
        <f t="shared" si="14"/>
        <v>32853.439494443337</v>
      </c>
      <c r="K21" s="5">
        <f t="shared" si="8"/>
        <v>11268.989800204838</v>
      </c>
      <c r="L21" s="5">
        <f t="shared" si="9"/>
        <v>136094.72297170458</v>
      </c>
      <c r="M21" s="5">
        <f>L21+M22</f>
        <v>281909.67201722693</v>
      </c>
      <c r="N21" s="33">
        <f t="shared" si="10"/>
        <v>8.5808267370272659</v>
      </c>
      <c r="O21" s="4"/>
      <c r="Q21" s="27" t="s">
        <v>68</v>
      </c>
      <c r="R21" s="29">
        <f t="shared" si="1"/>
        <v>32853.439494443337</v>
      </c>
      <c r="S21" s="29">
        <f t="shared" si="2"/>
        <v>136094.72297170458</v>
      </c>
      <c r="T21" s="35">
        <f t="shared" si="3"/>
        <v>8.5808267370272659</v>
      </c>
      <c r="U21" s="42">
        <v>0.68635947845240242</v>
      </c>
      <c r="V21" s="43">
        <f t="shared" si="15"/>
        <v>0.31364052154759758</v>
      </c>
      <c r="W21" s="29">
        <f t="shared" si="11"/>
        <v>93409.903078983349</v>
      </c>
      <c r="X21" s="29">
        <f>X22+W21</f>
        <v>187237.1657111393</v>
      </c>
      <c r="Y21" s="35">
        <f t="shared" si="12"/>
        <v>5.6991647934703344</v>
      </c>
      <c r="Z21" s="36">
        <f t="shared" si="13"/>
        <v>2.8816619435569315</v>
      </c>
    </row>
    <row r="22" spans="1:26" s="2" customFormat="1" x14ac:dyDescent="0.25">
      <c r="A22" s="12">
        <v>19</v>
      </c>
      <c r="B22" s="13" t="s">
        <v>69</v>
      </c>
      <c r="C22" s="12"/>
      <c r="D22" s="55">
        <v>304</v>
      </c>
      <c r="E22" s="55">
        <v>45</v>
      </c>
      <c r="F22" s="17">
        <f t="shared" si="5"/>
        <v>0.14802631578947367</v>
      </c>
      <c r="G22" s="12"/>
      <c r="H22" s="17">
        <v>1</v>
      </c>
      <c r="I22" s="17">
        <f t="shared" si="7"/>
        <v>0</v>
      </c>
      <c r="J22" s="21">
        <f t="shared" si="14"/>
        <v>21584.449694238501</v>
      </c>
      <c r="K22" s="21">
        <f t="shared" si="8"/>
        <v>21584.449694238501</v>
      </c>
      <c r="L22" s="21">
        <f>K22/F22</f>
        <v>145814.94904552234</v>
      </c>
      <c r="M22" s="21">
        <f>L22</f>
        <v>145814.94904552234</v>
      </c>
      <c r="N22" s="34">
        <f t="shared" si="10"/>
        <v>6.7555555555555564</v>
      </c>
      <c r="O22" s="4"/>
      <c r="Q22" s="30" t="s">
        <v>69</v>
      </c>
      <c r="R22" s="31">
        <f t="shared" si="1"/>
        <v>21584.449694238501</v>
      </c>
      <c r="S22" s="31">
        <f t="shared" si="2"/>
        <v>145814.94904552234</v>
      </c>
      <c r="T22" s="38">
        <f t="shared" si="3"/>
        <v>6.7555555555555564</v>
      </c>
      <c r="U22" s="44">
        <v>0.64346806172022719</v>
      </c>
      <c r="V22" s="45">
        <f t="shared" si="15"/>
        <v>0.35653193827977281</v>
      </c>
      <c r="W22" s="31">
        <f t="shared" si="11"/>
        <v>93827.262632155951</v>
      </c>
      <c r="X22" s="31">
        <f>W22</f>
        <v>93827.262632155951</v>
      </c>
      <c r="Y22" s="38">
        <f t="shared" si="12"/>
        <v>4.3469842391766464</v>
      </c>
      <c r="Z22" s="37">
        <f t="shared" si="13"/>
        <v>2.40857131637891</v>
      </c>
    </row>
    <row r="23" spans="1:26" s="2" customFormat="1" ht="13.2" x14ac:dyDescent="0.25">
      <c r="B23" s="2" t="s">
        <v>70</v>
      </c>
      <c r="D23" s="58">
        <f>SUM(D4:D22)</f>
        <v>58024</v>
      </c>
      <c r="E23" s="58">
        <f>SUM(E4:E22)</f>
        <v>608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409</v>
      </c>
      <c r="E29" s="55">
        <v>2</v>
      </c>
      <c r="F29" s="3">
        <f>E29/D29</f>
        <v>4.8899755501222494E-3</v>
      </c>
      <c r="G29" s="2">
        <v>0.3</v>
      </c>
      <c r="H29" s="18">
        <f>C29*F29/(1+(1-G29)*C29*F29)</f>
        <v>4.8732943469785572E-3</v>
      </c>
      <c r="I29" s="18">
        <f>1-H29</f>
        <v>0.99512670565302142</v>
      </c>
      <c r="J29" s="19">
        <v>100000</v>
      </c>
      <c r="K29" s="20">
        <f>J29*H29</f>
        <v>487.32943469785573</v>
      </c>
      <c r="L29" s="20">
        <f>C29*(J30+G29*K29)</f>
        <v>99658.869395711488</v>
      </c>
      <c r="M29" s="5">
        <f t="shared" ref="M29:M45" si="16">L29+M30</f>
        <v>7833193.0829465417</v>
      </c>
      <c r="N29" s="32">
        <f>M29/J29</f>
        <v>78.331930829465421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99658.869395711488</v>
      </c>
      <c r="T29" s="35">
        <f t="shared" ref="T29:T47" si="19">N29</f>
        <v>78.331930829465421</v>
      </c>
      <c r="U29" s="42">
        <v>0.95864674002964168</v>
      </c>
      <c r="V29" s="43">
        <f>1-U29</f>
        <v>4.1353259970358325E-2</v>
      </c>
      <c r="W29" s="29">
        <f>S29*U29</f>
        <v>95537.650261238639</v>
      </c>
      <c r="X29" s="29">
        <f t="shared" ref="X29:X45" si="20">X30+W29</f>
        <v>6943542.7073488589</v>
      </c>
      <c r="Y29" s="40">
        <f>X29/R29</f>
        <v>69.435427073488583</v>
      </c>
      <c r="Z29" s="36">
        <f>T29-Y29</f>
        <v>8.8965037559768376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2129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99512.670565302134</v>
      </c>
      <c r="K30" s="5">
        <f t="shared" ref="K30:K47" si="24">J30*H30</f>
        <v>0</v>
      </c>
      <c r="L30" s="5">
        <f t="shared" ref="L30:L46" si="25">C30*(J31+G30*K30)</f>
        <v>398050.68226120854</v>
      </c>
      <c r="M30" s="5">
        <f t="shared" si="16"/>
        <v>7733534.2135508303</v>
      </c>
      <c r="N30" s="33">
        <f t="shared" ref="N30:N47" si="26">M30/J30</f>
        <v>77.714065652332536</v>
      </c>
      <c r="O30" s="4"/>
      <c r="Q30" s="27" t="s">
        <v>36</v>
      </c>
      <c r="R30" s="29">
        <f t="shared" si="17"/>
        <v>99512.670565302134</v>
      </c>
      <c r="S30" s="29">
        <f t="shared" si="18"/>
        <v>398050.68226120854</v>
      </c>
      <c r="T30" s="35">
        <f t="shared" si="19"/>
        <v>77.714065652332536</v>
      </c>
      <c r="U30" s="42">
        <v>0.95864674002964168</v>
      </c>
      <c r="V30" s="43">
        <f>1-U30</f>
        <v>4.1353259970358325E-2</v>
      </c>
      <c r="W30" s="29">
        <f t="shared" ref="W30:W47" si="27">S30*U30</f>
        <v>381589.98891628231</v>
      </c>
      <c r="X30" s="29">
        <f t="shared" si="20"/>
        <v>6848005.0570876207</v>
      </c>
      <c r="Y30" s="35">
        <f t="shared" ref="Y30:Y47" si="28">X30/R30</f>
        <v>68.815408311184129</v>
      </c>
      <c r="Z30" s="36">
        <f t="shared" ref="Z30:Z47" si="29">T30-Y30</f>
        <v>8.8986573411484073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3273</v>
      </c>
      <c r="E31" s="55">
        <v>1</v>
      </c>
      <c r="F31" s="3">
        <f t="shared" si="21"/>
        <v>3.0553009471432935E-4</v>
      </c>
      <c r="G31" s="2">
        <v>0.5</v>
      </c>
      <c r="H31" s="3">
        <f t="shared" si="22"/>
        <v>1.5264845061822622E-3</v>
      </c>
      <c r="I31" s="3">
        <f t="shared" si="23"/>
        <v>0.99847351549381769</v>
      </c>
      <c r="J31" s="5">
        <f t="shared" ref="J31:J47" si="30">I30*J30</f>
        <v>99512.670565302134</v>
      </c>
      <c r="K31" s="5">
        <f t="shared" si="24"/>
        <v>151.90454978675336</v>
      </c>
      <c r="L31" s="5">
        <f t="shared" si="25"/>
        <v>497183.59145204374</v>
      </c>
      <c r="M31" s="5">
        <f t="shared" si="16"/>
        <v>7335483.5312896222</v>
      </c>
      <c r="N31" s="33">
        <f t="shared" si="26"/>
        <v>73.71406565233255</v>
      </c>
      <c r="O31" s="4"/>
      <c r="Q31" s="27" t="s">
        <v>38</v>
      </c>
      <c r="R31" s="29">
        <f t="shared" si="17"/>
        <v>99512.670565302134</v>
      </c>
      <c r="S31" s="29">
        <f t="shared" si="18"/>
        <v>497183.59145204374</v>
      </c>
      <c r="T31" s="35">
        <f t="shared" si="19"/>
        <v>73.71406565233255</v>
      </c>
      <c r="U31" s="42">
        <v>0.95864674002964168</v>
      </c>
      <c r="V31" s="43">
        <f>1-U31</f>
        <v>4.1353259970358325E-2</v>
      </c>
      <c r="W31" s="29">
        <f t="shared" si="27"/>
        <v>476623.42914173094</v>
      </c>
      <c r="X31" s="29">
        <f t="shared" si="20"/>
        <v>6466415.0681713382</v>
      </c>
      <c r="Y31" s="35">
        <f t="shared" si="28"/>
        <v>64.980821351065558</v>
      </c>
      <c r="Z31" s="36">
        <f t="shared" si="29"/>
        <v>8.7332443012669927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3366</v>
      </c>
      <c r="E32" s="55">
        <v>1</v>
      </c>
      <c r="F32" s="3">
        <f t="shared" si="21"/>
        <v>2.9708853238265005E-4</v>
      </c>
      <c r="G32" s="2">
        <v>0.5</v>
      </c>
      <c r="H32" s="3">
        <f t="shared" si="22"/>
        <v>1.4843402107763103E-3</v>
      </c>
      <c r="I32" s="3">
        <f t="shared" si="23"/>
        <v>0.99851565978922374</v>
      </c>
      <c r="J32" s="5">
        <f t="shared" si="30"/>
        <v>99360.766015515372</v>
      </c>
      <c r="K32" s="5">
        <f t="shared" si="24"/>
        <v>147.48518037036573</v>
      </c>
      <c r="L32" s="5">
        <f t="shared" si="25"/>
        <v>496435.11712665093</v>
      </c>
      <c r="M32" s="5">
        <f t="shared" si="16"/>
        <v>6838299.9398375787</v>
      </c>
      <c r="N32" s="33">
        <f t="shared" si="26"/>
        <v>68.822939013672311</v>
      </c>
      <c r="O32" s="4"/>
      <c r="Q32" s="27" t="s">
        <v>40</v>
      </c>
      <c r="R32" s="29">
        <f t="shared" si="17"/>
        <v>99360.766015515372</v>
      </c>
      <c r="S32" s="29">
        <f t="shared" si="18"/>
        <v>496435.11712665093</v>
      </c>
      <c r="T32" s="35">
        <f t="shared" si="19"/>
        <v>68.822939013672311</v>
      </c>
      <c r="U32" s="42">
        <v>0.95864674002964168</v>
      </c>
      <c r="V32" s="43">
        <f>1-U32</f>
        <v>4.1353259970358325E-2</v>
      </c>
      <c r="W32" s="29">
        <f t="shared" si="27"/>
        <v>475905.90666969726</v>
      </c>
      <c r="X32" s="29">
        <f t="shared" si="20"/>
        <v>5989791.6390296072</v>
      </c>
      <c r="Y32" s="35">
        <f t="shared" si="28"/>
        <v>60.283267523262552</v>
      </c>
      <c r="Z32" s="36">
        <f t="shared" si="29"/>
        <v>8.5396714904097593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3669</v>
      </c>
      <c r="E33" s="55">
        <v>2</v>
      </c>
      <c r="F33" s="3">
        <f t="shared" si="21"/>
        <v>5.4510765876260563E-4</v>
      </c>
      <c r="G33" s="2">
        <v>0.5</v>
      </c>
      <c r="H33" s="3">
        <f t="shared" si="22"/>
        <v>2.7218290691344584E-3</v>
      </c>
      <c r="I33" s="3">
        <f t="shared" si="23"/>
        <v>0.99727817093086557</v>
      </c>
      <c r="J33" s="5">
        <f t="shared" si="30"/>
        <v>99213.280835145008</v>
      </c>
      <c r="K33" s="5">
        <f t="shared" si="24"/>
        <v>270.04159182129831</v>
      </c>
      <c r="L33" s="5">
        <f t="shared" si="25"/>
        <v>495391.3001961718</v>
      </c>
      <c r="M33" s="5">
        <f t="shared" si="16"/>
        <v>6341864.8227109276</v>
      </c>
      <c r="N33" s="33">
        <f t="shared" si="26"/>
        <v>63.921531163239237</v>
      </c>
      <c r="O33" s="4"/>
      <c r="Q33" s="27" t="s">
        <v>42</v>
      </c>
      <c r="R33" s="29">
        <f t="shared" si="17"/>
        <v>99213.280835145008</v>
      </c>
      <c r="S33" s="29">
        <f t="shared" si="18"/>
        <v>495391.3001961718</v>
      </c>
      <c r="T33" s="35">
        <f t="shared" si="19"/>
        <v>63.921531163239237</v>
      </c>
      <c r="U33" s="42">
        <v>0.95864674002964168</v>
      </c>
      <c r="V33" s="43">
        <f>1-U33</f>
        <v>4.1353259970358325E-2</v>
      </c>
      <c r="W33" s="29">
        <f t="shared" si="27"/>
        <v>474905.25497210567</v>
      </c>
      <c r="X33" s="29">
        <f t="shared" si="20"/>
        <v>5513885.7323599095</v>
      </c>
      <c r="Y33" s="35">
        <f t="shared" si="28"/>
        <v>55.576085035650664</v>
      </c>
      <c r="Z33" s="36">
        <f t="shared" si="29"/>
        <v>8.3454461275885734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4010</v>
      </c>
      <c r="E34" s="55">
        <v>2</v>
      </c>
      <c r="F34" s="3">
        <f t="shared" si="21"/>
        <v>4.9875311720698251E-4</v>
      </c>
      <c r="G34" s="2">
        <v>0.5</v>
      </c>
      <c r="H34" s="3">
        <f t="shared" si="22"/>
        <v>2.4906600249066002E-3</v>
      </c>
      <c r="I34" s="3">
        <f t="shared" si="23"/>
        <v>0.99750933997509339</v>
      </c>
      <c r="J34" s="5">
        <f t="shared" si="30"/>
        <v>98943.239243323711</v>
      </c>
      <c r="K34" s="5">
        <f t="shared" si="24"/>
        <v>246.43397071811634</v>
      </c>
      <c r="L34" s="5">
        <f t="shared" si="25"/>
        <v>494100.11128982325</v>
      </c>
      <c r="M34" s="5">
        <f t="shared" si="16"/>
        <v>5846473.5225147558</v>
      </c>
      <c r="N34" s="33">
        <f t="shared" si="26"/>
        <v>59.089166346545021</v>
      </c>
      <c r="O34" s="4"/>
      <c r="Q34" s="27" t="s">
        <v>44</v>
      </c>
      <c r="R34" s="29">
        <f t="shared" si="17"/>
        <v>98943.239243323711</v>
      </c>
      <c r="S34" s="29">
        <f t="shared" si="18"/>
        <v>494100.11128982325</v>
      </c>
      <c r="T34" s="35">
        <f t="shared" si="19"/>
        <v>59.089166346545021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478872.05321001098</v>
      </c>
      <c r="X34" s="29">
        <f t="shared" si="20"/>
        <v>5038980.4773878036</v>
      </c>
      <c r="Y34" s="35">
        <f t="shared" si="28"/>
        <v>50.927991805441259</v>
      </c>
      <c r="Z34" s="36">
        <f t="shared" si="29"/>
        <v>8.1611745411037617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4282</v>
      </c>
      <c r="E35" s="55">
        <v>6</v>
      </c>
      <c r="F35" s="3">
        <f t="shared" si="21"/>
        <v>1.4012143858010276E-3</v>
      </c>
      <c r="G35" s="2">
        <v>0.5</v>
      </c>
      <c r="H35" s="3">
        <f t="shared" si="22"/>
        <v>6.9816150802885744E-3</v>
      </c>
      <c r="I35" s="3">
        <f t="shared" si="23"/>
        <v>0.99301838491971139</v>
      </c>
      <c r="J35" s="5">
        <f t="shared" si="30"/>
        <v>98696.80527260559</v>
      </c>
      <c r="K35" s="5">
        <f t="shared" si="24"/>
        <v>689.06310406752812</v>
      </c>
      <c r="L35" s="5">
        <f t="shared" si="25"/>
        <v>491761.36860285909</v>
      </c>
      <c r="M35" s="5">
        <f t="shared" si="16"/>
        <v>5352373.4112249324</v>
      </c>
      <c r="N35" s="33">
        <f t="shared" si="26"/>
        <v>54.230462642042013</v>
      </c>
      <c r="O35" s="4"/>
      <c r="Q35" s="27" t="s">
        <v>46</v>
      </c>
      <c r="R35" s="29">
        <f t="shared" si="17"/>
        <v>98696.80527260559</v>
      </c>
      <c r="S35" s="29">
        <f t="shared" si="18"/>
        <v>491761.36860285909</v>
      </c>
      <c r="T35" s="35">
        <f t="shared" si="19"/>
        <v>54.230462642042013</v>
      </c>
      <c r="U35" s="42">
        <v>0.96192878092594225</v>
      </c>
      <c r="V35" s="43">
        <f t="shared" si="31"/>
        <v>3.8071219074057749E-2</v>
      </c>
      <c r="W35" s="29">
        <f t="shared" si="27"/>
        <v>473039.41380662116</v>
      </c>
      <c r="X35" s="29">
        <f t="shared" si="20"/>
        <v>4560108.4241777929</v>
      </c>
      <c r="Y35" s="35">
        <f t="shared" si="28"/>
        <v>46.203201933259557</v>
      </c>
      <c r="Z35" s="36">
        <f t="shared" si="29"/>
        <v>8.0272607087824568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3908</v>
      </c>
      <c r="E36" s="55">
        <v>3</v>
      </c>
      <c r="F36" s="3">
        <f t="shared" si="21"/>
        <v>7.6765609007164786E-4</v>
      </c>
      <c r="G36" s="2">
        <v>0.5</v>
      </c>
      <c r="H36" s="3">
        <f t="shared" si="22"/>
        <v>3.8309283616396374E-3</v>
      </c>
      <c r="I36" s="3">
        <f t="shared" si="23"/>
        <v>0.99616907163836033</v>
      </c>
      <c r="J36" s="5">
        <f t="shared" si="30"/>
        <v>98007.742168538054</v>
      </c>
      <c r="K36" s="5">
        <f t="shared" si="24"/>
        <v>375.46063913371751</v>
      </c>
      <c r="L36" s="5">
        <f t="shared" si="25"/>
        <v>489100.05924485601</v>
      </c>
      <c r="M36" s="5">
        <f t="shared" si="16"/>
        <v>4860612.0426220736</v>
      </c>
      <c r="N36" s="33">
        <f t="shared" si="26"/>
        <v>49.594164043321904</v>
      </c>
      <c r="O36" s="4"/>
      <c r="Q36" s="27" t="s">
        <v>48</v>
      </c>
      <c r="R36" s="29">
        <f t="shared" si="17"/>
        <v>98007.742168538054</v>
      </c>
      <c r="S36" s="29">
        <f t="shared" si="18"/>
        <v>489100.05924485601</v>
      </c>
      <c r="T36" s="35">
        <f t="shared" si="19"/>
        <v>49.594164043321904</v>
      </c>
      <c r="U36" s="42">
        <v>0.95558309086652893</v>
      </c>
      <c r="V36" s="43">
        <f t="shared" si="31"/>
        <v>4.4416909133471072E-2</v>
      </c>
      <c r="W36" s="29">
        <f t="shared" si="27"/>
        <v>467375.74635620194</v>
      </c>
      <c r="X36" s="29">
        <f t="shared" si="20"/>
        <v>4087069.0103711714</v>
      </c>
      <c r="Y36" s="35">
        <f t="shared" si="28"/>
        <v>41.701491330581653</v>
      </c>
      <c r="Z36" s="36">
        <f t="shared" si="29"/>
        <v>7.8926727127402501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4090</v>
      </c>
      <c r="E37" s="55">
        <v>4</v>
      </c>
      <c r="F37" s="3">
        <f t="shared" si="21"/>
        <v>9.7799511002444979E-4</v>
      </c>
      <c r="G37" s="2">
        <v>0.5</v>
      </c>
      <c r="H37" s="3">
        <f t="shared" si="22"/>
        <v>4.8780487804878049E-3</v>
      </c>
      <c r="I37" s="3">
        <f t="shared" si="23"/>
        <v>0.99512195121951219</v>
      </c>
      <c r="J37" s="5">
        <f t="shared" si="30"/>
        <v>97632.281529404339</v>
      </c>
      <c r="K37" s="5">
        <f t="shared" si="24"/>
        <v>476.25503185075286</v>
      </c>
      <c r="L37" s="5">
        <f t="shared" si="25"/>
        <v>486970.77006739477</v>
      </c>
      <c r="M37" s="5">
        <f t="shared" si="16"/>
        <v>4371511.9833772173</v>
      </c>
      <c r="N37" s="33">
        <f t="shared" si="26"/>
        <v>44.775272224490934</v>
      </c>
      <c r="O37" s="4"/>
      <c r="Q37" s="27" t="s">
        <v>50</v>
      </c>
      <c r="R37" s="29">
        <f t="shared" si="17"/>
        <v>97632.281529404339</v>
      </c>
      <c r="S37" s="29">
        <f t="shared" si="18"/>
        <v>486970.77006739477</v>
      </c>
      <c r="T37" s="35">
        <f t="shared" si="19"/>
        <v>44.775272224490934</v>
      </c>
      <c r="U37" s="42">
        <v>0.95343645724036619</v>
      </c>
      <c r="V37" s="43">
        <f t="shared" si="31"/>
        <v>4.6563542759633814E-2</v>
      </c>
      <c r="W37" s="29">
        <f t="shared" si="27"/>
        <v>464295.68579266983</v>
      </c>
      <c r="X37" s="29">
        <f t="shared" si="20"/>
        <v>3619693.2640149696</v>
      </c>
      <c r="Y37" s="35">
        <f t="shared" si="28"/>
        <v>37.074758546176255</v>
      </c>
      <c r="Z37" s="36">
        <f t="shared" si="29"/>
        <v>7.7005136783146781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4745</v>
      </c>
      <c r="E38" s="55">
        <v>11</v>
      </c>
      <c r="F38" s="3">
        <f t="shared" si="21"/>
        <v>2.3182297154899895E-3</v>
      </c>
      <c r="G38" s="2">
        <v>0.5</v>
      </c>
      <c r="H38" s="3">
        <f t="shared" si="22"/>
        <v>1.1524358302776323E-2</v>
      </c>
      <c r="I38" s="3">
        <f t="shared" si="23"/>
        <v>0.98847564169722368</v>
      </c>
      <c r="J38" s="5">
        <f t="shared" si="30"/>
        <v>97156.026497553583</v>
      </c>
      <c r="K38" s="5">
        <f t="shared" si="24"/>
        <v>1119.6608606318382</v>
      </c>
      <c r="L38" s="5">
        <f t="shared" si="25"/>
        <v>482980.98033618834</v>
      </c>
      <c r="M38" s="5">
        <f t="shared" si="16"/>
        <v>3884541.2133098226</v>
      </c>
      <c r="N38" s="33">
        <f t="shared" si="26"/>
        <v>39.982503951081576</v>
      </c>
      <c r="O38" s="4"/>
      <c r="Q38" s="27" t="s">
        <v>52</v>
      </c>
      <c r="R38" s="29">
        <f t="shared" si="17"/>
        <v>97156.026497553583</v>
      </c>
      <c r="S38" s="29">
        <f t="shared" si="18"/>
        <v>482980.98033618834</v>
      </c>
      <c r="T38" s="35">
        <f t="shared" si="19"/>
        <v>39.982503951081576</v>
      </c>
      <c r="U38" s="42">
        <v>0.93748024841036759</v>
      </c>
      <c r="V38" s="43">
        <f t="shared" si="31"/>
        <v>6.2519751589632411E-2</v>
      </c>
      <c r="W38" s="29">
        <f t="shared" si="27"/>
        <v>452785.12942305271</v>
      </c>
      <c r="X38" s="29">
        <f t="shared" si="20"/>
        <v>3155397.5782222999</v>
      </c>
      <c r="Y38" s="35">
        <f t="shared" si="28"/>
        <v>32.477631002146367</v>
      </c>
      <c r="Z38" s="36">
        <f t="shared" si="29"/>
        <v>7.5048729489352084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5129</v>
      </c>
      <c r="E39" s="55">
        <v>18</v>
      </c>
      <c r="F39" s="3">
        <f t="shared" si="21"/>
        <v>3.5094560343146811E-3</v>
      </c>
      <c r="G39" s="2">
        <v>0.5</v>
      </c>
      <c r="H39" s="3">
        <f t="shared" si="22"/>
        <v>1.7394665635871664E-2</v>
      </c>
      <c r="I39" s="3">
        <f t="shared" si="23"/>
        <v>0.98260533436412834</v>
      </c>
      <c r="J39" s="5">
        <f t="shared" si="30"/>
        <v>96036.36563692175</v>
      </c>
      <c r="K39" s="5">
        <f t="shared" si="24"/>
        <v>1670.5204691385691</v>
      </c>
      <c r="L39" s="5">
        <f t="shared" si="25"/>
        <v>476005.52701176231</v>
      </c>
      <c r="M39" s="5">
        <f t="shared" si="16"/>
        <v>3401560.2329736343</v>
      </c>
      <c r="N39" s="33">
        <f t="shared" si="26"/>
        <v>35.419501877379297</v>
      </c>
      <c r="O39" s="4"/>
      <c r="Q39" s="27" t="s">
        <v>54</v>
      </c>
      <c r="R39" s="29">
        <f t="shared" si="17"/>
        <v>96036.36563692175</v>
      </c>
      <c r="S39" s="29">
        <f t="shared" si="18"/>
        <v>476005.52701176231</v>
      </c>
      <c r="T39" s="35">
        <f t="shared" si="19"/>
        <v>35.419501877379297</v>
      </c>
      <c r="U39" s="42">
        <v>0.91788799906018037</v>
      </c>
      <c r="V39" s="43">
        <f t="shared" si="31"/>
        <v>8.2112000939819629E-2</v>
      </c>
      <c r="W39" s="29">
        <f t="shared" si="27"/>
        <v>436919.76073041314</v>
      </c>
      <c r="X39" s="29">
        <f t="shared" si="20"/>
        <v>2702612.4487992474</v>
      </c>
      <c r="Y39" s="35">
        <f t="shared" si="28"/>
        <v>28.141552742810294</v>
      </c>
      <c r="Z39" s="36">
        <f t="shared" si="29"/>
        <v>7.2779491345690026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5030</v>
      </c>
      <c r="E40" s="55">
        <v>22</v>
      </c>
      <c r="F40" s="3">
        <f t="shared" si="21"/>
        <v>4.3737574552683896E-3</v>
      </c>
      <c r="G40" s="2">
        <v>0.5</v>
      </c>
      <c r="H40" s="3">
        <f t="shared" si="22"/>
        <v>2.1632251720747297E-2</v>
      </c>
      <c r="I40" s="3">
        <f t="shared" si="23"/>
        <v>0.97836774827925266</v>
      </c>
      <c r="J40" s="5">
        <f t="shared" si="30"/>
        <v>94365.845167783176</v>
      </c>
      <c r="K40" s="5">
        <f t="shared" si="24"/>
        <v>2041.3457165105506</v>
      </c>
      <c r="L40" s="5">
        <f t="shared" si="25"/>
        <v>466725.86154763948</v>
      </c>
      <c r="M40" s="5">
        <f t="shared" si="16"/>
        <v>2925554.7059618719</v>
      </c>
      <c r="N40" s="33">
        <f t="shared" si="26"/>
        <v>31.00226253217161</v>
      </c>
      <c r="O40" s="4"/>
      <c r="Q40" s="27" t="s">
        <v>56</v>
      </c>
      <c r="R40" s="29">
        <f t="shared" si="17"/>
        <v>94365.845167783176</v>
      </c>
      <c r="S40" s="29">
        <f t="shared" si="18"/>
        <v>466725.86154763948</v>
      </c>
      <c r="T40" s="35">
        <f t="shared" si="19"/>
        <v>31.00226253217161</v>
      </c>
      <c r="U40" s="42">
        <v>0.89571782863194893</v>
      </c>
      <c r="V40" s="43">
        <f t="shared" si="31"/>
        <v>0.10428217136805107</v>
      </c>
      <c r="W40" s="29">
        <f t="shared" si="27"/>
        <v>418054.67527182726</v>
      </c>
      <c r="X40" s="29">
        <f t="shared" si="20"/>
        <v>2265692.6880688341</v>
      </c>
      <c r="Y40" s="35">
        <f t="shared" si="28"/>
        <v>24.009668795319065</v>
      </c>
      <c r="Z40" s="36">
        <f t="shared" si="29"/>
        <v>6.9925937368525446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4253</v>
      </c>
      <c r="E41" s="55">
        <v>23</v>
      </c>
      <c r="F41" s="3">
        <f t="shared" si="21"/>
        <v>5.4079473312955558E-3</v>
      </c>
      <c r="G41" s="2">
        <v>0.5</v>
      </c>
      <c r="H41" s="3">
        <f t="shared" si="22"/>
        <v>2.6679039554576033E-2</v>
      </c>
      <c r="I41" s="3">
        <f t="shared" si="23"/>
        <v>0.97332096044542393</v>
      </c>
      <c r="J41" s="5">
        <f t="shared" si="30"/>
        <v>92324.499451272626</v>
      </c>
      <c r="K41" s="5">
        <f t="shared" si="24"/>
        <v>2463.1289727169356</v>
      </c>
      <c r="L41" s="5">
        <f t="shared" si="25"/>
        <v>455464.67482457083</v>
      </c>
      <c r="M41" s="5">
        <f t="shared" si="16"/>
        <v>2458828.8444142323</v>
      </c>
      <c r="N41" s="33">
        <f t="shared" si="26"/>
        <v>26.632463311777414</v>
      </c>
      <c r="O41" s="4"/>
      <c r="Q41" s="27" t="s">
        <v>58</v>
      </c>
      <c r="R41" s="29">
        <f t="shared" si="17"/>
        <v>92324.499451272626</v>
      </c>
      <c r="S41" s="29">
        <f t="shared" si="18"/>
        <v>455464.67482457083</v>
      </c>
      <c r="T41" s="35">
        <f t="shared" si="19"/>
        <v>26.632463311777414</v>
      </c>
      <c r="U41" s="42">
        <v>0.86473435856680392</v>
      </c>
      <c r="V41" s="43">
        <f t="shared" si="31"/>
        <v>0.13526564143319608</v>
      </c>
      <c r="W41" s="29">
        <f t="shared" si="27"/>
        <v>393855.95343426318</v>
      </c>
      <c r="X41" s="29">
        <f t="shared" si="20"/>
        <v>1847638.0127970071</v>
      </c>
      <c r="Y41" s="35">
        <f t="shared" si="28"/>
        <v>20.012434660121396</v>
      </c>
      <c r="Z41" s="36">
        <f t="shared" si="29"/>
        <v>6.6200286516560176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3361</v>
      </c>
      <c r="E42" s="55">
        <v>40</v>
      </c>
      <c r="F42" s="3">
        <f t="shared" si="21"/>
        <v>1.1901219875037191E-2</v>
      </c>
      <c r="G42" s="2">
        <v>0.5</v>
      </c>
      <c r="H42" s="3">
        <f t="shared" si="22"/>
        <v>5.7786766830395839E-2</v>
      </c>
      <c r="I42" s="3">
        <f t="shared" si="23"/>
        <v>0.94221323316960415</v>
      </c>
      <c r="J42" s="5">
        <f t="shared" si="30"/>
        <v>89861.370478555691</v>
      </c>
      <c r="K42" s="5">
        <f t="shared" si="24"/>
        <v>5192.798062904114</v>
      </c>
      <c r="L42" s="5">
        <f t="shared" si="25"/>
        <v>436324.85723551823</v>
      </c>
      <c r="M42" s="5">
        <f t="shared" si="16"/>
        <v>2003364.1695896615</v>
      </c>
      <c r="N42" s="33">
        <f t="shared" si="26"/>
        <v>22.293941867576343</v>
      </c>
      <c r="O42" s="4"/>
      <c r="Q42" s="27" t="s">
        <v>60</v>
      </c>
      <c r="R42" s="29">
        <f t="shared" si="17"/>
        <v>89861.370478555691</v>
      </c>
      <c r="S42" s="29">
        <f t="shared" si="18"/>
        <v>436324.85723551823</v>
      </c>
      <c r="T42" s="35">
        <f t="shared" si="19"/>
        <v>22.293941867576343</v>
      </c>
      <c r="U42" s="42">
        <v>0.81758889711164551</v>
      </c>
      <c r="V42" s="43">
        <f t="shared" si="31"/>
        <v>0.18241110288835449</v>
      </c>
      <c r="W42" s="29">
        <f t="shared" si="27"/>
        <v>356734.35880958353</v>
      </c>
      <c r="X42" s="29">
        <f t="shared" si="20"/>
        <v>1453782.059362744</v>
      </c>
      <c r="Y42" s="35">
        <f t="shared" si="28"/>
        <v>16.17805350197359</v>
      </c>
      <c r="Z42" s="36">
        <f t="shared" si="29"/>
        <v>6.1158883656027534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2753</v>
      </c>
      <c r="E43" s="55">
        <v>45</v>
      </c>
      <c r="F43" s="3">
        <f t="shared" si="21"/>
        <v>1.634580457682528E-2</v>
      </c>
      <c r="G43" s="2">
        <v>0.5</v>
      </c>
      <c r="H43" s="3">
        <f t="shared" si="22"/>
        <v>7.8520328040481577E-2</v>
      </c>
      <c r="I43" s="3">
        <f t="shared" si="23"/>
        <v>0.92147967195951841</v>
      </c>
      <c r="J43" s="5">
        <f t="shared" si="30"/>
        <v>84668.572415651579</v>
      </c>
      <c r="K43" s="5">
        <f t="shared" si="24"/>
        <v>6648.2040807962312</v>
      </c>
      <c r="L43" s="5">
        <f t="shared" si="25"/>
        <v>406722.35187626729</v>
      </c>
      <c r="M43" s="5">
        <f t="shared" si="16"/>
        <v>1567039.3123541432</v>
      </c>
      <c r="N43" s="33">
        <f t="shared" si="26"/>
        <v>18.507921742926008</v>
      </c>
      <c r="O43" s="4"/>
      <c r="Q43" s="27" t="s">
        <v>62</v>
      </c>
      <c r="R43" s="29">
        <f t="shared" si="17"/>
        <v>84668.572415651579</v>
      </c>
      <c r="S43" s="29">
        <f t="shared" si="18"/>
        <v>406722.35187626729</v>
      </c>
      <c r="T43" s="35">
        <f t="shared" si="19"/>
        <v>18.507921742926008</v>
      </c>
      <c r="U43" s="42">
        <v>0.77888026534586052</v>
      </c>
      <c r="V43" s="43">
        <f t="shared" si="31"/>
        <v>0.22111973465413948</v>
      </c>
      <c r="W43" s="29">
        <f t="shared" si="27"/>
        <v>316788.01335147955</v>
      </c>
      <c r="X43" s="29">
        <f t="shared" si="20"/>
        <v>1097047.7005531604</v>
      </c>
      <c r="Y43" s="35">
        <f t="shared" si="28"/>
        <v>12.956964659420235</v>
      </c>
      <c r="Z43" s="36">
        <f t="shared" si="29"/>
        <v>5.5509570835057733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1813</v>
      </c>
      <c r="E44" s="55">
        <v>54</v>
      </c>
      <c r="F44" s="3">
        <f t="shared" si="21"/>
        <v>2.9784886927744069E-2</v>
      </c>
      <c r="G44" s="2">
        <v>0.5</v>
      </c>
      <c r="H44" s="3">
        <f t="shared" si="22"/>
        <v>0.13860369609856263</v>
      </c>
      <c r="I44" s="3">
        <f t="shared" si="23"/>
        <v>0.8613963039014374</v>
      </c>
      <c r="J44" s="5">
        <f t="shared" si="30"/>
        <v>78020.368334855346</v>
      </c>
      <c r="K44" s="5">
        <f t="shared" si="24"/>
        <v>10813.911422182209</v>
      </c>
      <c r="L44" s="5">
        <f t="shared" si="25"/>
        <v>363067.06311882124</v>
      </c>
      <c r="M44" s="5">
        <f t="shared" si="16"/>
        <v>1160316.960477876</v>
      </c>
      <c r="N44" s="33">
        <f t="shared" si="26"/>
        <v>14.871974911704028</v>
      </c>
      <c r="O44" s="4"/>
      <c r="Q44" s="27" t="s">
        <v>64</v>
      </c>
      <c r="R44" s="29">
        <f t="shared" si="17"/>
        <v>78020.368334855346</v>
      </c>
      <c r="S44" s="29">
        <f t="shared" si="18"/>
        <v>363067.06311882124</v>
      </c>
      <c r="T44" s="35">
        <f t="shared" si="19"/>
        <v>14.871974911704028</v>
      </c>
      <c r="U44" s="42">
        <v>0.71980976748499381</v>
      </c>
      <c r="V44" s="43">
        <f t="shared" si="31"/>
        <v>0.28019023251500619</v>
      </c>
      <c r="W44" s="29">
        <f t="shared" si="27"/>
        <v>261339.21828501829</v>
      </c>
      <c r="X44" s="29">
        <f t="shared" si="20"/>
        <v>780259.68720168085</v>
      </c>
      <c r="Y44" s="35">
        <f t="shared" si="28"/>
        <v>10.000717810673324</v>
      </c>
      <c r="Z44" s="36">
        <f t="shared" si="29"/>
        <v>4.8712571010307038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1165</v>
      </c>
      <c r="E45" s="55">
        <v>58</v>
      </c>
      <c r="F45" s="3">
        <f t="shared" si="21"/>
        <v>4.978540772532189E-2</v>
      </c>
      <c r="G45" s="2">
        <v>0.5</v>
      </c>
      <c r="H45" s="3">
        <f t="shared" si="22"/>
        <v>0.2213740458015267</v>
      </c>
      <c r="I45" s="3">
        <f t="shared" si="23"/>
        <v>0.77862595419847325</v>
      </c>
      <c r="J45" s="5">
        <f t="shared" si="30"/>
        <v>67206.456912673137</v>
      </c>
      <c r="K45" s="5">
        <f t="shared" si="24"/>
        <v>14877.765270744434</v>
      </c>
      <c r="L45" s="5">
        <f t="shared" si="25"/>
        <v>298837.87138650462</v>
      </c>
      <c r="M45" s="5">
        <f t="shared" si="16"/>
        <v>797249.89735905477</v>
      </c>
      <c r="N45" s="33">
        <f t="shared" si="26"/>
        <v>11.862697930869752</v>
      </c>
      <c r="O45" s="4"/>
      <c r="Q45" s="27" t="s">
        <v>66</v>
      </c>
      <c r="R45" s="29">
        <f t="shared" si="17"/>
        <v>67206.456912673137</v>
      </c>
      <c r="S45" s="29">
        <f t="shared" si="18"/>
        <v>298837.87138650462</v>
      </c>
      <c r="T45" s="35">
        <f t="shared" si="19"/>
        <v>11.862697930869752</v>
      </c>
      <c r="U45" s="42">
        <v>0.68480776711742686</v>
      </c>
      <c r="V45" s="43">
        <f t="shared" si="31"/>
        <v>0.31519223288257314</v>
      </c>
      <c r="W45" s="29">
        <f t="shared" si="27"/>
        <v>204646.49543431701</v>
      </c>
      <c r="X45" s="29">
        <f t="shared" si="20"/>
        <v>518920.4689166625</v>
      </c>
      <c r="Y45" s="35">
        <f t="shared" si="28"/>
        <v>7.7212888873302523</v>
      </c>
      <c r="Z45" s="36">
        <f t="shared" si="29"/>
        <v>4.1414090435394995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652</v>
      </c>
      <c r="E46" s="55">
        <v>46</v>
      </c>
      <c r="F46" s="3">
        <f t="shared" si="21"/>
        <v>7.0552147239263799E-2</v>
      </c>
      <c r="G46" s="2">
        <v>0.5</v>
      </c>
      <c r="H46" s="3">
        <f t="shared" si="22"/>
        <v>0.29986962190352018</v>
      </c>
      <c r="I46" s="3">
        <f t="shared" si="23"/>
        <v>0.70013037809647982</v>
      </c>
      <c r="J46" s="5">
        <f t="shared" si="30"/>
        <v>52328.691641928701</v>
      </c>
      <c r="K46" s="5">
        <f t="shared" si="24"/>
        <v>15691.784977371057</v>
      </c>
      <c r="L46" s="5">
        <f t="shared" si="25"/>
        <v>222413.9957662159</v>
      </c>
      <c r="M46" s="5">
        <f>L46+M47</f>
        <v>498412.02597255015</v>
      </c>
      <c r="N46" s="33">
        <f t="shared" si="26"/>
        <v>9.5246414602346814</v>
      </c>
      <c r="O46" s="4"/>
      <c r="Q46" s="27" t="s">
        <v>68</v>
      </c>
      <c r="R46" s="29">
        <f t="shared" si="17"/>
        <v>52328.691641928701</v>
      </c>
      <c r="S46" s="29">
        <f t="shared" si="18"/>
        <v>222413.9957662159</v>
      </c>
      <c r="T46" s="35">
        <f t="shared" si="19"/>
        <v>9.5246414602346814</v>
      </c>
      <c r="U46" s="42">
        <v>0.65629805890441617</v>
      </c>
      <c r="V46" s="43">
        <f t="shared" si="31"/>
        <v>0.34370194109558383</v>
      </c>
      <c r="W46" s="29">
        <f t="shared" si="27"/>
        <v>145969.87369454253</v>
      </c>
      <c r="X46" s="29">
        <f>X47+W46</f>
        <v>314273.97348234546</v>
      </c>
      <c r="Y46" s="35">
        <f t="shared" si="28"/>
        <v>6.0057678421015863</v>
      </c>
      <c r="Z46" s="36">
        <f t="shared" si="29"/>
        <v>3.5188736181330951</v>
      </c>
    </row>
    <row r="47" spans="1:26" s="2" customFormat="1" x14ac:dyDescent="0.25">
      <c r="A47" s="12">
        <v>19</v>
      </c>
      <c r="B47" s="13" t="s">
        <v>69</v>
      </c>
      <c r="C47" s="12"/>
      <c r="D47" s="55">
        <v>452</v>
      </c>
      <c r="E47" s="55">
        <v>60</v>
      </c>
      <c r="F47" s="17">
        <f t="shared" si="21"/>
        <v>0.13274336283185842</v>
      </c>
      <c r="G47" s="12"/>
      <c r="H47" s="17">
        <v>1</v>
      </c>
      <c r="I47" s="17">
        <f t="shared" si="23"/>
        <v>0</v>
      </c>
      <c r="J47" s="21">
        <f t="shared" si="30"/>
        <v>36636.906664557646</v>
      </c>
      <c r="K47" s="21">
        <f t="shared" si="24"/>
        <v>36636.906664557646</v>
      </c>
      <c r="L47" s="21">
        <f>K47/F47</f>
        <v>275998.03020633425</v>
      </c>
      <c r="M47" s="21">
        <f>L47</f>
        <v>275998.03020633425</v>
      </c>
      <c r="N47" s="34">
        <f t="shared" si="26"/>
        <v>7.5333333333333332</v>
      </c>
      <c r="O47" s="4"/>
      <c r="Q47" s="30" t="s">
        <v>69</v>
      </c>
      <c r="R47" s="31">
        <f t="shared" si="17"/>
        <v>36636.906664557646</v>
      </c>
      <c r="S47" s="31">
        <f t="shared" si="18"/>
        <v>275998.03020633425</v>
      </c>
      <c r="T47" s="38">
        <f t="shared" si="19"/>
        <v>7.5333333333333332</v>
      </c>
      <c r="U47" s="44">
        <v>0.6098018151143324</v>
      </c>
      <c r="V47" s="45">
        <f t="shared" si="31"/>
        <v>0.3901981848856676</v>
      </c>
      <c r="W47" s="31">
        <f t="shared" si="27"/>
        <v>168304.09978780296</v>
      </c>
      <c r="X47" s="31">
        <f>W47</f>
        <v>168304.09978780296</v>
      </c>
      <c r="Y47" s="38">
        <f t="shared" si="28"/>
        <v>4.5938403405279704</v>
      </c>
      <c r="Z47" s="37">
        <f t="shared" si="29"/>
        <v>2.9394929928053628</v>
      </c>
    </row>
    <row r="48" spans="1:26" s="2" customFormat="1" ht="13.2" x14ac:dyDescent="0.25">
      <c r="B48" s="2" t="s">
        <v>70</v>
      </c>
      <c r="D48" s="58">
        <f>SUM(D29:D47)</f>
        <v>58489</v>
      </c>
      <c r="E48" s="58">
        <f>SUM(E29:E47)</f>
        <v>398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811</v>
      </c>
      <c r="E54" s="49">
        <f>E4+E29</f>
        <v>4</v>
      </c>
      <c r="F54" s="3">
        <f>E54/D54</f>
        <v>4.9321824907521579E-3</v>
      </c>
      <c r="G54" s="2">
        <v>0.3</v>
      </c>
      <c r="H54" s="18">
        <f>C54*F54/(1+(1-G54)*C54*F54)</f>
        <v>4.9152125829442124E-3</v>
      </c>
      <c r="I54" s="18">
        <f>1-H54</f>
        <v>0.99508478741705575</v>
      </c>
      <c r="J54" s="19">
        <v>100000</v>
      </c>
      <c r="K54" s="20">
        <f>J54*H54</f>
        <v>491.52125829442122</v>
      </c>
      <c r="L54" s="20">
        <f>C54*(J55+G54*K54)</f>
        <v>99655.935119193906</v>
      </c>
      <c r="M54" s="5">
        <f t="shared" ref="M54:M70" si="32">L54+M55</f>
        <v>7393229.3205570905</v>
      </c>
      <c r="N54" s="32">
        <f>M54/J54</f>
        <v>73.9322932055709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99655.935119193906</v>
      </c>
      <c r="T54" s="35">
        <f t="shared" ref="T54:T72" si="35">N54</f>
        <v>73.9322932055709</v>
      </c>
      <c r="U54" s="42">
        <v>0.96170886472285344</v>
      </c>
      <c r="V54" s="43">
        <f>1-U54</f>
        <v>3.829113527714656E-2</v>
      </c>
      <c r="W54" s="29">
        <f>S54*U54</f>
        <v>95839.996226374307</v>
      </c>
      <c r="X54" s="29">
        <f t="shared" ref="X54:X70" si="36">X55+W54</f>
        <v>6586375.1618942767</v>
      </c>
      <c r="Y54" s="40">
        <f>X54/R54</f>
        <v>65.863751618942771</v>
      </c>
      <c r="Z54" s="36">
        <f>T54-Y54</f>
        <v>8.0685415866281289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4299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99508.478741705578</v>
      </c>
      <c r="K55" s="5">
        <f t="shared" ref="K55:K72" si="41">J55*H55</f>
        <v>0</v>
      </c>
      <c r="L55" s="5">
        <f t="shared" ref="L55:L71" si="42">C55*(J56+G55*K55)</f>
        <v>398033.91496682231</v>
      </c>
      <c r="M55" s="5">
        <f t="shared" si="32"/>
        <v>7293573.3854378965</v>
      </c>
      <c r="N55" s="33">
        <f t="shared" ref="N55:N72" si="43">M55/J55</f>
        <v>73.295999272281549</v>
      </c>
      <c r="O55" s="4"/>
      <c r="Q55" s="27" t="s">
        <v>36</v>
      </c>
      <c r="R55" s="29">
        <f t="shared" si="33"/>
        <v>99508.478741705578</v>
      </c>
      <c r="S55" s="29">
        <f t="shared" si="34"/>
        <v>398033.91496682231</v>
      </c>
      <c r="T55" s="35">
        <f t="shared" si="35"/>
        <v>73.295999272281549</v>
      </c>
      <c r="U55" s="42">
        <v>0.96170886472285344</v>
      </c>
      <c r="V55" s="43">
        <f>1-U55</f>
        <v>3.829113527714656E-2</v>
      </c>
      <c r="W55" s="29">
        <f t="shared" ref="W55:W72" si="44">S55*U55</f>
        <v>382792.74448393547</v>
      </c>
      <c r="X55" s="29">
        <f t="shared" si="36"/>
        <v>6490535.1656679027</v>
      </c>
      <c r="Y55" s="35">
        <f t="shared" ref="Y55:Y72" si="45">X55/R55</f>
        <v>65.225951072123237</v>
      </c>
      <c r="Z55" s="36">
        <f t="shared" ref="Z55:Z72" si="46">T55-Y55</f>
        <v>8.0700482001583111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6472</v>
      </c>
      <c r="E56" s="49">
        <f t="shared" si="37"/>
        <v>3</v>
      </c>
      <c r="F56" s="3">
        <f t="shared" si="38"/>
        <v>4.635352286773795E-4</v>
      </c>
      <c r="G56" s="2">
        <v>0.5</v>
      </c>
      <c r="H56" s="3">
        <f t="shared" si="39"/>
        <v>2.3149934408519175E-3</v>
      </c>
      <c r="I56" s="3">
        <f t="shared" si="40"/>
        <v>0.99768500655914805</v>
      </c>
      <c r="J56" s="5">
        <f t="shared" ref="J56:J72" si="47">I55*J55</f>
        <v>99508.478741705578</v>
      </c>
      <c r="K56" s="5">
        <f t="shared" si="41"/>
        <v>230.36147559620088</v>
      </c>
      <c r="L56" s="5">
        <f t="shared" si="42"/>
        <v>496966.49001953739</v>
      </c>
      <c r="M56" s="5">
        <f t="shared" si="32"/>
        <v>6895539.4704710739</v>
      </c>
      <c r="N56" s="33">
        <f t="shared" si="43"/>
        <v>69.295999272281549</v>
      </c>
      <c r="O56" s="4"/>
      <c r="Q56" s="27" t="s">
        <v>38</v>
      </c>
      <c r="R56" s="29">
        <f t="shared" si="33"/>
        <v>99508.478741705578</v>
      </c>
      <c r="S56" s="29">
        <f t="shared" si="34"/>
        <v>496966.49001953739</v>
      </c>
      <c r="T56" s="35">
        <f t="shared" si="35"/>
        <v>69.295999272281549</v>
      </c>
      <c r="U56" s="42">
        <v>0.96170886472285344</v>
      </c>
      <c r="V56" s="43">
        <f>1-U56</f>
        <v>3.829113527714656E-2</v>
      </c>
      <c r="W56" s="29">
        <f t="shared" si="44"/>
        <v>477937.07892199059</v>
      </c>
      <c r="X56" s="29">
        <f t="shared" si="36"/>
        <v>6107742.421183967</v>
      </c>
      <c r="Y56" s="35">
        <f t="shared" si="45"/>
        <v>61.379115613231818</v>
      </c>
      <c r="Z56" s="36">
        <f t="shared" si="46"/>
        <v>7.9168836590497307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6927</v>
      </c>
      <c r="E57" s="49">
        <f t="shared" si="37"/>
        <v>4</v>
      </c>
      <c r="F57" s="3">
        <f t="shared" si="38"/>
        <v>5.7745055579615993E-4</v>
      </c>
      <c r="G57" s="2">
        <v>0.5</v>
      </c>
      <c r="H57" s="3">
        <f t="shared" si="39"/>
        <v>2.8830906732016724E-3</v>
      </c>
      <c r="I57" s="3">
        <f t="shared" si="40"/>
        <v>0.99711690932679831</v>
      </c>
      <c r="J57" s="5">
        <f t="shared" si="47"/>
        <v>99278.117266109373</v>
      </c>
      <c r="K57" s="5">
        <f t="shared" si="41"/>
        <v>286.22781394294185</v>
      </c>
      <c r="L57" s="5">
        <f t="shared" si="42"/>
        <v>495675.01679568953</v>
      </c>
      <c r="M57" s="5">
        <f t="shared" si="32"/>
        <v>6398572.9804515364</v>
      </c>
      <c r="N57" s="33">
        <f t="shared" si="43"/>
        <v>64.450990375860215</v>
      </c>
      <c r="O57" s="4"/>
      <c r="Q57" s="27" t="s">
        <v>40</v>
      </c>
      <c r="R57" s="29">
        <f t="shared" si="33"/>
        <v>99278.117266109373</v>
      </c>
      <c r="S57" s="29">
        <f t="shared" si="34"/>
        <v>495675.01679568953</v>
      </c>
      <c r="T57" s="35">
        <f t="shared" si="35"/>
        <v>64.450990375860215</v>
      </c>
      <c r="U57" s="42">
        <v>0.96170886472285344</v>
      </c>
      <c r="V57" s="43">
        <f>1-U57</f>
        <v>3.829113527714656E-2</v>
      </c>
      <c r="W57" s="29">
        <f t="shared" si="44"/>
        <v>476695.05767406389</v>
      </c>
      <c r="X57" s="29">
        <f t="shared" si="36"/>
        <v>5629805.3422619766</v>
      </c>
      <c r="Y57" s="35">
        <f t="shared" si="45"/>
        <v>56.70741445641643</v>
      </c>
      <c r="Z57" s="36">
        <f t="shared" si="46"/>
        <v>7.743575919443785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7481</v>
      </c>
      <c r="E58" s="49">
        <f t="shared" si="37"/>
        <v>7</v>
      </c>
      <c r="F58" s="3">
        <f t="shared" si="38"/>
        <v>9.3570378291672242E-4</v>
      </c>
      <c r="G58" s="2">
        <v>0.5</v>
      </c>
      <c r="H58" s="3">
        <f t="shared" si="39"/>
        <v>4.6676001867040082E-3</v>
      </c>
      <c r="I58" s="3">
        <f t="shared" si="40"/>
        <v>0.99533239981329602</v>
      </c>
      <c r="J58" s="5">
        <f t="shared" si="47"/>
        <v>98991.889452166433</v>
      </c>
      <c r="K58" s="5">
        <f t="shared" si="41"/>
        <v>462.05456168911456</v>
      </c>
      <c r="L58" s="5">
        <f t="shared" si="42"/>
        <v>493804.31085660937</v>
      </c>
      <c r="M58" s="5">
        <f t="shared" si="32"/>
        <v>5902897.9636558471</v>
      </c>
      <c r="N58" s="33">
        <f t="shared" si="43"/>
        <v>59.63011713710312</v>
      </c>
      <c r="O58" s="4"/>
      <c r="Q58" s="27" t="s">
        <v>42</v>
      </c>
      <c r="R58" s="29">
        <f t="shared" si="33"/>
        <v>98991.889452166433</v>
      </c>
      <c r="S58" s="29">
        <f t="shared" si="34"/>
        <v>493804.31085660937</v>
      </c>
      <c r="T58" s="35">
        <f t="shared" si="35"/>
        <v>59.63011713710312</v>
      </c>
      <c r="U58" s="42">
        <v>0.96170886472285344</v>
      </c>
      <c r="V58" s="43">
        <f>1-U58</f>
        <v>3.829113527714656E-2</v>
      </c>
      <c r="W58" s="29">
        <f t="shared" si="44"/>
        <v>474895.98318916082</v>
      </c>
      <c r="X58" s="29">
        <f t="shared" si="36"/>
        <v>5153110.2845879123</v>
      </c>
      <c r="Y58" s="35">
        <f t="shared" si="45"/>
        <v>52.05588370022911</v>
      </c>
      <c r="Z58" s="36">
        <f t="shared" si="46"/>
        <v>7.5742334368740103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7932</v>
      </c>
      <c r="E59" s="49">
        <f t="shared" si="37"/>
        <v>11</v>
      </c>
      <c r="F59" s="3">
        <f t="shared" si="38"/>
        <v>1.3867876954109935E-3</v>
      </c>
      <c r="G59" s="2">
        <v>0.5</v>
      </c>
      <c r="H59" s="3">
        <f t="shared" si="39"/>
        <v>6.9099817827753002E-3</v>
      </c>
      <c r="I59" s="3">
        <f t="shared" si="40"/>
        <v>0.99309001821722465</v>
      </c>
      <c r="J59" s="5">
        <f t="shared" si="47"/>
        <v>98529.834890477316</v>
      </c>
      <c r="K59" s="5">
        <f t="shared" si="41"/>
        <v>680.83936415305641</v>
      </c>
      <c r="L59" s="5">
        <f t="shared" si="42"/>
        <v>490947.07604200393</v>
      </c>
      <c r="M59" s="5">
        <f t="shared" si="32"/>
        <v>5409093.6527992375</v>
      </c>
      <c r="N59" s="33">
        <f t="shared" si="43"/>
        <v>54.898028184171999</v>
      </c>
      <c r="O59" s="4"/>
      <c r="Q59" s="27" t="s">
        <v>44</v>
      </c>
      <c r="R59" s="29">
        <f t="shared" si="33"/>
        <v>98529.834890477316</v>
      </c>
      <c r="S59" s="29">
        <f t="shared" si="34"/>
        <v>490947.07604200393</v>
      </c>
      <c r="T59" s="35">
        <f t="shared" si="35"/>
        <v>54.898028184171999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472827.04872903391</v>
      </c>
      <c r="X59" s="29">
        <f t="shared" si="36"/>
        <v>4678214.3013987513</v>
      </c>
      <c r="Y59" s="35">
        <f t="shared" si="45"/>
        <v>47.480180055096085</v>
      </c>
      <c r="Z59" s="36">
        <f t="shared" si="46"/>
        <v>7.4178481290759137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8770</v>
      </c>
      <c r="E60" s="49">
        <f t="shared" si="37"/>
        <v>15</v>
      </c>
      <c r="F60" s="3">
        <f t="shared" si="38"/>
        <v>1.7103762827822121E-3</v>
      </c>
      <c r="G60" s="2">
        <v>0.5</v>
      </c>
      <c r="H60" s="3">
        <f t="shared" si="39"/>
        <v>8.5154697700823168E-3</v>
      </c>
      <c r="I60" s="3">
        <f t="shared" si="40"/>
        <v>0.99148453022991767</v>
      </c>
      <c r="J60" s="5">
        <f t="shared" si="47"/>
        <v>97848.995526324259</v>
      </c>
      <c r="K60" s="5">
        <f t="shared" si="41"/>
        <v>833.23016343733411</v>
      </c>
      <c r="L60" s="5">
        <f t="shared" si="42"/>
        <v>487161.90222302801</v>
      </c>
      <c r="M60" s="5">
        <f t="shared" si="32"/>
        <v>4918146.5767572336</v>
      </c>
      <c r="N60" s="33">
        <f t="shared" si="43"/>
        <v>50.262616905802652</v>
      </c>
      <c r="O60" s="4"/>
      <c r="Q60" s="27" t="s">
        <v>46</v>
      </c>
      <c r="R60" s="29">
        <f t="shared" si="33"/>
        <v>97848.995526324259</v>
      </c>
      <c r="S60" s="29">
        <f t="shared" si="34"/>
        <v>487161.90222302801</v>
      </c>
      <c r="T60" s="35">
        <f t="shared" si="35"/>
        <v>50.262616905802652</v>
      </c>
      <c r="U60" s="42">
        <v>0.95736753435116873</v>
      </c>
      <c r="V60" s="43">
        <f t="shared" si="48"/>
        <v>4.2632465648831275E-2</v>
      </c>
      <c r="W60" s="29">
        <f t="shared" si="44"/>
        <v>466392.98916108545</v>
      </c>
      <c r="X60" s="29">
        <f t="shared" si="36"/>
        <v>4205387.2526697172</v>
      </c>
      <c r="Y60" s="35">
        <f t="shared" si="45"/>
        <v>42.978338510775458</v>
      </c>
      <c r="Z60" s="36">
        <f t="shared" si="46"/>
        <v>7.2842783950271937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8225</v>
      </c>
      <c r="E61" s="49">
        <f t="shared" si="37"/>
        <v>21</v>
      </c>
      <c r="F61" s="3">
        <f t="shared" si="38"/>
        <v>2.553191489361702E-3</v>
      </c>
      <c r="G61" s="2">
        <v>0.5</v>
      </c>
      <c r="H61" s="3">
        <f t="shared" si="39"/>
        <v>1.2684989429175475E-2</v>
      </c>
      <c r="I61" s="3">
        <f t="shared" si="40"/>
        <v>0.98731501057082449</v>
      </c>
      <c r="J61" s="5">
        <f t="shared" si="47"/>
        <v>97015.76536288693</v>
      </c>
      <c r="K61" s="5">
        <f t="shared" si="41"/>
        <v>1230.643958091589</v>
      </c>
      <c r="L61" s="5">
        <f t="shared" si="42"/>
        <v>482002.21691920568</v>
      </c>
      <c r="M61" s="5">
        <f t="shared" si="32"/>
        <v>4430984.6745342053</v>
      </c>
      <c r="N61" s="33">
        <f t="shared" si="43"/>
        <v>45.672831193570772</v>
      </c>
      <c r="O61" s="4"/>
      <c r="Q61" s="27" t="s">
        <v>48</v>
      </c>
      <c r="R61" s="29">
        <f t="shared" si="33"/>
        <v>97015.76536288693</v>
      </c>
      <c r="S61" s="29">
        <f t="shared" si="34"/>
        <v>482002.21691920568</v>
      </c>
      <c r="T61" s="35">
        <f t="shared" si="35"/>
        <v>45.672831193570772</v>
      </c>
      <c r="U61" s="42">
        <v>0.95681081085376496</v>
      </c>
      <c r="V61" s="43">
        <f t="shared" si="48"/>
        <v>4.3189189146235041E-2</v>
      </c>
      <c r="W61" s="29">
        <f t="shared" si="44"/>
        <v>461184.93200377747</v>
      </c>
      <c r="X61" s="29">
        <f t="shared" si="36"/>
        <v>3738994.2635086318</v>
      </c>
      <c r="Y61" s="35">
        <f t="shared" si="45"/>
        <v>38.540068714841809</v>
      </c>
      <c r="Z61" s="36">
        <f t="shared" si="46"/>
        <v>7.1327624787289636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8490</v>
      </c>
      <c r="E62" s="49">
        <f t="shared" si="37"/>
        <v>26</v>
      </c>
      <c r="F62" s="3">
        <f t="shared" si="38"/>
        <v>3.0624263839811542E-3</v>
      </c>
      <c r="G62" s="2">
        <v>0.5</v>
      </c>
      <c r="H62" s="3">
        <f t="shared" si="39"/>
        <v>1.5195791934541203E-2</v>
      </c>
      <c r="I62" s="3">
        <f t="shared" si="40"/>
        <v>0.98480420806545876</v>
      </c>
      <c r="J62" s="5">
        <f t="shared" si="47"/>
        <v>95785.12140479534</v>
      </c>
      <c r="K62" s="5">
        <f t="shared" si="41"/>
        <v>1455.5307752920389</v>
      </c>
      <c r="L62" s="5">
        <f t="shared" si="42"/>
        <v>475286.78008574655</v>
      </c>
      <c r="M62" s="5">
        <f t="shared" si="32"/>
        <v>3948982.4576149993</v>
      </c>
      <c r="N62" s="33">
        <f t="shared" si="43"/>
        <v>41.227514249590953</v>
      </c>
      <c r="O62" s="4"/>
      <c r="Q62" s="27" t="s">
        <v>50</v>
      </c>
      <c r="R62" s="29">
        <f t="shared" si="33"/>
        <v>95785.12140479534</v>
      </c>
      <c r="S62" s="29">
        <f t="shared" si="34"/>
        <v>475286.78008574655</v>
      </c>
      <c r="T62" s="35">
        <f t="shared" si="35"/>
        <v>41.227514249590953</v>
      </c>
      <c r="U62" s="42">
        <v>0.94800928093814252</v>
      </c>
      <c r="V62" s="43">
        <f t="shared" si="48"/>
        <v>5.1990719061857482E-2</v>
      </c>
      <c r="W62" s="29">
        <f t="shared" si="44"/>
        <v>450576.27862849366</v>
      </c>
      <c r="X62" s="29">
        <f t="shared" si="36"/>
        <v>3277809.3315048544</v>
      </c>
      <c r="Y62" s="35">
        <f t="shared" si="45"/>
        <v>34.220443461699844</v>
      </c>
      <c r="Z62" s="36">
        <f t="shared" si="46"/>
        <v>7.0070707878911094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9453</v>
      </c>
      <c r="E63" s="49">
        <f t="shared" si="37"/>
        <v>45</v>
      </c>
      <c r="F63" s="3">
        <f t="shared" si="38"/>
        <v>4.7603935258648047E-3</v>
      </c>
      <c r="G63" s="2">
        <v>0.5</v>
      </c>
      <c r="H63" s="3">
        <f t="shared" si="39"/>
        <v>2.3522032303591029E-2</v>
      </c>
      <c r="I63" s="3">
        <f t="shared" si="40"/>
        <v>0.97647796769640893</v>
      </c>
      <c r="J63" s="5">
        <f t="shared" si="47"/>
        <v>94329.590629503291</v>
      </c>
      <c r="K63" s="5">
        <f t="shared" si="41"/>
        <v>2218.823677971694</v>
      </c>
      <c r="L63" s="5">
        <f t="shared" si="42"/>
        <v>466100.89395258721</v>
      </c>
      <c r="M63" s="5">
        <f t="shared" si="32"/>
        <v>3473695.6775292526</v>
      </c>
      <c r="N63" s="33">
        <f t="shared" si="43"/>
        <v>36.825090137121734</v>
      </c>
      <c r="O63" s="4"/>
      <c r="Q63" s="27" t="s">
        <v>52</v>
      </c>
      <c r="R63" s="29">
        <f t="shared" si="33"/>
        <v>94329.590629503291</v>
      </c>
      <c r="S63" s="29">
        <f t="shared" si="34"/>
        <v>466100.89395258721</v>
      </c>
      <c r="T63" s="35">
        <f t="shared" si="35"/>
        <v>36.825090137121734</v>
      </c>
      <c r="U63" s="42">
        <v>0.94216194080535964</v>
      </c>
      <c r="V63" s="43">
        <f t="shared" si="48"/>
        <v>5.7838059194640357E-2</v>
      </c>
      <c r="W63" s="29">
        <f t="shared" si="44"/>
        <v>439142.52285748266</v>
      </c>
      <c r="X63" s="29">
        <f t="shared" si="36"/>
        <v>2827233.0528763607</v>
      </c>
      <c r="Y63" s="35">
        <f t="shared" si="45"/>
        <v>29.971857547657926</v>
      </c>
      <c r="Z63" s="36">
        <f t="shared" si="46"/>
        <v>6.8532325894638078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10240</v>
      </c>
      <c r="E64" s="49">
        <f t="shared" si="37"/>
        <v>65</v>
      </c>
      <c r="F64" s="3">
        <f t="shared" si="38"/>
        <v>6.34765625E-3</v>
      </c>
      <c r="G64" s="2">
        <v>0.5</v>
      </c>
      <c r="H64" s="3">
        <f t="shared" si="39"/>
        <v>3.1242489786109107E-2</v>
      </c>
      <c r="I64" s="3">
        <f t="shared" si="40"/>
        <v>0.96875751021389089</v>
      </c>
      <c r="J64" s="5">
        <f t="shared" si="47"/>
        <v>92110.766951531594</v>
      </c>
      <c r="K64" s="5">
        <f t="shared" si="41"/>
        <v>2877.7696956739019</v>
      </c>
      <c r="L64" s="5">
        <f t="shared" si="42"/>
        <v>453359.41051847313</v>
      </c>
      <c r="M64" s="5">
        <f t="shared" si="32"/>
        <v>3007594.7835766654</v>
      </c>
      <c r="N64" s="33">
        <f t="shared" si="43"/>
        <v>32.651935089838659</v>
      </c>
      <c r="O64" s="4"/>
      <c r="Q64" s="27" t="s">
        <v>54</v>
      </c>
      <c r="R64" s="29">
        <f t="shared" si="33"/>
        <v>92110.766951531594</v>
      </c>
      <c r="S64" s="29">
        <f t="shared" si="34"/>
        <v>453359.41051847313</v>
      </c>
      <c r="T64" s="35">
        <f t="shared" si="35"/>
        <v>32.651935089838659</v>
      </c>
      <c r="U64" s="42">
        <v>0.92489605986448908</v>
      </c>
      <c r="V64" s="43">
        <f t="shared" si="48"/>
        <v>7.5103940135510916E-2</v>
      </c>
      <c r="W64" s="29">
        <f t="shared" si="44"/>
        <v>419310.33249102323</v>
      </c>
      <c r="X64" s="29">
        <f t="shared" si="36"/>
        <v>2388090.5300188782</v>
      </c>
      <c r="Y64" s="35">
        <f t="shared" si="45"/>
        <v>25.926290802414925</v>
      </c>
      <c r="Z64" s="36">
        <f t="shared" si="46"/>
        <v>6.7256442874237337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9943</v>
      </c>
      <c r="E65" s="49">
        <f t="shared" si="37"/>
        <v>80</v>
      </c>
      <c r="F65" s="3">
        <f t="shared" si="38"/>
        <v>8.0458614100372122E-3</v>
      </c>
      <c r="G65" s="2">
        <v>0.5</v>
      </c>
      <c r="H65" s="3">
        <f t="shared" si="39"/>
        <v>3.9436064280784777E-2</v>
      </c>
      <c r="I65" s="3">
        <f t="shared" si="40"/>
        <v>0.96056393571921528</v>
      </c>
      <c r="J65" s="5">
        <f t="shared" si="47"/>
        <v>89232.997255857685</v>
      </c>
      <c r="K65" s="5">
        <f t="shared" si="41"/>
        <v>3518.9982157490954</v>
      </c>
      <c r="L65" s="5">
        <f t="shared" si="42"/>
        <v>437367.49073991575</v>
      </c>
      <c r="M65" s="5">
        <f t="shared" si="32"/>
        <v>2554235.3730581924</v>
      </c>
      <c r="N65" s="33">
        <f t="shared" si="43"/>
        <v>28.624336866489376</v>
      </c>
      <c r="O65" s="4"/>
      <c r="Q65" s="27" t="s">
        <v>56</v>
      </c>
      <c r="R65" s="29">
        <f t="shared" si="33"/>
        <v>89232.997255857685</v>
      </c>
      <c r="S65" s="29">
        <f t="shared" si="34"/>
        <v>437367.49073991575</v>
      </c>
      <c r="T65" s="35">
        <f t="shared" si="35"/>
        <v>28.624336866489376</v>
      </c>
      <c r="U65" s="42">
        <v>0.89970667843387275</v>
      </c>
      <c r="V65" s="43">
        <f t="shared" si="48"/>
        <v>0.10029332156612725</v>
      </c>
      <c r="W65" s="29">
        <f t="shared" si="44"/>
        <v>393502.4523485672</v>
      </c>
      <c r="X65" s="29">
        <f t="shared" si="36"/>
        <v>1968780.1975278547</v>
      </c>
      <c r="Y65" s="35">
        <f t="shared" si="45"/>
        <v>22.063365101171858</v>
      </c>
      <c r="Z65" s="36">
        <f t="shared" si="46"/>
        <v>6.5609717653175181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8456</v>
      </c>
      <c r="E66" s="49">
        <f t="shared" si="37"/>
        <v>68</v>
      </c>
      <c r="F66" s="3">
        <f t="shared" si="38"/>
        <v>8.0416272469252606E-3</v>
      </c>
      <c r="G66" s="2">
        <v>0.5</v>
      </c>
      <c r="H66" s="3">
        <f t="shared" si="39"/>
        <v>3.9415719916531415E-2</v>
      </c>
      <c r="I66" s="3">
        <f t="shared" si="40"/>
        <v>0.96058428008346863</v>
      </c>
      <c r="J66" s="5">
        <f t="shared" si="47"/>
        <v>85713.999040108596</v>
      </c>
      <c r="K66" s="5">
        <f t="shared" si="41"/>
        <v>3378.478979090763</v>
      </c>
      <c r="L66" s="5">
        <f t="shared" si="42"/>
        <v>420123.79775281611</v>
      </c>
      <c r="M66" s="5">
        <f t="shared" si="32"/>
        <v>2116867.8823182769</v>
      </c>
      <c r="N66" s="33">
        <f t="shared" si="43"/>
        <v>24.696874559868803</v>
      </c>
      <c r="O66" s="4"/>
      <c r="Q66" s="27" t="s">
        <v>58</v>
      </c>
      <c r="R66" s="29">
        <f t="shared" si="33"/>
        <v>85713.999040108596</v>
      </c>
      <c r="S66" s="29">
        <f t="shared" si="34"/>
        <v>420123.79775281611</v>
      </c>
      <c r="T66" s="35">
        <f t="shared" si="35"/>
        <v>24.696874559868803</v>
      </c>
      <c r="U66" s="42">
        <v>0.86438699185239576</v>
      </c>
      <c r="V66" s="43">
        <f t="shared" si="48"/>
        <v>0.13561300814760424</v>
      </c>
      <c r="W66" s="29">
        <f t="shared" si="44"/>
        <v>363149.54574516101</v>
      </c>
      <c r="X66" s="29">
        <f t="shared" si="36"/>
        <v>1575277.7451792876</v>
      </c>
      <c r="Y66" s="35">
        <f t="shared" si="45"/>
        <v>18.378301827244808</v>
      </c>
      <c r="Z66" s="36">
        <f t="shared" si="46"/>
        <v>6.3185727326239949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6532</v>
      </c>
      <c r="E67" s="49">
        <f t="shared" si="37"/>
        <v>100</v>
      </c>
      <c r="F67" s="3">
        <f t="shared" si="38"/>
        <v>1.5309246785058175E-2</v>
      </c>
      <c r="G67" s="2">
        <v>0.5</v>
      </c>
      <c r="H67" s="3">
        <f t="shared" si="39"/>
        <v>7.3724565025066358E-2</v>
      </c>
      <c r="I67" s="3">
        <f t="shared" si="40"/>
        <v>0.92627543497493359</v>
      </c>
      <c r="J67" s="5">
        <f t="shared" si="47"/>
        <v>82335.520061017844</v>
      </c>
      <c r="K67" s="5">
        <f t="shared" si="41"/>
        <v>6070.1504026111652</v>
      </c>
      <c r="L67" s="5">
        <f t="shared" si="42"/>
        <v>396502.22429856134</v>
      </c>
      <c r="M67" s="5">
        <f t="shared" si="32"/>
        <v>1696744.0845654607</v>
      </c>
      <c r="N67" s="33">
        <f t="shared" si="43"/>
        <v>20.607680419192402</v>
      </c>
      <c r="O67" s="4"/>
      <c r="Q67" s="27" t="s">
        <v>60</v>
      </c>
      <c r="R67" s="29">
        <f t="shared" si="33"/>
        <v>82335.520061017844</v>
      </c>
      <c r="S67" s="29">
        <f t="shared" si="34"/>
        <v>396502.22429856134</v>
      </c>
      <c r="T67" s="35">
        <f t="shared" si="35"/>
        <v>20.607680419192402</v>
      </c>
      <c r="U67" s="42">
        <v>0.82345390469096191</v>
      </c>
      <c r="V67" s="43">
        <f t="shared" si="48"/>
        <v>0.17654609530903809</v>
      </c>
      <c r="W67" s="29">
        <f t="shared" si="44"/>
        <v>326501.30481730192</v>
      </c>
      <c r="X67" s="29">
        <f t="shared" si="36"/>
        <v>1212128.1994341265</v>
      </c>
      <c r="Y67" s="35">
        <f t="shared" si="45"/>
        <v>14.721813848213179</v>
      </c>
      <c r="Z67" s="36">
        <f t="shared" si="46"/>
        <v>5.8858665709792231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5074</v>
      </c>
      <c r="E68" s="49">
        <f t="shared" si="37"/>
        <v>115</v>
      </c>
      <c r="F68" s="3">
        <f t="shared" si="38"/>
        <v>2.2664564446196293E-2</v>
      </c>
      <c r="G68" s="2">
        <v>0.5</v>
      </c>
      <c r="H68" s="3">
        <f t="shared" si="39"/>
        <v>0.10724610650004662</v>
      </c>
      <c r="I68" s="3">
        <f t="shared" si="40"/>
        <v>0.89275389349995338</v>
      </c>
      <c r="J68" s="5">
        <f t="shared" si="47"/>
        <v>76265.369658406678</v>
      </c>
      <c r="K68" s="5">
        <f t="shared" si="41"/>
        <v>8179.1639566509066</v>
      </c>
      <c r="L68" s="5">
        <f t="shared" si="42"/>
        <v>360878.9384004061</v>
      </c>
      <c r="M68" s="5">
        <f t="shared" si="32"/>
        <v>1300241.8602668995</v>
      </c>
      <c r="N68" s="33">
        <f t="shared" si="43"/>
        <v>17.048915727946973</v>
      </c>
      <c r="O68" s="4"/>
      <c r="Q68" s="27" t="s">
        <v>62</v>
      </c>
      <c r="R68" s="29">
        <f t="shared" si="33"/>
        <v>76265.369658406678</v>
      </c>
      <c r="S68" s="29">
        <f t="shared" si="34"/>
        <v>360878.9384004061</v>
      </c>
      <c r="T68" s="35">
        <f t="shared" si="35"/>
        <v>17.048915727946973</v>
      </c>
      <c r="U68" s="42">
        <v>0.7557222850963411</v>
      </c>
      <c r="V68" s="43">
        <f t="shared" si="48"/>
        <v>0.2442777149036589</v>
      </c>
      <c r="W68" s="29">
        <f t="shared" si="44"/>
        <v>272724.25597109663</v>
      </c>
      <c r="X68" s="29">
        <f t="shared" si="36"/>
        <v>885626.89461682457</v>
      </c>
      <c r="Y68" s="35">
        <f t="shared" si="45"/>
        <v>11.612438234857523</v>
      </c>
      <c r="Z68" s="36">
        <f t="shared" si="46"/>
        <v>5.4364774930894502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3438</v>
      </c>
      <c r="E69" s="49">
        <f t="shared" si="37"/>
        <v>129</v>
      </c>
      <c r="F69" s="3">
        <f t="shared" si="38"/>
        <v>3.7521815008726006E-2</v>
      </c>
      <c r="G69" s="2">
        <v>0.5</v>
      </c>
      <c r="H69" s="3">
        <f t="shared" si="39"/>
        <v>0.17151974471479856</v>
      </c>
      <c r="I69" s="3">
        <f t="shared" si="40"/>
        <v>0.82848025528520142</v>
      </c>
      <c r="J69" s="5">
        <f t="shared" si="47"/>
        <v>68086.205701755767</v>
      </c>
      <c r="K69" s="5">
        <f t="shared" si="41"/>
        <v>11678.128620564412</v>
      </c>
      <c r="L69" s="5">
        <f t="shared" si="42"/>
        <v>311235.70695736783</v>
      </c>
      <c r="M69" s="5">
        <f t="shared" si="32"/>
        <v>939362.92186649342</v>
      </c>
      <c r="N69" s="33">
        <f t="shared" si="43"/>
        <v>13.796670150504065</v>
      </c>
      <c r="O69" s="4"/>
      <c r="Q69" s="27" t="s">
        <v>64</v>
      </c>
      <c r="R69" s="29">
        <f t="shared" si="33"/>
        <v>68086.205701755767</v>
      </c>
      <c r="S69" s="29">
        <f t="shared" si="34"/>
        <v>311235.70695736783</v>
      </c>
      <c r="T69" s="35">
        <f t="shared" si="35"/>
        <v>13.796670150504065</v>
      </c>
      <c r="U69" s="42">
        <v>0.69850988448397933</v>
      </c>
      <c r="V69" s="43">
        <f t="shared" si="48"/>
        <v>0.30149011551602067</v>
      </c>
      <c r="W69" s="29">
        <f t="shared" si="44"/>
        <v>217401.21771408065</v>
      </c>
      <c r="X69" s="29">
        <f t="shared" si="36"/>
        <v>612902.63864572789</v>
      </c>
      <c r="Y69" s="35">
        <f t="shared" si="45"/>
        <v>9.0018621588414156</v>
      </c>
      <c r="Z69" s="36">
        <f t="shared" si="46"/>
        <v>4.7948079916626494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2091</v>
      </c>
      <c r="E70" s="49">
        <f t="shared" si="37"/>
        <v>123</v>
      </c>
      <c r="F70" s="3">
        <f t="shared" si="38"/>
        <v>5.8823529411764705E-2</v>
      </c>
      <c r="G70" s="2">
        <v>0.5</v>
      </c>
      <c r="H70" s="3">
        <f t="shared" si="39"/>
        <v>0.25641025641025644</v>
      </c>
      <c r="I70" s="3">
        <f t="shared" si="40"/>
        <v>0.74358974358974361</v>
      </c>
      <c r="J70" s="5">
        <f t="shared" si="47"/>
        <v>56408.077081191353</v>
      </c>
      <c r="K70" s="5">
        <f t="shared" si="41"/>
        <v>14463.609507997784</v>
      </c>
      <c r="L70" s="5">
        <f t="shared" si="42"/>
        <v>245881.36163596233</v>
      </c>
      <c r="M70" s="5">
        <f t="shared" si="32"/>
        <v>628127.21490912559</v>
      </c>
      <c r="N70" s="33">
        <f t="shared" si="43"/>
        <v>11.135412646756711</v>
      </c>
      <c r="O70" s="4"/>
      <c r="Q70" s="27" t="s">
        <v>66</v>
      </c>
      <c r="R70" s="29">
        <f t="shared" si="33"/>
        <v>56408.077081191353</v>
      </c>
      <c r="S70" s="29">
        <f t="shared" si="34"/>
        <v>245881.36163596233</v>
      </c>
      <c r="T70" s="35">
        <f t="shared" si="35"/>
        <v>11.135412646756711</v>
      </c>
      <c r="U70" s="42">
        <v>0.67065690345363116</v>
      </c>
      <c r="V70" s="43">
        <f t="shared" si="48"/>
        <v>0.32934309654636884</v>
      </c>
      <c r="W70" s="29">
        <f t="shared" si="44"/>
        <v>164902.03261173694</v>
      </c>
      <c r="X70" s="29">
        <f t="shared" si="36"/>
        <v>395501.42093164724</v>
      </c>
      <c r="Y70" s="35">
        <f t="shared" si="45"/>
        <v>7.0114324294795507</v>
      </c>
      <c r="Z70" s="36">
        <f t="shared" si="46"/>
        <v>4.1239802172771602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1123</v>
      </c>
      <c r="E71" s="49">
        <f t="shared" si="49"/>
        <v>85</v>
      </c>
      <c r="F71" s="3">
        <f t="shared" si="38"/>
        <v>7.5690115761353524E-2</v>
      </c>
      <c r="G71" s="2">
        <v>0.5</v>
      </c>
      <c r="H71" s="3">
        <f t="shared" si="39"/>
        <v>0.31823287158367652</v>
      </c>
      <c r="I71" s="3">
        <f t="shared" si="40"/>
        <v>0.68176712841632348</v>
      </c>
      <c r="J71" s="5">
        <f t="shared" si="47"/>
        <v>41944.467573193571</v>
      </c>
      <c r="K71" s="5">
        <f t="shared" si="41"/>
        <v>13348.108362865794</v>
      </c>
      <c r="L71" s="5">
        <f t="shared" si="42"/>
        <v>176352.06695880336</v>
      </c>
      <c r="M71" s="5">
        <f>L71+M72</f>
        <v>382245.85327316332</v>
      </c>
      <c r="N71" s="33">
        <f t="shared" si="43"/>
        <v>9.1131411456383358</v>
      </c>
      <c r="O71" s="4"/>
      <c r="Q71" s="27" t="s">
        <v>68</v>
      </c>
      <c r="R71" s="29">
        <f t="shared" si="33"/>
        <v>41944.467573193571</v>
      </c>
      <c r="S71" s="29">
        <f t="shared" si="34"/>
        <v>176352.06695880336</v>
      </c>
      <c r="T71" s="35">
        <f t="shared" si="35"/>
        <v>9.1131411456383358</v>
      </c>
      <c r="U71" s="42">
        <v>0.63527807449444496</v>
      </c>
      <c r="V71" s="43">
        <f t="shared" si="48"/>
        <v>0.36472192550555504</v>
      </c>
      <c r="W71" s="29">
        <f t="shared" si="44"/>
        <v>112032.60153070402</v>
      </c>
      <c r="X71" s="29">
        <f>X72+W71</f>
        <v>230599.3883199103</v>
      </c>
      <c r="Y71" s="35">
        <f t="shared" si="45"/>
        <v>5.4977307297443163</v>
      </c>
      <c r="Z71" s="36">
        <f t="shared" si="46"/>
        <v>3.6154104158940195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756</v>
      </c>
      <c r="E72" s="50">
        <f t="shared" si="49"/>
        <v>105</v>
      </c>
      <c r="F72" s="17">
        <f t="shared" si="38"/>
        <v>0.1388888888888889</v>
      </c>
      <c r="G72" s="12"/>
      <c r="H72" s="17">
        <v>1</v>
      </c>
      <c r="I72" s="17">
        <f t="shared" si="40"/>
        <v>0</v>
      </c>
      <c r="J72" s="21">
        <f t="shared" si="47"/>
        <v>28596.359210327777</v>
      </c>
      <c r="K72" s="21">
        <f t="shared" si="41"/>
        <v>28596.359210327777</v>
      </c>
      <c r="L72" s="21">
        <f>K72/F72</f>
        <v>205893.78631435998</v>
      </c>
      <c r="M72" s="21">
        <f>L72</f>
        <v>205893.78631435998</v>
      </c>
      <c r="N72" s="34">
        <f t="shared" si="43"/>
        <v>7.1999999999999993</v>
      </c>
      <c r="O72" s="4"/>
      <c r="Q72" s="30" t="s">
        <v>69</v>
      </c>
      <c r="R72" s="31">
        <f t="shared" si="33"/>
        <v>28596.359210327777</v>
      </c>
      <c r="S72" s="31">
        <f t="shared" si="34"/>
        <v>205893.78631435998</v>
      </c>
      <c r="T72" s="38">
        <f t="shared" si="35"/>
        <v>7.1999999999999993</v>
      </c>
      <c r="U72" s="44">
        <v>0.57586384179742911</v>
      </c>
      <c r="V72" s="45">
        <f t="shared" si="48"/>
        <v>0.42413615820257089</v>
      </c>
      <c r="W72" s="31">
        <f t="shared" si="44"/>
        <v>118566.78678920628</v>
      </c>
      <c r="X72" s="31">
        <f>W72</f>
        <v>118566.78678920628</v>
      </c>
      <c r="Y72" s="38">
        <f t="shared" si="45"/>
        <v>4.1462196609414894</v>
      </c>
      <c r="Z72" s="37">
        <f t="shared" si="46"/>
        <v>3.0537803390585099</v>
      </c>
    </row>
    <row r="73" spans="1:26" s="2" customFormat="1" ht="13.2" x14ac:dyDescent="0.25">
      <c r="B73" s="2" t="s">
        <v>70</v>
      </c>
      <c r="D73" s="25">
        <f>SUM(D54:D72)</f>
        <v>116513</v>
      </c>
      <c r="E73" s="25">
        <f>SUM(E54:E72)</f>
        <v>1006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69.990188966672008</v>
      </c>
      <c r="F78" s="54">
        <f>$Y$4</f>
        <v>63.814837594989697</v>
      </c>
      <c r="G78" s="54">
        <f>E78-F78</f>
        <v>6.1753513716823107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78.331930829465421</v>
      </c>
      <c r="F79" s="54">
        <f>$Y$29</f>
        <v>69.435427073488583</v>
      </c>
      <c r="G79" s="54">
        <f t="shared" ref="G79:G80" si="50">E79-F79</f>
        <v>8.8965037559768376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73.9322932055709</v>
      </c>
      <c r="F80" s="54">
        <f>$Y$54</f>
        <v>65.863751618942771</v>
      </c>
      <c r="G80" s="54">
        <f t="shared" si="50"/>
        <v>8.0685415866281289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20"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372</v>
      </c>
      <c r="E4" s="55">
        <v>1</v>
      </c>
      <c r="F4" s="3">
        <f>E4/D4</f>
        <v>2.6881720430107529E-3</v>
      </c>
      <c r="G4" s="2">
        <v>0.3</v>
      </c>
      <c r="H4" s="18">
        <f>C4*F4/(1+(1-G4)*C4*F4)</f>
        <v>2.6831231553528308E-3</v>
      </c>
      <c r="I4" s="18">
        <f>1-H4</f>
        <v>0.9973168768446472</v>
      </c>
      <c r="J4" s="41">
        <v>100000</v>
      </c>
      <c r="K4" s="20">
        <f>J4*H4</f>
        <v>268.31231553528306</v>
      </c>
      <c r="L4" s="20">
        <f>C4*(J5+G4*K4)</f>
        <v>99812.181379125308</v>
      </c>
      <c r="M4" s="5">
        <f t="shared" ref="M4:M20" si="0">L4+M5</f>
        <v>7125988.3370883893</v>
      </c>
      <c r="N4" s="32">
        <f>M4/J4</f>
        <v>71.259883370883898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99812.181379125308</v>
      </c>
      <c r="T4" s="35">
        <f t="shared" ref="T4:T22" si="3">N4</f>
        <v>71.259883370883898</v>
      </c>
      <c r="U4" s="42">
        <v>0.96680194174873568</v>
      </c>
      <c r="V4" s="43">
        <f>1-U4</f>
        <v>3.3198058251264317E-2</v>
      </c>
      <c r="W4" s="29">
        <f>S4*U4</f>
        <v>96498.610767515347</v>
      </c>
      <c r="X4" s="29">
        <f t="shared" ref="X4:X20" si="4">X5+W4</f>
        <v>6493433.2684326898</v>
      </c>
      <c r="Y4" s="40">
        <f>X4/R4</f>
        <v>64.934332684326904</v>
      </c>
      <c r="Z4" s="36">
        <f>T4-Y4</f>
        <v>6.3255506865569942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1991</v>
      </c>
      <c r="E5" s="5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99731.687684464719</v>
      </c>
      <c r="K5" s="5">
        <f t="shared" ref="K5:K22" si="8">J5*H5</f>
        <v>0</v>
      </c>
      <c r="L5" s="5">
        <f t="shared" ref="L5:L21" si="9">C5*(J6+G5*K5)</f>
        <v>398926.75073785888</v>
      </c>
      <c r="M5" s="5">
        <f t="shared" si="0"/>
        <v>7026176.1557092639</v>
      </c>
      <c r="N5" s="33">
        <f t="shared" ref="N5:N22" si="10">M5/J5</f>
        <v>70.450789702255648</v>
      </c>
      <c r="O5" s="4"/>
      <c r="Q5" s="27" t="s">
        <v>36</v>
      </c>
      <c r="R5" s="29">
        <f t="shared" si="1"/>
        <v>99731.687684464719</v>
      </c>
      <c r="S5" s="29">
        <f t="shared" si="2"/>
        <v>398926.75073785888</v>
      </c>
      <c r="T5" s="35">
        <f t="shared" si="3"/>
        <v>70.450789702255648</v>
      </c>
      <c r="U5" s="42">
        <v>0.96680194174873568</v>
      </c>
      <c r="V5" s="43">
        <f>1-U5</f>
        <v>3.3198058251264317E-2</v>
      </c>
      <c r="W5" s="29">
        <f t="shared" ref="W5:W22" si="11">S5*U5</f>
        <v>385683.15722887585</v>
      </c>
      <c r="X5" s="29">
        <f t="shared" si="4"/>
        <v>6396934.6576651745</v>
      </c>
      <c r="Y5" s="35">
        <f t="shared" ref="Y5:Y22" si="12">X5/R5</f>
        <v>64.141445975566597</v>
      </c>
      <c r="Z5" s="36">
        <f t="shared" ref="Z5:Z22" si="13">T5-Y5</f>
        <v>6.3093437266890504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3131</v>
      </c>
      <c r="E6" s="55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99731.687684464719</v>
      </c>
      <c r="K6" s="5">
        <f t="shared" si="8"/>
        <v>0</v>
      </c>
      <c r="L6" s="5">
        <f t="shared" si="9"/>
        <v>498658.43842232361</v>
      </c>
      <c r="M6" s="5">
        <f t="shared" si="0"/>
        <v>6627249.4049714049</v>
      </c>
      <c r="N6" s="33">
        <f t="shared" si="10"/>
        <v>66.450789702255648</v>
      </c>
      <c r="O6" s="4"/>
      <c r="Q6" s="27" t="s">
        <v>38</v>
      </c>
      <c r="R6" s="29">
        <f t="shared" si="1"/>
        <v>99731.687684464719</v>
      </c>
      <c r="S6" s="29">
        <f t="shared" si="2"/>
        <v>498658.43842232361</v>
      </c>
      <c r="T6" s="35">
        <f t="shared" si="3"/>
        <v>66.450789702255648</v>
      </c>
      <c r="U6" s="42">
        <v>0.96680194174873568</v>
      </c>
      <c r="V6" s="43">
        <f>1-U6</f>
        <v>3.3198058251264317E-2</v>
      </c>
      <c r="W6" s="29">
        <f t="shared" si="11"/>
        <v>482103.94653609482</v>
      </c>
      <c r="X6" s="29">
        <f t="shared" si="4"/>
        <v>6011251.5004362985</v>
      </c>
      <c r="Y6" s="35">
        <f t="shared" si="12"/>
        <v>60.274238208571653</v>
      </c>
      <c r="Z6" s="36">
        <f t="shared" si="13"/>
        <v>6.1765514936839949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3523</v>
      </c>
      <c r="E7" s="55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99731.687684464719</v>
      </c>
      <c r="K7" s="5">
        <f t="shared" si="8"/>
        <v>0</v>
      </c>
      <c r="L7" s="5">
        <f t="shared" si="9"/>
        <v>498658.43842232361</v>
      </c>
      <c r="M7" s="5">
        <f t="shared" si="0"/>
        <v>6128590.9665490817</v>
      </c>
      <c r="N7" s="33">
        <f t="shared" si="10"/>
        <v>61.450789702255655</v>
      </c>
      <c r="O7" s="4"/>
      <c r="Q7" s="27" t="s">
        <v>40</v>
      </c>
      <c r="R7" s="29">
        <f t="shared" si="1"/>
        <v>99731.687684464719</v>
      </c>
      <c r="S7" s="29">
        <f t="shared" si="2"/>
        <v>498658.43842232361</v>
      </c>
      <c r="T7" s="35">
        <f t="shared" si="3"/>
        <v>61.450789702255655</v>
      </c>
      <c r="U7" s="42">
        <v>0.96680194174873568</v>
      </c>
      <c r="V7" s="43">
        <f>1-U7</f>
        <v>3.3198058251264317E-2</v>
      </c>
      <c r="W7" s="29">
        <f t="shared" si="11"/>
        <v>482103.94653609482</v>
      </c>
      <c r="X7" s="29">
        <f t="shared" si="4"/>
        <v>5529147.5539002037</v>
      </c>
      <c r="Y7" s="35">
        <f t="shared" si="12"/>
        <v>55.440228499827974</v>
      </c>
      <c r="Z7" s="36">
        <f t="shared" si="13"/>
        <v>6.0105612024276809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3716</v>
      </c>
      <c r="E8" s="55">
        <v>4</v>
      </c>
      <c r="F8" s="3">
        <f t="shared" si="5"/>
        <v>1.076426264800861E-3</v>
      </c>
      <c r="G8" s="2">
        <v>0.5</v>
      </c>
      <c r="H8" s="3">
        <f t="shared" si="6"/>
        <v>5.3676865271068174E-3</v>
      </c>
      <c r="I8" s="3">
        <f t="shared" si="7"/>
        <v>0.99463231347289316</v>
      </c>
      <c r="J8" s="5">
        <f t="shared" si="14"/>
        <v>99731.687684464719</v>
      </c>
      <c r="K8" s="5">
        <f t="shared" si="8"/>
        <v>535.32843630952618</v>
      </c>
      <c r="L8" s="5">
        <f t="shared" si="9"/>
        <v>497320.11733154976</v>
      </c>
      <c r="M8" s="5">
        <f t="shared" si="0"/>
        <v>5629932.5281267585</v>
      </c>
      <c r="N8" s="33">
        <f t="shared" si="10"/>
        <v>56.450789702255662</v>
      </c>
      <c r="O8" s="4"/>
      <c r="Q8" s="27" t="s">
        <v>42</v>
      </c>
      <c r="R8" s="29">
        <f t="shared" si="1"/>
        <v>99731.687684464719</v>
      </c>
      <c r="S8" s="29">
        <f t="shared" si="2"/>
        <v>497320.11733154976</v>
      </c>
      <c r="T8" s="35">
        <f t="shared" si="3"/>
        <v>56.450789702255662</v>
      </c>
      <c r="U8" s="42">
        <v>0.96680194174873568</v>
      </c>
      <c r="V8" s="43">
        <f>1-U8</f>
        <v>3.3198058251264317E-2</v>
      </c>
      <c r="W8" s="29">
        <f t="shared" si="11"/>
        <v>480810.05510685139</v>
      </c>
      <c r="X8" s="29">
        <f t="shared" si="4"/>
        <v>5047043.6073641088</v>
      </c>
      <c r="Y8" s="35">
        <f t="shared" si="12"/>
        <v>50.606218791084295</v>
      </c>
      <c r="Z8" s="36">
        <f t="shared" si="13"/>
        <v>5.8445709111713668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3881</v>
      </c>
      <c r="E9" s="55">
        <v>9</v>
      </c>
      <c r="F9" s="3">
        <f t="shared" si="5"/>
        <v>2.3189899510435456E-3</v>
      </c>
      <c r="G9" s="2">
        <v>0.5</v>
      </c>
      <c r="H9" s="3">
        <f t="shared" si="6"/>
        <v>1.1528115793518638E-2</v>
      </c>
      <c r="I9" s="3">
        <f t="shared" si="7"/>
        <v>0.98847188420648135</v>
      </c>
      <c r="J9" s="5">
        <f t="shared" si="14"/>
        <v>99196.35924815519</v>
      </c>
      <c r="K9" s="5">
        <f t="shared" si="8"/>
        <v>1143.5471157082065</v>
      </c>
      <c r="L9" s="5">
        <f t="shared" si="9"/>
        <v>493122.92845150543</v>
      </c>
      <c r="M9" s="5">
        <f t="shared" si="0"/>
        <v>5132612.410795209</v>
      </c>
      <c r="N9" s="33">
        <f t="shared" si="10"/>
        <v>51.741943451323422</v>
      </c>
      <c r="O9" s="4"/>
      <c r="Q9" s="27" t="s">
        <v>44</v>
      </c>
      <c r="R9" s="29">
        <f t="shared" si="1"/>
        <v>99196.35924815519</v>
      </c>
      <c r="S9" s="29">
        <f t="shared" si="2"/>
        <v>493122.92845150543</v>
      </c>
      <c r="T9" s="35">
        <f t="shared" si="3"/>
        <v>51.741943451323422</v>
      </c>
      <c r="U9" s="42">
        <v>0.9555940589531835</v>
      </c>
      <c r="V9" s="43">
        <f t="shared" ref="V9:V22" si="15">1-U9</f>
        <v>4.4405941046816499E-2</v>
      </c>
      <c r="W9" s="29">
        <f t="shared" si="11"/>
        <v>471225.34076185437</v>
      </c>
      <c r="X9" s="29">
        <f t="shared" si="4"/>
        <v>4566233.5522572575</v>
      </c>
      <c r="Y9" s="35">
        <f t="shared" si="12"/>
        <v>46.032269600077868</v>
      </c>
      <c r="Z9" s="36">
        <f t="shared" si="13"/>
        <v>5.7096738512455545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4358</v>
      </c>
      <c r="E10" s="55">
        <v>12</v>
      </c>
      <c r="F10" s="3">
        <f t="shared" si="5"/>
        <v>2.7535566773749425E-3</v>
      </c>
      <c r="G10" s="2">
        <v>0.5</v>
      </c>
      <c r="H10" s="3">
        <f t="shared" si="6"/>
        <v>1.3673655423883317E-2</v>
      </c>
      <c r="I10" s="3">
        <f t="shared" si="7"/>
        <v>0.98632634457611668</v>
      </c>
      <c r="J10" s="5">
        <f t="shared" si="14"/>
        <v>98052.812132446983</v>
      </c>
      <c r="K10" s="5">
        <f t="shared" si="8"/>
        <v>1340.7403664418457</v>
      </c>
      <c r="L10" s="5">
        <f t="shared" si="9"/>
        <v>486912.20974613028</v>
      </c>
      <c r="M10" s="5">
        <f t="shared" si="0"/>
        <v>4639489.4823437035</v>
      </c>
      <c r="N10" s="33">
        <f t="shared" si="10"/>
        <v>47.316230727547229</v>
      </c>
      <c r="O10" s="4"/>
      <c r="Q10" s="27" t="s">
        <v>46</v>
      </c>
      <c r="R10" s="29">
        <f t="shared" si="1"/>
        <v>98052.812132446983</v>
      </c>
      <c r="S10" s="29">
        <f t="shared" si="2"/>
        <v>486912.20974613028</v>
      </c>
      <c r="T10" s="35">
        <f t="shared" si="3"/>
        <v>47.316230727547229</v>
      </c>
      <c r="U10" s="42">
        <v>0.96363095511775332</v>
      </c>
      <c r="V10" s="43">
        <f t="shared" si="15"/>
        <v>3.6369044882246682E-2</v>
      </c>
      <c r="W10" s="29">
        <f t="shared" si="11"/>
        <v>469203.67773615936</v>
      </c>
      <c r="X10" s="29">
        <f t="shared" si="4"/>
        <v>4095008.2114954032</v>
      </c>
      <c r="Y10" s="35">
        <f t="shared" si="12"/>
        <v>41.763291867284551</v>
      </c>
      <c r="Z10" s="36">
        <f t="shared" si="13"/>
        <v>5.5529388602626781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4350</v>
      </c>
      <c r="E11" s="55">
        <v>11</v>
      </c>
      <c r="F11" s="3">
        <f t="shared" si="5"/>
        <v>2.5287356321839079E-3</v>
      </c>
      <c r="G11" s="2">
        <v>0.5</v>
      </c>
      <c r="H11" s="3">
        <f t="shared" si="6"/>
        <v>1.2564249000571102E-2</v>
      </c>
      <c r="I11" s="3">
        <f t="shared" si="7"/>
        <v>0.98743575099942893</v>
      </c>
      <c r="J11" s="5">
        <f t="shared" si="14"/>
        <v>96712.07176600513</v>
      </c>
      <c r="K11" s="5">
        <f t="shared" si="8"/>
        <v>1215.1145510291906</v>
      </c>
      <c r="L11" s="5">
        <f t="shared" si="9"/>
        <v>480522.57245245273</v>
      </c>
      <c r="M11" s="5">
        <f t="shared" si="0"/>
        <v>4152577.2725975728</v>
      </c>
      <c r="N11" s="33">
        <f t="shared" si="10"/>
        <v>42.937527826357957</v>
      </c>
      <c r="O11" s="4"/>
      <c r="Q11" s="27" t="s">
        <v>48</v>
      </c>
      <c r="R11" s="29">
        <f t="shared" si="1"/>
        <v>96712.07176600513</v>
      </c>
      <c r="S11" s="29">
        <f t="shared" si="2"/>
        <v>480522.57245245273</v>
      </c>
      <c r="T11" s="35">
        <f t="shared" si="3"/>
        <v>42.937527826357957</v>
      </c>
      <c r="U11" s="42">
        <v>0.96005435016735896</v>
      </c>
      <c r="V11" s="43">
        <f t="shared" si="15"/>
        <v>3.9945649832641039E-2</v>
      </c>
      <c r="W11" s="29">
        <f t="shared" si="11"/>
        <v>461327.78603658715</v>
      </c>
      <c r="X11" s="29">
        <f t="shared" si="4"/>
        <v>3625804.5337592438</v>
      </c>
      <c r="Y11" s="35">
        <f t="shared" si="12"/>
        <v>37.490713078010344</v>
      </c>
      <c r="Z11" s="36">
        <f t="shared" si="13"/>
        <v>5.446814748347613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4347</v>
      </c>
      <c r="E12" s="55">
        <v>14</v>
      </c>
      <c r="F12" s="3">
        <f t="shared" si="5"/>
        <v>3.2206119162640902E-3</v>
      </c>
      <c r="G12" s="2">
        <v>0.5</v>
      </c>
      <c r="H12" s="3">
        <f t="shared" si="6"/>
        <v>1.5974440894568689E-2</v>
      </c>
      <c r="I12" s="3">
        <f t="shared" si="7"/>
        <v>0.98402555910543132</v>
      </c>
      <c r="J12" s="5">
        <f t="shared" si="14"/>
        <v>95496.957214975948</v>
      </c>
      <c r="K12" s="5">
        <f t="shared" si="8"/>
        <v>1525.5104986417882</v>
      </c>
      <c r="L12" s="5">
        <f t="shared" si="9"/>
        <v>473671.0098282753</v>
      </c>
      <c r="M12" s="5">
        <f t="shared" si="0"/>
        <v>3672054.7001451198</v>
      </c>
      <c r="N12" s="33">
        <f t="shared" si="10"/>
        <v>38.452059701534282</v>
      </c>
      <c r="O12" s="4"/>
      <c r="Q12" s="27" t="s">
        <v>50</v>
      </c>
      <c r="R12" s="29">
        <f t="shared" si="1"/>
        <v>95496.957214975948</v>
      </c>
      <c r="S12" s="29">
        <f t="shared" si="2"/>
        <v>473671.0098282753</v>
      </c>
      <c r="T12" s="35">
        <f t="shared" si="3"/>
        <v>38.452059701534282</v>
      </c>
      <c r="U12" s="42">
        <v>0.94127750867207383</v>
      </c>
      <c r="V12" s="43">
        <f t="shared" si="15"/>
        <v>5.8722491327926174E-2</v>
      </c>
      <c r="W12" s="29">
        <f t="shared" si="11"/>
        <v>445855.86806134437</v>
      </c>
      <c r="X12" s="29">
        <f t="shared" si="4"/>
        <v>3164476.7477226565</v>
      </c>
      <c r="Y12" s="35">
        <f t="shared" si="12"/>
        <v>33.136937971740942</v>
      </c>
      <c r="Z12" s="36">
        <f t="shared" si="13"/>
        <v>5.31512172979334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4515</v>
      </c>
      <c r="E13" s="55">
        <v>31</v>
      </c>
      <c r="F13" s="3">
        <f t="shared" si="5"/>
        <v>6.8660022148394244E-3</v>
      </c>
      <c r="G13" s="2">
        <v>0.5</v>
      </c>
      <c r="H13" s="3">
        <f t="shared" si="6"/>
        <v>3.3750680457267278E-2</v>
      </c>
      <c r="I13" s="3">
        <f t="shared" si="7"/>
        <v>0.96624931954273274</v>
      </c>
      <c r="J13" s="5">
        <f t="shared" si="14"/>
        <v>93971.446716334161</v>
      </c>
      <c r="K13" s="5">
        <f t="shared" si="8"/>
        <v>3171.6002702301125</v>
      </c>
      <c r="L13" s="5">
        <f t="shared" si="9"/>
        <v>461928.23290609557</v>
      </c>
      <c r="M13" s="5">
        <f t="shared" si="0"/>
        <v>3198383.6903168447</v>
      </c>
      <c r="N13" s="33">
        <f t="shared" si="10"/>
        <v>34.035697034351394</v>
      </c>
      <c r="O13" s="4"/>
      <c r="Q13" s="27" t="s">
        <v>52</v>
      </c>
      <c r="R13" s="29">
        <f t="shared" si="1"/>
        <v>93971.446716334161</v>
      </c>
      <c r="S13" s="29">
        <f t="shared" si="2"/>
        <v>461928.23290609557</v>
      </c>
      <c r="T13" s="35">
        <f t="shared" si="3"/>
        <v>34.035697034351394</v>
      </c>
      <c r="U13" s="42">
        <v>0.95386474178345915</v>
      </c>
      <c r="V13" s="43">
        <f t="shared" si="15"/>
        <v>4.6135258216540853E-2</v>
      </c>
      <c r="W13" s="29">
        <f t="shared" si="11"/>
        <v>440617.0546034624</v>
      </c>
      <c r="X13" s="29">
        <f t="shared" si="4"/>
        <v>2718620.8796613119</v>
      </c>
      <c r="Y13" s="35">
        <f t="shared" si="12"/>
        <v>28.930286535524413</v>
      </c>
      <c r="Z13" s="36">
        <f t="shared" si="13"/>
        <v>5.1054104988269806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5156</v>
      </c>
      <c r="E14" s="55">
        <v>37</v>
      </c>
      <c r="F14" s="3">
        <f t="shared" si="5"/>
        <v>7.1761055081458495E-3</v>
      </c>
      <c r="G14" s="2">
        <v>0.5</v>
      </c>
      <c r="H14" s="3">
        <f t="shared" si="6"/>
        <v>3.5248166142707441E-2</v>
      </c>
      <c r="I14" s="3">
        <f t="shared" si="7"/>
        <v>0.96475183385729257</v>
      </c>
      <c r="J14" s="5">
        <f t="shared" si="14"/>
        <v>90799.846446104057</v>
      </c>
      <c r="K14" s="5">
        <f t="shared" si="8"/>
        <v>3200.5280732645997</v>
      </c>
      <c r="L14" s="5">
        <f t="shared" si="9"/>
        <v>445997.91204735881</v>
      </c>
      <c r="M14" s="5">
        <f t="shared" si="0"/>
        <v>2736455.457410749</v>
      </c>
      <c r="N14" s="33">
        <f t="shared" si="10"/>
        <v>30.137225606818877</v>
      </c>
      <c r="O14" s="4"/>
      <c r="Q14" s="27" t="s">
        <v>54</v>
      </c>
      <c r="R14" s="29">
        <f t="shared" si="1"/>
        <v>90799.846446104057</v>
      </c>
      <c r="S14" s="29">
        <f t="shared" si="2"/>
        <v>445997.91204735881</v>
      </c>
      <c r="T14" s="35">
        <f t="shared" si="3"/>
        <v>30.137225606818877</v>
      </c>
      <c r="U14" s="42">
        <v>0.94210046609890041</v>
      </c>
      <c r="V14" s="43">
        <f t="shared" si="15"/>
        <v>5.7899533901099587E-2</v>
      </c>
      <c r="W14" s="29">
        <f t="shared" si="11"/>
        <v>420174.84081895312</v>
      </c>
      <c r="X14" s="29">
        <f t="shared" si="4"/>
        <v>2278003.8250578493</v>
      </c>
      <c r="Y14" s="35">
        <f t="shared" si="12"/>
        <v>25.088190280255606</v>
      </c>
      <c r="Z14" s="36">
        <f t="shared" si="13"/>
        <v>5.0490353265632706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4896</v>
      </c>
      <c r="E15" s="55">
        <v>54</v>
      </c>
      <c r="F15" s="3">
        <f t="shared" si="5"/>
        <v>1.1029411764705883E-2</v>
      </c>
      <c r="G15" s="2">
        <v>0.5</v>
      </c>
      <c r="H15" s="3">
        <f t="shared" si="6"/>
        <v>5.3667262969588556E-2</v>
      </c>
      <c r="I15" s="3">
        <f t="shared" si="7"/>
        <v>0.94633273703041143</v>
      </c>
      <c r="J15" s="5">
        <f t="shared" si="14"/>
        <v>87599.318372839465</v>
      </c>
      <c r="K15" s="5">
        <f t="shared" si="8"/>
        <v>4701.2156550718855</v>
      </c>
      <c r="L15" s="5">
        <f t="shared" si="9"/>
        <v>426243.55272651761</v>
      </c>
      <c r="M15" s="5">
        <f t="shared" si="0"/>
        <v>2290457.5453633904</v>
      </c>
      <c r="N15" s="33">
        <f t="shared" si="10"/>
        <v>26.14697908509704</v>
      </c>
      <c r="O15" s="4"/>
      <c r="Q15" s="27" t="s">
        <v>56</v>
      </c>
      <c r="R15" s="29">
        <f t="shared" si="1"/>
        <v>87599.318372839465</v>
      </c>
      <c r="S15" s="29">
        <f t="shared" si="2"/>
        <v>426243.55272651761</v>
      </c>
      <c r="T15" s="35">
        <f t="shared" si="3"/>
        <v>26.14697908509704</v>
      </c>
      <c r="U15" s="42">
        <v>0.91645683631107144</v>
      </c>
      <c r="V15" s="43">
        <f t="shared" si="15"/>
        <v>8.3543163688928557E-2</v>
      </c>
      <c r="W15" s="29">
        <f t="shared" si="11"/>
        <v>390633.81782973569</v>
      </c>
      <c r="X15" s="29">
        <f t="shared" si="4"/>
        <v>1857828.9842388961</v>
      </c>
      <c r="Y15" s="35">
        <f t="shared" si="12"/>
        <v>21.208258451642514</v>
      </c>
      <c r="Z15" s="36">
        <f t="shared" si="13"/>
        <v>4.9387206334545262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4267</v>
      </c>
      <c r="E16" s="55">
        <v>70</v>
      </c>
      <c r="F16" s="3">
        <f t="shared" si="5"/>
        <v>1.6404968361846732E-2</v>
      </c>
      <c r="G16" s="2">
        <v>0.5</v>
      </c>
      <c r="H16" s="3">
        <f t="shared" si="6"/>
        <v>7.8793336334984254E-2</v>
      </c>
      <c r="I16" s="3">
        <f t="shared" si="7"/>
        <v>0.9212066636650158</v>
      </c>
      <c r="J16" s="5">
        <f t="shared" si="14"/>
        <v>82898.102717767571</v>
      </c>
      <c r="K16" s="5">
        <f t="shared" si="8"/>
        <v>6531.8180889731329</v>
      </c>
      <c r="L16" s="5">
        <f t="shared" si="9"/>
        <v>398160.96836640505</v>
      </c>
      <c r="M16" s="5">
        <f t="shared" si="0"/>
        <v>1864213.9926368729</v>
      </c>
      <c r="N16" s="33">
        <f t="shared" si="10"/>
        <v>22.488017596539219</v>
      </c>
      <c r="O16" s="4"/>
      <c r="Q16" s="27" t="s">
        <v>58</v>
      </c>
      <c r="R16" s="29">
        <f t="shared" si="1"/>
        <v>82898.102717767571</v>
      </c>
      <c r="S16" s="29">
        <f t="shared" si="2"/>
        <v>398160.96836640505</v>
      </c>
      <c r="T16" s="35">
        <f t="shared" si="3"/>
        <v>22.488017596539219</v>
      </c>
      <c r="U16" s="42">
        <v>0.8859396016463057</v>
      </c>
      <c r="V16" s="43">
        <f t="shared" si="15"/>
        <v>0.1140603983536943</v>
      </c>
      <c r="W16" s="29">
        <f t="shared" si="11"/>
        <v>352746.5697056402</v>
      </c>
      <c r="X16" s="29">
        <f t="shared" si="4"/>
        <v>1467195.1664091602</v>
      </c>
      <c r="Y16" s="35">
        <f t="shared" si="12"/>
        <v>17.698778600570986</v>
      </c>
      <c r="Z16" s="36">
        <f t="shared" si="13"/>
        <v>4.7892389959682333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3368</v>
      </c>
      <c r="E17" s="55">
        <v>64</v>
      </c>
      <c r="F17" s="3">
        <f t="shared" si="5"/>
        <v>1.9002375296912115E-2</v>
      </c>
      <c r="G17" s="2">
        <v>0.5</v>
      </c>
      <c r="H17" s="3">
        <f t="shared" si="6"/>
        <v>9.0702947845805001E-2</v>
      </c>
      <c r="I17" s="3">
        <f t="shared" si="7"/>
        <v>0.90929705215419498</v>
      </c>
      <c r="J17" s="5">
        <f t="shared" si="14"/>
        <v>76366.284628794441</v>
      </c>
      <c r="K17" s="5">
        <f t="shared" si="8"/>
        <v>6926.6471318634422</v>
      </c>
      <c r="L17" s="5">
        <f t="shared" si="9"/>
        <v>364514.80531431356</v>
      </c>
      <c r="M17" s="5">
        <f t="shared" si="0"/>
        <v>1466053.0242704679</v>
      </c>
      <c r="N17" s="33">
        <f t="shared" si="10"/>
        <v>19.197647645119066</v>
      </c>
      <c r="O17" s="4"/>
      <c r="Q17" s="27" t="s">
        <v>60</v>
      </c>
      <c r="R17" s="29">
        <f t="shared" si="1"/>
        <v>76366.284628794441</v>
      </c>
      <c r="S17" s="29">
        <f t="shared" si="2"/>
        <v>364514.80531431356</v>
      </c>
      <c r="T17" s="35">
        <f t="shared" si="3"/>
        <v>19.197647645119066</v>
      </c>
      <c r="U17" s="42">
        <v>0.85631920960893304</v>
      </c>
      <c r="V17" s="43">
        <f t="shared" si="15"/>
        <v>0.14368079039106696</v>
      </c>
      <c r="W17" s="29">
        <f t="shared" si="11"/>
        <v>312141.02997750707</v>
      </c>
      <c r="X17" s="29">
        <f t="shared" si="4"/>
        <v>1114448.59670352</v>
      </c>
      <c r="Y17" s="35">
        <f t="shared" si="12"/>
        <v>14.593463622339293</v>
      </c>
      <c r="Z17" s="36">
        <f t="shared" si="13"/>
        <v>4.6041840227797728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2449</v>
      </c>
      <c r="E18" s="55">
        <v>61</v>
      </c>
      <c r="F18" s="3">
        <f t="shared" si="5"/>
        <v>2.490812576561862E-2</v>
      </c>
      <c r="G18" s="2">
        <v>0.5</v>
      </c>
      <c r="H18" s="3">
        <f t="shared" si="6"/>
        <v>0.11724005381510667</v>
      </c>
      <c r="I18" s="3">
        <f t="shared" si="7"/>
        <v>0.88275994618489328</v>
      </c>
      <c r="J18" s="5">
        <f t="shared" si="14"/>
        <v>69439.637496930998</v>
      </c>
      <c r="K18" s="5">
        <f t="shared" si="8"/>
        <v>8141.1068370416897</v>
      </c>
      <c r="L18" s="5">
        <f t="shared" si="9"/>
        <v>326845.42039205076</v>
      </c>
      <c r="M18" s="5">
        <f t="shared" si="0"/>
        <v>1101538.2189561543</v>
      </c>
      <c r="N18" s="33">
        <f t="shared" si="10"/>
        <v>15.863248407724459</v>
      </c>
      <c r="O18" s="4"/>
      <c r="Q18" s="27" t="s">
        <v>62</v>
      </c>
      <c r="R18" s="29">
        <f t="shared" si="1"/>
        <v>69439.637496930998</v>
      </c>
      <c r="S18" s="29">
        <f t="shared" si="2"/>
        <v>326845.42039205076</v>
      </c>
      <c r="T18" s="35">
        <f t="shared" si="3"/>
        <v>15.863248407724459</v>
      </c>
      <c r="U18" s="42">
        <v>0.77613843304153718</v>
      </c>
      <c r="V18" s="43">
        <f t="shared" si="15"/>
        <v>0.22386156695846282</v>
      </c>
      <c r="W18" s="29">
        <f t="shared" si="11"/>
        <v>253677.29242988877</v>
      </c>
      <c r="X18" s="29">
        <f t="shared" si="4"/>
        <v>802307.56672601285</v>
      </c>
      <c r="Y18" s="35">
        <f t="shared" si="12"/>
        <v>11.554028731233975</v>
      </c>
      <c r="Z18" s="36">
        <f t="shared" si="13"/>
        <v>4.3092196764904838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1644</v>
      </c>
      <c r="E19" s="55">
        <v>72</v>
      </c>
      <c r="F19" s="3">
        <f t="shared" si="5"/>
        <v>4.3795620437956206E-2</v>
      </c>
      <c r="G19" s="2">
        <v>0.5</v>
      </c>
      <c r="H19" s="3">
        <f t="shared" si="6"/>
        <v>0.19736842105263158</v>
      </c>
      <c r="I19" s="3">
        <f t="shared" si="7"/>
        <v>0.80263157894736836</v>
      </c>
      <c r="J19" s="5">
        <f t="shared" si="14"/>
        <v>61298.530659889308</v>
      </c>
      <c r="K19" s="5">
        <f t="shared" si="8"/>
        <v>12098.39420918868</v>
      </c>
      <c r="L19" s="5">
        <f t="shared" si="9"/>
        <v>276246.66777647485</v>
      </c>
      <c r="M19" s="5">
        <f t="shared" si="0"/>
        <v>774692.79856410343</v>
      </c>
      <c r="N19" s="33">
        <f t="shared" si="10"/>
        <v>12.638032106551352</v>
      </c>
      <c r="O19" s="4"/>
      <c r="Q19" s="27" t="s">
        <v>64</v>
      </c>
      <c r="R19" s="29">
        <f t="shared" si="1"/>
        <v>61298.530659889308</v>
      </c>
      <c r="S19" s="29">
        <f t="shared" si="2"/>
        <v>276246.66777647485</v>
      </c>
      <c r="T19" s="35">
        <f t="shared" si="3"/>
        <v>12.638032106551352</v>
      </c>
      <c r="U19" s="42">
        <v>0.73716277889453141</v>
      </c>
      <c r="V19" s="43">
        <f t="shared" si="15"/>
        <v>0.26283722110546859</v>
      </c>
      <c r="W19" s="29">
        <f t="shared" si="11"/>
        <v>203638.76127846059</v>
      </c>
      <c r="X19" s="29">
        <f t="shared" si="4"/>
        <v>548630.27429612412</v>
      </c>
      <c r="Y19" s="35">
        <f t="shared" si="12"/>
        <v>8.950137440327266</v>
      </c>
      <c r="Z19" s="36">
        <f t="shared" si="13"/>
        <v>3.6878946662240857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1016</v>
      </c>
      <c r="E20" s="55">
        <v>57</v>
      </c>
      <c r="F20" s="3">
        <f t="shared" si="5"/>
        <v>5.6102362204724407E-2</v>
      </c>
      <c r="G20" s="2">
        <v>0.5</v>
      </c>
      <c r="H20" s="3">
        <f t="shared" si="6"/>
        <v>0.24600776866637891</v>
      </c>
      <c r="I20" s="3">
        <f t="shared" si="7"/>
        <v>0.75399223133362114</v>
      </c>
      <c r="J20" s="5">
        <f t="shared" si="14"/>
        <v>49200.136450700622</v>
      </c>
      <c r="K20" s="5">
        <f t="shared" si="8"/>
        <v>12103.615786318236</v>
      </c>
      <c r="L20" s="5">
        <f t="shared" si="9"/>
        <v>215741.64278770753</v>
      </c>
      <c r="M20" s="5">
        <f t="shared" si="0"/>
        <v>498446.13078762859</v>
      </c>
      <c r="N20" s="33">
        <f t="shared" si="10"/>
        <v>10.130990821277095</v>
      </c>
      <c r="O20" s="4"/>
      <c r="Q20" s="27" t="s">
        <v>66</v>
      </c>
      <c r="R20" s="29">
        <f t="shared" si="1"/>
        <v>49200.136450700622</v>
      </c>
      <c r="S20" s="29">
        <f t="shared" si="2"/>
        <v>215741.64278770753</v>
      </c>
      <c r="T20" s="35">
        <f t="shared" si="3"/>
        <v>10.130990821277095</v>
      </c>
      <c r="U20" s="42">
        <v>0.7271372759570951</v>
      </c>
      <c r="V20" s="43">
        <f t="shared" si="15"/>
        <v>0.2728627240429049</v>
      </c>
      <c r="W20" s="29">
        <f t="shared" si="11"/>
        <v>156873.79044716232</v>
      </c>
      <c r="X20" s="29">
        <f t="shared" si="4"/>
        <v>344991.5130176635</v>
      </c>
      <c r="Y20" s="35">
        <f t="shared" si="12"/>
        <v>7.0120031753032004</v>
      </c>
      <c r="Z20" s="36">
        <f t="shared" si="13"/>
        <v>3.1189876459738946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479</v>
      </c>
      <c r="E21" s="55">
        <v>54</v>
      </c>
      <c r="F21" s="3">
        <f t="shared" si="5"/>
        <v>0.11273486430062631</v>
      </c>
      <c r="G21" s="2">
        <v>0.5</v>
      </c>
      <c r="H21" s="3">
        <f t="shared" si="6"/>
        <v>0.43973941368078179</v>
      </c>
      <c r="I21" s="3">
        <f t="shared" si="7"/>
        <v>0.56026058631921827</v>
      </c>
      <c r="J21" s="5">
        <f t="shared" si="14"/>
        <v>37096.520664382391</v>
      </c>
      <c r="K21" s="5">
        <f t="shared" si="8"/>
        <v>16312.802246552519</v>
      </c>
      <c r="L21" s="5">
        <f t="shared" si="9"/>
        <v>144700.59770553067</v>
      </c>
      <c r="M21" s="5">
        <f>L21+M22</f>
        <v>282704.48799992102</v>
      </c>
      <c r="N21" s="33">
        <f t="shared" si="10"/>
        <v>7.620781758957655</v>
      </c>
      <c r="O21" s="4"/>
      <c r="Q21" s="27" t="s">
        <v>68</v>
      </c>
      <c r="R21" s="29">
        <f t="shared" si="1"/>
        <v>37096.520664382391</v>
      </c>
      <c r="S21" s="29">
        <f t="shared" si="2"/>
        <v>144700.59770553067</v>
      </c>
      <c r="T21" s="35">
        <f t="shared" si="3"/>
        <v>7.620781758957655</v>
      </c>
      <c r="U21" s="42">
        <v>0.68635947845240242</v>
      </c>
      <c r="V21" s="43">
        <f t="shared" si="15"/>
        <v>0.31364052154759758</v>
      </c>
      <c r="W21" s="29">
        <f t="shared" si="11"/>
        <v>99316.626772918928</v>
      </c>
      <c r="X21" s="29">
        <f>X22+W21</f>
        <v>188117.72257050115</v>
      </c>
      <c r="Y21" s="35">
        <f t="shared" si="12"/>
        <v>5.0710341347758598</v>
      </c>
      <c r="Z21" s="36">
        <f t="shared" si="13"/>
        <v>2.5497476241817951</v>
      </c>
    </row>
    <row r="22" spans="1:26" s="2" customFormat="1" x14ac:dyDescent="0.25">
      <c r="A22" s="12">
        <v>19</v>
      </c>
      <c r="B22" s="13" t="s">
        <v>69</v>
      </c>
      <c r="C22" s="12"/>
      <c r="D22" s="55">
        <v>332</v>
      </c>
      <c r="E22" s="55">
        <v>50</v>
      </c>
      <c r="F22" s="17">
        <f t="shared" si="5"/>
        <v>0.15060240963855423</v>
      </c>
      <c r="G22" s="12"/>
      <c r="H22" s="17">
        <v>1</v>
      </c>
      <c r="I22" s="17">
        <f t="shared" si="7"/>
        <v>0</v>
      </c>
      <c r="J22" s="21">
        <f t="shared" si="14"/>
        <v>20783.718417829874</v>
      </c>
      <c r="K22" s="21">
        <f t="shared" si="8"/>
        <v>20783.718417829874</v>
      </c>
      <c r="L22" s="21">
        <f>K22/F22</f>
        <v>138003.89029439035</v>
      </c>
      <c r="M22" s="21">
        <f>L22</f>
        <v>138003.89029439035</v>
      </c>
      <c r="N22" s="34">
        <f t="shared" si="10"/>
        <v>6.64</v>
      </c>
      <c r="O22" s="4"/>
      <c r="Q22" s="30" t="s">
        <v>69</v>
      </c>
      <c r="R22" s="31">
        <f t="shared" si="1"/>
        <v>20783.718417829874</v>
      </c>
      <c r="S22" s="31">
        <f t="shared" si="2"/>
        <v>138003.89029439035</v>
      </c>
      <c r="T22" s="38">
        <f t="shared" si="3"/>
        <v>6.64</v>
      </c>
      <c r="U22" s="44">
        <v>0.64346806172022719</v>
      </c>
      <c r="V22" s="45">
        <f t="shared" si="15"/>
        <v>0.35653193827977281</v>
      </c>
      <c r="W22" s="31">
        <f t="shared" si="11"/>
        <v>88801.095797582238</v>
      </c>
      <c r="X22" s="31">
        <f>W22</f>
        <v>88801.095797582238</v>
      </c>
      <c r="Y22" s="38">
        <f t="shared" si="12"/>
        <v>4.2726279298223089</v>
      </c>
      <c r="Z22" s="37">
        <f t="shared" si="13"/>
        <v>2.3673720701776908</v>
      </c>
    </row>
    <row r="23" spans="1:26" s="2" customFormat="1" ht="13.2" x14ac:dyDescent="0.25">
      <c r="B23" s="2" t="s">
        <v>70</v>
      </c>
      <c r="D23" s="58">
        <f>SUM(D4:D22)</f>
        <v>57791</v>
      </c>
      <c r="E23" s="58">
        <f>SUM(E4:E22)</f>
        <v>601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359</v>
      </c>
      <c r="E29" s="55">
        <v>1</v>
      </c>
      <c r="F29" s="3">
        <f>E29/D29</f>
        <v>2.7855153203342618E-3</v>
      </c>
      <c r="G29" s="2">
        <v>0.3</v>
      </c>
      <c r="H29" s="18">
        <f>C29*F29/(1+(1-G29)*C29*F29)</f>
        <v>2.780094523213789E-3</v>
      </c>
      <c r="I29" s="18">
        <f>1-H29</f>
        <v>0.99721990547678618</v>
      </c>
      <c r="J29" s="19">
        <v>100000</v>
      </c>
      <c r="K29" s="20">
        <f>J29*H29</f>
        <v>278.00945232137889</v>
      </c>
      <c r="L29" s="20">
        <f>C29*(J30+G29*K29)</f>
        <v>99805.393383375034</v>
      </c>
      <c r="M29" s="5">
        <f t="shared" ref="M29:M45" si="16">L29+M30</f>
        <v>7861147.6956439391</v>
      </c>
      <c r="N29" s="32">
        <f>M29/J29</f>
        <v>78.61147695643939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99805.393383375034</v>
      </c>
      <c r="T29" s="35">
        <f t="shared" ref="T29:T47" si="19">N29</f>
        <v>78.61147695643939</v>
      </c>
      <c r="U29" s="42">
        <v>0.95864674002964168</v>
      </c>
      <c r="V29" s="43">
        <f>1-U29</f>
        <v>4.1353259970358325E-2</v>
      </c>
      <c r="W29" s="29">
        <f>S29*U29</f>
        <v>95678.115004348452</v>
      </c>
      <c r="X29" s="29">
        <f t="shared" ref="X29:X45" si="20">X30+W29</f>
        <v>6969239.9509721091</v>
      </c>
      <c r="Y29" s="40">
        <f>X29/R29</f>
        <v>69.692399509721085</v>
      </c>
      <c r="Z29" s="36">
        <f>T29-Y29</f>
        <v>8.9190774467183047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1862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99721.990547678623</v>
      </c>
      <c r="K30" s="5">
        <f t="shared" ref="K30:K47" si="24">J30*H30</f>
        <v>0</v>
      </c>
      <c r="L30" s="5">
        <f t="shared" ref="L30:L46" si="25">C30*(J31+G30*K30)</f>
        <v>398887.96219071449</v>
      </c>
      <c r="M30" s="5">
        <f t="shared" si="16"/>
        <v>7761342.3022605637</v>
      </c>
      <c r="N30" s="33">
        <f t="shared" ref="N30:N47" si="26">M30/J30</f>
        <v>77.829797215587533</v>
      </c>
      <c r="O30" s="4"/>
      <c r="Q30" s="27" t="s">
        <v>36</v>
      </c>
      <c r="R30" s="29">
        <f t="shared" si="17"/>
        <v>99721.990547678623</v>
      </c>
      <c r="S30" s="29">
        <f t="shared" si="18"/>
        <v>398887.96219071449</v>
      </c>
      <c r="T30" s="35">
        <f t="shared" si="19"/>
        <v>77.829797215587533</v>
      </c>
      <c r="U30" s="42">
        <v>0.95864674002964168</v>
      </c>
      <c r="V30" s="43">
        <f>1-U30</f>
        <v>4.1353259970358325E-2</v>
      </c>
      <c r="W30" s="29">
        <f t="shared" ref="W30:W47" si="27">S30*U30</f>
        <v>382392.64459119539</v>
      </c>
      <c r="X30" s="29">
        <f t="shared" si="20"/>
        <v>6873561.8359677605</v>
      </c>
      <c r="Y30" s="35">
        <f t="shared" ref="Y30:Y47" si="28">X30/R30</f>
        <v>68.927242609356099</v>
      </c>
      <c r="Z30" s="36">
        <f t="shared" ref="Z30:Z47" si="29">T30-Y30</f>
        <v>8.9025546062314334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3073</v>
      </c>
      <c r="E31" s="55">
        <v>2</v>
      </c>
      <c r="F31" s="3">
        <f t="shared" si="21"/>
        <v>6.5082980800520659E-4</v>
      </c>
      <c r="G31" s="2">
        <v>0.5</v>
      </c>
      <c r="H31" s="3">
        <f t="shared" si="22"/>
        <v>3.2488628979857044E-3</v>
      </c>
      <c r="I31" s="3">
        <f t="shared" si="23"/>
        <v>0.99675113710201435</v>
      </c>
      <c r="J31" s="5">
        <f t="shared" ref="J31:J47" si="30">I30*J30</f>
        <v>99721.990547678623</v>
      </c>
      <c r="K31" s="5">
        <f t="shared" si="24"/>
        <v>323.9830752036342</v>
      </c>
      <c r="L31" s="5">
        <f t="shared" si="25"/>
        <v>497799.99505038402</v>
      </c>
      <c r="M31" s="5">
        <f t="shared" si="16"/>
        <v>7362454.340069849</v>
      </c>
      <c r="N31" s="33">
        <f t="shared" si="26"/>
        <v>73.829797215587533</v>
      </c>
      <c r="O31" s="4"/>
      <c r="Q31" s="27" t="s">
        <v>38</v>
      </c>
      <c r="R31" s="29">
        <f t="shared" si="17"/>
        <v>99721.990547678623</v>
      </c>
      <c r="S31" s="29">
        <f t="shared" si="18"/>
        <v>497799.99505038402</v>
      </c>
      <c r="T31" s="35">
        <f t="shared" si="19"/>
        <v>73.829797215587533</v>
      </c>
      <c r="U31" s="42">
        <v>0.95864674002964168</v>
      </c>
      <c r="V31" s="43">
        <f>1-U31</f>
        <v>4.1353259970358325E-2</v>
      </c>
      <c r="W31" s="29">
        <f t="shared" si="27"/>
        <v>477214.3424418224</v>
      </c>
      <c r="X31" s="29">
        <f t="shared" si="20"/>
        <v>6491169.191376565</v>
      </c>
      <c r="Y31" s="35">
        <f t="shared" si="28"/>
        <v>65.092655649237543</v>
      </c>
      <c r="Z31" s="36">
        <f t="shared" si="29"/>
        <v>8.7371415663499903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3343</v>
      </c>
      <c r="E32" s="55">
        <v>3</v>
      </c>
      <c r="F32" s="3">
        <f t="shared" si="21"/>
        <v>8.9739754711337118E-4</v>
      </c>
      <c r="G32" s="2">
        <v>0.5</v>
      </c>
      <c r="H32" s="3">
        <f t="shared" si="22"/>
        <v>4.4769437397403373E-3</v>
      </c>
      <c r="I32" s="3">
        <f t="shared" si="23"/>
        <v>0.99552305626025961</v>
      </c>
      <c r="J32" s="5">
        <f t="shared" si="30"/>
        <v>99398.007472474987</v>
      </c>
      <c r="K32" s="5">
        <f t="shared" si="24"/>
        <v>444.99928729656017</v>
      </c>
      <c r="L32" s="5">
        <f t="shared" si="25"/>
        <v>495877.53914413345</v>
      </c>
      <c r="M32" s="5">
        <f t="shared" si="16"/>
        <v>6864654.3450194653</v>
      </c>
      <c r="N32" s="33">
        <f t="shared" si="26"/>
        <v>69.062293295168985</v>
      </c>
      <c r="O32" s="4"/>
      <c r="Q32" s="27" t="s">
        <v>40</v>
      </c>
      <c r="R32" s="29">
        <f t="shared" si="17"/>
        <v>99398.007472474987</v>
      </c>
      <c r="S32" s="29">
        <f t="shared" si="18"/>
        <v>495877.53914413345</v>
      </c>
      <c r="T32" s="35">
        <f t="shared" si="19"/>
        <v>69.062293295168985</v>
      </c>
      <c r="U32" s="42">
        <v>0.95864674002964168</v>
      </c>
      <c r="V32" s="43">
        <f>1-U32</f>
        <v>4.1353259970358325E-2</v>
      </c>
      <c r="W32" s="29">
        <f t="shared" si="27"/>
        <v>475371.38635444455</v>
      </c>
      <c r="X32" s="29">
        <f t="shared" si="20"/>
        <v>6013954.8489347426</v>
      </c>
      <c r="Y32" s="35">
        <f t="shared" si="28"/>
        <v>60.503776703975781</v>
      </c>
      <c r="Z32" s="36">
        <f t="shared" si="29"/>
        <v>8.5585165911932037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3568</v>
      </c>
      <c r="E33" s="55">
        <v>2</v>
      </c>
      <c r="F33" s="3">
        <f t="shared" si="21"/>
        <v>5.6053811659192824E-4</v>
      </c>
      <c r="G33" s="2">
        <v>0.5</v>
      </c>
      <c r="H33" s="3">
        <f t="shared" si="22"/>
        <v>2.7987685418415895E-3</v>
      </c>
      <c r="I33" s="3">
        <f t="shared" si="23"/>
        <v>0.99720123145815842</v>
      </c>
      <c r="J33" s="5">
        <f t="shared" si="30"/>
        <v>98953.00818517842</v>
      </c>
      <c r="K33" s="5">
        <f t="shared" si="24"/>
        <v>276.94656642927066</v>
      </c>
      <c r="L33" s="5">
        <f t="shared" si="25"/>
        <v>494072.67450981896</v>
      </c>
      <c r="M33" s="5">
        <f t="shared" si="16"/>
        <v>6368776.8058753321</v>
      </c>
      <c r="N33" s="33">
        <f t="shared" si="26"/>
        <v>64.361629046758708</v>
      </c>
      <c r="O33" s="4"/>
      <c r="Q33" s="27" t="s">
        <v>42</v>
      </c>
      <c r="R33" s="29">
        <f t="shared" si="17"/>
        <v>98953.00818517842</v>
      </c>
      <c r="S33" s="29">
        <f t="shared" si="18"/>
        <v>494072.67450981896</v>
      </c>
      <c r="T33" s="35">
        <f t="shared" si="19"/>
        <v>64.361629046758708</v>
      </c>
      <c r="U33" s="42">
        <v>0.95864674002964168</v>
      </c>
      <c r="V33" s="43">
        <f>1-U33</f>
        <v>4.1353259970358325E-2</v>
      </c>
      <c r="W33" s="29">
        <f t="shared" si="27"/>
        <v>473641.1587565642</v>
      </c>
      <c r="X33" s="29">
        <f t="shared" si="20"/>
        <v>5538583.4625802981</v>
      </c>
      <c r="Y33" s="35">
        <f t="shared" si="28"/>
        <v>55.971855370132033</v>
      </c>
      <c r="Z33" s="36">
        <f t="shared" si="29"/>
        <v>8.3897736766266746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3784</v>
      </c>
      <c r="E34" s="55">
        <v>2</v>
      </c>
      <c r="F34" s="3">
        <f t="shared" si="21"/>
        <v>5.2854122621564484E-4</v>
      </c>
      <c r="G34" s="2">
        <v>0.5</v>
      </c>
      <c r="H34" s="3">
        <f t="shared" si="22"/>
        <v>2.6392187912377936E-3</v>
      </c>
      <c r="I34" s="3">
        <f t="shared" si="23"/>
        <v>0.99736078120876226</v>
      </c>
      <c r="J34" s="5">
        <f t="shared" si="30"/>
        <v>98676.061618749154</v>
      </c>
      <c r="K34" s="5">
        <f t="shared" si="24"/>
        <v>260.42771606954119</v>
      </c>
      <c r="L34" s="5">
        <f t="shared" si="25"/>
        <v>492729.23880357191</v>
      </c>
      <c r="M34" s="5">
        <f t="shared" si="16"/>
        <v>5874704.1313655134</v>
      </c>
      <c r="N34" s="33">
        <f t="shared" si="26"/>
        <v>59.535251356741199</v>
      </c>
      <c r="O34" s="4"/>
      <c r="Q34" s="27" t="s">
        <v>44</v>
      </c>
      <c r="R34" s="29">
        <f t="shared" si="17"/>
        <v>98676.061618749154</v>
      </c>
      <c r="S34" s="29">
        <f t="shared" si="18"/>
        <v>492729.23880357191</v>
      </c>
      <c r="T34" s="35">
        <f t="shared" si="19"/>
        <v>59.535251356741199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477543.43071594473</v>
      </c>
      <c r="X34" s="29">
        <f t="shared" si="20"/>
        <v>5064942.3038237337</v>
      </c>
      <c r="Y34" s="35">
        <f t="shared" si="28"/>
        <v>51.328987200491987</v>
      </c>
      <c r="Z34" s="36">
        <f t="shared" si="29"/>
        <v>8.2062641562492118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4179</v>
      </c>
      <c r="E35" s="55">
        <v>3</v>
      </c>
      <c r="F35" s="3">
        <f t="shared" si="21"/>
        <v>7.1787508973438624E-4</v>
      </c>
      <c r="G35" s="2">
        <v>0.5</v>
      </c>
      <c r="H35" s="3">
        <f t="shared" si="22"/>
        <v>3.5829451809387316E-3</v>
      </c>
      <c r="I35" s="3">
        <f t="shared" si="23"/>
        <v>0.99641705481906129</v>
      </c>
      <c r="J35" s="5">
        <f t="shared" si="30"/>
        <v>98415.633902679619</v>
      </c>
      <c r="K35" s="5">
        <f t="shared" si="24"/>
        <v>352.61782122063642</v>
      </c>
      <c r="L35" s="5">
        <f t="shared" si="25"/>
        <v>491196.6249603465</v>
      </c>
      <c r="M35" s="5">
        <f t="shared" si="16"/>
        <v>5381974.8925619414</v>
      </c>
      <c r="N35" s="33">
        <f t="shared" si="26"/>
        <v>54.686178192826773</v>
      </c>
      <c r="O35" s="4"/>
      <c r="Q35" s="27" t="s">
        <v>46</v>
      </c>
      <c r="R35" s="29">
        <f t="shared" si="17"/>
        <v>98415.633902679619</v>
      </c>
      <c r="S35" s="29">
        <f t="shared" si="18"/>
        <v>491196.6249603465</v>
      </c>
      <c r="T35" s="35">
        <f t="shared" si="19"/>
        <v>54.686178192826773</v>
      </c>
      <c r="U35" s="42">
        <v>0.96192878092594225</v>
      </c>
      <c r="V35" s="43">
        <f t="shared" si="31"/>
        <v>3.8071219074057749E-2</v>
      </c>
      <c r="W35" s="29">
        <f t="shared" si="27"/>
        <v>472496.17064304336</v>
      </c>
      <c r="X35" s="29">
        <f t="shared" si="20"/>
        <v>4587398.8731077891</v>
      </c>
      <c r="Y35" s="35">
        <f t="shared" si="28"/>
        <v>46.612501400378477</v>
      </c>
      <c r="Z35" s="36">
        <f t="shared" si="29"/>
        <v>8.0736767924482962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3975</v>
      </c>
      <c r="E36" s="55">
        <v>3</v>
      </c>
      <c r="F36" s="3">
        <f t="shared" si="21"/>
        <v>7.5471698113207543E-4</v>
      </c>
      <c r="G36" s="2">
        <v>0.5</v>
      </c>
      <c r="H36" s="3">
        <f t="shared" si="22"/>
        <v>3.7664783427495286E-3</v>
      </c>
      <c r="I36" s="3">
        <f t="shared" si="23"/>
        <v>0.99623352165725043</v>
      </c>
      <c r="J36" s="5">
        <f t="shared" si="30"/>
        <v>98063.016081458991</v>
      </c>
      <c r="K36" s="5">
        <f t="shared" si="24"/>
        <v>369.35222629551401</v>
      </c>
      <c r="L36" s="5">
        <f t="shared" si="25"/>
        <v>489391.69984155614</v>
      </c>
      <c r="M36" s="5">
        <f t="shared" si="16"/>
        <v>4890778.2676015953</v>
      </c>
      <c r="N36" s="33">
        <f t="shared" si="26"/>
        <v>49.873830757346106</v>
      </c>
      <c r="O36" s="4"/>
      <c r="Q36" s="27" t="s">
        <v>48</v>
      </c>
      <c r="R36" s="29">
        <f t="shared" si="17"/>
        <v>98063.016081458991</v>
      </c>
      <c r="S36" s="29">
        <f t="shared" si="18"/>
        <v>489391.69984155614</v>
      </c>
      <c r="T36" s="35">
        <f t="shared" si="19"/>
        <v>49.873830757346106</v>
      </c>
      <c r="U36" s="42">
        <v>0.95558309086652893</v>
      </c>
      <c r="V36" s="43">
        <f t="shared" si="31"/>
        <v>4.4416909133471072E-2</v>
      </c>
      <c r="W36" s="29">
        <f t="shared" si="27"/>
        <v>467654.43317901879</v>
      </c>
      <c r="X36" s="29">
        <f t="shared" si="20"/>
        <v>4114902.7024647454</v>
      </c>
      <c r="Y36" s="35">
        <f t="shared" si="28"/>
        <v>41.961820744393357</v>
      </c>
      <c r="Z36" s="36">
        <f t="shared" si="29"/>
        <v>7.9120100129527486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3983</v>
      </c>
      <c r="E37" s="55">
        <v>4</v>
      </c>
      <c r="F37" s="3">
        <f t="shared" si="21"/>
        <v>1.0042681395932714E-3</v>
      </c>
      <c r="G37" s="2">
        <v>0.5</v>
      </c>
      <c r="H37" s="3">
        <f t="shared" si="22"/>
        <v>5.0087653393438517E-3</v>
      </c>
      <c r="I37" s="3">
        <f t="shared" si="23"/>
        <v>0.9949912346606562</v>
      </c>
      <c r="J37" s="5">
        <f t="shared" si="30"/>
        <v>97693.663855163468</v>
      </c>
      <c r="K37" s="5">
        <f t="shared" si="24"/>
        <v>489.32463739125205</v>
      </c>
      <c r="L37" s="5">
        <f t="shared" si="25"/>
        <v>487245.00768233929</v>
      </c>
      <c r="M37" s="5">
        <f t="shared" si="16"/>
        <v>4401386.5677600391</v>
      </c>
      <c r="N37" s="33">
        <f t="shared" si="26"/>
        <v>45.052937867959898</v>
      </c>
      <c r="O37" s="4"/>
      <c r="Q37" s="27" t="s">
        <v>50</v>
      </c>
      <c r="R37" s="29">
        <f t="shared" si="17"/>
        <v>97693.663855163468</v>
      </c>
      <c r="S37" s="29">
        <f t="shared" si="18"/>
        <v>487245.00768233929</v>
      </c>
      <c r="T37" s="35">
        <f t="shared" si="19"/>
        <v>45.052937867959898</v>
      </c>
      <c r="U37" s="42">
        <v>0.95343645724036619</v>
      </c>
      <c r="V37" s="43">
        <f t="shared" si="31"/>
        <v>4.6563542759633814E-2</v>
      </c>
      <c r="W37" s="29">
        <f t="shared" si="27"/>
        <v>464557.15393270459</v>
      </c>
      <c r="X37" s="29">
        <f t="shared" si="20"/>
        <v>3647248.2692857264</v>
      </c>
      <c r="Y37" s="35">
        <f t="shared" si="28"/>
        <v>37.33351913889711</v>
      </c>
      <c r="Z37" s="36">
        <f t="shared" si="29"/>
        <v>7.719418729062788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4369</v>
      </c>
      <c r="E38" s="55">
        <v>8</v>
      </c>
      <c r="F38" s="3">
        <f t="shared" si="21"/>
        <v>1.8310826276035706E-3</v>
      </c>
      <c r="G38" s="2">
        <v>0.5</v>
      </c>
      <c r="H38" s="3">
        <f t="shared" si="22"/>
        <v>9.1136933242196398E-3</v>
      </c>
      <c r="I38" s="3">
        <f t="shared" si="23"/>
        <v>0.99088630667578037</v>
      </c>
      <c r="J38" s="5">
        <f t="shared" si="30"/>
        <v>97204.339217772227</v>
      </c>
      <c r="K38" s="5">
        <f t="shared" si="24"/>
        <v>885.89053741419207</v>
      </c>
      <c r="L38" s="5">
        <f t="shared" si="25"/>
        <v>483806.96974532568</v>
      </c>
      <c r="M38" s="5">
        <f t="shared" si="16"/>
        <v>3914141.5600777003</v>
      </c>
      <c r="N38" s="33">
        <f t="shared" si="26"/>
        <v>40.267148478923701</v>
      </c>
      <c r="O38" s="4"/>
      <c r="Q38" s="27" t="s">
        <v>52</v>
      </c>
      <c r="R38" s="29">
        <f t="shared" si="17"/>
        <v>97204.339217772227</v>
      </c>
      <c r="S38" s="29">
        <f t="shared" si="18"/>
        <v>483806.96974532568</v>
      </c>
      <c r="T38" s="35">
        <f t="shared" si="19"/>
        <v>40.267148478923701</v>
      </c>
      <c r="U38" s="42">
        <v>0.93748024841036759</v>
      </c>
      <c r="V38" s="43">
        <f t="shared" si="31"/>
        <v>6.2519751589632411E-2</v>
      </c>
      <c r="W38" s="29">
        <f t="shared" si="27"/>
        <v>453559.47817951511</v>
      </c>
      <c r="X38" s="29">
        <f t="shared" si="20"/>
        <v>3182691.1153530218</v>
      </c>
      <c r="Y38" s="35">
        <f t="shared" si="28"/>
        <v>32.742274068883525</v>
      </c>
      <c r="Z38" s="36">
        <f t="shared" si="29"/>
        <v>7.5248744100401765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5139</v>
      </c>
      <c r="E39" s="55">
        <v>14</v>
      </c>
      <c r="F39" s="3">
        <f t="shared" si="21"/>
        <v>2.7242654212881884E-3</v>
      </c>
      <c r="G39" s="2">
        <v>0.5</v>
      </c>
      <c r="H39" s="3">
        <f t="shared" si="22"/>
        <v>1.3529184383455739E-2</v>
      </c>
      <c r="I39" s="3">
        <f t="shared" si="23"/>
        <v>0.98647081561654426</v>
      </c>
      <c r="J39" s="5">
        <f t="shared" si="30"/>
        <v>96318.448680358037</v>
      </c>
      <c r="K39" s="5">
        <f t="shared" si="24"/>
        <v>1303.1100517249829</v>
      </c>
      <c r="L39" s="5">
        <f t="shared" si="25"/>
        <v>478334.46827247768</v>
      </c>
      <c r="M39" s="5">
        <f t="shared" si="16"/>
        <v>3430334.5903323744</v>
      </c>
      <c r="N39" s="33">
        <f t="shared" si="26"/>
        <v>35.61451245665581</v>
      </c>
      <c r="O39" s="4"/>
      <c r="Q39" s="27" t="s">
        <v>54</v>
      </c>
      <c r="R39" s="29">
        <f t="shared" si="17"/>
        <v>96318.448680358037</v>
      </c>
      <c r="S39" s="29">
        <f t="shared" si="18"/>
        <v>478334.46827247768</v>
      </c>
      <c r="T39" s="35">
        <f t="shared" si="19"/>
        <v>35.61451245665581</v>
      </c>
      <c r="U39" s="42">
        <v>0.91788799906018037</v>
      </c>
      <c r="V39" s="43">
        <f t="shared" si="31"/>
        <v>8.2112000939819629E-2</v>
      </c>
      <c r="W39" s="29">
        <f t="shared" si="27"/>
        <v>439057.46796413988</v>
      </c>
      <c r="X39" s="29">
        <f t="shared" si="20"/>
        <v>2729131.6371735064</v>
      </c>
      <c r="Y39" s="35">
        <f t="shared" si="28"/>
        <v>28.334464212877744</v>
      </c>
      <c r="Z39" s="36">
        <f t="shared" si="29"/>
        <v>7.2800482437780651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5138</v>
      </c>
      <c r="E40" s="55">
        <v>16</v>
      </c>
      <c r="F40" s="3">
        <f t="shared" si="21"/>
        <v>3.1140521603736861E-3</v>
      </c>
      <c r="G40" s="2">
        <v>0.5</v>
      </c>
      <c r="H40" s="3">
        <f t="shared" si="22"/>
        <v>1.5449980687524139E-2</v>
      </c>
      <c r="I40" s="3">
        <f t="shared" si="23"/>
        <v>0.98455001931247588</v>
      </c>
      <c r="J40" s="5">
        <f t="shared" si="30"/>
        <v>95015.33862863305</v>
      </c>
      <c r="K40" s="5">
        <f t="shared" si="24"/>
        <v>1467.9851468309469</v>
      </c>
      <c r="L40" s="5">
        <f t="shared" si="25"/>
        <v>471406.73027608782</v>
      </c>
      <c r="M40" s="5">
        <f t="shared" si="16"/>
        <v>2952000.1220598966</v>
      </c>
      <c r="N40" s="33">
        <f t="shared" si="26"/>
        <v>31.06866917138267</v>
      </c>
      <c r="O40" s="4"/>
      <c r="Q40" s="27" t="s">
        <v>56</v>
      </c>
      <c r="R40" s="29">
        <f t="shared" si="17"/>
        <v>95015.33862863305</v>
      </c>
      <c r="S40" s="29">
        <f t="shared" si="18"/>
        <v>471406.73027608782</v>
      </c>
      <c r="T40" s="35">
        <f t="shared" si="19"/>
        <v>31.06866917138267</v>
      </c>
      <c r="U40" s="42">
        <v>0.89571782863194893</v>
      </c>
      <c r="V40" s="43">
        <f t="shared" si="31"/>
        <v>0.10428217136805107</v>
      </c>
      <c r="W40" s="29">
        <f t="shared" si="27"/>
        <v>422247.41284538421</v>
      </c>
      <c r="X40" s="29">
        <f t="shared" si="20"/>
        <v>2290074.1692093667</v>
      </c>
      <c r="Y40" s="35">
        <f t="shared" si="28"/>
        <v>24.102152370998851</v>
      </c>
      <c r="Z40" s="36">
        <f t="shared" si="29"/>
        <v>6.9665168003838183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4489</v>
      </c>
      <c r="E41" s="55">
        <v>22</v>
      </c>
      <c r="F41" s="3">
        <f t="shared" si="21"/>
        <v>4.9008687903764761E-3</v>
      </c>
      <c r="G41" s="2">
        <v>0.5</v>
      </c>
      <c r="H41" s="3">
        <f t="shared" si="22"/>
        <v>2.4207746478873238E-2</v>
      </c>
      <c r="I41" s="3">
        <f t="shared" si="23"/>
        <v>0.97579225352112675</v>
      </c>
      <c r="J41" s="5">
        <f t="shared" si="30"/>
        <v>93547.3534818021</v>
      </c>
      <c r="K41" s="5">
        <f t="shared" si="24"/>
        <v>2264.570616857005</v>
      </c>
      <c r="L41" s="5">
        <f t="shared" si="25"/>
        <v>462075.34086686798</v>
      </c>
      <c r="M41" s="5">
        <f t="shared" si="16"/>
        <v>2480593.3917838088</v>
      </c>
      <c r="N41" s="33">
        <f t="shared" si="26"/>
        <v>26.516980966932028</v>
      </c>
      <c r="O41" s="4"/>
      <c r="Q41" s="27" t="s">
        <v>58</v>
      </c>
      <c r="R41" s="29">
        <f t="shared" si="17"/>
        <v>93547.3534818021</v>
      </c>
      <c r="S41" s="29">
        <f t="shared" si="18"/>
        <v>462075.34086686798</v>
      </c>
      <c r="T41" s="35">
        <f t="shared" si="19"/>
        <v>26.516980966932028</v>
      </c>
      <c r="U41" s="42">
        <v>0.86473435856680392</v>
      </c>
      <c r="V41" s="43">
        <f t="shared" si="31"/>
        <v>0.13526564143319608</v>
      </c>
      <c r="W41" s="29">
        <f t="shared" si="27"/>
        <v>399572.42349404836</v>
      </c>
      <c r="X41" s="29">
        <f t="shared" si="20"/>
        <v>1867826.7563639823</v>
      </c>
      <c r="Y41" s="35">
        <f t="shared" si="28"/>
        <v>19.966644558547916</v>
      </c>
      <c r="Z41" s="36">
        <f t="shared" si="29"/>
        <v>6.550336408384112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3695</v>
      </c>
      <c r="E42" s="55">
        <v>41</v>
      </c>
      <c r="F42" s="3">
        <f t="shared" si="21"/>
        <v>1.1096075778078484E-2</v>
      </c>
      <c r="G42" s="2">
        <v>0.5</v>
      </c>
      <c r="H42" s="3">
        <f t="shared" si="22"/>
        <v>5.3982883475971029E-2</v>
      </c>
      <c r="I42" s="3">
        <f t="shared" si="23"/>
        <v>0.94601711652402898</v>
      </c>
      <c r="J42" s="5">
        <f t="shared" si="30"/>
        <v>91282.782864945097</v>
      </c>
      <c r="K42" s="5">
        <f t="shared" si="24"/>
        <v>4927.7078307606962</v>
      </c>
      <c r="L42" s="5">
        <f t="shared" si="25"/>
        <v>444094.64474782371</v>
      </c>
      <c r="M42" s="5">
        <f t="shared" si="16"/>
        <v>2018518.0509169409</v>
      </c>
      <c r="N42" s="33">
        <f t="shared" si="26"/>
        <v>22.112801423937558</v>
      </c>
      <c r="O42" s="4"/>
      <c r="Q42" s="27" t="s">
        <v>60</v>
      </c>
      <c r="R42" s="29">
        <f t="shared" si="17"/>
        <v>91282.782864945097</v>
      </c>
      <c r="S42" s="29">
        <f t="shared" si="18"/>
        <v>444094.64474782371</v>
      </c>
      <c r="T42" s="35">
        <f t="shared" si="19"/>
        <v>22.112801423937558</v>
      </c>
      <c r="U42" s="42">
        <v>0.81758889711164551</v>
      </c>
      <c r="V42" s="43">
        <f t="shared" si="31"/>
        <v>0.18241110288835449</v>
      </c>
      <c r="W42" s="29">
        <f t="shared" si="27"/>
        <v>363086.85081256123</v>
      </c>
      <c r="X42" s="29">
        <f t="shared" si="20"/>
        <v>1468254.3328699339</v>
      </c>
      <c r="Y42" s="35">
        <f t="shared" si="28"/>
        <v>16.084679791612498</v>
      </c>
      <c r="Z42" s="36">
        <f t="shared" si="29"/>
        <v>6.0281216323250604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2863</v>
      </c>
      <c r="E43" s="55">
        <v>51</v>
      </c>
      <c r="F43" s="3">
        <f t="shared" si="21"/>
        <v>1.7813482361159622E-2</v>
      </c>
      <c r="G43" s="2">
        <v>0.5</v>
      </c>
      <c r="H43" s="3">
        <f t="shared" si="22"/>
        <v>8.5270021735495735E-2</v>
      </c>
      <c r="I43" s="3">
        <f t="shared" si="23"/>
        <v>0.91472997826450431</v>
      </c>
      <c r="J43" s="5">
        <f t="shared" si="30"/>
        <v>86355.075034184396</v>
      </c>
      <c r="K43" s="5">
        <f t="shared" si="24"/>
        <v>7363.4991251352685</v>
      </c>
      <c r="L43" s="5">
        <f t="shared" si="25"/>
        <v>413366.62735808385</v>
      </c>
      <c r="M43" s="5">
        <f t="shared" si="16"/>
        <v>1574423.4061691172</v>
      </c>
      <c r="N43" s="33">
        <f t="shared" si="26"/>
        <v>18.231973112707831</v>
      </c>
      <c r="O43" s="4"/>
      <c r="Q43" s="27" t="s">
        <v>62</v>
      </c>
      <c r="R43" s="29">
        <f t="shared" si="17"/>
        <v>86355.075034184396</v>
      </c>
      <c r="S43" s="29">
        <f t="shared" si="18"/>
        <v>413366.62735808385</v>
      </c>
      <c r="T43" s="35">
        <f t="shared" si="19"/>
        <v>18.231973112707831</v>
      </c>
      <c r="U43" s="42">
        <v>0.77888026534586052</v>
      </c>
      <c r="V43" s="43">
        <f t="shared" si="31"/>
        <v>0.22111973465413948</v>
      </c>
      <c r="W43" s="29">
        <f t="shared" si="27"/>
        <v>321963.10840178782</v>
      </c>
      <c r="X43" s="29">
        <f t="shared" si="20"/>
        <v>1105167.4820573726</v>
      </c>
      <c r="Y43" s="35">
        <f t="shared" si="28"/>
        <v>12.797944783440725</v>
      </c>
      <c r="Z43" s="36">
        <f t="shared" si="29"/>
        <v>5.4340283292671057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2128</v>
      </c>
      <c r="E44" s="55">
        <v>55</v>
      </c>
      <c r="F44" s="3">
        <f t="shared" si="21"/>
        <v>2.5845864661654134E-2</v>
      </c>
      <c r="G44" s="2">
        <v>0.5</v>
      </c>
      <c r="H44" s="3">
        <f t="shared" si="22"/>
        <v>0.12138600750386226</v>
      </c>
      <c r="I44" s="3">
        <f t="shared" si="23"/>
        <v>0.8786139924961377</v>
      </c>
      <c r="J44" s="5">
        <f t="shared" si="30"/>
        <v>78991.575909049134</v>
      </c>
      <c r="K44" s="5">
        <f t="shared" si="24"/>
        <v>9588.4720260377435</v>
      </c>
      <c r="L44" s="5">
        <f t="shared" si="25"/>
        <v>370986.69948015129</v>
      </c>
      <c r="M44" s="5">
        <f t="shared" si="16"/>
        <v>1161056.7788110333</v>
      </c>
      <c r="N44" s="33">
        <f t="shared" si="26"/>
        <v>14.698488610328191</v>
      </c>
      <c r="O44" s="4"/>
      <c r="Q44" s="27" t="s">
        <v>64</v>
      </c>
      <c r="R44" s="29">
        <f t="shared" si="17"/>
        <v>78991.575909049134</v>
      </c>
      <c r="S44" s="29">
        <f t="shared" si="18"/>
        <v>370986.69948015129</v>
      </c>
      <c r="T44" s="35">
        <f t="shared" si="19"/>
        <v>14.698488610328191</v>
      </c>
      <c r="U44" s="42">
        <v>0.71980976748499381</v>
      </c>
      <c r="V44" s="43">
        <f t="shared" si="31"/>
        <v>0.28019023251500619</v>
      </c>
      <c r="W44" s="29">
        <f t="shared" si="27"/>
        <v>267039.84989283298</v>
      </c>
      <c r="X44" s="29">
        <f t="shared" si="20"/>
        <v>783204.37365558464</v>
      </c>
      <c r="Y44" s="35">
        <f t="shared" si="28"/>
        <v>9.9150366940060266</v>
      </c>
      <c r="Z44" s="36">
        <f t="shared" si="29"/>
        <v>4.7834519163221643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1255</v>
      </c>
      <c r="E45" s="55">
        <v>56</v>
      </c>
      <c r="F45" s="3">
        <f t="shared" si="21"/>
        <v>4.4621513944223111E-2</v>
      </c>
      <c r="G45" s="2">
        <v>0.5</v>
      </c>
      <c r="H45" s="3">
        <f t="shared" si="22"/>
        <v>0.20071684587813624</v>
      </c>
      <c r="I45" s="3">
        <f t="shared" si="23"/>
        <v>0.79928315412186379</v>
      </c>
      <c r="J45" s="5">
        <f t="shared" si="30"/>
        <v>69403.103883011383</v>
      </c>
      <c r="K45" s="5">
        <f t="shared" si="24"/>
        <v>13930.372105550674</v>
      </c>
      <c r="L45" s="5">
        <f t="shared" si="25"/>
        <v>312189.58915118023</v>
      </c>
      <c r="M45" s="5">
        <f t="shared" si="16"/>
        <v>790070.07933088194</v>
      </c>
      <c r="N45" s="33">
        <f t="shared" si="26"/>
        <v>11.383785956643313</v>
      </c>
      <c r="O45" s="4"/>
      <c r="Q45" s="27" t="s">
        <v>66</v>
      </c>
      <c r="R45" s="29">
        <f t="shared" si="17"/>
        <v>69403.103883011383</v>
      </c>
      <c r="S45" s="29">
        <f t="shared" si="18"/>
        <v>312189.58915118023</v>
      </c>
      <c r="T45" s="35">
        <f t="shared" si="19"/>
        <v>11.383785956643313</v>
      </c>
      <c r="U45" s="42">
        <v>0.68480776711742686</v>
      </c>
      <c r="V45" s="43">
        <f t="shared" si="31"/>
        <v>0.31519223288257314</v>
      </c>
      <c r="W45" s="29">
        <f t="shared" si="27"/>
        <v>213789.85546392659</v>
      </c>
      <c r="X45" s="29">
        <f t="shared" si="20"/>
        <v>516164.5237627516</v>
      </c>
      <c r="Y45" s="35">
        <f t="shared" si="28"/>
        <v>7.4371965356595426</v>
      </c>
      <c r="Z45" s="36">
        <f t="shared" si="29"/>
        <v>3.9465894209837709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751</v>
      </c>
      <c r="E46" s="55">
        <v>53</v>
      </c>
      <c r="F46" s="3">
        <f t="shared" si="21"/>
        <v>7.057256990679095E-2</v>
      </c>
      <c r="G46" s="2">
        <v>0.5</v>
      </c>
      <c r="H46" s="3">
        <f t="shared" si="22"/>
        <v>0.29994340690435767</v>
      </c>
      <c r="I46" s="3">
        <f t="shared" si="23"/>
        <v>0.70005659309564239</v>
      </c>
      <c r="J46" s="5">
        <f t="shared" si="30"/>
        <v>55472.731777460707</v>
      </c>
      <c r="K46" s="5">
        <f t="shared" si="24"/>
        <v>16638.680159623189</v>
      </c>
      <c r="L46" s="5">
        <f t="shared" si="25"/>
        <v>235766.95848824558</v>
      </c>
      <c r="M46" s="5">
        <f>L46+M47</f>
        <v>477880.49017970171</v>
      </c>
      <c r="N46" s="33">
        <f t="shared" si="26"/>
        <v>8.6146918471008274</v>
      </c>
      <c r="O46" s="4"/>
      <c r="Q46" s="27" t="s">
        <v>68</v>
      </c>
      <c r="R46" s="29">
        <f t="shared" si="17"/>
        <v>55472.731777460707</v>
      </c>
      <c r="S46" s="29">
        <f t="shared" si="18"/>
        <v>235766.95848824558</v>
      </c>
      <c r="T46" s="35">
        <f t="shared" si="19"/>
        <v>8.6146918471008274</v>
      </c>
      <c r="U46" s="42">
        <v>0.65629805890441617</v>
      </c>
      <c r="V46" s="43">
        <f t="shared" si="31"/>
        <v>0.34370194109558383</v>
      </c>
      <c r="W46" s="29">
        <f t="shared" si="27"/>
        <v>154733.39720963364</v>
      </c>
      <c r="X46" s="29">
        <f>X47+W46</f>
        <v>302374.66829882504</v>
      </c>
      <c r="Y46" s="35">
        <f t="shared" si="28"/>
        <v>5.450870339536511</v>
      </c>
      <c r="Z46" s="36">
        <f t="shared" si="29"/>
        <v>3.1638215075643163</v>
      </c>
    </row>
    <row r="47" spans="1:26" s="2" customFormat="1" x14ac:dyDescent="0.25">
      <c r="A47" s="12">
        <v>19</v>
      </c>
      <c r="B47" s="13" t="s">
        <v>69</v>
      </c>
      <c r="C47" s="12"/>
      <c r="D47" s="55">
        <v>505</v>
      </c>
      <c r="E47" s="55">
        <v>81</v>
      </c>
      <c r="F47" s="17">
        <f t="shared" si="21"/>
        <v>0.1603960396039604</v>
      </c>
      <c r="G47" s="12"/>
      <c r="H47" s="17">
        <v>1</v>
      </c>
      <c r="I47" s="17">
        <f t="shared" si="23"/>
        <v>0</v>
      </c>
      <c r="J47" s="21">
        <f t="shared" si="30"/>
        <v>38834.051617837518</v>
      </c>
      <c r="K47" s="21">
        <f t="shared" si="24"/>
        <v>38834.051617837518</v>
      </c>
      <c r="L47" s="21">
        <f>K47/F47</f>
        <v>242113.53169145613</v>
      </c>
      <c r="M47" s="21">
        <f>L47</f>
        <v>242113.53169145613</v>
      </c>
      <c r="N47" s="34">
        <f t="shared" si="26"/>
        <v>6.2345679012345681</v>
      </c>
      <c r="O47" s="4"/>
      <c r="Q47" s="30" t="s">
        <v>69</v>
      </c>
      <c r="R47" s="31">
        <f t="shared" si="17"/>
        <v>38834.051617837518</v>
      </c>
      <c r="S47" s="31">
        <f t="shared" si="18"/>
        <v>242113.53169145613</v>
      </c>
      <c r="T47" s="38">
        <f t="shared" si="19"/>
        <v>6.2345679012345681</v>
      </c>
      <c r="U47" s="44">
        <v>0.6098018151143324</v>
      </c>
      <c r="V47" s="45">
        <f t="shared" si="31"/>
        <v>0.3901981848856676</v>
      </c>
      <c r="W47" s="31">
        <f t="shared" si="27"/>
        <v>147641.27108919137</v>
      </c>
      <c r="X47" s="31">
        <f>W47</f>
        <v>147641.27108919137</v>
      </c>
      <c r="Y47" s="38">
        <f t="shared" si="28"/>
        <v>3.8018508226263927</v>
      </c>
      <c r="Z47" s="37">
        <f t="shared" si="29"/>
        <v>2.4327170786081753</v>
      </c>
    </row>
    <row r="48" spans="1:26" s="2" customFormat="1" ht="13.2" x14ac:dyDescent="0.25">
      <c r="B48" s="2" t="s">
        <v>70</v>
      </c>
      <c r="D48" s="58">
        <f>SUM(D29:D47)</f>
        <v>58458</v>
      </c>
      <c r="E48" s="58">
        <f>SUM(E29:E47)</f>
        <v>417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731</v>
      </c>
      <c r="E54" s="49">
        <f>E4+E29</f>
        <v>2</v>
      </c>
      <c r="F54" s="3">
        <f>E54/D54</f>
        <v>2.7359781121751026E-3</v>
      </c>
      <c r="G54" s="2">
        <v>0.3</v>
      </c>
      <c r="H54" s="18">
        <f>C54*F54/(1+(1-G54)*C54*F54)</f>
        <v>2.7307482250136538E-3</v>
      </c>
      <c r="I54" s="18">
        <f>1-H54</f>
        <v>0.99726925177498638</v>
      </c>
      <c r="J54" s="19">
        <v>100000</v>
      </c>
      <c r="K54" s="20">
        <f>J54*H54</f>
        <v>273.07482250136536</v>
      </c>
      <c r="L54" s="20">
        <f>C54*(J55+G54*K54)</f>
        <v>99808.847624249043</v>
      </c>
      <c r="M54" s="5">
        <f t="shared" ref="M54:M70" si="32">L54+M55</f>
        <v>7479681.3524841005</v>
      </c>
      <c r="N54" s="32">
        <f>M54/J54</f>
        <v>74.796813524840999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99808.847624249043</v>
      </c>
      <c r="T54" s="35">
        <f t="shared" ref="T54:T72" si="35">N54</f>
        <v>74.796813524840999</v>
      </c>
      <c r="U54" s="42">
        <v>0.96170886472285344</v>
      </c>
      <c r="V54" s="43">
        <f>1-U54</f>
        <v>3.829113527714656E-2</v>
      </c>
      <c r="W54" s="29">
        <f>S54*U54</f>
        <v>95987.053538012813</v>
      </c>
      <c r="X54" s="29">
        <f t="shared" ref="X54:X70" si="36">X55+W54</f>
        <v>6660351.0837527271</v>
      </c>
      <c r="Y54" s="40">
        <f>X54/R54</f>
        <v>66.603510837527267</v>
      </c>
      <c r="Z54" s="36">
        <f>T54-Y54</f>
        <v>8.1933026873137322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3853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99726.925177498633</v>
      </c>
      <c r="K55" s="5">
        <f t="shared" ref="K55:K72" si="41">J55*H55</f>
        <v>0</v>
      </c>
      <c r="L55" s="5">
        <f t="shared" ref="L55:L71" si="42">C55*(J56+G55*K55)</f>
        <v>398907.70070999453</v>
      </c>
      <c r="M55" s="5">
        <f t="shared" si="32"/>
        <v>7379872.5048598517</v>
      </c>
      <c r="N55" s="33">
        <f t="shared" ref="N55:N72" si="43">M55/J55</f>
        <v>74.000802608972549</v>
      </c>
      <c r="O55" s="4"/>
      <c r="Q55" s="27" t="s">
        <v>36</v>
      </c>
      <c r="R55" s="29">
        <f t="shared" si="33"/>
        <v>99726.925177498633</v>
      </c>
      <c r="S55" s="29">
        <f t="shared" si="34"/>
        <v>398907.70070999453</v>
      </c>
      <c r="T55" s="35">
        <f t="shared" si="35"/>
        <v>74.000802608972549</v>
      </c>
      <c r="U55" s="42">
        <v>0.96170886472285344</v>
      </c>
      <c r="V55" s="43">
        <f>1-U55</f>
        <v>3.829113527714656E-2</v>
      </c>
      <c r="W55" s="29">
        <f t="shared" ref="W55:W72" si="44">S55*U55</f>
        <v>383633.07197901263</v>
      </c>
      <c r="X55" s="29">
        <f t="shared" si="36"/>
        <v>6564364.0302147139</v>
      </c>
      <c r="Y55" s="35">
        <f t="shared" ref="Y55:Y72" si="45">X55/R55</f>
        <v>65.823387400455317</v>
      </c>
      <c r="Z55" s="36">
        <f t="shared" ref="Z55:Z72" si="46">T55-Y55</f>
        <v>8.1774152085172318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6204</v>
      </c>
      <c r="E56" s="49">
        <f t="shared" si="37"/>
        <v>2</v>
      </c>
      <c r="F56" s="3">
        <f t="shared" si="38"/>
        <v>3.2237266279819472E-4</v>
      </c>
      <c r="G56" s="2">
        <v>0.5</v>
      </c>
      <c r="H56" s="3">
        <f t="shared" si="39"/>
        <v>1.6105653084232568E-3</v>
      </c>
      <c r="I56" s="3">
        <f t="shared" si="40"/>
        <v>0.9983894346915767</v>
      </c>
      <c r="J56" s="5">
        <f t="shared" ref="J56:J72" si="47">I55*J55</f>
        <v>99726.925177498633</v>
      </c>
      <c r="K56" s="5">
        <f t="shared" si="41"/>
        <v>160.61672600660114</v>
      </c>
      <c r="L56" s="5">
        <f t="shared" si="42"/>
        <v>498233.08407247672</v>
      </c>
      <c r="M56" s="5">
        <f t="shared" si="32"/>
        <v>6980964.8041498568</v>
      </c>
      <c r="N56" s="33">
        <f t="shared" si="43"/>
        <v>70.000802608972549</v>
      </c>
      <c r="O56" s="4"/>
      <c r="Q56" s="27" t="s">
        <v>38</v>
      </c>
      <c r="R56" s="29">
        <f t="shared" si="33"/>
        <v>99726.925177498633</v>
      </c>
      <c r="S56" s="29">
        <f t="shared" si="34"/>
        <v>498233.08407247672</v>
      </c>
      <c r="T56" s="35">
        <f t="shared" si="35"/>
        <v>70.000802608972549</v>
      </c>
      <c r="U56" s="42">
        <v>0.96170886472285344</v>
      </c>
      <c r="V56" s="43">
        <f>1-U56</f>
        <v>3.829113527714656E-2</v>
      </c>
      <c r="W56" s="29">
        <f t="shared" si="44"/>
        <v>479155.17365070758</v>
      </c>
      <c r="X56" s="29">
        <f t="shared" si="36"/>
        <v>6180730.9582357015</v>
      </c>
      <c r="Y56" s="35">
        <f t="shared" si="45"/>
        <v>61.976551941563912</v>
      </c>
      <c r="Z56" s="36">
        <f t="shared" si="46"/>
        <v>8.0242506674086371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6866</v>
      </c>
      <c r="E57" s="49">
        <f t="shared" si="37"/>
        <v>3</v>
      </c>
      <c r="F57" s="3">
        <f t="shared" si="38"/>
        <v>4.3693562481794348E-4</v>
      </c>
      <c r="G57" s="2">
        <v>0.5</v>
      </c>
      <c r="H57" s="3">
        <f t="shared" si="39"/>
        <v>2.1822943187604573E-3</v>
      </c>
      <c r="I57" s="3">
        <f t="shared" si="40"/>
        <v>0.99781770568123951</v>
      </c>
      <c r="J57" s="5">
        <f t="shared" si="47"/>
        <v>99566.308451492034</v>
      </c>
      <c r="K57" s="5">
        <f t="shared" si="41"/>
        <v>217.28298927364236</v>
      </c>
      <c r="L57" s="5">
        <f t="shared" si="42"/>
        <v>497288.33478427603</v>
      </c>
      <c r="M57" s="5">
        <f t="shared" si="32"/>
        <v>6482731.7200773796</v>
      </c>
      <c r="N57" s="33">
        <f t="shared" si="43"/>
        <v>65.109692434120106</v>
      </c>
      <c r="O57" s="4"/>
      <c r="Q57" s="27" t="s">
        <v>40</v>
      </c>
      <c r="R57" s="29">
        <f t="shared" si="33"/>
        <v>99566.308451492034</v>
      </c>
      <c r="S57" s="29">
        <f t="shared" si="34"/>
        <v>497288.33478427603</v>
      </c>
      <c r="T57" s="35">
        <f t="shared" si="35"/>
        <v>65.109692434120106</v>
      </c>
      <c r="U57" s="42">
        <v>0.96170886472285344</v>
      </c>
      <c r="V57" s="43">
        <f>1-U57</f>
        <v>3.829113527714656E-2</v>
      </c>
      <c r="W57" s="29">
        <f t="shared" si="44"/>
        <v>478246.59988530434</v>
      </c>
      <c r="X57" s="29">
        <f t="shared" si="36"/>
        <v>5701575.7845849944</v>
      </c>
      <c r="Y57" s="35">
        <f t="shared" si="45"/>
        <v>57.264107440146383</v>
      </c>
      <c r="Z57" s="36">
        <f t="shared" si="46"/>
        <v>7.8455849939737234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7284</v>
      </c>
      <c r="E58" s="49">
        <f t="shared" si="37"/>
        <v>6</v>
      </c>
      <c r="F58" s="3">
        <f t="shared" si="38"/>
        <v>8.2372322899505767E-4</v>
      </c>
      <c r="G58" s="2">
        <v>0.5</v>
      </c>
      <c r="H58" s="3">
        <f t="shared" si="39"/>
        <v>4.1101520756267988E-3</v>
      </c>
      <c r="I58" s="3">
        <f t="shared" si="40"/>
        <v>0.99588984792437318</v>
      </c>
      <c r="J58" s="5">
        <f t="shared" si="47"/>
        <v>99349.025462218386</v>
      </c>
      <c r="K58" s="5">
        <f t="shared" si="41"/>
        <v>408.33960321503656</v>
      </c>
      <c r="L58" s="5">
        <f t="shared" si="42"/>
        <v>495724.27830305439</v>
      </c>
      <c r="M58" s="5">
        <f t="shared" si="32"/>
        <v>5985443.3852931038</v>
      </c>
      <c r="N58" s="33">
        <f t="shared" si="43"/>
        <v>60.24662403527369</v>
      </c>
      <c r="O58" s="4"/>
      <c r="Q58" s="27" t="s">
        <v>42</v>
      </c>
      <c r="R58" s="29">
        <f t="shared" si="33"/>
        <v>99349.025462218386</v>
      </c>
      <c r="S58" s="29">
        <f t="shared" si="34"/>
        <v>495724.27830305439</v>
      </c>
      <c r="T58" s="35">
        <f t="shared" si="35"/>
        <v>60.24662403527369</v>
      </c>
      <c r="U58" s="42">
        <v>0.96170886472285344</v>
      </c>
      <c r="V58" s="43">
        <f>1-U58</f>
        <v>3.829113527714656E-2</v>
      </c>
      <c r="W58" s="29">
        <f t="shared" si="44"/>
        <v>476742.4329023863</v>
      </c>
      <c r="X58" s="29">
        <f t="shared" si="36"/>
        <v>5223329.18469969</v>
      </c>
      <c r="Y58" s="35">
        <f t="shared" si="45"/>
        <v>52.575545259737638</v>
      </c>
      <c r="Z58" s="36">
        <f t="shared" si="46"/>
        <v>7.6710787755360528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7665</v>
      </c>
      <c r="E59" s="49">
        <f t="shared" si="37"/>
        <v>11</v>
      </c>
      <c r="F59" s="3">
        <f t="shared" si="38"/>
        <v>1.4350945857795174E-3</v>
      </c>
      <c r="G59" s="2">
        <v>0.5</v>
      </c>
      <c r="H59" s="3">
        <f t="shared" si="39"/>
        <v>7.1498212544686386E-3</v>
      </c>
      <c r="I59" s="3">
        <f t="shared" si="40"/>
        <v>0.99285017874553139</v>
      </c>
      <c r="J59" s="5">
        <f t="shared" si="47"/>
        <v>98940.685859003352</v>
      </c>
      <c r="K59" s="5">
        <f t="shared" si="41"/>
        <v>707.40821868640683</v>
      </c>
      <c r="L59" s="5">
        <f t="shared" si="42"/>
        <v>492934.90874830075</v>
      </c>
      <c r="M59" s="5">
        <f t="shared" si="32"/>
        <v>5489719.1069900496</v>
      </c>
      <c r="N59" s="33">
        <f t="shared" si="43"/>
        <v>55.484951001989636</v>
      </c>
      <c r="O59" s="4"/>
      <c r="Q59" s="27" t="s">
        <v>44</v>
      </c>
      <c r="R59" s="29">
        <f t="shared" si="33"/>
        <v>98940.685859003352</v>
      </c>
      <c r="S59" s="29">
        <f t="shared" si="34"/>
        <v>492934.90874830075</v>
      </c>
      <c r="T59" s="35">
        <f t="shared" si="35"/>
        <v>55.484951001989636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474741.51388780988</v>
      </c>
      <c r="X59" s="29">
        <f t="shared" si="36"/>
        <v>4746586.7517973036</v>
      </c>
      <c r="Y59" s="35">
        <f t="shared" si="45"/>
        <v>47.974063557245657</v>
      </c>
      <c r="Z59" s="36">
        <f t="shared" si="46"/>
        <v>7.5108874447439788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8537</v>
      </c>
      <c r="E60" s="49">
        <f t="shared" si="37"/>
        <v>15</v>
      </c>
      <c r="F60" s="3">
        <f t="shared" si="38"/>
        <v>1.757057514349303E-3</v>
      </c>
      <c r="G60" s="2">
        <v>0.5</v>
      </c>
      <c r="H60" s="3">
        <f t="shared" si="39"/>
        <v>8.7468657064551855E-3</v>
      </c>
      <c r="I60" s="3">
        <f t="shared" si="40"/>
        <v>0.99125313429354478</v>
      </c>
      <c r="J60" s="5">
        <f t="shared" si="47"/>
        <v>98233.277640316941</v>
      </c>
      <c r="K60" s="5">
        <f t="shared" si="41"/>
        <v>859.23328742477918</v>
      </c>
      <c r="L60" s="5">
        <f t="shared" si="42"/>
        <v>489018.30498302274</v>
      </c>
      <c r="M60" s="5">
        <f t="shared" si="32"/>
        <v>4996784.1982417488</v>
      </c>
      <c r="N60" s="33">
        <f t="shared" si="43"/>
        <v>50.866512023935222</v>
      </c>
      <c r="O60" s="4"/>
      <c r="Q60" s="27" t="s">
        <v>46</v>
      </c>
      <c r="R60" s="29">
        <f t="shared" si="33"/>
        <v>98233.277640316941</v>
      </c>
      <c r="S60" s="29">
        <f t="shared" si="34"/>
        <v>489018.30498302274</v>
      </c>
      <c r="T60" s="35">
        <f t="shared" si="35"/>
        <v>50.866512023935222</v>
      </c>
      <c r="U60" s="42">
        <v>0.95736753435116873</v>
      </c>
      <c r="V60" s="43">
        <f t="shared" si="48"/>
        <v>4.2632465648831275E-2</v>
      </c>
      <c r="W60" s="29">
        <f t="shared" si="44"/>
        <v>468170.2488941843</v>
      </c>
      <c r="X60" s="29">
        <f t="shared" si="36"/>
        <v>4271845.237909494</v>
      </c>
      <c r="Y60" s="35">
        <f t="shared" si="45"/>
        <v>43.486742380224129</v>
      </c>
      <c r="Z60" s="36">
        <f t="shared" si="46"/>
        <v>7.3797696437110929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8325</v>
      </c>
      <c r="E61" s="49">
        <f t="shared" si="37"/>
        <v>14</v>
      </c>
      <c r="F61" s="3">
        <f t="shared" si="38"/>
        <v>1.6816816816816818E-3</v>
      </c>
      <c r="G61" s="2">
        <v>0.5</v>
      </c>
      <c r="H61" s="3">
        <f t="shared" si="39"/>
        <v>8.3732057416267928E-3</v>
      </c>
      <c r="I61" s="3">
        <f t="shared" si="40"/>
        <v>0.99162679425837319</v>
      </c>
      <c r="J61" s="5">
        <f t="shared" si="47"/>
        <v>97374.044352892161</v>
      </c>
      <c r="K61" s="5">
        <f t="shared" si="41"/>
        <v>815.33290726105861</v>
      </c>
      <c r="L61" s="5">
        <f t="shared" si="42"/>
        <v>484831.88949630817</v>
      </c>
      <c r="M61" s="5">
        <f t="shared" si="32"/>
        <v>4507765.8932587262</v>
      </c>
      <c r="N61" s="33">
        <f t="shared" si="43"/>
        <v>46.293300470525629</v>
      </c>
      <c r="O61" s="4"/>
      <c r="Q61" s="27" t="s">
        <v>48</v>
      </c>
      <c r="R61" s="29">
        <f t="shared" si="33"/>
        <v>97374.044352892161</v>
      </c>
      <c r="S61" s="29">
        <f t="shared" si="34"/>
        <v>484831.88949630817</v>
      </c>
      <c r="T61" s="35">
        <f t="shared" si="35"/>
        <v>46.293300470525629</v>
      </c>
      <c r="U61" s="42">
        <v>0.95681081085376496</v>
      </c>
      <c r="V61" s="43">
        <f t="shared" si="48"/>
        <v>4.3189189146235041E-2</v>
      </c>
      <c r="W61" s="29">
        <f t="shared" si="44"/>
        <v>463892.39331672562</v>
      </c>
      <c r="X61" s="29">
        <f t="shared" si="36"/>
        <v>3803674.9890153096</v>
      </c>
      <c r="Y61" s="35">
        <f t="shared" si="45"/>
        <v>39.062514187358332</v>
      </c>
      <c r="Z61" s="36">
        <f t="shared" si="46"/>
        <v>7.2307862831672978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8330</v>
      </c>
      <c r="E62" s="49">
        <f t="shared" si="37"/>
        <v>18</v>
      </c>
      <c r="F62" s="3">
        <f t="shared" si="38"/>
        <v>2.1608643457382954E-3</v>
      </c>
      <c r="G62" s="2">
        <v>0.5</v>
      </c>
      <c r="H62" s="3">
        <f t="shared" si="39"/>
        <v>1.0746268656716419E-2</v>
      </c>
      <c r="I62" s="3">
        <f t="shared" si="40"/>
        <v>0.98925373134328354</v>
      </c>
      <c r="J62" s="5">
        <f t="shared" si="47"/>
        <v>96558.711445631096</v>
      </c>
      <c r="K62" s="5">
        <f t="shared" si="41"/>
        <v>1037.6458543411104</v>
      </c>
      <c r="L62" s="5">
        <f t="shared" si="42"/>
        <v>480199.44259230269</v>
      </c>
      <c r="M62" s="5">
        <f t="shared" si="32"/>
        <v>4022934.0037624184</v>
      </c>
      <c r="N62" s="33">
        <f t="shared" si="43"/>
        <v>41.663087084872657</v>
      </c>
      <c r="O62" s="4"/>
      <c r="Q62" s="27" t="s">
        <v>50</v>
      </c>
      <c r="R62" s="29">
        <f t="shared" si="33"/>
        <v>96558.711445631096</v>
      </c>
      <c r="S62" s="29">
        <f t="shared" si="34"/>
        <v>480199.44259230269</v>
      </c>
      <c r="T62" s="35">
        <f t="shared" si="35"/>
        <v>41.663087084872657</v>
      </c>
      <c r="U62" s="42">
        <v>0.94800928093814252</v>
      </c>
      <c r="V62" s="43">
        <f t="shared" si="48"/>
        <v>5.1990719061857482E-2</v>
      </c>
      <c r="W62" s="29">
        <f t="shared" si="44"/>
        <v>455233.52827882575</v>
      </c>
      <c r="X62" s="29">
        <f t="shared" si="36"/>
        <v>3339782.5956985839</v>
      </c>
      <c r="Y62" s="35">
        <f t="shared" si="45"/>
        <v>34.588102364840495</v>
      </c>
      <c r="Z62" s="36">
        <f t="shared" si="46"/>
        <v>7.0749847200321625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8884</v>
      </c>
      <c r="E63" s="49">
        <f t="shared" si="37"/>
        <v>39</v>
      </c>
      <c r="F63" s="3">
        <f t="shared" si="38"/>
        <v>4.3899144529491218E-3</v>
      </c>
      <c r="G63" s="2">
        <v>0.5</v>
      </c>
      <c r="H63" s="3">
        <f t="shared" si="39"/>
        <v>2.1711295440627956E-2</v>
      </c>
      <c r="I63" s="3">
        <f t="shared" si="40"/>
        <v>0.978288704559372</v>
      </c>
      <c r="J63" s="5">
        <f t="shared" si="47"/>
        <v>95521.065591289982</v>
      </c>
      <c r="K63" s="5">
        <f t="shared" si="41"/>
        <v>2073.8860758560982</v>
      </c>
      <c r="L63" s="5">
        <f t="shared" si="42"/>
        <v>472420.61276680965</v>
      </c>
      <c r="M63" s="5">
        <f t="shared" si="32"/>
        <v>3542734.5611701156</v>
      </c>
      <c r="N63" s="33">
        <f t="shared" si="43"/>
        <v>37.08851591259004</v>
      </c>
      <c r="O63" s="4"/>
      <c r="Q63" s="27" t="s">
        <v>52</v>
      </c>
      <c r="R63" s="29">
        <f t="shared" si="33"/>
        <v>95521.065591289982</v>
      </c>
      <c r="S63" s="29">
        <f t="shared" si="34"/>
        <v>472420.61276680965</v>
      </c>
      <c r="T63" s="35">
        <f t="shared" si="35"/>
        <v>37.08851591259004</v>
      </c>
      <c r="U63" s="42">
        <v>0.94216194080535964</v>
      </c>
      <c r="V63" s="43">
        <f t="shared" si="48"/>
        <v>5.7838059194640357E-2</v>
      </c>
      <c r="W63" s="29">
        <f t="shared" si="44"/>
        <v>445096.72140083462</v>
      </c>
      <c r="X63" s="29">
        <f t="shared" si="36"/>
        <v>2884549.0674197581</v>
      </c>
      <c r="Y63" s="35">
        <f t="shared" si="45"/>
        <v>30.198041129084551</v>
      </c>
      <c r="Z63" s="36">
        <f t="shared" si="46"/>
        <v>6.8904747835054891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10295</v>
      </c>
      <c r="E64" s="49">
        <f t="shared" si="37"/>
        <v>51</v>
      </c>
      <c r="F64" s="3">
        <f t="shared" si="38"/>
        <v>4.953861097620204E-3</v>
      </c>
      <c r="G64" s="2">
        <v>0.5</v>
      </c>
      <c r="H64" s="3">
        <f t="shared" si="39"/>
        <v>2.4466298872631326E-2</v>
      </c>
      <c r="I64" s="3">
        <f t="shared" si="40"/>
        <v>0.9755337011273687</v>
      </c>
      <c r="J64" s="5">
        <f t="shared" si="47"/>
        <v>93447.179515433876</v>
      </c>
      <c r="K64" s="5">
        <f t="shared" si="41"/>
        <v>2286.3066228290368</v>
      </c>
      <c r="L64" s="5">
        <f t="shared" si="42"/>
        <v>461520.13102009671</v>
      </c>
      <c r="M64" s="5">
        <f t="shared" si="32"/>
        <v>3070313.9484033058</v>
      </c>
      <c r="N64" s="33">
        <f t="shared" si="43"/>
        <v>32.856143591751831</v>
      </c>
      <c r="O64" s="4"/>
      <c r="Q64" s="27" t="s">
        <v>54</v>
      </c>
      <c r="R64" s="29">
        <f t="shared" si="33"/>
        <v>93447.179515433876</v>
      </c>
      <c r="S64" s="29">
        <f t="shared" si="34"/>
        <v>461520.13102009671</v>
      </c>
      <c r="T64" s="35">
        <f t="shared" si="35"/>
        <v>32.856143591751831</v>
      </c>
      <c r="U64" s="42">
        <v>0.92489605986448908</v>
      </c>
      <c r="V64" s="43">
        <f t="shared" si="48"/>
        <v>7.5103940135510916E-2</v>
      </c>
      <c r="W64" s="29">
        <f t="shared" si="44"/>
        <v>426858.15072863019</v>
      </c>
      <c r="X64" s="29">
        <f t="shared" si="36"/>
        <v>2439452.3460189234</v>
      </c>
      <c r="Y64" s="35">
        <f t="shared" si="45"/>
        <v>26.105146871939777</v>
      </c>
      <c r="Z64" s="36">
        <f t="shared" si="46"/>
        <v>6.7509967198120542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10034</v>
      </c>
      <c r="E65" s="49">
        <f t="shared" si="37"/>
        <v>70</v>
      </c>
      <c r="F65" s="3">
        <f t="shared" si="38"/>
        <v>6.9762806458042656E-3</v>
      </c>
      <c r="G65" s="2">
        <v>0.5</v>
      </c>
      <c r="H65" s="3">
        <f t="shared" si="39"/>
        <v>3.4283475364874132E-2</v>
      </c>
      <c r="I65" s="3">
        <f t="shared" si="40"/>
        <v>0.96571652463512592</v>
      </c>
      <c r="J65" s="5">
        <f t="shared" si="47"/>
        <v>91160.872892604835</v>
      </c>
      <c r="K65" s="5">
        <f t="shared" si="41"/>
        <v>3125.3115400540401</v>
      </c>
      <c r="L65" s="5">
        <f t="shared" si="42"/>
        <v>447991.08561288909</v>
      </c>
      <c r="M65" s="5">
        <f t="shared" si="32"/>
        <v>2608793.8173832092</v>
      </c>
      <c r="N65" s="33">
        <f t="shared" si="43"/>
        <v>28.617472985988051</v>
      </c>
      <c r="O65" s="4"/>
      <c r="Q65" s="27" t="s">
        <v>56</v>
      </c>
      <c r="R65" s="29">
        <f t="shared" si="33"/>
        <v>91160.872892604835</v>
      </c>
      <c r="S65" s="29">
        <f t="shared" si="34"/>
        <v>447991.08561288909</v>
      </c>
      <c r="T65" s="35">
        <f t="shared" si="35"/>
        <v>28.617472985988051</v>
      </c>
      <c r="U65" s="42">
        <v>0.89970667843387275</v>
      </c>
      <c r="V65" s="43">
        <f t="shared" si="48"/>
        <v>0.10029332156612725</v>
      </c>
      <c r="W65" s="29">
        <f t="shared" si="44"/>
        <v>403060.57160475716</v>
      </c>
      <c r="X65" s="29">
        <f t="shared" si="36"/>
        <v>2012594.1952902931</v>
      </c>
      <c r="Y65" s="35">
        <f t="shared" si="45"/>
        <v>22.077390567127392</v>
      </c>
      <c r="Z65" s="36">
        <f t="shared" si="46"/>
        <v>6.5400824188606599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8756</v>
      </c>
      <c r="E66" s="49">
        <f t="shared" si="37"/>
        <v>92</v>
      </c>
      <c r="F66" s="3">
        <f t="shared" si="38"/>
        <v>1.0507080858839652E-2</v>
      </c>
      <c r="G66" s="2">
        <v>0.5</v>
      </c>
      <c r="H66" s="3">
        <f t="shared" si="39"/>
        <v>5.1190741152904513E-2</v>
      </c>
      <c r="I66" s="3">
        <f t="shared" si="40"/>
        <v>0.94880925884709544</v>
      </c>
      <c r="J66" s="5">
        <f t="shared" si="47"/>
        <v>88035.561352550794</v>
      </c>
      <c r="K66" s="5">
        <f t="shared" si="41"/>
        <v>4506.6056334490722</v>
      </c>
      <c r="L66" s="5">
        <f t="shared" si="42"/>
        <v>428911.29267913126</v>
      </c>
      <c r="M66" s="5">
        <f t="shared" si="32"/>
        <v>2160802.7317703203</v>
      </c>
      <c r="N66" s="33">
        <f t="shared" si="43"/>
        <v>24.544657847038444</v>
      </c>
      <c r="O66" s="4"/>
      <c r="Q66" s="27" t="s">
        <v>58</v>
      </c>
      <c r="R66" s="29">
        <f t="shared" si="33"/>
        <v>88035.561352550794</v>
      </c>
      <c r="S66" s="29">
        <f t="shared" si="34"/>
        <v>428911.29267913126</v>
      </c>
      <c r="T66" s="35">
        <f t="shared" si="35"/>
        <v>24.544657847038444</v>
      </c>
      <c r="U66" s="42">
        <v>0.86438699185239576</v>
      </c>
      <c r="V66" s="43">
        <f t="shared" si="48"/>
        <v>0.13561300814760424</v>
      </c>
      <c r="W66" s="29">
        <f t="shared" si="44"/>
        <v>370745.34205043677</v>
      </c>
      <c r="X66" s="29">
        <f t="shared" si="36"/>
        <v>1609533.623685536</v>
      </c>
      <c r="Y66" s="35">
        <f t="shared" si="45"/>
        <v>18.282766633814397</v>
      </c>
      <c r="Z66" s="36">
        <f t="shared" si="46"/>
        <v>6.2618912132240467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7063</v>
      </c>
      <c r="E67" s="49">
        <f t="shared" si="37"/>
        <v>105</v>
      </c>
      <c r="F67" s="3">
        <f t="shared" si="38"/>
        <v>1.4866204162537165E-2</v>
      </c>
      <c r="G67" s="2">
        <v>0.5</v>
      </c>
      <c r="H67" s="3">
        <f t="shared" si="39"/>
        <v>7.1667462971810814E-2</v>
      </c>
      <c r="I67" s="3">
        <f t="shared" si="40"/>
        <v>0.92833253702818919</v>
      </c>
      <c r="J67" s="5">
        <f t="shared" si="47"/>
        <v>83528.955719101723</v>
      </c>
      <c r="K67" s="5">
        <f t="shared" si="41"/>
        <v>5986.3083410727477</v>
      </c>
      <c r="L67" s="5">
        <f t="shared" si="42"/>
        <v>402679.00774282683</v>
      </c>
      <c r="M67" s="5">
        <f t="shared" si="32"/>
        <v>1731891.4390911891</v>
      </c>
      <c r="N67" s="33">
        <f t="shared" si="43"/>
        <v>20.734024796327407</v>
      </c>
      <c r="O67" s="4"/>
      <c r="Q67" s="27" t="s">
        <v>60</v>
      </c>
      <c r="R67" s="29">
        <f t="shared" si="33"/>
        <v>83528.955719101723</v>
      </c>
      <c r="S67" s="29">
        <f t="shared" si="34"/>
        <v>402679.00774282683</v>
      </c>
      <c r="T67" s="35">
        <f t="shared" si="35"/>
        <v>20.734024796327407</v>
      </c>
      <c r="U67" s="42">
        <v>0.82345390469096191</v>
      </c>
      <c r="V67" s="43">
        <f t="shared" si="48"/>
        <v>0.17654609530903809</v>
      </c>
      <c r="W67" s="29">
        <f t="shared" si="44"/>
        <v>331587.60126291285</v>
      </c>
      <c r="X67" s="29">
        <f t="shared" si="36"/>
        <v>1238788.2816350993</v>
      </c>
      <c r="Y67" s="35">
        <f t="shared" si="45"/>
        <v>14.830644905953354</v>
      </c>
      <c r="Z67" s="36">
        <f t="shared" si="46"/>
        <v>5.9033798903740529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5312</v>
      </c>
      <c r="E68" s="49">
        <f t="shared" si="37"/>
        <v>112</v>
      </c>
      <c r="F68" s="3">
        <f t="shared" si="38"/>
        <v>2.1084337349397589E-2</v>
      </c>
      <c r="G68" s="2">
        <v>0.5</v>
      </c>
      <c r="H68" s="3">
        <f t="shared" si="39"/>
        <v>0.10014306151645207</v>
      </c>
      <c r="I68" s="3">
        <f t="shared" si="40"/>
        <v>0.89985693848354797</v>
      </c>
      <c r="J68" s="5">
        <f t="shared" si="47"/>
        <v>77542.647378028982</v>
      </c>
      <c r="K68" s="5">
        <f t="shared" si="41"/>
        <v>7765.3581065265071</v>
      </c>
      <c r="L68" s="5">
        <f t="shared" si="42"/>
        <v>368299.84162382869</v>
      </c>
      <c r="M68" s="5">
        <f t="shared" si="32"/>
        <v>1329212.4313483622</v>
      </c>
      <c r="N68" s="33">
        <f t="shared" si="43"/>
        <v>17.141695264391796</v>
      </c>
      <c r="O68" s="4"/>
      <c r="Q68" s="27" t="s">
        <v>62</v>
      </c>
      <c r="R68" s="29">
        <f t="shared" si="33"/>
        <v>77542.647378028982</v>
      </c>
      <c r="S68" s="29">
        <f t="shared" si="34"/>
        <v>368299.84162382869</v>
      </c>
      <c r="T68" s="35">
        <f t="shared" si="35"/>
        <v>17.141695264391796</v>
      </c>
      <c r="U68" s="42">
        <v>0.7557222850963411</v>
      </c>
      <c r="V68" s="43">
        <f t="shared" si="48"/>
        <v>0.2442777149036589</v>
      </c>
      <c r="W68" s="29">
        <f t="shared" si="44"/>
        <v>278332.39791258035</v>
      </c>
      <c r="X68" s="29">
        <f t="shared" si="36"/>
        <v>907200.68037218647</v>
      </c>
      <c r="Y68" s="35">
        <f t="shared" si="45"/>
        <v>11.699377194970953</v>
      </c>
      <c r="Z68" s="36">
        <f t="shared" si="46"/>
        <v>5.4423180694208426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3772</v>
      </c>
      <c r="E69" s="49">
        <f t="shared" si="37"/>
        <v>127</v>
      </c>
      <c r="F69" s="3">
        <f t="shared" si="38"/>
        <v>3.3669141039236482E-2</v>
      </c>
      <c r="G69" s="2">
        <v>0.5</v>
      </c>
      <c r="H69" s="3">
        <f t="shared" si="39"/>
        <v>0.15527570607653751</v>
      </c>
      <c r="I69" s="3">
        <f t="shared" si="40"/>
        <v>0.84472429392346249</v>
      </c>
      <c r="J69" s="5">
        <f t="shared" si="47"/>
        <v>69777.289271502479</v>
      </c>
      <c r="K69" s="5">
        <f t="shared" si="41"/>
        <v>10834.717859739354</v>
      </c>
      <c r="L69" s="5">
        <f t="shared" si="42"/>
        <v>321799.65170816402</v>
      </c>
      <c r="M69" s="5">
        <f t="shared" si="32"/>
        <v>960912.58972453349</v>
      </c>
      <c r="N69" s="33">
        <f t="shared" si="43"/>
        <v>13.77113670875972</v>
      </c>
      <c r="O69" s="4"/>
      <c r="Q69" s="27" t="s">
        <v>64</v>
      </c>
      <c r="R69" s="29">
        <f t="shared" si="33"/>
        <v>69777.289271502479</v>
      </c>
      <c r="S69" s="29">
        <f t="shared" si="34"/>
        <v>321799.65170816402</v>
      </c>
      <c r="T69" s="35">
        <f t="shared" si="35"/>
        <v>13.77113670875972</v>
      </c>
      <c r="U69" s="42">
        <v>0.69850988448397933</v>
      </c>
      <c r="V69" s="43">
        <f t="shared" si="48"/>
        <v>0.30149011551602067</v>
      </c>
      <c r="W69" s="29">
        <f t="shared" si="44"/>
        <v>224780.23754165444</v>
      </c>
      <c r="X69" s="29">
        <f t="shared" si="36"/>
        <v>628868.28245960618</v>
      </c>
      <c r="Y69" s="35">
        <f t="shared" si="45"/>
        <v>9.0125066339663658</v>
      </c>
      <c r="Z69" s="36">
        <f t="shared" si="46"/>
        <v>4.7586300747933539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2271</v>
      </c>
      <c r="E70" s="49">
        <f t="shared" si="37"/>
        <v>113</v>
      </c>
      <c r="F70" s="3">
        <f t="shared" si="38"/>
        <v>4.975781594011449E-2</v>
      </c>
      <c r="G70" s="2">
        <v>0.5</v>
      </c>
      <c r="H70" s="3">
        <f t="shared" si="39"/>
        <v>0.22126493048756612</v>
      </c>
      <c r="I70" s="3">
        <f t="shared" si="40"/>
        <v>0.77873506951243388</v>
      </c>
      <c r="J70" s="5">
        <f t="shared" si="47"/>
        <v>58942.571411763129</v>
      </c>
      <c r="K70" s="5">
        <f t="shared" si="41"/>
        <v>13041.92396618217</v>
      </c>
      <c r="L70" s="5">
        <f t="shared" si="42"/>
        <v>262108.04714336025</v>
      </c>
      <c r="M70" s="5">
        <f t="shared" si="32"/>
        <v>639112.93801636947</v>
      </c>
      <c r="N70" s="33">
        <f t="shared" si="43"/>
        <v>10.84297686220086</v>
      </c>
      <c r="O70" s="4"/>
      <c r="Q70" s="27" t="s">
        <v>66</v>
      </c>
      <c r="R70" s="29">
        <f t="shared" si="33"/>
        <v>58942.571411763129</v>
      </c>
      <c r="S70" s="29">
        <f t="shared" si="34"/>
        <v>262108.04714336025</v>
      </c>
      <c r="T70" s="35">
        <f t="shared" si="35"/>
        <v>10.84297686220086</v>
      </c>
      <c r="U70" s="42">
        <v>0.67065690345363116</v>
      </c>
      <c r="V70" s="43">
        <f t="shared" si="48"/>
        <v>0.32934309654636884</v>
      </c>
      <c r="W70" s="29">
        <f t="shared" si="44"/>
        <v>175784.57126744435</v>
      </c>
      <c r="X70" s="29">
        <f t="shared" si="36"/>
        <v>404088.0449179518</v>
      </c>
      <c r="Y70" s="35">
        <f t="shared" si="45"/>
        <v>6.8556229434759306</v>
      </c>
      <c r="Z70" s="36">
        <f t="shared" si="46"/>
        <v>3.9873539187249296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1230</v>
      </c>
      <c r="E71" s="49">
        <f t="shared" si="49"/>
        <v>107</v>
      </c>
      <c r="F71" s="3">
        <f t="shared" si="38"/>
        <v>8.6991869918699186E-2</v>
      </c>
      <c r="G71" s="2">
        <v>0.5</v>
      </c>
      <c r="H71" s="3">
        <f t="shared" si="39"/>
        <v>0.35726210350584303</v>
      </c>
      <c r="I71" s="3">
        <f t="shared" si="40"/>
        <v>0.64273789649415702</v>
      </c>
      <c r="J71" s="5">
        <f t="shared" si="47"/>
        <v>45900.647445580958</v>
      </c>
      <c r="K71" s="5">
        <f t="shared" si="41"/>
        <v>16398.561858688354</v>
      </c>
      <c r="L71" s="5">
        <f t="shared" si="42"/>
        <v>188506.83258118393</v>
      </c>
      <c r="M71" s="5">
        <f>L71+M72</f>
        <v>377004.89087300922</v>
      </c>
      <c r="N71" s="33">
        <f t="shared" si="43"/>
        <v>8.2134983241789765</v>
      </c>
      <c r="O71" s="4"/>
      <c r="Q71" s="27" t="s">
        <v>68</v>
      </c>
      <c r="R71" s="29">
        <f t="shared" si="33"/>
        <v>45900.647445580958</v>
      </c>
      <c r="S71" s="29">
        <f t="shared" si="34"/>
        <v>188506.83258118393</v>
      </c>
      <c r="T71" s="35">
        <f t="shared" si="35"/>
        <v>8.2134983241789765</v>
      </c>
      <c r="U71" s="42">
        <v>0.63527807449444496</v>
      </c>
      <c r="V71" s="43">
        <f t="shared" si="48"/>
        <v>0.36472192550555504</v>
      </c>
      <c r="W71" s="29">
        <f t="shared" si="44"/>
        <v>119754.25763122123</v>
      </c>
      <c r="X71" s="29">
        <f>X72+W71</f>
        <v>228303.47365050748</v>
      </c>
      <c r="Y71" s="35">
        <f t="shared" si="45"/>
        <v>4.9738617286647271</v>
      </c>
      <c r="Z71" s="36">
        <f t="shared" si="46"/>
        <v>3.2396365955142494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837</v>
      </c>
      <c r="E72" s="50">
        <f t="shared" si="49"/>
        <v>131</v>
      </c>
      <c r="F72" s="17">
        <f t="shared" si="38"/>
        <v>0.15651135005973715</v>
      </c>
      <c r="G72" s="12"/>
      <c r="H72" s="17">
        <v>1</v>
      </c>
      <c r="I72" s="17">
        <f t="shared" si="40"/>
        <v>0</v>
      </c>
      <c r="J72" s="21">
        <f t="shared" si="47"/>
        <v>29502.085586892608</v>
      </c>
      <c r="K72" s="21">
        <f t="shared" si="41"/>
        <v>29502.085586892608</v>
      </c>
      <c r="L72" s="21">
        <f>K72/F72</f>
        <v>188498.05829182529</v>
      </c>
      <c r="M72" s="21">
        <f>L72</f>
        <v>188498.05829182529</v>
      </c>
      <c r="N72" s="34">
        <f t="shared" si="43"/>
        <v>6.3893129770992365</v>
      </c>
      <c r="O72" s="4"/>
      <c r="Q72" s="30" t="s">
        <v>69</v>
      </c>
      <c r="R72" s="31">
        <f t="shared" si="33"/>
        <v>29502.085586892608</v>
      </c>
      <c r="S72" s="31">
        <f t="shared" si="34"/>
        <v>188498.05829182529</v>
      </c>
      <c r="T72" s="38">
        <f t="shared" si="35"/>
        <v>6.3893129770992365</v>
      </c>
      <c r="U72" s="44">
        <v>0.57586384179742911</v>
      </c>
      <c r="V72" s="45">
        <f t="shared" si="48"/>
        <v>0.42413615820257089</v>
      </c>
      <c r="W72" s="31">
        <f t="shared" si="44"/>
        <v>108549.21601928625</v>
      </c>
      <c r="X72" s="31">
        <f>W72</f>
        <v>108549.21601928625</v>
      </c>
      <c r="Y72" s="38">
        <f t="shared" si="45"/>
        <v>3.6793743174385356</v>
      </c>
      <c r="Z72" s="37">
        <f t="shared" si="46"/>
        <v>2.7099386596607009</v>
      </c>
    </row>
    <row r="73" spans="1:26" s="2" customFormat="1" ht="13.2" x14ac:dyDescent="0.25">
      <c r="B73" s="2" t="s">
        <v>70</v>
      </c>
      <c r="D73" s="25">
        <f>SUM(D54:D72)</f>
        <v>116249</v>
      </c>
      <c r="E73" s="25">
        <f>SUM(E54:E72)</f>
        <v>1018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71.259883370883898</v>
      </c>
      <c r="F78" s="54">
        <f>$Y$4</f>
        <v>64.934332684326904</v>
      </c>
      <c r="G78" s="54">
        <f>E78-F78</f>
        <v>6.3255506865569942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78.61147695643939</v>
      </c>
      <c r="F79" s="54">
        <f>$Y$29</f>
        <v>69.692399509721085</v>
      </c>
      <c r="G79" s="54">
        <f t="shared" ref="G79:G80" si="50">E79-F79</f>
        <v>8.9190774467183047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74.796813524840999</v>
      </c>
      <c r="F80" s="54">
        <f>$Y$54</f>
        <v>66.603510837527267</v>
      </c>
      <c r="G80" s="54">
        <f t="shared" si="50"/>
        <v>8.1933026873137322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40E5-551D-4743-954B-15F413240D32}">
  <dimension ref="A1:Z80"/>
  <sheetViews>
    <sheetView workbookViewId="0">
      <selection activeCell="D29" sqref="D29: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433</v>
      </c>
      <c r="E4" s="55">
        <v>6</v>
      </c>
      <c r="F4" s="3">
        <f>E4/D4</f>
        <v>1.3856812933025405E-2</v>
      </c>
      <c r="G4" s="2">
        <v>0.3</v>
      </c>
      <c r="H4" s="18">
        <f>C4*F4/(1+(1-G4)*C4*F4)</f>
        <v>1.372369624885636E-2</v>
      </c>
      <c r="I4" s="18">
        <f>1-H4</f>
        <v>0.98627630375114361</v>
      </c>
      <c r="J4" s="41">
        <v>100000</v>
      </c>
      <c r="K4" s="20">
        <f>J4*H4</f>
        <v>1372.3696248856359</v>
      </c>
      <c r="L4" s="20">
        <f>C4*(J5+G4*K4)</f>
        <v>99039.341262580041</v>
      </c>
      <c r="M4" s="5">
        <f t="shared" ref="M4:M20" si="0">L4+M5</f>
        <v>6909343.1443315269</v>
      </c>
      <c r="N4" s="32">
        <f>M4/J4</f>
        <v>69.093431443315268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99039.341262580041</v>
      </c>
      <c r="T4" s="35">
        <f t="shared" ref="T4:T22" si="3">N4</f>
        <v>69.093431443315268</v>
      </c>
      <c r="U4" s="42">
        <v>0.96680194174873568</v>
      </c>
      <c r="V4" s="43">
        <f>1-U4</f>
        <v>3.3198058251264317E-2</v>
      </c>
      <c r="W4" s="29">
        <f>S4*U4</f>
        <v>95751.427442178057</v>
      </c>
      <c r="X4" s="29">
        <f t="shared" ref="X4:X20" si="4">X5+W4</f>
        <v>6307750.4978274098</v>
      </c>
      <c r="Y4" s="40">
        <f>X4/R4</f>
        <v>63.077504978274099</v>
      </c>
      <c r="Z4" s="36">
        <f>T4-Y4</f>
        <v>6.0159264650411686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1835</v>
      </c>
      <c r="E5" s="55">
        <v>1</v>
      </c>
      <c r="F5" s="3">
        <f t="shared" ref="F5:F22" si="5">E5/D5</f>
        <v>5.4495912806539512E-4</v>
      </c>
      <c r="G5" s="2">
        <v>0.4</v>
      </c>
      <c r="H5" s="3">
        <f t="shared" ref="H5:H21" si="6">C5*F5/(1+(1-G5)*C5*F5)</f>
        <v>2.1769892239033419E-3</v>
      </c>
      <c r="I5" s="3">
        <f t="shared" ref="I5:I22" si="7">1-H5</f>
        <v>0.9978230107760967</v>
      </c>
      <c r="J5" s="5">
        <f>I4*J4</f>
        <v>98627.630375114357</v>
      </c>
      <c r="K5" s="5">
        <f t="shared" ref="K5:K22" si="8">J5*H5</f>
        <v>214.71128850574587</v>
      </c>
      <c r="L5" s="5">
        <f t="shared" ref="L5:L21" si="9">C5*(J6+G5*K5)</f>
        <v>393995.21440804366</v>
      </c>
      <c r="M5" s="5">
        <f t="shared" si="0"/>
        <v>6810303.803068947</v>
      </c>
      <c r="N5" s="33">
        <f t="shared" ref="N5:N22" si="10">M5/J5</f>
        <v>69.050668430003341</v>
      </c>
      <c r="O5" s="4"/>
      <c r="Q5" s="27" t="s">
        <v>36</v>
      </c>
      <c r="R5" s="29">
        <f t="shared" si="1"/>
        <v>98627.630375114357</v>
      </c>
      <c r="S5" s="29">
        <f t="shared" si="2"/>
        <v>393995.21440804366</v>
      </c>
      <c r="T5" s="35">
        <f t="shared" si="3"/>
        <v>69.050668430003341</v>
      </c>
      <c r="U5" s="42">
        <v>0.96680194174873568</v>
      </c>
      <c r="V5" s="43">
        <f>1-U5</f>
        <v>3.3198058251264317E-2</v>
      </c>
      <c r="W5" s="29">
        <f t="shared" ref="W5:W22" si="11">S5*U5</f>
        <v>380915.33832940605</v>
      </c>
      <c r="X5" s="29">
        <f t="shared" si="4"/>
        <v>6211999.0703852316</v>
      </c>
      <c r="Y5" s="35">
        <f t="shared" ref="Y5:Y22" si="12">X5/R5</f>
        <v>62.98436905316381</v>
      </c>
      <c r="Z5" s="36">
        <f t="shared" ref="Z5:Z22" si="13">T5-Y5</f>
        <v>6.066299376839531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3036</v>
      </c>
      <c r="E6" s="55">
        <v>1</v>
      </c>
      <c r="F6" s="3">
        <f t="shared" si="5"/>
        <v>3.2938076416337287E-4</v>
      </c>
      <c r="G6" s="2">
        <v>0.5</v>
      </c>
      <c r="H6" s="3">
        <f t="shared" si="6"/>
        <v>1.6455487905216392E-3</v>
      </c>
      <c r="I6" s="3">
        <f t="shared" si="7"/>
        <v>0.99835445120947841</v>
      </c>
      <c r="J6" s="5">
        <f t="shared" ref="J6:J22" si="14">I5*J5</f>
        <v>98412.919086608614</v>
      </c>
      <c r="K6" s="5">
        <f t="shared" si="8"/>
        <v>161.94325997467274</v>
      </c>
      <c r="L6" s="5">
        <f t="shared" si="9"/>
        <v>491659.73728310643</v>
      </c>
      <c r="M6" s="5">
        <f t="shared" si="0"/>
        <v>6416308.5886609033</v>
      </c>
      <c r="N6" s="33">
        <f t="shared" si="10"/>
        <v>65.197828173496305</v>
      </c>
      <c r="O6" s="4"/>
      <c r="Q6" s="27" t="s">
        <v>38</v>
      </c>
      <c r="R6" s="29">
        <f t="shared" si="1"/>
        <v>98412.919086608614</v>
      </c>
      <c r="S6" s="29">
        <f t="shared" si="2"/>
        <v>491659.73728310643</v>
      </c>
      <c r="T6" s="35">
        <f t="shared" si="3"/>
        <v>65.197828173496305</v>
      </c>
      <c r="U6" s="42">
        <v>0.96680194174873568</v>
      </c>
      <c r="V6" s="43">
        <f>1-U6</f>
        <v>3.3198058251264317E-2</v>
      </c>
      <c r="W6" s="29">
        <f t="shared" si="11"/>
        <v>475337.58868498052</v>
      </c>
      <c r="X6" s="29">
        <f t="shared" si="4"/>
        <v>5831083.7320558252</v>
      </c>
      <c r="Y6" s="35">
        <f t="shared" si="12"/>
        <v>59.251201835850033</v>
      </c>
      <c r="Z6" s="36">
        <f t="shared" si="13"/>
        <v>5.946626337646272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3429</v>
      </c>
      <c r="E7" s="55">
        <v>1</v>
      </c>
      <c r="F7" s="3">
        <f t="shared" si="5"/>
        <v>2.9163021289005544E-4</v>
      </c>
      <c r="G7" s="2">
        <v>0.5</v>
      </c>
      <c r="H7" s="3">
        <f t="shared" si="6"/>
        <v>1.4570887367040654E-3</v>
      </c>
      <c r="I7" s="3">
        <f t="shared" si="7"/>
        <v>0.99854291126329597</v>
      </c>
      <c r="J7" s="5">
        <f t="shared" si="14"/>
        <v>98250.975826633949</v>
      </c>
      <c r="K7" s="5">
        <f t="shared" si="8"/>
        <v>143.16039024717173</v>
      </c>
      <c r="L7" s="5">
        <f t="shared" si="9"/>
        <v>490896.97815755184</v>
      </c>
      <c r="M7" s="5">
        <f t="shared" si="0"/>
        <v>5924648.8513777973</v>
      </c>
      <c r="N7" s="33">
        <f t="shared" si="10"/>
        <v>60.301170563760842</v>
      </c>
      <c r="O7" s="4"/>
      <c r="Q7" s="27" t="s">
        <v>40</v>
      </c>
      <c r="R7" s="29">
        <f t="shared" si="1"/>
        <v>98250.975826633949</v>
      </c>
      <c r="S7" s="29">
        <f t="shared" si="2"/>
        <v>490896.97815755184</v>
      </c>
      <c r="T7" s="35">
        <f t="shared" si="3"/>
        <v>60.301170563760842</v>
      </c>
      <c r="U7" s="42">
        <v>0.96680194174873568</v>
      </c>
      <c r="V7" s="43">
        <f>1-U7</f>
        <v>3.3198058251264317E-2</v>
      </c>
      <c r="W7" s="29">
        <f t="shared" si="11"/>
        <v>474600.15168130782</v>
      </c>
      <c r="X7" s="29">
        <f t="shared" si="4"/>
        <v>5355746.1433708444</v>
      </c>
      <c r="Y7" s="35">
        <f t="shared" si="12"/>
        <v>54.510869722262896</v>
      </c>
      <c r="Z7" s="36">
        <f t="shared" si="13"/>
        <v>5.7903008414979453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3674</v>
      </c>
      <c r="E8" s="55">
        <v>4</v>
      </c>
      <c r="F8" s="3">
        <f t="shared" si="5"/>
        <v>1.0887316276537834E-3</v>
      </c>
      <c r="G8" s="2">
        <v>0.5</v>
      </c>
      <c r="H8" s="3">
        <f t="shared" si="6"/>
        <v>5.4288816503800233E-3</v>
      </c>
      <c r="I8" s="3">
        <f t="shared" si="7"/>
        <v>0.99457111834961998</v>
      </c>
      <c r="J8" s="5">
        <f t="shared" si="14"/>
        <v>98107.81543638678</v>
      </c>
      <c r="K8" s="5">
        <f t="shared" si="8"/>
        <v>532.6157189814702</v>
      </c>
      <c r="L8" s="5">
        <f t="shared" si="9"/>
        <v>489207.53788448026</v>
      </c>
      <c r="M8" s="5">
        <f t="shared" si="0"/>
        <v>5433751.8732202454</v>
      </c>
      <c r="N8" s="33">
        <f t="shared" si="10"/>
        <v>55.38551489553344</v>
      </c>
      <c r="O8" s="4"/>
      <c r="Q8" s="27" t="s">
        <v>42</v>
      </c>
      <c r="R8" s="29">
        <f t="shared" si="1"/>
        <v>98107.81543638678</v>
      </c>
      <c r="S8" s="29">
        <f t="shared" si="2"/>
        <v>489207.53788448026</v>
      </c>
      <c r="T8" s="35">
        <f t="shared" si="3"/>
        <v>55.38551489553344</v>
      </c>
      <c r="U8" s="42">
        <v>0.96680194174873568</v>
      </c>
      <c r="V8" s="43">
        <f>1-U8</f>
        <v>3.3198058251264317E-2</v>
      </c>
      <c r="W8" s="29">
        <f t="shared" si="11"/>
        <v>472966.79754483368</v>
      </c>
      <c r="X8" s="29">
        <f t="shared" si="4"/>
        <v>4881145.9916895367</v>
      </c>
      <c r="Y8" s="35">
        <f t="shared" si="12"/>
        <v>49.752876159539781</v>
      </c>
      <c r="Z8" s="36">
        <f t="shared" si="13"/>
        <v>5.6326387359936589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3770</v>
      </c>
      <c r="E9" s="55">
        <v>7</v>
      </c>
      <c r="F9" s="3">
        <f t="shared" si="5"/>
        <v>1.856763925729443E-3</v>
      </c>
      <c r="G9" s="2">
        <v>0.5</v>
      </c>
      <c r="H9" s="3">
        <f t="shared" si="6"/>
        <v>9.240924092409241E-3</v>
      </c>
      <c r="I9" s="3">
        <f t="shared" si="7"/>
        <v>0.99075907590759071</v>
      </c>
      <c r="J9" s="5">
        <f t="shared" si="14"/>
        <v>97575.19971740531</v>
      </c>
      <c r="K9" s="5">
        <f t="shared" si="8"/>
        <v>901.68501389021412</v>
      </c>
      <c r="L9" s="5">
        <f t="shared" si="9"/>
        <v>485621.78605230094</v>
      </c>
      <c r="M9" s="5">
        <f t="shared" si="0"/>
        <v>4944544.335335765</v>
      </c>
      <c r="N9" s="33">
        <f t="shared" si="10"/>
        <v>50.6741912868846</v>
      </c>
      <c r="O9" s="4"/>
      <c r="Q9" s="27" t="s">
        <v>44</v>
      </c>
      <c r="R9" s="29">
        <f t="shared" si="1"/>
        <v>97575.19971740531</v>
      </c>
      <c r="S9" s="29">
        <f t="shared" si="2"/>
        <v>485621.78605230094</v>
      </c>
      <c r="T9" s="35">
        <f t="shared" si="3"/>
        <v>50.6741912868846</v>
      </c>
      <c r="U9" s="42">
        <v>0.9555940589531835</v>
      </c>
      <c r="V9" s="43">
        <f t="shared" ref="V9:V22" si="15">1-U9</f>
        <v>4.4405941046816499E-2</v>
      </c>
      <c r="W9" s="29">
        <f t="shared" si="11"/>
        <v>464057.29364981275</v>
      </c>
      <c r="X9" s="29">
        <f t="shared" si="4"/>
        <v>4408179.1941447034</v>
      </c>
      <c r="Y9" s="35">
        <f t="shared" si="12"/>
        <v>45.177250027789384</v>
      </c>
      <c r="Z9" s="36">
        <f t="shared" si="13"/>
        <v>5.496941259095216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4292</v>
      </c>
      <c r="E10" s="55">
        <v>15</v>
      </c>
      <c r="F10" s="3">
        <f t="shared" si="5"/>
        <v>3.4948741845293569E-3</v>
      </c>
      <c r="G10" s="2">
        <v>0.5</v>
      </c>
      <c r="H10" s="3">
        <f t="shared" si="6"/>
        <v>1.7323016514609078E-2</v>
      </c>
      <c r="I10" s="3">
        <f t="shared" si="7"/>
        <v>0.9826769834853909</v>
      </c>
      <c r="J10" s="5">
        <f t="shared" si="14"/>
        <v>96673.514703515088</v>
      </c>
      <c r="K10" s="5">
        <f t="shared" si="8"/>
        <v>1674.6768917342954</v>
      </c>
      <c r="L10" s="5">
        <f t="shared" si="9"/>
        <v>479180.88128823967</v>
      </c>
      <c r="M10" s="5">
        <f t="shared" si="0"/>
        <v>4458922.5492834644</v>
      </c>
      <c r="N10" s="33">
        <f t="shared" si="10"/>
        <v>46.123517521405851</v>
      </c>
      <c r="O10" s="4"/>
      <c r="Q10" s="27" t="s">
        <v>46</v>
      </c>
      <c r="R10" s="29">
        <f t="shared" si="1"/>
        <v>96673.514703515088</v>
      </c>
      <c r="S10" s="29">
        <f t="shared" si="2"/>
        <v>479180.88128823967</v>
      </c>
      <c r="T10" s="35">
        <f t="shared" si="3"/>
        <v>46.123517521405851</v>
      </c>
      <c r="U10" s="42">
        <v>0.96363095511775332</v>
      </c>
      <c r="V10" s="43">
        <f t="shared" si="15"/>
        <v>3.6369044882246682E-2</v>
      </c>
      <c r="W10" s="29">
        <f t="shared" si="11"/>
        <v>461753.53030995314</v>
      </c>
      <c r="X10" s="29">
        <f t="shared" si="4"/>
        <v>3944121.9004948908</v>
      </c>
      <c r="Y10" s="35">
        <f t="shared" si="12"/>
        <v>40.798370811188484</v>
      </c>
      <c r="Z10" s="36">
        <f t="shared" si="13"/>
        <v>5.3251467102173677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4394</v>
      </c>
      <c r="E11" s="55">
        <v>21</v>
      </c>
      <c r="F11" s="3">
        <f t="shared" si="5"/>
        <v>4.7792444242148388E-3</v>
      </c>
      <c r="G11" s="2">
        <v>0.5</v>
      </c>
      <c r="H11" s="3">
        <f t="shared" si="6"/>
        <v>2.3614078488698981E-2</v>
      </c>
      <c r="I11" s="3">
        <f t="shared" si="7"/>
        <v>0.97638592151130099</v>
      </c>
      <c r="J11" s="5">
        <f t="shared" si="14"/>
        <v>94998.837811780788</v>
      </c>
      <c r="K11" s="5">
        <f t="shared" si="8"/>
        <v>2243.3100124225762</v>
      </c>
      <c r="L11" s="5">
        <f t="shared" si="9"/>
        <v>469385.91402784752</v>
      </c>
      <c r="M11" s="5">
        <f t="shared" si="0"/>
        <v>3979741.6679952247</v>
      </c>
      <c r="N11" s="33">
        <f t="shared" si="10"/>
        <v>41.892530052632893</v>
      </c>
      <c r="O11" s="4"/>
      <c r="Q11" s="27" t="s">
        <v>48</v>
      </c>
      <c r="R11" s="29">
        <f t="shared" si="1"/>
        <v>94998.837811780788</v>
      </c>
      <c r="S11" s="29">
        <f t="shared" si="2"/>
        <v>469385.91402784752</v>
      </c>
      <c r="T11" s="35">
        <f t="shared" si="3"/>
        <v>41.892530052632893</v>
      </c>
      <c r="U11" s="42">
        <v>0.96005435016735896</v>
      </c>
      <c r="V11" s="43">
        <f t="shared" si="15"/>
        <v>3.9945649832641039E-2</v>
      </c>
      <c r="W11" s="29">
        <f t="shared" si="11"/>
        <v>450635.98866971699</v>
      </c>
      <c r="X11" s="29">
        <f t="shared" si="4"/>
        <v>3482368.3701849375</v>
      </c>
      <c r="Y11" s="35">
        <f t="shared" si="12"/>
        <v>36.656957604939137</v>
      </c>
      <c r="Z11" s="36">
        <f t="shared" si="13"/>
        <v>5.2355724476937553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4324</v>
      </c>
      <c r="E12" s="55">
        <v>19</v>
      </c>
      <c r="F12" s="3">
        <f t="shared" si="5"/>
        <v>4.3940795559666975E-3</v>
      </c>
      <c r="G12" s="2">
        <v>0.5</v>
      </c>
      <c r="H12" s="3">
        <f t="shared" si="6"/>
        <v>2.1731671051126614E-2</v>
      </c>
      <c r="I12" s="3">
        <f t="shared" si="7"/>
        <v>0.97826832894887339</v>
      </c>
      <c r="J12" s="5">
        <f t="shared" si="14"/>
        <v>92755.527799358213</v>
      </c>
      <c r="K12" s="5">
        <f t="shared" si="8"/>
        <v>2015.7326183092828</v>
      </c>
      <c r="L12" s="5">
        <f t="shared" si="9"/>
        <v>458738.3074510179</v>
      </c>
      <c r="M12" s="5">
        <f t="shared" si="0"/>
        <v>3510355.7539673774</v>
      </c>
      <c r="N12" s="33">
        <f t="shared" si="10"/>
        <v>37.84524585489627</v>
      </c>
      <c r="O12" s="4"/>
      <c r="Q12" s="27" t="s">
        <v>50</v>
      </c>
      <c r="R12" s="29">
        <f t="shared" si="1"/>
        <v>92755.527799358213</v>
      </c>
      <c r="S12" s="29">
        <f t="shared" si="2"/>
        <v>458738.3074510179</v>
      </c>
      <c r="T12" s="35">
        <f t="shared" si="3"/>
        <v>37.84524585489627</v>
      </c>
      <c r="U12" s="42">
        <v>0.94127750867207383</v>
      </c>
      <c r="V12" s="43">
        <f t="shared" si="15"/>
        <v>5.8722491327926174E-2</v>
      </c>
      <c r="W12" s="29">
        <f t="shared" si="11"/>
        <v>431800.05116993794</v>
      </c>
      <c r="X12" s="29">
        <f t="shared" si="4"/>
        <v>3031732.3815152207</v>
      </c>
      <c r="Y12" s="35">
        <f t="shared" si="12"/>
        <v>32.685193577607969</v>
      </c>
      <c r="Z12" s="36">
        <f t="shared" si="13"/>
        <v>5.1600522772883011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4423</v>
      </c>
      <c r="E13" s="55">
        <v>35</v>
      </c>
      <c r="F13" s="3">
        <f t="shared" si="5"/>
        <v>7.9131810988017186E-3</v>
      </c>
      <c r="G13" s="2">
        <v>0.5</v>
      </c>
      <c r="H13" s="3">
        <f t="shared" si="6"/>
        <v>3.8798359383660351E-2</v>
      </c>
      <c r="I13" s="3">
        <f t="shared" si="7"/>
        <v>0.96120164061633961</v>
      </c>
      <c r="J13" s="5">
        <f t="shared" si="14"/>
        <v>90739.795181048932</v>
      </c>
      <c r="K13" s="5">
        <f t="shared" si="8"/>
        <v>3520.555183834068</v>
      </c>
      <c r="L13" s="5">
        <f t="shared" si="9"/>
        <v>444897.58794565947</v>
      </c>
      <c r="M13" s="5">
        <f t="shared" si="0"/>
        <v>3051617.4465163597</v>
      </c>
      <c r="N13" s="33">
        <f t="shared" si="10"/>
        <v>33.63042026299054</v>
      </c>
      <c r="O13" s="4"/>
      <c r="Q13" s="27" t="s">
        <v>52</v>
      </c>
      <c r="R13" s="29">
        <f t="shared" si="1"/>
        <v>90739.795181048932</v>
      </c>
      <c r="S13" s="29">
        <f t="shared" si="2"/>
        <v>444897.58794565947</v>
      </c>
      <c r="T13" s="35">
        <f t="shared" si="3"/>
        <v>33.63042026299054</v>
      </c>
      <c r="U13" s="42">
        <v>0.95386474178345915</v>
      </c>
      <c r="V13" s="43">
        <f t="shared" si="15"/>
        <v>4.6135258216540853E-2</v>
      </c>
      <c r="W13" s="29">
        <f t="shared" si="11"/>
        <v>424372.12284587027</v>
      </c>
      <c r="X13" s="29">
        <f t="shared" si="4"/>
        <v>2599932.3303452828</v>
      </c>
      <c r="Y13" s="35">
        <f t="shared" si="12"/>
        <v>28.652614050513975</v>
      </c>
      <c r="Z13" s="36">
        <f t="shared" si="13"/>
        <v>4.9778062124765654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5014</v>
      </c>
      <c r="E14" s="55">
        <v>41</v>
      </c>
      <c r="F14" s="3">
        <f t="shared" si="5"/>
        <v>8.1771041084962113E-3</v>
      </c>
      <c r="G14" s="2">
        <v>0.5</v>
      </c>
      <c r="H14" s="3">
        <f t="shared" si="6"/>
        <v>4.0066451675950361E-2</v>
      </c>
      <c r="I14" s="3">
        <f t="shared" si="7"/>
        <v>0.95993354832404965</v>
      </c>
      <c r="J14" s="5">
        <f t="shared" si="14"/>
        <v>87219.239997214856</v>
      </c>
      <c r="K14" s="5">
        <f t="shared" si="8"/>
        <v>3494.5654645615259</v>
      </c>
      <c r="L14" s="5">
        <f t="shared" si="9"/>
        <v>427359.78632467042</v>
      </c>
      <c r="M14" s="5">
        <f t="shared" si="0"/>
        <v>2606719.8585707</v>
      </c>
      <c r="N14" s="33">
        <f t="shared" si="10"/>
        <v>29.886982031188754</v>
      </c>
      <c r="O14" s="4"/>
      <c r="Q14" s="27" t="s">
        <v>54</v>
      </c>
      <c r="R14" s="29">
        <f t="shared" si="1"/>
        <v>87219.239997214856</v>
      </c>
      <c r="S14" s="29">
        <f t="shared" si="2"/>
        <v>427359.78632467042</v>
      </c>
      <c r="T14" s="35">
        <f t="shared" si="3"/>
        <v>29.886982031188754</v>
      </c>
      <c r="U14" s="42">
        <v>0.94210046609890041</v>
      </c>
      <c r="V14" s="43">
        <f t="shared" si="15"/>
        <v>5.7899533901099587E-2</v>
      </c>
      <c r="W14" s="29">
        <f t="shared" si="11"/>
        <v>402615.8538883985</v>
      </c>
      <c r="X14" s="29">
        <f t="shared" si="4"/>
        <v>2175560.2074994124</v>
      </c>
      <c r="Y14" s="35">
        <f t="shared" si="12"/>
        <v>24.943581342475397</v>
      </c>
      <c r="Z14" s="36">
        <f t="shared" si="13"/>
        <v>4.943400688713357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4802</v>
      </c>
      <c r="E15" s="55">
        <v>48</v>
      </c>
      <c r="F15" s="3">
        <f t="shared" si="5"/>
        <v>9.9958350687213669E-3</v>
      </c>
      <c r="G15" s="2">
        <v>0.5</v>
      </c>
      <c r="H15" s="3">
        <f t="shared" si="6"/>
        <v>4.8760666395774088E-2</v>
      </c>
      <c r="I15" s="3">
        <f t="shared" si="7"/>
        <v>0.95123933360422597</v>
      </c>
      <c r="J15" s="5">
        <f t="shared" si="14"/>
        <v>83724.674532653327</v>
      </c>
      <c r="K15" s="5">
        <f t="shared" si="8"/>
        <v>4082.4709239814715</v>
      </c>
      <c r="L15" s="5">
        <f t="shared" si="9"/>
        <v>408417.195353313</v>
      </c>
      <c r="M15" s="5">
        <f t="shared" si="0"/>
        <v>2179360.0722460295</v>
      </c>
      <c r="N15" s="33">
        <f t="shared" si="10"/>
        <v>26.030081148850101</v>
      </c>
      <c r="O15" s="4"/>
      <c r="Q15" s="27" t="s">
        <v>56</v>
      </c>
      <c r="R15" s="29">
        <f t="shared" si="1"/>
        <v>83724.674532653327</v>
      </c>
      <c r="S15" s="29">
        <f t="shared" si="2"/>
        <v>408417.195353313</v>
      </c>
      <c r="T15" s="35">
        <f t="shared" si="3"/>
        <v>26.030081148850101</v>
      </c>
      <c r="U15" s="42">
        <v>0.91645683631107144</v>
      </c>
      <c r="V15" s="43">
        <f t="shared" si="15"/>
        <v>8.3543163688928557E-2</v>
      </c>
      <c r="W15" s="29">
        <f t="shared" si="11"/>
        <v>374296.73074853804</v>
      </c>
      <c r="X15" s="29">
        <f t="shared" si="4"/>
        <v>1772944.3536110139</v>
      </c>
      <c r="Y15" s="35">
        <f t="shared" si="12"/>
        <v>21.175888273170301</v>
      </c>
      <c r="Z15" s="36">
        <f t="shared" si="13"/>
        <v>4.8541928756798001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4492</v>
      </c>
      <c r="E16" s="55">
        <v>47</v>
      </c>
      <c r="F16" s="3">
        <f t="shared" si="5"/>
        <v>1.0463045414069456E-2</v>
      </c>
      <c r="G16" s="2">
        <v>0.5</v>
      </c>
      <c r="H16" s="3">
        <f t="shared" si="6"/>
        <v>5.0981668293741192E-2</v>
      </c>
      <c r="I16" s="3">
        <f t="shared" si="7"/>
        <v>0.94901833170625882</v>
      </c>
      <c r="J16" s="5">
        <f t="shared" si="14"/>
        <v>79642.203608671858</v>
      </c>
      <c r="K16" s="5">
        <f t="shared" si="8"/>
        <v>4060.2924065599063</v>
      </c>
      <c r="L16" s="5">
        <f t="shared" si="9"/>
        <v>388060.28702695947</v>
      </c>
      <c r="M16" s="5">
        <f t="shared" si="0"/>
        <v>1770942.8768927166</v>
      </c>
      <c r="N16" s="33">
        <f t="shared" si="10"/>
        <v>22.236236525980392</v>
      </c>
      <c r="O16" s="4"/>
      <c r="Q16" s="27" t="s">
        <v>58</v>
      </c>
      <c r="R16" s="29">
        <f t="shared" si="1"/>
        <v>79642.203608671858</v>
      </c>
      <c r="S16" s="29">
        <f t="shared" si="2"/>
        <v>388060.28702695947</v>
      </c>
      <c r="T16" s="35">
        <f t="shared" si="3"/>
        <v>22.236236525980392</v>
      </c>
      <c r="U16" s="42">
        <v>0.8859396016463057</v>
      </c>
      <c r="V16" s="43">
        <f t="shared" si="15"/>
        <v>0.1140603983536943</v>
      </c>
      <c r="W16" s="29">
        <f t="shared" si="11"/>
        <v>343797.97610341554</v>
      </c>
      <c r="X16" s="29">
        <f t="shared" si="4"/>
        <v>1398647.6228624757</v>
      </c>
      <c r="Y16" s="35">
        <f t="shared" si="12"/>
        <v>17.561638923689745</v>
      </c>
      <c r="Z16" s="36">
        <f t="shared" si="13"/>
        <v>4.6745976022906461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3479</v>
      </c>
      <c r="E17" s="55">
        <v>84</v>
      </c>
      <c r="F17" s="3">
        <f t="shared" si="5"/>
        <v>2.4144869215291749E-2</v>
      </c>
      <c r="G17" s="2">
        <v>0.5</v>
      </c>
      <c r="H17" s="3">
        <f t="shared" si="6"/>
        <v>0.11385199240986717</v>
      </c>
      <c r="I17" s="3">
        <f t="shared" si="7"/>
        <v>0.88614800759013279</v>
      </c>
      <c r="J17" s="5">
        <f t="shared" si="14"/>
        <v>75581.911202111951</v>
      </c>
      <c r="K17" s="5">
        <f t="shared" si="8"/>
        <v>8605.1511805061036</v>
      </c>
      <c r="L17" s="5">
        <f t="shared" si="9"/>
        <v>356396.67805929447</v>
      </c>
      <c r="M17" s="5">
        <f t="shared" si="0"/>
        <v>1382882.5898657572</v>
      </c>
      <c r="N17" s="33">
        <f t="shared" si="10"/>
        <v>18.296475543835097</v>
      </c>
      <c r="O17" s="4"/>
      <c r="Q17" s="27" t="s">
        <v>60</v>
      </c>
      <c r="R17" s="29">
        <f t="shared" si="1"/>
        <v>75581.911202111951</v>
      </c>
      <c r="S17" s="29">
        <f t="shared" si="2"/>
        <v>356396.67805929447</v>
      </c>
      <c r="T17" s="35">
        <f t="shared" si="3"/>
        <v>18.296475543835097</v>
      </c>
      <c r="U17" s="42">
        <v>0.85631920960893304</v>
      </c>
      <c r="V17" s="43">
        <f t="shared" si="15"/>
        <v>0.14368079039106696</v>
      </c>
      <c r="W17" s="29">
        <f t="shared" si="11"/>
        <v>305189.32166298438</v>
      </c>
      <c r="X17" s="29">
        <f t="shared" si="4"/>
        <v>1054849.6467590602</v>
      </c>
      <c r="Y17" s="35">
        <f t="shared" si="12"/>
        <v>13.9563769952616</v>
      </c>
      <c r="Z17" s="36">
        <f t="shared" si="13"/>
        <v>4.3400985485734971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2507</v>
      </c>
      <c r="E18" s="55">
        <v>68</v>
      </c>
      <c r="F18" s="3">
        <f t="shared" si="5"/>
        <v>2.7124052652572797E-2</v>
      </c>
      <c r="G18" s="2">
        <v>0.5</v>
      </c>
      <c r="H18" s="3">
        <f t="shared" si="6"/>
        <v>0.1270078446021666</v>
      </c>
      <c r="I18" s="3">
        <f t="shared" si="7"/>
        <v>0.87299215539783337</v>
      </c>
      <c r="J18" s="5">
        <f t="shared" si="14"/>
        <v>66976.760021605849</v>
      </c>
      <c r="K18" s="5">
        <f t="shared" si="8"/>
        <v>8506.573928780721</v>
      </c>
      <c r="L18" s="5">
        <f t="shared" si="9"/>
        <v>313617.36528607743</v>
      </c>
      <c r="M18" s="5">
        <f t="shared" si="0"/>
        <v>1026485.9118064628</v>
      </c>
      <c r="N18" s="33">
        <f t="shared" si="10"/>
        <v>15.326001309638322</v>
      </c>
      <c r="O18" s="4"/>
      <c r="Q18" s="27" t="s">
        <v>62</v>
      </c>
      <c r="R18" s="29">
        <f t="shared" si="1"/>
        <v>66976.760021605849</v>
      </c>
      <c r="S18" s="29">
        <f t="shared" si="2"/>
        <v>313617.36528607743</v>
      </c>
      <c r="T18" s="35">
        <f t="shared" si="3"/>
        <v>15.326001309638322</v>
      </c>
      <c r="U18" s="42">
        <v>0.77613843304153718</v>
      </c>
      <c r="V18" s="43">
        <f t="shared" si="15"/>
        <v>0.22386156695846282</v>
      </c>
      <c r="W18" s="29">
        <f t="shared" si="11"/>
        <v>243410.49046775152</v>
      </c>
      <c r="X18" s="29">
        <f t="shared" si="4"/>
        <v>749660.32509607589</v>
      </c>
      <c r="Y18" s="35">
        <f t="shared" si="12"/>
        <v>11.192842485277655</v>
      </c>
      <c r="Z18" s="36">
        <f t="shared" si="13"/>
        <v>4.1331588243606667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1765</v>
      </c>
      <c r="E19" s="55">
        <v>75</v>
      </c>
      <c r="F19" s="3">
        <f t="shared" si="5"/>
        <v>4.2492917847025496E-2</v>
      </c>
      <c r="G19" s="2">
        <v>0.5</v>
      </c>
      <c r="H19" s="3">
        <f t="shared" si="6"/>
        <v>0.19206145966709345</v>
      </c>
      <c r="I19" s="3">
        <f t="shared" si="7"/>
        <v>0.80793854033290657</v>
      </c>
      <c r="J19" s="5">
        <f t="shared" si="14"/>
        <v>58470.186092825126</v>
      </c>
      <c r="K19" s="5">
        <f t="shared" si="8"/>
        <v>11229.869287994581</v>
      </c>
      <c r="L19" s="5">
        <f t="shared" si="9"/>
        <v>264276.25724413921</v>
      </c>
      <c r="M19" s="5">
        <f t="shared" si="0"/>
        <v>712868.54652038543</v>
      </c>
      <c r="N19" s="33">
        <f t="shared" si="10"/>
        <v>12.192000644373893</v>
      </c>
      <c r="O19" s="4"/>
      <c r="Q19" s="27" t="s">
        <v>64</v>
      </c>
      <c r="R19" s="29">
        <f t="shared" si="1"/>
        <v>58470.186092825126</v>
      </c>
      <c r="S19" s="29">
        <f t="shared" si="2"/>
        <v>264276.25724413921</v>
      </c>
      <c r="T19" s="35">
        <f t="shared" si="3"/>
        <v>12.192000644373893</v>
      </c>
      <c r="U19" s="42">
        <v>0.73716277889453141</v>
      </c>
      <c r="V19" s="43">
        <f t="shared" si="15"/>
        <v>0.26283722110546859</v>
      </c>
      <c r="W19" s="29">
        <f t="shared" si="11"/>
        <v>194814.6201859357</v>
      </c>
      <c r="X19" s="29">
        <f t="shared" si="4"/>
        <v>506249.83462832432</v>
      </c>
      <c r="Y19" s="35">
        <f t="shared" si="12"/>
        <v>8.6582559156665013</v>
      </c>
      <c r="Z19" s="36">
        <f t="shared" si="13"/>
        <v>3.5337447287073918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1069</v>
      </c>
      <c r="E20" s="55">
        <v>69</v>
      </c>
      <c r="F20" s="3">
        <f t="shared" si="5"/>
        <v>6.4546304957904588E-2</v>
      </c>
      <c r="G20" s="2">
        <v>0.5</v>
      </c>
      <c r="H20" s="3">
        <f t="shared" si="6"/>
        <v>0.27788964961739832</v>
      </c>
      <c r="I20" s="3">
        <f t="shared" si="7"/>
        <v>0.72211035038260163</v>
      </c>
      <c r="J20" s="5">
        <f t="shared" si="14"/>
        <v>47240.316804830545</v>
      </c>
      <c r="K20" s="5">
        <f t="shared" si="8"/>
        <v>13127.595084709254</v>
      </c>
      <c r="L20" s="5">
        <f t="shared" si="9"/>
        <v>203382.59631237961</v>
      </c>
      <c r="M20" s="5">
        <f t="shared" si="0"/>
        <v>448592.28927624621</v>
      </c>
      <c r="N20" s="33">
        <f t="shared" si="10"/>
        <v>9.4959627626878138</v>
      </c>
      <c r="O20" s="4"/>
      <c r="Q20" s="27" t="s">
        <v>66</v>
      </c>
      <c r="R20" s="29">
        <f t="shared" si="1"/>
        <v>47240.316804830545</v>
      </c>
      <c r="S20" s="29">
        <f t="shared" si="2"/>
        <v>203382.59631237961</v>
      </c>
      <c r="T20" s="35">
        <f t="shared" si="3"/>
        <v>9.4959627626878138</v>
      </c>
      <c r="U20" s="42">
        <v>0.7271372759570951</v>
      </c>
      <c r="V20" s="43">
        <f t="shared" si="15"/>
        <v>0.2728627240429049</v>
      </c>
      <c r="W20" s="29">
        <f t="shared" si="11"/>
        <v>147887.06705966525</v>
      </c>
      <c r="X20" s="29">
        <f t="shared" si="4"/>
        <v>311435.21444238862</v>
      </c>
      <c r="Y20" s="35">
        <f t="shared" si="12"/>
        <v>6.5925725208206671</v>
      </c>
      <c r="Z20" s="36">
        <f t="shared" si="13"/>
        <v>2.9033902418671467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492</v>
      </c>
      <c r="E21" s="55">
        <v>53</v>
      </c>
      <c r="F21" s="3">
        <f t="shared" si="5"/>
        <v>0.10772357723577236</v>
      </c>
      <c r="G21" s="2">
        <v>0.5</v>
      </c>
      <c r="H21" s="3">
        <f t="shared" si="6"/>
        <v>0.42433947157726176</v>
      </c>
      <c r="I21" s="3">
        <f t="shared" si="7"/>
        <v>0.57566052842273829</v>
      </c>
      <c r="J21" s="5">
        <f t="shared" si="14"/>
        <v>34112.721720121292</v>
      </c>
      <c r="K21" s="5">
        <f t="shared" si="8"/>
        <v>14475.37430877845</v>
      </c>
      <c r="L21" s="5">
        <f t="shared" si="9"/>
        <v>134375.17282866035</v>
      </c>
      <c r="M21" s="5">
        <f>L21+M22</f>
        <v>245209.69296386658</v>
      </c>
      <c r="N21" s="33">
        <f t="shared" si="10"/>
        <v>7.1882183713072161</v>
      </c>
      <c r="O21" s="4"/>
      <c r="Q21" s="27" t="s">
        <v>68</v>
      </c>
      <c r="R21" s="29">
        <f t="shared" si="1"/>
        <v>34112.721720121292</v>
      </c>
      <c r="S21" s="29">
        <f t="shared" si="2"/>
        <v>134375.17282866035</v>
      </c>
      <c r="T21" s="35">
        <f t="shared" si="3"/>
        <v>7.1882183713072161</v>
      </c>
      <c r="U21" s="42">
        <v>0.68635947845240242</v>
      </c>
      <c r="V21" s="43">
        <f t="shared" si="15"/>
        <v>0.31364052154759758</v>
      </c>
      <c r="W21" s="29">
        <f t="shared" si="11"/>
        <v>92229.673539630749</v>
      </c>
      <c r="X21" s="29">
        <f>X22+W21</f>
        <v>163548.1473827234</v>
      </c>
      <c r="Y21" s="35">
        <f t="shared" si="12"/>
        <v>4.7943447234893304</v>
      </c>
      <c r="Z21" s="36">
        <f t="shared" si="13"/>
        <v>2.3938736478178857</v>
      </c>
    </row>
    <row r="22" spans="1:26" s="2" customFormat="1" x14ac:dyDescent="0.25">
      <c r="A22" s="12">
        <v>19</v>
      </c>
      <c r="B22" s="13" t="s">
        <v>69</v>
      </c>
      <c r="C22" s="12"/>
      <c r="D22" s="57">
        <v>333</v>
      </c>
      <c r="E22" s="57">
        <v>59</v>
      </c>
      <c r="F22" s="17">
        <f t="shared" si="5"/>
        <v>0.17717717717717718</v>
      </c>
      <c r="G22" s="12"/>
      <c r="H22" s="17">
        <v>1</v>
      </c>
      <c r="I22" s="17">
        <f t="shared" si="7"/>
        <v>0</v>
      </c>
      <c r="J22" s="21">
        <f t="shared" si="14"/>
        <v>19637.347411342846</v>
      </c>
      <c r="K22" s="21">
        <f t="shared" si="8"/>
        <v>19637.347411342846</v>
      </c>
      <c r="L22" s="21">
        <f>K22/F22</f>
        <v>110834.52013520623</v>
      </c>
      <c r="M22" s="21">
        <f>L22</f>
        <v>110834.52013520623</v>
      </c>
      <c r="N22" s="34">
        <f t="shared" si="10"/>
        <v>5.6440677966101696</v>
      </c>
      <c r="O22" s="4"/>
      <c r="Q22" s="30" t="s">
        <v>69</v>
      </c>
      <c r="R22" s="31">
        <f t="shared" si="1"/>
        <v>19637.347411342846</v>
      </c>
      <c r="S22" s="31">
        <f t="shared" si="2"/>
        <v>110834.52013520623</v>
      </c>
      <c r="T22" s="38">
        <f t="shared" si="3"/>
        <v>5.6440677966101696</v>
      </c>
      <c r="U22" s="44">
        <v>0.64346806172022719</v>
      </c>
      <c r="V22" s="45">
        <f t="shared" si="15"/>
        <v>0.35653193827977281</v>
      </c>
      <c r="W22" s="31">
        <f t="shared" si="11"/>
        <v>71318.473843092652</v>
      </c>
      <c r="X22" s="31">
        <f>W22</f>
        <v>71318.473843092652</v>
      </c>
      <c r="Y22" s="38">
        <f t="shared" si="12"/>
        <v>3.6317773653022996</v>
      </c>
      <c r="Z22" s="37">
        <f t="shared" si="13"/>
        <v>2.01229043130787</v>
      </c>
    </row>
    <row r="23" spans="1:26" s="2" customFormat="1" ht="13.2" x14ac:dyDescent="0.25">
      <c r="B23" s="2" t="s">
        <v>70</v>
      </c>
      <c r="D23" s="58">
        <f>SUM(D4:D22)</f>
        <v>57563</v>
      </c>
      <c r="E23" s="56">
        <f>SUM(E4:E22)</f>
        <v>654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352</v>
      </c>
      <c r="E29" s="55">
        <v>3</v>
      </c>
      <c r="F29" s="3">
        <f>E29/D29</f>
        <v>8.5227272727272721E-3</v>
      </c>
      <c r="G29" s="2">
        <v>0.3</v>
      </c>
      <c r="H29" s="18">
        <f>C29*F29/(1+(1-G29)*C29*F29)</f>
        <v>8.4721829991527813E-3</v>
      </c>
      <c r="I29" s="18">
        <f>1-H29</f>
        <v>0.99152781700084724</v>
      </c>
      <c r="J29" s="19">
        <v>100000</v>
      </c>
      <c r="K29" s="20">
        <f>J29*H29</f>
        <v>847.21829991527818</v>
      </c>
      <c r="L29" s="20">
        <f>C29*(J30+G29*K29)</f>
        <v>99406.947190059305</v>
      </c>
      <c r="M29" s="5">
        <f t="shared" ref="M29:M45" si="16">L29+M30</f>
        <v>7882918.6875140704</v>
      </c>
      <c r="N29" s="32">
        <f>M29/J29</f>
        <v>78.829186875140707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99406.947190059305</v>
      </c>
      <c r="T29" s="35">
        <f t="shared" ref="T29:T47" si="19">N29</f>
        <v>78.829186875140707</v>
      </c>
      <c r="U29" s="42">
        <v>0.95864674002964168</v>
      </c>
      <c r="V29" s="43">
        <f>1-U29</f>
        <v>4.1353259970358325E-2</v>
      </c>
      <c r="W29" s="29">
        <f>S29*U29</f>
        <v>95296.145860049102</v>
      </c>
      <c r="X29" s="29">
        <f t="shared" ref="X29:X45" si="20">X30+W29</f>
        <v>6973520.3742701877</v>
      </c>
      <c r="Y29" s="40">
        <f>X29/R29</f>
        <v>69.73520374270187</v>
      </c>
      <c r="Z29" s="36">
        <f>T29-Y29</f>
        <v>9.0939831324388365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1711</v>
      </c>
      <c r="E30" s="55">
        <v>0</v>
      </c>
      <c r="F30" s="3">
        <f t="shared" ref="F30:F40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99152.781700084728</v>
      </c>
      <c r="K30" s="5">
        <f t="shared" ref="K30:K47" si="24">J30*H30</f>
        <v>0</v>
      </c>
      <c r="L30" s="5">
        <f t="shared" ref="L30:L46" si="25">C30*(J31+G30*K30)</f>
        <v>396611.12680033891</v>
      </c>
      <c r="M30" s="5">
        <f t="shared" si="16"/>
        <v>7783511.7403240111</v>
      </c>
      <c r="N30" s="33">
        <f t="shared" ref="N30:N47" si="26">M30/J30</f>
        <v>78.50018533889866</v>
      </c>
      <c r="O30" s="4"/>
      <c r="Q30" s="27" t="s">
        <v>36</v>
      </c>
      <c r="R30" s="29">
        <f t="shared" si="17"/>
        <v>99152.781700084728</v>
      </c>
      <c r="S30" s="29">
        <f t="shared" si="18"/>
        <v>396611.12680033891</v>
      </c>
      <c r="T30" s="35">
        <f t="shared" si="19"/>
        <v>78.50018533889866</v>
      </c>
      <c r="U30" s="42">
        <v>0.95864674002964168</v>
      </c>
      <c r="V30" s="43">
        <f>1-U30</f>
        <v>4.1353259970358325E-2</v>
      </c>
      <c r="W30" s="29">
        <f t="shared" ref="W30:W47" si="27">S30*U30</f>
        <v>380209.96376662777</v>
      </c>
      <c r="X30" s="29">
        <f t="shared" si="20"/>
        <v>6878224.2284101387</v>
      </c>
      <c r="Y30" s="35">
        <f t="shared" ref="Y30:Y47" si="28">X30/R30</f>
        <v>69.369957256622897</v>
      </c>
      <c r="Z30" s="36">
        <f t="shared" ref="Z30:Z47" si="29">T30-Y30</f>
        <v>9.1302280822757638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2928</v>
      </c>
      <c r="E31" s="55">
        <v>1</v>
      </c>
      <c r="F31" s="3">
        <f t="shared" si="21"/>
        <v>3.4153005464480874E-4</v>
      </c>
      <c r="G31" s="2">
        <v>0.5</v>
      </c>
      <c r="H31" s="3">
        <f t="shared" si="22"/>
        <v>1.7061934823408976E-3</v>
      </c>
      <c r="I31" s="3">
        <f t="shared" si="23"/>
        <v>0.99829380651765909</v>
      </c>
      <c r="J31" s="5">
        <f t="shared" ref="J31:J47" si="30">I30*J30</f>
        <v>99152.781700084728</v>
      </c>
      <c r="K31" s="5">
        <f t="shared" si="24"/>
        <v>169.1738298926544</v>
      </c>
      <c r="L31" s="5">
        <f t="shared" si="25"/>
        <v>495340.97392569203</v>
      </c>
      <c r="M31" s="5">
        <f t="shared" si="16"/>
        <v>7386900.6135236723</v>
      </c>
      <c r="N31" s="33">
        <f t="shared" si="26"/>
        <v>74.50018533889866</v>
      </c>
      <c r="O31" s="4"/>
      <c r="Q31" s="27" t="s">
        <v>38</v>
      </c>
      <c r="R31" s="29">
        <f t="shared" si="17"/>
        <v>99152.781700084728</v>
      </c>
      <c r="S31" s="29">
        <f t="shared" si="18"/>
        <v>495340.97392569203</v>
      </c>
      <c r="T31" s="35">
        <f t="shared" si="19"/>
        <v>74.50018533889866</v>
      </c>
      <c r="U31" s="42">
        <v>0.95864674002964168</v>
      </c>
      <c r="V31" s="43">
        <f>1-U31</f>
        <v>4.1353259970358325E-2</v>
      </c>
      <c r="W31" s="29">
        <f t="shared" si="27"/>
        <v>474857.00985697238</v>
      </c>
      <c r="X31" s="29">
        <f t="shared" si="20"/>
        <v>6498014.2646435108</v>
      </c>
      <c r="Y31" s="35">
        <f t="shared" si="28"/>
        <v>65.535370296504325</v>
      </c>
      <c r="Z31" s="36">
        <f t="shared" si="29"/>
        <v>8.9648150423943349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3309</v>
      </c>
      <c r="E32" s="55">
        <v>2</v>
      </c>
      <c r="F32" s="3">
        <f t="shared" si="21"/>
        <v>6.0441220912662436E-4</v>
      </c>
      <c r="G32" s="2">
        <v>0.5</v>
      </c>
      <c r="H32" s="3">
        <f t="shared" si="22"/>
        <v>3.0175015087507543E-3</v>
      </c>
      <c r="I32" s="3">
        <f t="shared" si="23"/>
        <v>0.9969824984912492</v>
      </c>
      <c r="J32" s="5">
        <f t="shared" si="30"/>
        <v>98983.607870192078</v>
      </c>
      <c r="K32" s="5">
        <f t="shared" si="24"/>
        <v>298.68318608989762</v>
      </c>
      <c r="L32" s="5">
        <f t="shared" si="25"/>
        <v>494171.33138573566</v>
      </c>
      <c r="M32" s="5">
        <f t="shared" si="16"/>
        <v>6891559.6395979803</v>
      </c>
      <c r="N32" s="33">
        <f t="shared" si="26"/>
        <v>69.623241543545561</v>
      </c>
      <c r="O32" s="4"/>
      <c r="Q32" s="27" t="s">
        <v>40</v>
      </c>
      <c r="R32" s="29">
        <f t="shared" si="17"/>
        <v>98983.607870192078</v>
      </c>
      <c r="S32" s="29">
        <f t="shared" si="18"/>
        <v>494171.33138573566</v>
      </c>
      <c r="T32" s="35">
        <f t="shared" si="19"/>
        <v>69.623241543545561</v>
      </c>
      <c r="U32" s="42">
        <v>0.95864674002964168</v>
      </c>
      <c r="V32" s="43">
        <f>1-U32</f>
        <v>4.1353259970358325E-2</v>
      </c>
      <c r="W32" s="29">
        <f t="shared" si="27"/>
        <v>473735.73584904324</v>
      </c>
      <c r="X32" s="29">
        <f t="shared" si="20"/>
        <v>6023157.254786538</v>
      </c>
      <c r="Y32" s="35">
        <f t="shared" si="28"/>
        <v>60.850047643094157</v>
      </c>
      <c r="Z32" s="36">
        <f t="shared" si="29"/>
        <v>8.7731939004514032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3524</v>
      </c>
      <c r="E33" s="55">
        <v>5</v>
      </c>
      <c r="F33" s="3">
        <f t="shared" si="21"/>
        <v>1.4188422247446084E-3</v>
      </c>
      <c r="G33" s="2">
        <v>0.5</v>
      </c>
      <c r="H33" s="3">
        <f t="shared" si="22"/>
        <v>7.0691361515622794E-3</v>
      </c>
      <c r="I33" s="3">
        <f t="shared" si="23"/>
        <v>0.99293086384843776</v>
      </c>
      <c r="J33" s="5">
        <f t="shared" si="30"/>
        <v>98684.924684102181</v>
      </c>
      <c r="K33" s="5">
        <f t="shared" si="24"/>
        <v>697.61716869858753</v>
      </c>
      <c r="L33" s="5">
        <f t="shared" si="25"/>
        <v>491680.58049876447</v>
      </c>
      <c r="M33" s="5">
        <f t="shared" si="16"/>
        <v>6397388.3082122449</v>
      </c>
      <c r="N33" s="33">
        <f t="shared" si="26"/>
        <v>64.826399054270581</v>
      </c>
      <c r="O33" s="4"/>
      <c r="Q33" s="27" t="s">
        <v>42</v>
      </c>
      <c r="R33" s="29">
        <f t="shared" si="17"/>
        <v>98684.924684102181</v>
      </c>
      <c r="S33" s="29">
        <f t="shared" si="18"/>
        <v>491680.58049876447</v>
      </c>
      <c r="T33" s="35">
        <f t="shared" si="19"/>
        <v>64.826399054270581</v>
      </c>
      <c r="U33" s="42">
        <v>0.95864674002964168</v>
      </c>
      <c r="V33" s="43">
        <f>1-U33</f>
        <v>4.1353259970358325E-2</v>
      </c>
      <c r="W33" s="29">
        <f t="shared" si="27"/>
        <v>471347.98563102237</v>
      </c>
      <c r="X33" s="29">
        <f t="shared" si="20"/>
        <v>5549421.5189374946</v>
      </c>
      <c r="Y33" s="35">
        <f t="shared" si="28"/>
        <v>56.233731106363081</v>
      </c>
      <c r="Z33" s="36">
        <f t="shared" si="29"/>
        <v>8.5926679479075005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3645</v>
      </c>
      <c r="E34" s="55">
        <v>2</v>
      </c>
      <c r="F34" s="3">
        <f t="shared" si="21"/>
        <v>5.4869684499314131E-4</v>
      </c>
      <c r="G34" s="2">
        <v>0.5</v>
      </c>
      <c r="H34" s="3">
        <f t="shared" si="22"/>
        <v>2.7397260273972607E-3</v>
      </c>
      <c r="I34" s="3">
        <f t="shared" si="23"/>
        <v>0.99726027397260275</v>
      </c>
      <c r="J34" s="5">
        <f t="shared" si="30"/>
        <v>97987.307515403605</v>
      </c>
      <c r="K34" s="5">
        <f t="shared" si="24"/>
        <v>268.45837675453049</v>
      </c>
      <c r="L34" s="5">
        <f t="shared" si="25"/>
        <v>489265.39163513173</v>
      </c>
      <c r="M34" s="5">
        <f t="shared" si="16"/>
        <v>5905707.7277134806</v>
      </c>
      <c r="N34" s="33">
        <f t="shared" si="26"/>
        <v>60.270129646996409</v>
      </c>
      <c r="O34" s="4"/>
      <c r="Q34" s="27" t="s">
        <v>44</v>
      </c>
      <c r="R34" s="29">
        <f t="shared" si="17"/>
        <v>97987.307515403605</v>
      </c>
      <c r="S34" s="29">
        <f t="shared" si="18"/>
        <v>489265.39163513173</v>
      </c>
      <c r="T34" s="35">
        <f t="shared" si="19"/>
        <v>60.270129646996409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474186.33856466674</v>
      </c>
      <c r="X34" s="29">
        <f t="shared" si="20"/>
        <v>5078073.533306472</v>
      </c>
      <c r="Y34" s="35">
        <f t="shared" si="28"/>
        <v>51.823788836204109</v>
      </c>
      <c r="Z34" s="36">
        <f t="shared" si="29"/>
        <v>8.4463408107923001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4092</v>
      </c>
      <c r="E35" s="55">
        <v>1</v>
      </c>
      <c r="F35" s="3">
        <f t="shared" si="21"/>
        <v>2.4437927663734115E-4</v>
      </c>
      <c r="G35" s="2">
        <v>0.5</v>
      </c>
      <c r="H35" s="3">
        <f t="shared" si="22"/>
        <v>1.2211503236048357E-3</v>
      </c>
      <c r="I35" s="3">
        <f t="shared" si="23"/>
        <v>0.99877884967639519</v>
      </c>
      <c r="J35" s="5">
        <f t="shared" si="30"/>
        <v>97718.849138649079</v>
      </c>
      <c r="K35" s="5">
        <f t="shared" si="24"/>
        <v>119.32940424795345</v>
      </c>
      <c r="L35" s="5">
        <f t="shared" si="25"/>
        <v>488295.92218262551</v>
      </c>
      <c r="M35" s="5">
        <f t="shared" si="16"/>
        <v>5416442.3360783486</v>
      </c>
      <c r="N35" s="33">
        <f t="shared" si="26"/>
        <v>55.428838794378258</v>
      </c>
      <c r="O35" s="4"/>
      <c r="Q35" s="27" t="s">
        <v>46</v>
      </c>
      <c r="R35" s="29">
        <f t="shared" si="17"/>
        <v>97718.849138649079</v>
      </c>
      <c r="S35" s="29">
        <f t="shared" si="18"/>
        <v>488295.92218262551</v>
      </c>
      <c r="T35" s="35">
        <f t="shared" si="19"/>
        <v>55.428838794378258</v>
      </c>
      <c r="U35" s="42">
        <v>0.96192878092594225</v>
      </c>
      <c r="V35" s="43">
        <f t="shared" si="31"/>
        <v>3.8071219074057749E-2</v>
      </c>
      <c r="W35" s="29">
        <f t="shared" si="27"/>
        <v>469705.90115624171</v>
      </c>
      <c r="X35" s="29">
        <f t="shared" si="20"/>
        <v>4603887.1947418051</v>
      </c>
      <c r="Y35" s="35">
        <f t="shared" si="28"/>
        <v>47.113604338601526</v>
      </c>
      <c r="Z35" s="36">
        <f t="shared" si="29"/>
        <v>8.3152344557767321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4078</v>
      </c>
      <c r="E36" s="55">
        <v>9</v>
      </c>
      <c r="F36" s="3">
        <f t="shared" si="21"/>
        <v>2.2069641981363412E-3</v>
      </c>
      <c r="G36" s="2">
        <v>0.5</v>
      </c>
      <c r="H36" s="3">
        <f t="shared" si="22"/>
        <v>1.0974271430313376E-2</v>
      </c>
      <c r="I36" s="3">
        <f t="shared" si="23"/>
        <v>0.98902572856968662</v>
      </c>
      <c r="J36" s="5">
        <f t="shared" si="30"/>
        <v>97599.519734401125</v>
      </c>
      <c r="K36" s="5">
        <f t="shared" si="24"/>
        <v>1071.0836210335449</v>
      </c>
      <c r="L36" s="5">
        <f t="shared" si="25"/>
        <v>485319.8896194218</v>
      </c>
      <c r="M36" s="5">
        <f t="shared" si="16"/>
        <v>4928146.4138957234</v>
      </c>
      <c r="N36" s="33">
        <f t="shared" si="26"/>
        <v>50.493551887414547</v>
      </c>
      <c r="O36" s="4"/>
      <c r="Q36" s="27" t="s">
        <v>48</v>
      </c>
      <c r="R36" s="29">
        <f t="shared" si="17"/>
        <v>97599.519734401125</v>
      </c>
      <c r="S36" s="29">
        <f t="shared" si="18"/>
        <v>485319.8896194218</v>
      </c>
      <c r="T36" s="35">
        <f t="shared" si="19"/>
        <v>50.493551887414547</v>
      </c>
      <c r="U36" s="42">
        <v>0.95558309086652893</v>
      </c>
      <c r="V36" s="43">
        <f t="shared" si="31"/>
        <v>4.4416909133471072E-2</v>
      </c>
      <c r="W36" s="29">
        <f t="shared" si="27"/>
        <v>463763.48018152971</v>
      </c>
      <c r="X36" s="29">
        <f t="shared" si="20"/>
        <v>4134181.2935855635</v>
      </c>
      <c r="Y36" s="35">
        <f t="shared" si="28"/>
        <v>42.358623329663573</v>
      </c>
      <c r="Z36" s="36">
        <f t="shared" si="29"/>
        <v>8.1349285577509747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3869</v>
      </c>
      <c r="E37" s="55">
        <v>2</v>
      </c>
      <c r="F37" s="3">
        <f t="shared" si="21"/>
        <v>5.1692943913155855E-4</v>
      </c>
      <c r="G37" s="2">
        <v>0.5</v>
      </c>
      <c r="H37" s="3">
        <f t="shared" si="22"/>
        <v>2.5813113061435213E-3</v>
      </c>
      <c r="I37" s="3">
        <f t="shared" si="23"/>
        <v>0.99741868869385653</v>
      </c>
      <c r="J37" s="5">
        <f t="shared" si="30"/>
        <v>96528.436113367585</v>
      </c>
      <c r="K37" s="5">
        <f t="shared" si="24"/>
        <v>249.16994350378835</v>
      </c>
      <c r="L37" s="5">
        <f t="shared" si="25"/>
        <v>482019.2557080785</v>
      </c>
      <c r="M37" s="5">
        <f t="shared" si="16"/>
        <v>4442826.5242763013</v>
      </c>
      <c r="N37" s="33">
        <f t="shared" si="26"/>
        <v>46.026090374637732</v>
      </c>
      <c r="O37" s="4"/>
      <c r="Q37" s="27" t="s">
        <v>50</v>
      </c>
      <c r="R37" s="29">
        <f t="shared" si="17"/>
        <v>96528.436113367585</v>
      </c>
      <c r="S37" s="29">
        <f t="shared" si="18"/>
        <v>482019.2557080785</v>
      </c>
      <c r="T37" s="35">
        <f t="shared" si="19"/>
        <v>46.026090374637732</v>
      </c>
      <c r="U37" s="42">
        <v>0.95343645724036619</v>
      </c>
      <c r="V37" s="43">
        <f t="shared" si="31"/>
        <v>4.6563542759633814E-2</v>
      </c>
      <c r="W37" s="29">
        <f t="shared" si="27"/>
        <v>459574.73148394853</v>
      </c>
      <c r="X37" s="29">
        <f t="shared" si="20"/>
        <v>3670417.8134040339</v>
      </c>
      <c r="Y37" s="35">
        <f t="shared" si="28"/>
        <v>38.024212980031301</v>
      </c>
      <c r="Z37" s="36">
        <f t="shared" si="29"/>
        <v>8.0018773946064314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4243</v>
      </c>
      <c r="E38" s="55">
        <v>6</v>
      </c>
      <c r="F38" s="3">
        <f t="shared" si="21"/>
        <v>1.4140938015555031E-3</v>
      </c>
      <c r="G38" s="2">
        <v>0.5</v>
      </c>
      <c r="H38" s="3">
        <f t="shared" si="22"/>
        <v>7.0455612963832778E-3</v>
      </c>
      <c r="I38" s="3">
        <f t="shared" si="23"/>
        <v>0.99295443870361677</v>
      </c>
      <c r="J38" s="5">
        <f t="shared" si="30"/>
        <v>96279.266169863797</v>
      </c>
      <c r="K38" s="5">
        <f t="shared" si="24"/>
        <v>678.34147137057619</v>
      </c>
      <c r="L38" s="5">
        <f t="shared" si="25"/>
        <v>479700.47717089253</v>
      </c>
      <c r="M38" s="5">
        <f t="shared" si="16"/>
        <v>3960807.2685682229</v>
      </c>
      <c r="N38" s="33">
        <f t="shared" si="26"/>
        <v>41.138735536062782</v>
      </c>
      <c r="O38" s="4"/>
      <c r="Q38" s="27" t="s">
        <v>52</v>
      </c>
      <c r="R38" s="29">
        <f t="shared" si="17"/>
        <v>96279.266169863797</v>
      </c>
      <c r="S38" s="29">
        <f t="shared" si="18"/>
        <v>479700.47717089253</v>
      </c>
      <c r="T38" s="35">
        <f t="shared" si="19"/>
        <v>41.138735536062782</v>
      </c>
      <c r="U38" s="42">
        <v>0.93748024841036759</v>
      </c>
      <c r="V38" s="43">
        <f t="shared" si="31"/>
        <v>6.2519751589632411E-2</v>
      </c>
      <c r="W38" s="29">
        <f t="shared" si="27"/>
        <v>449709.7225007402</v>
      </c>
      <c r="X38" s="29">
        <f t="shared" si="20"/>
        <v>3210843.0819200855</v>
      </c>
      <c r="Y38" s="35">
        <f t="shared" si="28"/>
        <v>33.349268327983019</v>
      </c>
      <c r="Z38" s="36">
        <f t="shared" si="29"/>
        <v>7.7894672080797633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5045</v>
      </c>
      <c r="E39" s="55">
        <v>7</v>
      </c>
      <c r="F39" s="3">
        <f t="shared" si="21"/>
        <v>1.3875123885034688E-3</v>
      </c>
      <c r="G39" s="2">
        <v>0.5</v>
      </c>
      <c r="H39" s="3">
        <f t="shared" si="22"/>
        <v>6.9135802469135806E-3</v>
      </c>
      <c r="I39" s="3">
        <f t="shared" si="23"/>
        <v>0.99308641975308642</v>
      </c>
      <c r="J39" s="5">
        <f t="shared" si="30"/>
        <v>95600.924698493225</v>
      </c>
      <c r="K39" s="5">
        <f t="shared" si="24"/>
        <v>660.94466458217539</v>
      </c>
      <c r="L39" s="5">
        <f t="shared" si="25"/>
        <v>476352.26183101069</v>
      </c>
      <c r="M39" s="5">
        <f t="shared" si="16"/>
        <v>3481106.7913973304</v>
      </c>
      <c r="N39" s="33">
        <f t="shared" si="26"/>
        <v>36.412898749421785</v>
      </c>
      <c r="O39" s="4"/>
      <c r="Q39" s="27" t="s">
        <v>54</v>
      </c>
      <c r="R39" s="29">
        <f t="shared" si="17"/>
        <v>95600.924698493225</v>
      </c>
      <c r="S39" s="29">
        <f t="shared" si="18"/>
        <v>476352.26183101069</v>
      </c>
      <c r="T39" s="35">
        <f t="shared" si="19"/>
        <v>36.412898749421785</v>
      </c>
      <c r="U39" s="42">
        <v>0.91788799906018037</v>
      </c>
      <c r="V39" s="43">
        <f t="shared" si="31"/>
        <v>8.2112000939819629E-2</v>
      </c>
      <c r="W39" s="29">
        <f t="shared" si="27"/>
        <v>437238.02445985755</v>
      </c>
      <c r="X39" s="29">
        <f t="shared" si="20"/>
        <v>2761133.3594193454</v>
      </c>
      <c r="Y39" s="35">
        <f t="shared" si="28"/>
        <v>28.881868748941756</v>
      </c>
      <c r="Z39" s="36">
        <f t="shared" si="29"/>
        <v>7.5310300004800297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5006</v>
      </c>
      <c r="E40" s="55">
        <v>14</v>
      </c>
      <c r="F40" s="3">
        <f t="shared" si="21"/>
        <v>2.796644027167399E-3</v>
      </c>
      <c r="G40" s="2">
        <v>0.5</v>
      </c>
      <c r="H40" s="3">
        <f t="shared" si="22"/>
        <v>1.3886133703630231E-2</v>
      </c>
      <c r="I40" s="3">
        <f t="shared" si="23"/>
        <v>0.98611386629636977</v>
      </c>
      <c r="J40" s="5">
        <f t="shared" si="30"/>
        <v>94939.980033911052</v>
      </c>
      <c r="K40" s="5">
        <f t="shared" si="24"/>
        <v>1318.3492565708734</v>
      </c>
      <c r="L40" s="5">
        <f t="shared" si="25"/>
        <v>471404.0270281281</v>
      </c>
      <c r="M40" s="5">
        <f t="shared" si="16"/>
        <v>3004754.5295663197</v>
      </c>
      <c r="N40" s="33">
        <f t="shared" si="26"/>
        <v>31.648990535842426</v>
      </c>
      <c r="O40" s="4"/>
      <c r="Q40" s="27" t="s">
        <v>56</v>
      </c>
      <c r="R40" s="29">
        <f t="shared" si="17"/>
        <v>94939.980033911052</v>
      </c>
      <c r="S40" s="29">
        <f t="shared" si="18"/>
        <v>471404.0270281281</v>
      </c>
      <c r="T40" s="35">
        <f t="shared" si="19"/>
        <v>31.648990535842426</v>
      </c>
      <c r="U40" s="42">
        <v>0.89571782863194893</v>
      </c>
      <c r="V40" s="43">
        <f t="shared" si="31"/>
        <v>0.10428217136805107</v>
      </c>
      <c r="W40" s="29">
        <f t="shared" si="27"/>
        <v>422244.99149799149</v>
      </c>
      <c r="X40" s="29">
        <f t="shared" si="20"/>
        <v>2323895.3349594879</v>
      </c>
      <c r="Y40" s="35">
        <f t="shared" si="28"/>
        <v>24.477520788707029</v>
      </c>
      <c r="Z40" s="36">
        <f t="shared" si="29"/>
        <v>7.1714697471353972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4742</v>
      </c>
      <c r="E41" s="55">
        <v>24</v>
      </c>
      <c r="F41" s="3">
        <f t="shared" ref="F41:F47" si="32">E41/D41</f>
        <v>5.0611556305356388E-3</v>
      </c>
      <c r="G41" s="2">
        <v>0.5</v>
      </c>
      <c r="H41" s="3">
        <f t="shared" si="22"/>
        <v>2.4989587671803416E-2</v>
      </c>
      <c r="I41" s="3">
        <f t="shared" si="23"/>
        <v>0.97501041232819663</v>
      </c>
      <c r="J41" s="5">
        <f t="shared" si="30"/>
        <v>93621.630777340179</v>
      </c>
      <c r="K41" s="5">
        <f t="shared" si="24"/>
        <v>2339.5659502875515</v>
      </c>
      <c r="L41" s="5">
        <f t="shared" si="25"/>
        <v>462259.23901098204</v>
      </c>
      <c r="M41" s="5">
        <f t="shared" si="16"/>
        <v>2533350.5025381916</v>
      </c>
      <c r="N41" s="33">
        <f t="shared" si="26"/>
        <v>27.059457109471268</v>
      </c>
      <c r="O41" s="4"/>
      <c r="Q41" s="27" t="s">
        <v>58</v>
      </c>
      <c r="R41" s="29">
        <f t="shared" si="17"/>
        <v>93621.630777340179</v>
      </c>
      <c r="S41" s="29">
        <f t="shared" si="18"/>
        <v>462259.23901098204</v>
      </c>
      <c r="T41" s="35">
        <f t="shared" si="19"/>
        <v>27.059457109471268</v>
      </c>
      <c r="U41" s="42">
        <v>0.86473435856680392</v>
      </c>
      <c r="V41" s="43">
        <f t="shared" si="31"/>
        <v>0.13526564143319608</v>
      </c>
      <c r="W41" s="29">
        <f t="shared" si="27"/>
        <v>399731.44653774047</v>
      </c>
      <c r="X41" s="29">
        <f t="shared" si="20"/>
        <v>1901650.3434614963</v>
      </c>
      <c r="Y41" s="35">
        <f t="shared" si="28"/>
        <v>20.312083090970518</v>
      </c>
      <c r="Z41" s="36">
        <f t="shared" si="29"/>
        <v>6.74737401850075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3814</v>
      </c>
      <c r="E42" s="55">
        <v>34</v>
      </c>
      <c r="F42" s="3">
        <f t="shared" si="32"/>
        <v>8.9145254326166747E-3</v>
      </c>
      <c r="G42" s="2">
        <v>0.5</v>
      </c>
      <c r="H42" s="3">
        <f t="shared" si="22"/>
        <v>4.3600923313670166E-2</v>
      </c>
      <c r="I42" s="3">
        <f t="shared" si="23"/>
        <v>0.95639907668632984</v>
      </c>
      <c r="J42" s="5">
        <f t="shared" si="30"/>
        <v>91282.064827052629</v>
      </c>
      <c r="K42" s="5">
        <f t="shared" si="24"/>
        <v>3979.9823084377904</v>
      </c>
      <c r="L42" s="5">
        <f t="shared" si="25"/>
        <v>446460.36836416868</v>
      </c>
      <c r="M42" s="5">
        <f t="shared" si="16"/>
        <v>2071091.2635272094</v>
      </c>
      <c r="N42" s="33">
        <f t="shared" si="26"/>
        <v>22.688917778658908</v>
      </c>
      <c r="O42" s="4"/>
      <c r="Q42" s="27" t="s">
        <v>60</v>
      </c>
      <c r="R42" s="29">
        <f t="shared" si="17"/>
        <v>91282.064827052629</v>
      </c>
      <c r="S42" s="29">
        <f t="shared" si="18"/>
        <v>446460.36836416868</v>
      </c>
      <c r="T42" s="35">
        <f t="shared" si="19"/>
        <v>22.688917778658908</v>
      </c>
      <c r="U42" s="42">
        <v>0.81758889711164551</v>
      </c>
      <c r="V42" s="43">
        <f t="shared" si="31"/>
        <v>0.18241110288835449</v>
      </c>
      <c r="W42" s="29">
        <f t="shared" si="27"/>
        <v>365021.04017491965</v>
      </c>
      <c r="X42" s="29">
        <f t="shared" si="20"/>
        <v>1501918.8969237558</v>
      </c>
      <c r="Y42" s="35">
        <f t="shared" si="28"/>
        <v>16.453603451777337</v>
      </c>
      <c r="Z42" s="36">
        <f t="shared" si="29"/>
        <v>6.2353143268815714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2917</v>
      </c>
      <c r="E43" s="55">
        <v>54</v>
      </c>
      <c r="F43" s="3">
        <f t="shared" si="32"/>
        <v>1.8512170037709975E-2</v>
      </c>
      <c r="G43" s="2">
        <v>0.5</v>
      </c>
      <c r="H43" s="3">
        <f t="shared" si="22"/>
        <v>8.8466579292267353E-2</v>
      </c>
      <c r="I43" s="3">
        <f t="shared" si="23"/>
        <v>0.91153342070773269</v>
      </c>
      <c r="J43" s="5">
        <f t="shared" si="30"/>
        <v>87302.082518614843</v>
      </c>
      <c r="K43" s="5">
        <f t="shared" si="24"/>
        <v>7723.3166055131078</v>
      </c>
      <c r="L43" s="5">
        <f t="shared" si="25"/>
        <v>417202.12107929145</v>
      </c>
      <c r="M43" s="5">
        <f t="shared" si="16"/>
        <v>1624630.8951630408</v>
      </c>
      <c r="N43" s="33">
        <f t="shared" si="26"/>
        <v>18.609302874494794</v>
      </c>
      <c r="O43" s="4"/>
      <c r="Q43" s="27" t="s">
        <v>62</v>
      </c>
      <c r="R43" s="29">
        <f t="shared" si="17"/>
        <v>87302.082518614843</v>
      </c>
      <c r="S43" s="29">
        <f t="shared" si="18"/>
        <v>417202.12107929145</v>
      </c>
      <c r="T43" s="35">
        <f t="shared" si="19"/>
        <v>18.609302874494794</v>
      </c>
      <c r="U43" s="42">
        <v>0.77888026534586052</v>
      </c>
      <c r="V43" s="43">
        <f t="shared" si="31"/>
        <v>0.22111973465413948</v>
      </c>
      <c r="W43" s="29">
        <f t="shared" si="27"/>
        <v>324950.49876909435</v>
      </c>
      <c r="X43" s="29">
        <f t="shared" si="20"/>
        <v>1136897.8567488361</v>
      </c>
      <c r="Y43" s="35">
        <f t="shared" si="28"/>
        <v>13.022574306935038</v>
      </c>
      <c r="Z43" s="36">
        <f t="shared" si="29"/>
        <v>5.5867285675597564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2248</v>
      </c>
      <c r="E44" s="55">
        <v>57</v>
      </c>
      <c r="F44" s="3">
        <f t="shared" si="32"/>
        <v>2.5355871886120998E-2</v>
      </c>
      <c r="G44" s="2">
        <v>0.5</v>
      </c>
      <c r="H44" s="3">
        <f t="shared" si="22"/>
        <v>0.11922192010039741</v>
      </c>
      <c r="I44" s="3">
        <f t="shared" si="23"/>
        <v>0.88077807989960255</v>
      </c>
      <c r="J44" s="5">
        <f t="shared" si="30"/>
        <v>79578.765913101743</v>
      </c>
      <c r="K44" s="5">
        <f t="shared" si="24"/>
        <v>9487.5332713800453</v>
      </c>
      <c r="L44" s="5">
        <f t="shared" si="25"/>
        <v>374174.99638705864</v>
      </c>
      <c r="M44" s="5">
        <f t="shared" si="16"/>
        <v>1207428.7740837494</v>
      </c>
      <c r="N44" s="33">
        <f t="shared" si="26"/>
        <v>15.172750673241591</v>
      </c>
      <c r="O44" s="4"/>
      <c r="Q44" s="27" t="s">
        <v>64</v>
      </c>
      <c r="R44" s="29">
        <f t="shared" si="17"/>
        <v>79578.765913101743</v>
      </c>
      <c r="S44" s="29">
        <f t="shared" si="18"/>
        <v>374174.99638705864</v>
      </c>
      <c r="T44" s="35">
        <f t="shared" si="19"/>
        <v>15.172750673241591</v>
      </c>
      <c r="U44" s="42">
        <v>0.71980976748499381</v>
      </c>
      <c r="V44" s="43">
        <f t="shared" si="31"/>
        <v>0.28019023251500619</v>
      </c>
      <c r="W44" s="29">
        <f t="shared" si="27"/>
        <v>269334.81714806706</v>
      </c>
      <c r="X44" s="29">
        <f t="shared" si="20"/>
        <v>811947.35797974188</v>
      </c>
      <c r="Y44" s="35">
        <f t="shared" si="28"/>
        <v>10.203065461788769</v>
      </c>
      <c r="Z44" s="36">
        <f t="shared" si="29"/>
        <v>4.9696852114528216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1383</v>
      </c>
      <c r="E45" s="55">
        <v>58</v>
      </c>
      <c r="F45" s="3">
        <f t="shared" si="32"/>
        <v>4.1937816341287057E-2</v>
      </c>
      <c r="G45" s="2">
        <v>0.5</v>
      </c>
      <c r="H45" s="3">
        <f t="shared" si="22"/>
        <v>0.18979057591623036</v>
      </c>
      <c r="I45" s="3">
        <f t="shared" si="23"/>
        <v>0.81020942408376961</v>
      </c>
      <c r="J45" s="5">
        <f t="shared" si="30"/>
        <v>70091.232641721697</v>
      </c>
      <c r="K45" s="5">
        <f t="shared" si="24"/>
        <v>13302.655409750845</v>
      </c>
      <c r="L45" s="5">
        <f t="shared" si="25"/>
        <v>317199.52468423138</v>
      </c>
      <c r="M45" s="5">
        <f t="shared" si="16"/>
        <v>833253.77769669075</v>
      </c>
      <c r="N45" s="33">
        <f t="shared" si="26"/>
        <v>11.888131315309439</v>
      </c>
      <c r="O45" s="4"/>
      <c r="Q45" s="27" t="s">
        <v>66</v>
      </c>
      <c r="R45" s="29">
        <f t="shared" si="17"/>
        <v>70091.232641721697</v>
      </c>
      <c r="S45" s="29">
        <f t="shared" si="18"/>
        <v>317199.52468423138</v>
      </c>
      <c r="T45" s="35">
        <f t="shared" si="19"/>
        <v>11.888131315309439</v>
      </c>
      <c r="U45" s="42">
        <v>0.68480776711742686</v>
      </c>
      <c r="V45" s="43">
        <f t="shared" si="31"/>
        <v>0.31519223288257314</v>
      </c>
      <c r="W45" s="29">
        <f t="shared" si="27"/>
        <v>217220.69822971761</v>
      </c>
      <c r="X45" s="29">
        <f t="shared" si="20"/>
        <v>542612.54083167482</v>
      </c>
      <c r="Y45" s="35">
        <f t="shared" si="28"/>
        <v>7.7415180241627759</v>
      </c>
      <c r="Z45" s="36">
        <f t="shared" si="29"/>
        <v>4.1466132911466627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738</v>
      </c>
      <c r="E46" s="55">
        <v>69</v>
      </c>
      <c r="F46" s="3">
        <f t="shared" si="32"/>
        <v>9.3495934959349589E-2</v>
      </c>
      <c r="G46" s="2">
        <v>0.5</v>
      </c>
      <c r="H46" s="3">
        <f t="shared" si="22"/>
        <v>0.37891268533772654</v>
      </c>
      <c r="I46" s="3">
        <f t="shared" si="23"/>
        <v>0.62108731466227352</v>
      </c>
      <c r="J46" s="5">
        <f t="shared" si="30"/>
        <v>56788.577231970849</v>
      </c>
      <c r="K46" s="5">
        <f t="shared" si="24"/>
        <v>21517.912295474951</v>
      </c>
      <c r="L46" s="5">
        <f t="shared" si="25"/>
        <v>230148.10542116687</v>
      </c>
      <c r="M46" s="5">
        <f>L46+M47</f>
        <v>516054.25301245943</v>
      </c>
      <c r="N46" s="33">
        <f t="shared" si="26"/>
        <v>9.0872897009635079</v>
      </c>
      <c r="O46" s="4"/>
      <c r="Q46" s="27" t="s">
        <v>68</v>
      </c>
      <c r="R46" s="29">
        <f t="shared" si="17"/>
        <v>56788.577231970849</v>
      </c>
      <c r="S46" s="29">
        <f t="shared" si="18"/>
        <v>230148.10542116687</v>
      </c>
      <c r="T46" s="35">
        <f t="shared" si="19"/>
        <v>9.0872897009635079</v>
      </c>
      <c r="U46" s="42">
        <v>0.65629805890441617</v>
      </c>
      <c r="V46" s="43">
        <f t="shared" si="31"/>
        <v>0.34370194109558383</v>
      </c>
      <c r="W46" s="29">
        <f t="shared" si="27"/>
        <v>151045.75484844076</v>
      </c>
      <c r="X46" s="29">
        <f>X47+W46</f>
        <v>325391.84260195715</v>
      </c>
      <c r="Y46" s="35">
        <f t="shared" si="28"/>
        <v>5.7298819315861991</v>
      </c>
      <c r="Z46" s="36">
        <f t="shared" si="29"/>
        <v>3.3574077693773088</v>
      </c>
    </row>
    <row r="47" spans="1:26" s="2" customFormat="1" x14ac:dyDescent="0.25">
      <c r="A47" s="12">
        <v>19</v>
      </c>
      <c r="B47" s="13" t="s">
        <v>69</v>
      </c>
      <c r="C47" s="12"/>
      <c r="D47" s="57">
        <v>535</v>
      </c>
      <c r="E47" s="57">
        <v>66</v>
      </c>
      <c r="F47" s="17">
        <f t="shared" si="32"/>
        <v>0.12336448598130841</v>
      </c>
      <c r="G47" s="12"/>
      <c r="H47" s="17">
        <v>1</v>
      </c>
      <c r="I47" s="17">
        <f t="shared" si="23"/>
        <v>0</v>
      </c>
      <c r="J47" s="21">
        <f t="shared" si="30"/>
        <v>35270.664936495901</v>
      </c>
      <c r="K47" s="21">
        <f t="shared" si="24"/>
        <v>35270.664936495901</v>
      </c>
      <c r="L47" s="21">
        <f>K47/F47</f>
        <v>285906.14759129257</v>
      </c>
      <c r="M47" s="21">
        <f>L47</f>
        <v>285906.14759129257</v>
      </c>
      <c r="N47" s="34">
        <f t="shared" si="26"/>
        <v>8.1060606060606073</v>
      </c>
      <c r="O47" s="4"/>
      <c r="Q47" s="30" t="s">
        <v>69</v>
      </c>
      <c r="R47" s="31">
        <f t="shared" si="17"/>
        <v>35270.664936495901</v>
      </c>
      <c r="S47" s="31">
        <f t="shared" si="18"/>
        <v>285906.14759129257</v>
      </c>
      <c r="T47" s="38">
        <f t="shared" si="19"/>
        <v>8.1060606060606073</v>
      </c>
      <c r="U47" s="44">
        <v>0.6098018151143324</v>
      </c>
      <c r="V47" s="45">
        <f t="shared" si="31"/>
        <v>0.3901981848856676</v>
      </c>
      <c r="W47" s="31">
        <f t="shared" si="27"/>
        <v>174346.08775351642</v>
      </c>
      <c r="X47" s="31">
        <f>W47</f>
        <v>174346.08775351642</v>
      </c>
      <c r="Y47" s="38">
        <f t="shared" si="28"/>
        <v>4.9430904710025434</v>
      </c>
      <c r="Z47" s="37">
        <f t="shared" si="29"/>
        <v>3.1629701350580639</v>
      </c>
    </row>
    <row r="48" spans="1:26" s="2" customFormat="1" ht="13.2" x14ac:dyDescent="0.25">
      <c r="B48" s="2" t="s">
        <v>70</v>
      </c>
      <c r="D48" s="58">
        <f>SUM(D29:D47)</f>
        <v>58179</v>
      </c>
      <c r="E48" s="56">
        <f>SUM(E29:E47)</f>
        <v>414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785</v>
      </c>
      <c r="E54" s="49">
        <f>E4+E29</f>
        <v>9</v>
      </c>
      <c r="F54" s="3">
        <f>E54/D54</f>
        <v>1.1464968152866241E-2</v>
      </c>
      <c r="G54" s="2">
        <v>0.3</v>
      </c>
      <c r="H54" s="18">
        <f>C54*F54/(1+(1-G54)*C54*F54)</f>
        <v>1.1373688866422342E-2</v>
      </c>
      <c r="I54" s="18">
        <f>1-H54</f>
        <v>0.98862631113357768</v>
      </c>
      <c r="J54" s="19">
        <v>100000</v>
      </c>
      <c r="K54" s="20">
        <f>J54*H54</f>
        <v>1137.3688866422342</v>
      </c>
      <c r="L54" s="20">
        <f>C54*(J55+G54*K54)</f>
        <v>99203.841779350434</v>
      </c>
      <c r="M54" s="5">
        <f t="shared" ref="M54:M70" si="33">L54+M55</f>
        <v>7349949.1189463791</v>
      </c>
      <c r="N54" s="32">
        <f>M54/J54</f>
        <v>73.499491189463797</v>
      </c>
      <c r="O54" s="4"/>
      <c r="Q54" s="39">
        <v>0</v>
      </c>
      <c r="R54" s="29">
        <f t="shared" ref="R54:R72" si="34">J54</f>
        <v>100000</v>
      </c>
      <c r="S54" s="29">
        <f t="shared" ref="S54:S72" si="35">L54</f>
        <v>99203.841779350434</v>
      </c>
      <c r="T54" s="35">
        <f t="shared" ref="T54:T72" si="36">N54</f>
        <v>73.499491189463797</v>
      </c>
      <c r="U54" s="42">
        <v>0.96170886472285344</v>
      </c>
      <c r="V54" s="43">
        <f>1-U54</f>
        <v>3.829113527714656E-2</v>
      </c>
      <c r="W54" s="29">
        <f>S54*U54</f>
        <v>95405.214053764677</v>
      </c>
      <c r="X54" s="29">
        <f t="shared" ref="X54:X70" si="37">X55+W54</f>
        <v>6547637.0241906354</v>
      </c>
      <c r="Y54" s="40">
        <f>X54/R54</f>
        <v>65.476370241906352</v>
      </c>
      <c r="Z54" s="36">
        <f>T54-Y54</f>
        <v>8.0231209475574445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8">D5+D30</f>
        <v>3546</v>
      </c>
      <c r="E55" s="49">
        <f t="shared" si="38"/>
        <v>1</v>
      </c>
      <c r="F55" s="3">
        <f t="shared" ref="F55:F72" si="39">E55/D55</f>
        <v>2.8200789622109422E-4</v>
      </c>
      <c r="G55" s="2">
        <v>0.4</v>
      </c>
      <c r="H55" s="3">
        <f t="shared" ref="H55:H71" si="40">C55*F55/(1+(1-G55)*C55*F55)</f>
        <v>1.1272686281140799E-3</v>
      </c>
      <c r="I55" s="3">
        <f t="shared" ref="I55:I72" si="41">1-H55</f>
        <v>0.99887273137188592</v>
      </c>
      <c r="J55" s="5">
        <f>I54*J54</f>
        <v>98862.631113357769</v>
      </c>
      <c r="K55" s="5">
        <f t="shared" ref="K55:K72" si="42">J55*H55</f>
        <v>111.44474254690317</v>
      </c>
      <c r="L55" s="5">
        <f t="shared" ref="L55:L71" si="43">C55*(J56+G55*K55)</f>
        <v>395183.05707131856</v>
      </c>
      <c r="M55" s="5">
        <f t="shared" si="33"/>
        <v>7250745.2771670287</v>
      </c>
      <c r="N55" s="33">
        <f t="shared" ref="N55:N72" si="44">M55/J55</f>
        <v>73.341617510191355</v>
      </c>
      <c r="O55" s="4"/>
      <c r="Q55" s="27" t="s">
        <v>36</v>
      </c>
      <c r="R55" s="29">
        <f t="shared" si="34"/>
        <v>98862.631113357769</v>
      </c>
      <c r="S55" s="29">
        <f t="shared" si="35"/>
        <v>395183.05707131856</v>
      </c>
      <c r="T55" s="35">
        <f t="shared" si="36"/>
        <v>73.341617510191355</v>
      </c>
      <c r="U55" s="42">
        <v>0.96170886472285344</v>
      </c>
      <c r="V55" s="43">
        <f>1-U55</f>
        <v>3.829113527714656E-2</v>
      </c>
      <c r="W55" s="29">
        <f t="shared" ref="W55:W72" si="45">S55*U55</f>
        <v>380051.04917376436</v>
      </c>
      <c r="X55" s="29">
        <f t="shared" si="37"/>
        <v>6452231.8101368705</v>
      </c>
      <c r="Y55" s="35">
        <f t="shared" ref="Y55:Y72" si="46">X55/R55</f>
        <v>65.264617555430206</v>
      </c>
      <c r="Z55" s="36">
        <f t="shared" ref="Z55:Z72" si="47">T55-Y55</f>
        <v>8.0769999547611491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8"/>
        <v>5964</v>
      </c>
      <c r="E56" s="49">
        <f t="shared" si="38"/>
        <v>2</v>
      </c>
      <c r="F56" s="3">
        <f t="shared" si="39"/>
        <v>3.3534540576794097E-4</v>
      </c>
      <c r="G56" s="2">
        <v>0.5</v>
      </c>
      <c r="H56" s="3">
        <f t="shared" si="40"/>
        <v>1.6753224995811693E-3</v>
      </c>
      <c r="I56" s="3">
        <f t="shared" si="41"/>
        <v>0.99832467750041887</v>
      </c>
      <c r="J56" s="5">
        <f t="shared" ref="J56:J72" si="48">I55*J55</f>
        <v>98751.186370810872</v>
      </c>
      <c r="K56" s="5">
        <f t="shared" si="42"/>
        <v>165.44008438735278</v>
      </c>
      <c r="L56" s="5">
        <f t="shared" si="43"/>
        <v>493342.33164308598</v>
      </c>
      <c r="M56" s="5">
        <f t="shared" si="33"/>
        <v>6855562.2200957099</v>
      </c>
      <c r="N56" s="33">
        <f t="shared" si="44"/>
        <v>69.422580852376413</v>
      </c>
      <c r="O56" s="4"/>
      <c r="Q56" s="27" t="s">
        <v>38</v>
      </c>
      <c r="R56" s="29">
        <f t="shared" si="34"/>
        <v>98751.186370810872</v>
      </c>
      <c r="S56" s="29">
        <f t="shared" si="35"/>
        <v>493342.33164308598</v>
      </c>
      <c r="T56" s="35">
        <f t="shared" si="36"/>
        <v>69.422580852376413</v>
      </c>
      <c r="U56" s="42">
        <v>0.96170886472285344</v>
      </c>
      <c r="V56" s="43">
        <f>1-U56</f>
        <v>3.829113527714656E-2</v>
      </c>
      <c r="W56" s="29">
        <f t="shared" si="45"/>
        <v>474451.69368419767</v>
      </c>
      <c r="X56" s="29">
        <f t="shared" si="37"/>
        <v>6072180.7609631065</v>
      </c>
      <c r="Y56" s="35">
        <f t="shared" si="46"/>
        <v>61.489699355732874</v>
      </c>
      <c r="Z56" s="36">
        <f t="shared" si="47"/>
        <v>7.9328814966435388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8"/>
        <v>6738</v>
      </c>
      <c r="E57" s="49">
        <f t="shared" si="38"/>
        <v>3</v>
      </c>
      <c r="F57" s="3">
        <f t="shared" si="39"/>
        <v>4.4523597506678539E-4</v>
      </c>
      <c r="G57" s="2">
        <v>0.5</v>
      </c>
      <c r="H57" s="3">
        <f t="shared" si="40"/>
        <v>2.2237046920168999E-3</v>
      </c>
      <c r="I57" s="3">
        <f t="shared" si="41"/>
        <v>0.99777629530798306</v>
      </c>
      <c r="J57" s="5">
        <f t="shared" si="48"/>
        <v>98585.746286423528</v>
      </c>
      <c r="K57" s="5">
        <f t="shared" si="42"/>
        <v>219.22558658310766</v>
      </c>
      <c r="L57" s="5">
        <f t="shared" si="43"/>
        <v>492380.66746565985</v>
      </c>
      <c r="M57" s="5">
        <f t="shared" si="33"/>
        <v>6362219.888452624</v>
      </c>
      <c r="N57" s="33">
        <f t="shared" si="44"/>
        <v>64.534885904989892</v>
      </c>
      <c r="O57" s="4"/>
      <c r="Q57" s="27" t="s">
        <v>40</v>
      </c>
      <c r="R57" s="29">
        <f t="shared" si="34"/>
        <v>98585.746286423528</v>
      </c>
      <c r="S57" s="29">
        <f t="shared" si="35"/>
        <v>492380.66746565985</v>
      </c>
      <c r="T57" s="35">
        <f t="shared" si="36"/>
        <v>64.534885904989892</v>
      </c>
      <c r="U57" s="42">
        <v>0.96170886472285344</v>
      </c>
      <c r="V57" s="43">
        <f>1-U57</f>
        <v>3.829113527714656E-2</v>
      </c>
      <c r="W57" s="29">
        <f t="shared" si="45"/>
        <v>473526.85271988052</v>
      </c>
      <c r="X57" s="29">
        <f t="shared" si="37"/>
        <v>5597729.0672789086</v>
      </c>
      <c r="Y57" s="35">
        <f t="shared" si="46"/>
        <v>56.780308291380095</v>
      </c>
      <c r="Z57" s="36">
        <f t="shared" si="47"/>
        <v>7.754577613609797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8"/>
        <v>7198</v>
      </c>
      <c r="E58" s="49">
        <f t="shared" si="38"/>
        <v>9</v>
      </c>
      <c r="F58" s="3">
        <f t="shared" si="39"/>
        <v>1.2503473186996387E-3</v>
      </c>
      <c r="G58" s="2">
        <v>0.5</v>
      </c>
      <c r="H58" s="3">
        <f t="shared" si="40"/>
        <v>6.2322553839761789E-3</v>
      </c>
      <c r="I58" s="3">
        <f t="shared" si="41"/>
        <v>0.9937677446160238</v>
      </c>
      <c r="J58" s="5">
        <f t="shared" si="48"/>
        <v>98366.520699840417</v>
      </c>
      <c r="K58" s="5">
        <f t="shared" si="42"/>
        <v>613.04527823458466</v>
      </c>
      <c r="L58" s="5">
        <f t="shared" si="43"/>
        <v>490299.99030361563</v>
      </c>
      <c r="M58" s="5">
        <f t="shared" si="33"/>
        <v>5869839.2209869642</v>
      </c>
      <c r="N58" s="33">
        <f t="shared" si="44"/>
        <v>59.673140609480633</v>
      </c>
      <c r="O58" s="4"/>
      <c r="Q58" s="27" t="s">
        <v>42</v>
      </c>
      <c r="R58" s="29">
        <f t="shared" si="34"/>
        <v>98366.520699840417</v>
      </c>
      <c r="S58" s="29">
        <f t="shared" si="35"/>
        <v>490299.99030361563</v>
      </c>
      <c r="T58" s="35">
        <f t="shared" si="36"/>
        <v>59.673140609480633</v>
      </c>
      <c r="U58" s="42">
        <v>0.96170886472285344</v>
      </c>
      <c r="V58" s="43">
        <f>1-U58</f>
        <v>3.829113527714656E-2</v>
      </c>
      <c r="W58" s="29">
        <f t="shared" si="45"/>
        <v>471525.84704851621</v>
      </c>
      <c r="X58" s="29">
        <f t="shared" si="37"/>
        <v>5124202.2145590279</v>
      </c>
      <c r="Y58" s="35">
        <f t="shared" si="46"/>
        <v>52.092949695712285</v>
      </c>
      <c r="Z58" s="36">
        <f t="shared" si="47"/>
        <v>7.5801909137683481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8"/>
        <v>7415</v>
      </c>
      <c r="E59" s="49">
        <f t="shared" si="38"/>
        <v>9</v>
      </c>
      <c r="F59" s="3">
        <f t="shared" si="39"/>
        <v>1.2137559002022927E-3</v>
      </c>
      <c r="G59" s="2">
        <v>0.5</v>
      </c>
      <c r="H59" s="3">
        <f t="shared" si="40"/>
        <v>6.0504201680672276E-3</v>
      </c>
      <c r="I59" s="3">
        <f t="shared" si="41"/>
        <v>0.99394957983193277</v>
      </c>
      <c r="J59" s="5">
        <f t="shared" si="48"/>
        <v>97753.475421605835</v>
      </c>
      <c r="K59" s="5">
        <f t="shared" si="42"/>
        <v>591.44959918954794</v>
      </c>
      <c r="L59" s="5">
        <f t="shared" si="43"/>
        <v>487288.75311005523</v>
      </c>
      <c r="M59" s="5">
        <f t="shared" si="33"/>
        <v>5379539.2306833481</v>
      </c>
      <c r="N59" s="33">
        <f t="shared" si="44"/>
        <v>55.031692811755953</v>
      </c>
      <c r="O59" s="4"/>
      <c r="Q59" s="27" t="s">
        <v>44</v>
      </c>
      <c r="R59" s="29">
        <f t="shared" si="34"/>
        <v>97753.475421605835</v>
      </c>
      <c r="S59" s="29">
        <f t="shared" si="35"/>
        <v>487288.75311005523</v>
      </c>
      <c r="T59" s="35">
        <f t="shared" si="36"/>
        <v>55.031692811755953</v>
      </c>
      <c r="U59" s="42">
        <v>0.963091689110254</v>
      </c>
      <c r="V59" s="43">
        <f t="shared" ref="V59:V72" si="49">1-U59</f>
        <v>3.6908310889745999E-2</v>
      </c>
      <c r="W59" s="29">
        <f t="shared" si="45"/>
        <v>469303.7483171926</v>
      </c>
      <c r="X59" s="29">
        <f t="shared" si="37"/>
        <v>4652676.3675105115</v>
      </c>
      <c r="Y59" s="35">
        <f t="shared" si="46"/>
        <v>47.596019961886284</v>
      </c>
      <c r="Z59" s="36">
        <f t="shared" si="47"/>
        <v>7.4356728498696683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8"/>
        <v>8384</v>
      </c>
      <c r="E60" s="49">
        <f t="shared" si="38"/>
        <v>16</v>
      </c>
      <c r="F60" s="3">
        <f t="shared" si="39"/>
        <v>1.9083969465648854E-3</v>
      </c>
      <c r="G60" s="2">
        <v>0.5</v>
      </c>
      <c r="H60" s="3">
        <f t="shared" si="40"/>
        <v>9.4966761633428296E-3</v>
      </c>
      <c r="I60" s="3">
        <f t="shared" si="41"/>
        <v>0.99050332383665718</v>
      </c>
      <c r="J60" s="5">
        <f t="shared" si="48"/>
        <v>97162.025822416283</v>
      </c>
      <c r="K60" s="5">
        <f t="shared" si="42"/>
        <v>922.71629460984116</v>
      </c>
      <c r="L60" s="5">
        <f t="shared" si="43"/>
        <v>483503.33837555686</v>
      </c>
      <c r="M60" s="5">
        <f t="shared" si="33"/>
        <v>4892250.4775732933</v>
      </c>
      <c r="N60" s="33">
        <f t="shared" si="44"/>
        <v>50.351466389913419</v>
      </c>
      <c r="O60" s="4"/>
      <c r="Q60" s="27" t="s">
        <v>46</v>
      </c>
      <c r="R60" s="29">
        <f t="shared" si="34"/>
        <v>97162.025822416283</v>
      </c>
      <c r="S60" s="29">
        <f t="shared" si="35"/>
        <v>483503.33837555686</v>
      </c>
      <c r="T60" s="35">
        <f t="shared" si="36"/>
        <v>50.351466389913419</v>
      </c>
      <c r="U60" s="42">
        <v>0.95736753435116873</v>
      </c>
      <c r="V60" s="43">
        <f t="shared" si="49"/>
        <v>4.2632465648831275E-2</v>
      </c>
      <c r="W60" s="29">
        <f t="shared" si="45"/>
        <v>462890.39891116571</v>
      </c>
      <c r="X60" s="29">
        <f t="shared" si="37"/>
        <v>4183372.6191933192</v>
      </c>
      <c r="Y60" s="35">
        <f t="shared" si="46"/>
        <v>43.055633965879828</v>
      </c>
      <c r="Z60" s="36">
        <f t="shared" si="47"/>
        <v>7.2958324240335912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8"/>
        <v>8472</v>
      </c>
      <c r="E61" s="49">
        <f t="shared" si="38"/>
        <v>30</v>
      </c>
      <c r="F61" s="3">
        <f t="shared" si="39"/>
        <v>3.5410764872521247E-3</v>
      </c>
      <c r="G61" s="2">
        <v>0.5</v>
      </c>
      <c r="H61" s="3">
        <f t="shared" si="40"/>
        <v>1.755001755001755E-2</v>
      </c>
      <c r="I61" s="3">
        <f t="shared" si="41"/>
        <v>0.9824499824499825</v>
      </c>
      <c r="J61" s="5">
        <f t="shared" si="48"/>
        <v>96239.309527806443</v>
      </c>
      <c r="K61" s="5">
        <f t="shared" si="42"/>
        <v>1689.0015712145744</v>
      </c>
      <c r="L61" s="5">
        <f t="shared" si="43"/>
        <v>476974.04371099581</v>
      </c>
      <c r="M61" s="5">
        <f t="shared" si="33"/>
        <v>4408747.139197736</v>
      </c>
      <c r="N61" s="33">
        <f t="shared" si="44"/>
        <v>45.810253220113928</v>
      </c>
      <c r="O61" s="4"/>
      <c r="Q61" s="27" t="s">
        <v>48</v>
      </c>
      <c r="R61" s="29">
        <f t="shared" si="34"/>
        <v>96239.309527806443</v>
      </c>
      <c r="S61" s="29">
        <f t="shared" si="35"/>
        <v>476974.04371099581</v>
      </c>
      <c r="T61" s="35">
        <f t="shared" si="36"/>
        <v>45.810253220113928</v>
      </c>
      <c r="U61" s="42">
        <v>0.95681081085376496</v>
      </c>
      <c r="V61" s="43">
        <f t="shared" si="49"/>
        <v>4.3189189146235041E-2</v>
      </c>
      <c r="W61" s="29">
        <f t="shared" si="45"/>
        <v>456373.92151931702</v>
      </c>
      <c r="X61" s="29">
        <f t="shared" si="37"/>
        <v>3720482.2202821537</v>
      </c>
      <c r="Y61" s="35">
        <f t="shared" si="46"/>
        <v>38.658654540816237</v>
      </c>
      <c r="Z61" s="36">
        <f t="shared" si="47"/>
        <v>7.1515986792976918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8"/>
        <v>8193</v>
      </c>
      <c r="E62" s="49">
        <f>E12+E38</f>
        <v>25</v>
      </c>
      <c r="F62" s="3">
        <f t="shared" si="39"/>
        <v>3.0513853289393386E-3</v>
      </c>
      <c r="G62" s="2">
        <v>0.5</v>
      </c>
      <c r="H62" s="3">
        <f t="shared" si="40"/>
        <v>1.5141420870934527E-2</v>
      </c>
      <c r="I62" s="3">
        <f t="shared" si="41"/>
        <v>0.98485857912906549</v>
      </c>
      <c r="J62" s="5">
        <f t="shared" si="48"/>
        <v>94550.307956591874</v>
      </c>
      <c r="K62" s="5">
        <f t="shared" si="42"/>
        <v>1431.626006247227</v>
      </c>
      <c r="L62" s="5">
        <f t="shared" si="43"/>
        <v>469172.47476734128</v>
      </c>
      <c r="M62" s="5">
        <f t="shared" si="33"/>
        <v>3931773.0954867406</v>
      </c>
      <c r="N62" s="33">
        <f t="shared" si="44"/>
        <v>41.583926911077022</v>
      </c>
      <c r="O62" s="4"/>
      <c r="Q62" s="27" t="s">
        <v>50</v>
      </c>
      <c r="R62" s="29">
        <f t="shared" si="34"/>
        <v>94550.307956591874</v>
      </c>
      <c r="S62" s="29">
        <f t="shared" si="35"/>
        <v>469172.47476734128</v>
      </c>
      <c r="T62" s="35">
        <f t="shared" si="36"/>
        <v>41.583926911077022</v>
      </c>
      <c r="U62" s="42">
        <v>0.94800928093814252</v>
      </c>
      <c r="V62" s="43">
        <f t="shared" si="49"/>
        <v>5.1990719061857482E-2</v>
      </c>
      <c r="W62" s="29">
        <f t="shared" si="45"/>
        <v>444779.86044015602</v>
      </c>
      <c r="X62" s="29">
        <f t="shared" si="37"/>
        <v>3264108.2987628365</v>
      </c>
      <c r="Y62" s="35">
        <f t="shared" si="46"/>
        <v>34.522450209907213</v>
      </c>
      <c r="Z62" s="36">
        <f t="shared" si="47"/>
        <v>7.0614767011698092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8"/>
        <v>8666</v>
      </c>
      <c r="E63" s="49">
        <f>E13+E39</f>
        <v>42</v>
      </c>
      <c r="F63" s="3">
        <f t="shared" si="39"/>
        <v>4.8465266558966073E-3</v>
      </c>
      <c r="G63" s="2">
        <v>0.5</v>
      </c>
      <c r="H63" s="3">
        <f t="shared" si="40"/>
        <v>2.3942537909018357E-2</v>
      </c>
      <c r="I63" s="3">
        <f t="shared" si="41"/>
        <v>0.97605746209098165</v>
      </c>
      <c r="J63" s="5">
        <f t="shared" si="48"/>
        <v>93118.681950344646</v>
      </c>
      <c r="K63" s="5">
        <f t="shared" si="42"/>
        <v>2229.4975726339503</v>
      </c>
      <c r="L63" s="5">
        <f t="shared" si="43"/>
        <v>460019.66582013841</v>
      </c>
      <c r="M63" s="5">
        <f t="shared" si="33"/>
        <v>3462600.6207193993</v>
      </c>
      <c r="N63" s="33">
        <f t="shared" si="44"/>
        <v>37.184811341786649</v>
      </c>
      <c r="O63" s="4"/>
      <c r="Q63" s="27" t="s">
        <v>52</v>
      </c>
      <c r="R63" s="29">
        <f t="shared" si="34"/>
        <v>93118.681950344646</v>
      </c>
      <c r="S63" s="29">
        <f t="shared" si="35"/>
        <v>460019.66582013841</v>
      </c>
      <c r="T63" s="35">
        <f t="shared" si="36"/>
        <v>37.184811341786649</v>
      </c>
      <c r="U63" s="42">
        <v>0.94216194080535964</v>
      </c>
      <c r="V63" s="43">
        <f t="shared" si="49"/>
        <v>5.7838059194640357E-2</v>
      </c>
      <c r="W63" s="29">
        <f t="shared" si="45"/>
        <v>433413.02115773456</v>
      </c>
      <c r="X63" s="29">
        <f t="shared" si="37"/>
        <v>2819328.4383226805</v>
      </c>
      <c r="Y63" s="35">
        <f t="shared" si="46"/>
        <v>30.276721913075207</v>
      </c>
      <c r="Z63" s="36">
        <f t="shared" si="47"/>
        <v>6.9080894287114418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8"/>
        <v>10059</v>
      </c>
      <c r="E64" s="49">
        <f t="shared" si="38"/>
        <v>48</v>
      </c>
      <c r="F64" s="3">
        <f t="shared" si="39"/>
        <v>4.7718461079630185E-3</v>
      </c>
      <c r="G64" s="2">
        <v>0.5</v>
      </c>
      <c r="H64" s="3">
        <f t="shared" si="40"/>
        <v>2.357795461243737E-2</v>
      </c>
      <c r="I64" s="3">
        <f t="shared" si="41"/>
        <v>0.97642204538756261</v>
      </c>
      <c r="J64" s="5">
        <f t="shared" si="48"/>
        <v>90889.184377710699</v>
      </c>
      <c r="K64" s="5">
        <f t="shared" si="42"/>
        <v>2142.9810640191145</v>
      </c>
      <c r="L64" s="5">
        <f t="shared" si="43"/>
        <v>449088.46922850574</v>
      </c>
      <c r="M64" s="5">
        <f t="shared" si="33"/>
        <v>3002580.9548992608</v>
      </c>
      <c r="N64" s="33">
        <f t="shared" si="44"/>
        <v>33.035624375518125</v>
      </c>
      <c r="O64" s="4"/>
      <c r="Q64" s="27" t="s">
        <v>54</v>
      </c>
      <c r="R64" s="29">
        <f t="shared" si="34"/>
        <v>90889.184377710699</v>
      </c>
      <c r="S64" s="29">
        <f t="shared" si="35"/>
        <v>449088.46922850574</v>
      </c>
      <c r="T64" s="35">
        <f t="shared" si="36"/>
        <v>33.035624375518125</v>
      </c>
      <c r="U64" s="42">
        <v>0.92489605986448908</v>
      </c>
      <c r="V64" s="43">
        <f t="shared" si="49"/>
        <v>7.5103940135510916E-2</v>
      </c>
      <c r="W64" s="29">
        <f t="shared" si="45"/>
        <v>415360.15572001983</v>
      </c>
      <c r="X64" s="29">
        <f t="shared" si="37"/>
        <v>2385915.417164946</v>
      </c>
      <c r="Y64" s="35">
        <f t="shared" si="46"/>
        <v>26.250817778820977</v>
      </c>
      <c r="Z64" s="36">
        <f t="shared" si="47"/>
        <v>6.7848065966971483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8"/>
        <v>9808</v>
      </c>
      <c r="E65" s="49">
        <f t="shared" si="38"/>
        <v>62</v>
      </c>
      <c r="F65" s="3">
        <f t="shared" si="39"/>
        <v>6.3213703099510602E-3</v>
      </c>
      <c r="G65" s="2">
        <v>0.5</v>
      </c>
      <c r="H65" s="3">
        <f t="shared" si="40"/>
        <v>3.1115125966074478E-2</v>
      </c>
      <c r="I65" s="3">
        <f t="shared" si="41"/>
        <v>0.96888487403392554</v>
      </c>
      <c r="J65" s="5">
        <f t="shared" si="48"/>
        <v>88746.203313691585</v>
      </c>
      <c r="K65" s="5">
        <f t="shared" si="42"/>
        <v>2761.3492951163698</v>
      </c>
      <c r="L65" s="5">
        <f t="shared" si="43"/>
        <v>436827.64333066705</v>
      </c>
      <c r="M65" s="5">
        <f t="shared" si="33"/>
        <v>2553492.4856707552</v>
      </c>
      <c r="N65" s="33">
        <f t="shared" si="44"/>
        <v>28.772977212838214</v>
      </c>
      <c r="O65" s="4"/>
      <c r="Q65" s="27" t="s">
        <v>56</v>
      </c>
      <c r="R65" s="29">
        <f t="shared" si="34"/>
        <v>88746.203313691585</v>
      </c>
      <c r="S65" s="29">
        <f t="shared" si="35"/>
        <v>436827.64333066705</v>
      </c>
      <c r="T65" s="35">
        <f t="shared" si="36"/>
        <v>28.772977212838214</v>
      </c>
      <c r="U65" s="42">
        <v>0.89970667843387275</v>
      </c>
      <c r="V65" s="43">
        <f t="shared" si="49"/>
        <v>0.10029332156612725</v>
      </c>
      <c r="W65" s="29">
        <f t="shared" si="45"/>
        <v>393016.74802913092</v>
      </c>
      <c r="X65" s="29">
        <f t="shared" si="37"/>
        <v>1970555.2614449263</v>
      </c>
      <c r="Y65" s="35">
        <f t="shared" si="46"/>
        <v>22.204389459677458</v>
      </c>
      <c r="Z65" s="36">
        <f t="shared" si="47"/>
        <v>6.5685877531607559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8"/>
        <v>9234</v>
      </c>
      <c r="E66" s="49">
        <f t="shared" si="38"/>
        <v>71</v>
      </c>
      <c r="F66" s="3">
        <f t="shared" si="39"/>
        <v>7.6889755252328353E-3</v>
      </c>
      <c r="G66" s="2">
        <v>0.5</v>
      </c>
      <c r="H66" s="3">
        <f t="shared" si="40"/>
        <v>3.7719810869680709E-2</v>
      </c>
      <c r="I66" s="3">
        <f t="shared" si="41"/>
        <v>0.96228018913031932</v>
      </c>
      <c r="J66" s="5">
        <f t="shared" si="48"/>
        <v>85984.854018575221</v>
      </c>
      <c r="K66" s="5">
        <f t="shared" si="42"/>
        <v>3243.3324312377626</v>
      </c>
      <c r="L66" s="5">
        <f t="shared" si="43"/>
        <v>421815.93901478167</v>
      </c>
      <c r="M66" s="5">
        <f t="shared" si="33"/>
        <v>2116664.842340088</v>
      </c>
      <c r="N66" s="33">
        <f t="shared" si="44"/>
        <v>24.616717287009955</v>
      </c>
      <c r="O66" s="4"/>
      <c r="Q66" s="27" t="s">
        <v>58</v>
      </c>
      <c r="R66" s="29">
        <f t="shared" si="34"/>
        <v>85984.854018575221</v>
      </c>
      <c r="S66" s="29">
        <f t="shared" si="35"/>
        <v>421815.93901478167</v>
      </c>
      <c r="T66" s="35">
        <f t="shared" si="36"/>
        <v>24.616717287009955</v>
      </c>
      <c r="U66" s="42">
        <v>0.86438699185239576</v>
      </c>
      <c r="V66" s="43">
        <f t="shared" si="49"/>
        <v>0.13561300814760424</v>
      </c>
      <c r="W66" s="29">
        <f t="shared" si="45"/>
        <v>364612.21064038074</v>
      </c>
      <c r="X66" s="29">
        <f t="shared" si="37"/>
        <v>1577538.5134157953</v>
      </c>
      <c r="Y66" s="35">
        <f t="shared" si="46"/>
        <v>18.346702235198322</v>
      </c>
      <c r="Z66" s="36">
        <f t="shared" si="47"/>
        <v>6.2700150518116331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8"/>
        <v>7293</v>
      </c>
      <c r="E67" s="49">
        <f t="shared" si="38"/>
        <v>118</v>
      </c>
      <c r="F67" s="3">
        <f t="shared" si="39"/>
        <v>1.6179898532839708E-2</v>
      </c>
      <c r="G67" s="2">
        <v>0.5</v>
      </c>
      <c r="H67" s="3">
        <f t="shared" si="40"/>
        <v>7.7754348972061155E-2</v>
      </c>
      <c r="I67" s="3">
        <f t="shared" si="41"/>
        <v>0.92224565102793887</v>
      </c>
      <c r="J67" s="5">
        <f t="shared" si="48"/>
        <v>82741.521587337455</v>
      </c>
      <c r="K67" s="5">
        <f t="shared" si="42"/>
        <v>6433.5131439811676</v>
      </c>
      <c r="L67" s="5">
        <f t="shared" si="43"/>
        <v>397623.82507673436</v>
      </c>
      <c r="M67" s="5">
        <f t="shared" si="33"/>
        <v>1694848.9033253063</v>
      </c>
      <c r="N67" s="33">
        <f t="shared" si="44"/>
        <v>20.483656461844443</v>
      </c>
      <c r="O67" s="4"/>
      <c r="Q67" s="27" t="s">
        <v>60</v>
      </c>
      <c r="R67" s="29">
        <f t="shared" si="34"/>
        <v>82741.521587337455</v>
      </c>
      <c r="S67" s="29">
        <f t="shared" si="35"/>
        <v>397623.82507673436</v>
      </c>
      <c r="T67" s="35">
        <f t="shared" si="36"/>
        <v>20.483656461844443</v>
      </c>
      <c r="U67" s="42">
        <v>0.82345390469096191</v>
      </c>
      <c r="V67" s="43">
        <f t="shared" si="49"/>
        <v>0.17654609530903809</v>
      </c>
      <c r="W67" s="29">
        <f t="shared" si="45"/>
        <v>327424.89135759295</v>
      </c>
      <c r="X67" s="29">
        <f t="shared" si="37"/>
        <v>1212926.3027754147</v>
      </c>
      <c r="Y67" s="35">
        <f t="shared" si="46"/>
        <v>14.659221627863293</v>
      </c>
      <c r="Z67" s="36">
        <f t="shared" si="47"/>
        <v>5.8244348339811509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8"/>
        <v>5424</v>
      </c>
      <c r="E68" s="49">
        <f t="shared" si="38"/>
        <v>122</v>
      </c>
      <c r="F68" s="3">
        <f t="shared" si="39"/>
        <v>2.2492625368731565E-2</v>
      </c>
      <c r="G68" s="2">
        <v>0.5</v>
      </c>
      <c r="H68" s="3">
        <f t="shared" si="40"/>
        <v>0.10647582475126549</v>
      </c>
      <c r="I68" s="3">
        <f t="shared" si="41"/>
        <v>0.89352417524873451</v>
      </c>
      <c r="J68" s="5">
        <f t="shared" si="48"/>
        <v>76308.008443356288</v>
      </c>
      <c r="K68" s="5">
        <f t="shared" si="42"/>
        <v>8124.9581341328912</v>
      </c>
      <c r="L68" s="5">
        <f t="shared" si="43"/>
        <v>361227.64688144927</v>
      </c>
      <c r="M68" s="5">
        <f t="shared" si="33"/>
        <v>1297225.0782485718</v>
      </c>
      <c r="N68" s="33">
        <f t="shared" si="44"/>
        <v>16.999854991779884</v>
      </c>
      <c r="O68" s="4"/>
      <c r="Q68" s="27" t="s">
        <v>62</v>
      </c>
      <c r="R68" s="29">
        <f t="shared" si="34"/>
        <v>76308.008443356288</v>
      </c>
      <c r="S68" s="29">
        <f t="shared" si="35"/>
        <v>361227.64688144927</v>
      </c>
      <c r="T68" s="35">
        <f t="shared" si="36"/>
        <v>16.999854991779884</v>
      </c>
      <c r="U68" s="42">
        <v>0.7557222850963411</v>
      </c>
      <c r="V68" s="43">
        <f t="shared" si="49"/>
        <v>0.2442777149036589</v>
      </c>
      <c r="W68" s="29">
        <f t="shared" si="45"/>
        <v>272987.78274122305</v>
      </c>
      <c r="X68" s="29">
        <f t="shared" si="37"/>
        <v>885501.41141782166</v>
      </c>
      <c r="Y68" s="35">
        <f t="shared" si="46"/>
        <v>11.604305098266751</v>
      </c>
      <c r="Z68" s="36">
        <f t="shared" si="47"/>
        <v>5.3955498935131327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8"/>
        <v>4013</v>
      </c>
      <c r="E69" s="49">
        <f t="shared" si="38"/>
        <v>132</v>
      </c>
      <c r="F69" s="3">
        <f t="shared" si="39"/>
        <v>3.2893097433341636E-2</v>
      </c>
      <c r="G69" s="2">
        <v>0.5</v>
      </c>
      <c r="H69" s="3">
        <f t="shared" si="40"/>
        <v>0.15196868524061705</v>
      </c>
      <c r="I69" s="3">
        <f t="shared" si="41"/>
        <v>0.84803131475938298</v>
      </c>
      <c r="J69" s="5">
        <f t="shared" si="48"/>
        <v>68183.050309223399</v>
      </c>
      <c r="K69" s="5">
        <f t="shared" si="42"/>
        <v>10361.688511187527</v>
      </c>
      <c r="L69" s="5">
        <f t="shared" si="43"/>
        <v>315011.03026814823</v>
      </c>
      <c r="M69" s="5">
        <f t="shared" si="33"/>
        <v>935997.43136712257</v>
      </c>
      <c r="N69" s="33">
        <f t="shared" si="44"/>
        <v>13.727714250421361</v>
      </c>
      <c r="O69" s="4"/>
      <c r="Q69" s="27" t="s">
        <v>64</v>
      </c>
      <c r="R69" s="29">
        <f t="shared" si="34"/>
        <v>68183.050309223399</v>
      </c>
      <c r="S69" s="29">
        <f t="shared" si="35"/>
        <v>315011.03026814823</v>
      </c>
      <c r="T69" s="35">
        <f t="shared" si="36"/>
        <v>13.727714250421361</v>
      </c>
      <c r="U69" s="42">
        <v>0.69850988448397933</v>
      </c>
      <c r="V69" s="43">
        <f t="shared" si="49"/>
        <v>0.30149011551602067</v>
      </c>
      <c r="W69" s="29">
        <f t="shared" si="45"/>
        <v>220038.31836378353</v>
      </c>
      <c r="X69" s="29">
        <f t="shared" si="37"/>
        <v>612513.62867659866</v>
      </c>
      <c r="Y69" s="35">
        <f t="shared" si="46"/>
        <v>8.9833708802808054</v>
      </c>
      <c r="Z69" s="36">
        <f t="shared" si="47"/>
        <v>4.7443433701405553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8"/>
        <v>2452</v>
      </c>
      <c r="E70" s="49">
        <f t="shared" si="38"/>
        <v>127</v>
      </c>
      <c r="F70" s="3">
        <f t="shared" si="39"/>
        <v>5.1794453507340944E-2</v>
      </c>
      <c r="G70" s="2">
        <v>0.5</v>
      </c>
      <c r="H70" s="3">
        <f t="shared" si="40"/>
        <v>0.22928326412709873</v>
      </c>
      <c r="I70" s="3">
        <f t="shared" si="41"/>
        <v>0.77071673587290124</v>
      </c>
      <c r="J70" s="5">
        <f t="shared" si="48"/>
        <v>57821.361798035876</v>
      </c>
      <c r="K70" s="5">
        <f t="shared" si="42"/>
        <v>13257.470569327596</v>
      </c>
      <c r="L70" s="5">
        <f t="shared" si="43"/>
        <v>255963.13256686035</v>
      </c>
      <c r="M70" s="5">
        <f t="shared" si="33"/>
        <v>620986.40109897428</v>
      </c>
      <c r="N70" s="33">
        <f t="shared" si="44"/>
        <v>10.739740154651088</v>
      </c>
      <c r="O70" s="4"/>
      <c r="Q70" s="27" t="s">
        <v>66</v>
      </c>
      <c r="R70" s="29">
        <f t="shared" si="34"/>
        <v>57821.361798035876</v>
      </c>
      <c r="S70" s="29">
        <f t="shared" si="35"/>
        <v>255963.13256686035</v>
      </c>
      <c r="T70" s="35">
        <f t="shared" si="36"/>
        <v>10.739740154651088</v>
      </c>
      <c r="U70" s="42">
        <v>0.67065690345363116</v>
      </c>
      <c r="V70" s="43">
        <f t="shared" si="49"/>
        <v>0.32934309654636884</v>
      </c>
      <c r="W70" s="29">
        <f t="shared" si="45"/>
        <v>171663.44188558185</v>
      </c>
      <c r="X70" s="29">
        <f t="shared" si="37"/>
        <v>392475.31031281513</v>
      </c>
      <c r="Y70" s="35">
        <f t="shared" si="46"/>
        <v>6.7877216673604366</v>
      </c>
      <c r="Z70" s="36">
        <f t="shared" si="47"/>
        <v>3.9520184872906512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50">D21+D46</f>
        <v>1230</v>
      </c>
      <c r="E71" s="49">
        <f t="shared" si="50"/>
        <v>122</v>
      </c>
      <c r="F71" s="3">
        <f t="shared" si="39"/>
        <v>9.9186991869918695E-2</v>
      </c>
      <c r="G71" s="2">
        <v>0.5</v>
      </c>
      <c r="H71" s="3">
        <f t="shared" si="40"/>
        <v>0.39739413680781754</v>
      </c>
      <c r="I71" s="3">
        <f t="shared" si="41"/>
        <v>0.60260586319218246</v>
      </c>
      <c r="J71" s="5">
        <f t="shared" si="48"/>
        <v>44563.891228708279</v>
      </c>
      <c r="K71" s="5">
        <f t="shared" si="42"/>
        <v>17709.429087629997</v>
      </c>
      <c r="L71" s="5">
        <f t="shared" si="43"/>
        <v>178545.88342446642</v>
      </c>
      <c r="M71" s="5">
        <f>L71+M72</f>
        <v>365023.26853211399</v>
      </c>
      <c r="N71" s="33">
        <f t="shared" si="44"/>
        <v>8.1910097719869714</v>
      </c>
      <c r="O71" s="4"/>
      <c r="Q71" s="27" t="s">
        <v>68</v>
      </c>
      <c r="R71" s="29">
        <f t="shared" si="34"/>
        <v>44563.891228708279</v>
      </c>
      <c r="S71" s="29">
        <f t="shared" si="35"/>
        <v>178545.88342446642</v>
      </c>
      <c r="T71" s="35">
        <f t="shared" si="36"/>
        <v>8.1910097719869714</v>
      </c>
      <c r="U71" s="42">
        <v>0.63527807449444496</v>
      </c>
      <c r="V71" s="43">
        <f t="shared" si="49"/>
        <v>0.36472192550555504</v>
      </c>
      <c r="W71" s="29">
        <f t="shared" si="45"/>
        <v>113426.28503080466</v>
      </c>
      <c r="X71" s="29">
        <f>X72+W71</f>
        <v>220811.8684272333</v>
      </c>
      <c r="Y71" s="35">
        <f t="shared" si="46"/>
        <v>4.9549503496899572</v>
      </c>
      <c r="Z71" s="36">
        <f t="shared" si="47"/>
        <v>3.2360594222970143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50"/>
        <v>868</v>
      </c>
      <c r="E72" s="50">
        <f t="shared" si="50"/>
        <v>125</v>
      </c>
      <c r="F72" s="17">
        <f t="shared" si="39"/>
        <v>0.14400921658986174</v>
      </c>
      <c r="G72" s="12"/>
      <c r="H72" s="17">
        <v>1</v>
      </c>
      <c r="I72" s="17">
        <f t="shared" si="41"/>
        <v>0</v>
      </c>
      <c r="J72" s="21">
        <f t="shared" si="48"/>
        <v>26854.462141078282</v>
      </c>
      <c r="K72" s="21">
        <f t="shared" si="42"/>
        <v>26854.462141078282</v>
      </c>
      <c r="L72" s="21">
        <f>K72/F72</f>
        <v>186477.3851076476</v>
      </c>
      <c r="M72" s="21">
        <f>L72</f>
        <v>186477.3851076476</v>
      </c>
      <c r="N72" s="34">
        <f t="shared" si="44"/>
        <v>6.944</v>
      </c>
      <c r="O72" s="4"/>
      <c r="Q72" s="30" t="s">
        <v>69</v>
      </c>
      <c r="R72" s="31">
        <f t="shared" si="34"/>
        <v>26854.462141078282</v>
      </c>
      <c r="S72" s="31">
        <f t="shared" si="35"/>
        <v>186477.3851076476</v>
      </c>
      <c r="T72" s="38">
        <f t="shared" si="36"/>
        <v>6.944</v>
      </c>
      <c r="U72" s="44">
        <v>0.57586384179742911</v>
      </c>
      <c r="V72" s="45">
        <f t="shared" si="49"/>
        <v>0.42413615820257089</v>
      </c>
      <c r="W72" s="31">
        <f t="shared" si="45"/>
        <v>107385.58339642864</v>
      </c>
      <c r="X72" s="31">
        <f>W72</f>
        <v>107385.58339642864</v>
      </c>
      <c r="Y72" s="38">
        <f t="shared" si="46"/>
        <v>3.9987985174413478</v>
      </c>
      <c r="Z72" s="37">
        <f t="shared" si="47"/>
        <v>2.9452014825586521</v>
      </c>
    </row>
    <row r="73" spans="1:26" s="2" customFormat="1" ht="13.2" x14ac:dyDescent="0.25">
      <c r="B73" s="2" t="s">
        <v>70</v>
      </c>
      <c r="D73" s="25">
        <f>SUM(D54:D72)</f>
        <v>115742</v>
      </c>
      <c r="E73" s="25">
        <f>SUM(E54:E72)</f>
        <v>1073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69.093431443315268</v>
      </c>
      <c r="F78" s="54">
        <f>$Y$4</f>
        <v>63.077504978274099</v>
      </c>
      <c r="G78" s="54">
        <f>E78-F78</f>
        <v>6.0159264650411686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78.829186875140707</v>
      </c>
      <c r="F79" s="54">
        <f>$Y$29</f>
        <v>69.73520374270187</v>
      </c>
      <c r="G79" s="54">
        <f t="shared" ref="G79:G80" si="51">E79-F79</f>
        <v>9.0939831324388365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73.499491189463797</v>
      </c>
      <c r="F80" s="54">
        <f>$Y$54</f>
        <v>65.476370241906352</v>
      </c>
      <c r="G80" s="54">
        <f t="shared" si="51"/>
        <v>8.0231209475574445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E8AC9-3E04-4DA4-A09B-6A6CE120F8CF}">
  <dimension ref="A1:Z80"/>
  <sheetViews>
    <sheetView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436</v>
      </c>
      <c r="E4" s="55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7285817.5553394454</v>
      </c>
      <c r="N4" s="32">
        <f>M4/J4</f>
        <v>72.85817555339446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72.85817555339446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6618694.7898863396</v>
      </c>
      <c r="Y4" s="40">
        <f>X4/R4</f>
        <v>66.186947898863394</v>
      </c>
      <c r="Z4" s="36">
        <f>T4-Y4</f>
        <v>6.6712276545310658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1829</v>
      </c>
      <c r="E5" s="55">
        <v>2</v>
      </c>
      <c r="F5" s="3">
        <f t="shared" ref="F5:F22" si="5">E5/D5</f>
        <v>1.0934937124111536E-3</v>
      </c>
      <c r="G5" s="2">
        <v>0.4</v>
      </c>
      <c r="H5" s="3">
        <f t="shared" ref="H5:H21" si="6">C5*F5/(1+(1-G5)*C5*F5)</f>
        <v>4.3625259024975462E-3</v>
      </c>
      <c r="I5" s="3">
        <f t="shared" ref="I5:I22" si="7">1-H5</f>
        <v>0.99563747409750247</v>
      </c>
      <c r="J5" s="5">
        <f>I4*J4</f>
        <v>100000</v>
      </c>
      <c r="K5" s="5">
        <f t="shared" ref="K5:K22" si="8">J5*H5</f>
        <v>436.25259024975463</v>
      </c>
      <c r="L5" s="5">
        <f t="shared" ref="L5:L21" si="9">C5*(J6+G5*K5)</f>
        <v>398952.99378340057</v>
      </c>
      <c r="M5" s="5">
        <f t="shared" si="0"/>
        <v>7185817.5553394454</v>
      </c>
      <c r="N5" s="33">
        <f t="shared" ref="N5:N22" si="10">M5/J5</f>
        <v>71.85817555339446</v>
      </c>
      <c r="O5" s="4"/>
      <c r="Q5" s="27" t="s">
        <v>36</v>
      </c>
      <c r="R5" s="29">
        <f t="shared" si="1"/>
        <v>100000</v>
      </c>
      <c r="S5" s="29">
        <f t="shared" si="2"/>
        <v>398952.99378340057</v>
      </c>
      <c r="T5" s="35">
        <f t="shared" si="3"/>
        <v>71.85817555339446</v>
      </c>
      <c r="U5" s="42">
        <v>0.96680194174873568</v>
      </c>
      <c r="V5" s="43">
        <f>1-U5</f>
        <v>3.3198058251264317E-2</v>
      </c>
      <c r="W5" s="29">
        <f t="shared" ref="W5:W22" si="11">S5*U5</f>
        <v>385708.52905626292</v>
      </c>
      <c r="X5" s="29">
        <f t="shared" si="4"/>
        <v>6522014.5957114659</v>
      </c>
      <c r="Y5" s="35">
        <f t="shared" ref="Y5:Y22" si="12">X5/R5</f>
        <v>65.220145957114653</v>
      </c>
      <c r="Z5" s="36">
        <f t="shared" ref="Z5:Z22" si="13">T5-Y5</f>
        <v>6.6380295962798073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3030</v>
      </c>
      <c r="E6" s="55">
        <v>1</v>
      </c>
      <c r="F6" s="3">
        <f t="shared" si="5"/>
        <v>3.3003300330033004E-4</v>
      </c>
      <c r="G6" s="2">
        <v>0.5</v>
      </c>
      <c r="H6" s="3">
        <f t="shared" si="6"/>
        <v>1.6488046166529267E-3</v>
      </c>
      <c r="I6" s="3">
        <f t="shared" si="7"/>
        <v>0.99835119538334705</v>
      </c>
      <c r="J6" s="5">
        <f t="shared" ref="J6:J22" si="14">I5*J5</f>
        <v>99563.747409750242</v>
      </c>
      <c r="K6" s="5">
        <f t="shared" si="8"/>
        <v>164.16116638046208</v>
      </c>
      <c r="L6" s="5">
        <f t="shared" si="9"/>
        <v>497408.3341328</v>
      </c>
      <c r="M6" s="5">
        <f t="shared" si="0"/>
        <v>6786864.561556045</v>
      </c>
      <c r="N6" s="33">
        <f t="shared" si="10"/>
        <v>68.166021650681756</v>
      </c>
      <c r="O6" s="4"/>
      <c r="Q6" s="27" t="s">
        <v>38</v>
      </c>
      <c r="R6" s="29">
        <f t="shared" si="1"/>
        <v>99563.747409750242</v>
      </c>
      <c r="S6" s="29">
        <f t="shared" si="2"/>
        <v>497408.3341328</v>
      </c>
      <c r="T6" s="35">
        <f t="shared" si="3"/>
        <v>68.166021650681756</v>
      </c>
      <c r="U6" s="42">
        <v>0.96680194174873568</v>
      </c>
      <c r="V6" s="43">
        <f>1-U6</f>
        <v>3.3198058251264317E-2</v>
      </c>
      <c r="W6" s="29">
        <f t="shared" si="11"/>
        <v>480895.34328159498</v>
      </c>
      <c r="X6" s="29">
        <f t="shared" si="4"/>
        <v>6136306.0666552028</v>
      </c>
      <c r="Y6" s="35">
        <f t="shared" si="12"/>
        <v>61.631931564422779</v>
      </c>
      <c r="Z6" s="36">
        <f t="shared" si="13"/>
        <v>6.5340900862589777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3427</v>
      </c>
      <c r="E7" s="55">
        <v>4</v>
      </c>
      <c r="F7" s="3">
        <f t="shared" si="5"/>
        <v>1.1672016340822876E-3</v>
      </c>
      <c r="G7" s="2">
        <v>0.5</v>
      </c>
      <c r="H7" s="3">
        <f t="shared" si="6"/>
        <v>5.8190282222868785E-3</v>
      </c>
      <c r="I7" s="3">
        <f t="shared" si="7"/>
        <v>0.99418097177771314</v>
      </c>
      <c r="J7" s="5">
        <f t="shared" si="14"/>
        <v>99399.586243369777</v>
      </c>
      <c r="K7" s="5">
        <f t="shared" si="8"/>
        <v>578.4089976338073</v>
      </c>
      <c r="L7" s="5">
        <f t="shared" si="9"/>
        <v>495551.9087227644</v>
      </c>
      <c r="M7" s="5">
        <f t="shared" si="0"/>
        <v>6289456.2274232451</v>
      </c>
      <c r="N7" s="33">
        <f t="shared" si="10"/>
        <v>63.274470901962822</v>
      </c>
      <c r="O7" s="4"/>
      <c r="Q7" s="27" t="s">
        <v>40</v>
      </c>
      <c r="R7" s="29">
        <f t="shared" si="1"/>
        <v>99399.586243369777</v>
      </c>
      <c r="S7" s="29">
        <f t="shared" si="2"/>
        <v>495551.9087227644</v>
      </c>
      <c r="T7" s="35">
        <f t="shared" si="3"/>
        <v>63.274470901962822</v>
      </c>
      <c r="U7" s="42">
        <v>0.96680194174873568</v>
      </c>
      <c r="V7" s="43">
        <f>1-U7</f>
        <v>3.3198058251264317E-2</v>
      </c>
      <c r="W7" s="29">
        <f t="shared" si="11"/>
        <v>479100.54759046086</v>
      </c>
      <c r="X7" s="29">
        <f t="shared" si="4"/>
        <v>5655410.7233736077</v>
      </c>
      <c r="Y7" s="35">
        <f t="shared" si="12"/>
        <v>56.895716945208505</v>
      </c>
      <c r="Z7" s="36">
        <f t="shared" si="13"/>
        <v>6.3787539567543163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3668</v>
      </c>
      <c r="E8" s="55">
        <v>4</v>
      </c>
      <c r="F8" s="3">
        <f t="shared" si="5"/>
        <v>1.0905125408942203E-3</v>
      </c>
      <c r="G8" s="2">
        <v>0.5</v>
      </c>
      <c r="H8" s="3">
        <f t="shared" si="6"/>
        <v>5.4377379010331706E-3</v>
      </c>
      <c r="I8" s="3">
        <f t="shared" si="7"/>
        <v>0.99456226209896681</v>
      </c>
      <c r="J8" s="5">
        <f t="shared" si="14"/>
        <v>98821.177245735977</v>
      </c>
      <c r="K8" s="5">
        <f t="shared" si="8"/>
        <v>537.36366093385527</v>
      </c>
      <c r="L8" s="5">
        <f t="shared" si="9"/>
        <v>492762.47707634524</v>
      </c>
      <c r="M8" s="5">
        <f t="shared" si="0"/>
        <v>5793904.3187004803</v>
      </c>
      <c r="N8" s="33">
        <f t="shared" si="10"/>
        <v>58.630189198140528</v>
      </c>
      <c r="O8" s="4"/>
      <c r="Q8" s="27" t="s">
        <v>42</v>
      </c>
      <c r="R8" s="29">
        <f t="shared" si="1"/>
        <v>98821.177245735977</v>
      </c>
      <c r="S8" s="29">
        <f t="shared" si="2"/>
        <v>492762.47707634524</v>
      </c>
      <c r="T8" s="35">
        <f t="shared" si="3"/>
        <v>58.630189198140528</v>
      </c>
      <c r="U8" s="42">
        <v>0.96680194174873568</v>
      </c>
      <c r="V8" s="43">
        <f>1-U8</f>
        <v>3.3198058251264317E-2</v>
      </c>
      <c r="W8" s="29">
        <f t="shared" si="11"/>
        <v>476403.71965832741</v>
      </c>
      <c r="X8" s="29">
        <f t="shared" si="4"/>
        <v>5176310.1757831471</v>
      </c>
      <c r="Y8" s="35">
        <f t="shared" si="12"/>
        <v>52.380575905419093</v>
      </c>
      <c r="Z8" s="36">
        <f t="shared" si="13"/>
        <v>6.2496132927214347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3764</v>
      </c>
      <c r="E9" s="55">
        <v>7</v>
      </c>
      <c r="F9" s="3">
        <f t="shared" si="5"/>
        <v>1.8597236981934113E-3</v>
      </c>
      <c r="G9" s="2">
        <v>0.5</v>
      </c>
      <c r="H9" s="3">
        <f t="shared" si="6"/>
        <v>9.2555864075102474E-3</v>
      </c>
      <c r="I9" s="3">
        <f t="shared" si="7"/>
        <v>0.99074441359248977</v>
      </c>
      <c r="J9" s="5">
        <f t="shared" si="14"/>
        <v>98283.813584802119</v>
      </c>
      <c r="K9" s="5">
        <f t="shared" si="8"/>
        <v>909.67432909376555</v>
      </c>
      <c r="L9" s="5">
        <f t="shared" si="9"/>
        <v>489144.88210127625</v>
      </c>
      <c r="M9" s="5">
        <f t="shared" si="0"/>
        <v>5301141.8416241352</v>
      </c>
      <c r="N9" s="33">
        <f t="shared" si="10"/>
        <v>53.937079242963605</v>
      </c>
      <c r="O9" s="4"/>
      <c r="Q9" s="27" t="s">
        <v>44</v>
      </c>
      <c r="R9" s="29">
        <f t="shared" si="1"/>
        <v>98283.813584802119</v>
      </c>
      <c r="S9" s="29">
        <f t="shared" si="2"/>
        <v>489144.88210127625</v>
      </c>
      <c r="T9" s="35">
        <f t="shared" si="3"/>
        <v>53.937079242963605</v>
      </c>
      <c r="U9" s="42">
        <v>0.9555940589531835</v>
      </c>
      <c r="V9" s="43">
        <f t="shared" ref="V9:V22" si="15">1-U9</f>
        <v>4.4405941046816499E-2</v>
      </c>
      <c r="W9" s="29">
        <f t="shared" si="11"/>
        <v>467423.94330333499</v>
      </c>
      <c r="X9" s="29">
        <f t="shared" si="4"/>
        <v>4699906.4561248198</v>
      </c>
      <c r="Y9" s="35">
        <f t="shared" si="12"/>
        <v>47.819740450645057</v>
      </c>
      <c r="Z9" s="36">
        <f t="shared" si="13"/>
        <v>6.1173387923185487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4281</v>
      </c>
      <c r="E10" s="55">
        <v>3</v>
      </c>
      <c r="F10" s="3">
        <f t="shared" si="5"/>
        <v>7.0077084793272596E-4</v>
      </c>
      <c r="G10" s="2">
        <v>0.5</v>
      </c>
      <c r="H10" s="3">
        <f t="shared" si="6"/>
        <v>3.4977264777894365E-3</v>
      </c>
      <c r="I10" s="3">
        <f t="shared" si="7"/>
        <v>0.99650227352221055</v>
      </c>
      <c r="J10" s="5">
        <f t="shared" si="14"/>
        <v>97374.13925570836</v>
      </c>
      <c r="K10" s="5">
        <f t="shared" si="8"/>
        <v>340.58810512664689</v>
      </c>
      <c r="L10" s="5">
        <f t="shared" si="9"/>
        <v>486019.22601572517</v>
      </c>
      <c r="M10" s="5">
        <f t="shared" si="0"/>
        <v>4811996.9595228592</v>
      </c>
      <c r="N10" s="33">
        <f t="shared" si="10"/>
        <v>49.417607141936976</v>
      </c>
      <c r="O10" s="4"/>
      <c r="Q10" s="27" t="s">
        <v>46</v>
      </c>
      <c r="R10" s="29">
        <f t="shared" si="1"/>
        <v>97374.13925570836</v>
      </c>
      <c r="S10" s="29">
        <f t="shared" si="2"/>
        <v>486019.22601572517</v>
      </c>
      <c r="T10" s="35">
        <f t="shared" si="3"/>
        <v>49.417607141936976</v>
      </c>
      <c r="U10" s="42">
        <v>0.96363095511775332</v>
      </c>
      <c r="V10" s="43">
        <f t="shared" si="15"/>
        <v>3.6369044882246682E-2</v>
      </c>
      <c r="W10" s="29">
        <f t="shared" si="11"/>
        <v>468343.17097112449</v>
      </c>
      <c r="X10" s="29">
        <f t="shared" si="4"/>
        <v>4232482.5128214844</v>
      </c>
      <c r="Y10" s="35">
        <f t="shared" si="12"/>
        <v>43.466186660780814</v>
      </c>
      <c r="Z10" s="36">
        <f t="shared" si="13"/>
        <v>5.9514204811561626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4382</v>
      </c>
      <c r="E11" s="55">
        <v>9</v>
      </c>
      <c r="F11" s="3">
        <f t="shared" si="5"/>
        <v>2.0538566864445459E-3</v>
      </c>
      <c r="G11" s="2">
        <v>0.5</v>
      </c>
      <c r="H11" s="3">
        <f t="shared" si="6"/>
        <v>1.0216823703030993E-2</v>
      </c>
      <c r="I11" s="3">
        <f t="shared" si="7"/>
        <v>0.98978317629696899</v>
      </c>
      <c r="J11" s="5">
        <f t="shared" si="14"/>
        <v>97033.551150581712</v>
      </c>
      <c r="K11" s="5">
        <f t="shared" si="8"/>
        <v>991.37468538453345</v>
      </c>
      <c r="L11" s="5">
        <f t="shared" si="9"/>
        <v>482689.31903944723</v>
      </c>
      <c r="M11" s="5">
        <f t="shared" si="0"/>
        <v>4325977.733507134</v>
      </c>
      <c r="N11" s="33">
        <f t="shared" si="10"/>
        <v>44.582288107686139</v>
      </c>
      <c r="O11" s="4"/>
      <c r="Q11" s="27" t="s">
        <v>48</v>
      </c>
      <c r="R11" s="29">
        <f t="shared" si="1"/>
        <v>97033.551150581712</v>
      </c>
      <c r="S11" s="29">
        <f t="shared" si="2"/>
        <v>482689.31903944723</v>
      </c>
      <c r="T11" s="35">
        <f t="shared" si="3"/>
        <v>44.582288107686139</v>
      </c>
      <c r="U11" s="42">
        <v>0.96005435016735896</v>
      </c>
      <c r="V11" s="43">
        <f t="shared" si="15"/>
        <v>3.9945649832641039E-2</v>
      </c>
      <c r="W11" s="29">
        <f t="shared" si="11"/>
        <v>463407.98052314151</v>
      </c>
      <c r="X11" s="29">
        <f t="shared" si="4"/>
        <v>3764139.3418503599</v>
      </c>
      <c r="Y11" s="35">
        <f t="shared" si="12"/>
        <v>38.792142482850828</v>
      </c>
      <c r="Z11" s="36">
        <f t="shared" si="13"/>
        <v>5.7901456248353114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4310</v>
      </c>
      <c r="E12" s="55">
        <v>12</v>
      </c>
      <c r="F12" s="3">
        <f t="shared" si="5"/>
        <v>2.7842227378190253E-3</v>
      </c>
      <c r="G12" s="2">
        <v>0.5</v>
      </c>
      <c r="H12" s="3">
        <f t="shared" si="6"/>
        <v>1.3824884792626725E-2</v>
      </c>
      <c r="I12" s="3">
        <f t="shared" si="7"/>
        <v>0.98617511520737322</v>
      </c>
      <c r="J12" s="5">
        <f t="shared" si="14"/>
        <v>96042.176465197175</v>
      </c>
      <c r="K12" s="5">
        <f t="shared" si="8"/>
        <v>1327.7720248644769</v>
      </c>
      <c r="L12" s="5">
        <f t="shared" si="9"/>
        <v>476891.4522638247</v>
      </c>
      <c r="M12" s="5">
        <f t="shared" si="0"/>
        <v>3843288.4144676873</v>
      </c>
      <c r="N12" s="33">
        <f t="shared" si="10"/>
        <v>40.016673464916536</v>
      </c>
      <c r="O12" s="4"/>
      <c r="Q12" s="27" t="s">
        <v>50</v>
      </c>
      <c r="R12" s="29">
        <f t="shared" si="1"/>
        <v>96042.176465197175</v>
      </c>
      <c r="S12" s="29">
        <f t="shared" si="2"/>
        <v>476891.4522638247</v>
      </c>
      <c r="T12" s="35">
        <f t="shared" si="3"/>
        <v>40.016673464916536</v>
      </c>
      <c r="U12" s="42">
        <v>0.94127750867207383</v>
      </c>
      <c r="V12" s="43">
        <f t="shared" si="15"/>
        <v>5.8722491327926174E-2</v>
      </c>
      <c r="W12" s="29">
        <f t="shared" si="11"/>
        <v>448887.19809390011</v>
      </c>
      <c r="X12" s="29">
        <f t="shared" si="4"/>
        <v>3300731.3613272184</v>
      </c>
      <c r="Y12" s="35">
        <f t="shared" si="12"/>
        <v>34.367519383770997</v>
      </c>
      <c r="Z12" s="36">
        <f t="shared" si="13"/>
        <v>5.6491540811455394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4410</v>
      </c>
      <c r="E13" s="55">
        <v>18</v>
      </c>
      <c r="F13" s="3">
        <f t="shared" si="5"/>
        <v>4.0816326530612249E-3</v>
      </c>
      <c r="G13" s="2">
        <v>0.5</v>
      </c>
      <c r="H13" s="3">
        <f t="shared" si="6"/>
        <v>2.0202020202020207E-2</v>
      </c>
      <c r="I13" s="3">
        <f t="shared" si="7"/>
        <v>0.97979797979797978</v>
      </c>
      <c r="J13" s="5">
        <f t="shared" si="14"/>
        <v>94714.404440332699</v>
      </c>
      <c r="K13" s="5">
        <f t="shared" si="8"/>
        <v>1913.4223119259136</v>
      </c>
      <c r="L13" s="5">
        <f t="shared" si="9"/>
        <v>468788.46642184875</v>
      </c>
      <c r="M13" s="5">
        <f t="shared" si="0"/>
        <v>3366396.9622038626</v>
      </c>
      <c r="N13" s="33">
        <f t="shared" si="10"/>
        <v>35.542608139658356</v>
      </c>
      <c r="O13" s="4"/>
      <c r="Q13" s="27" t="s">
        <v>52</v>
      </c>
      <c r="R13" s="29">
        <f t="shared" si="1"/>
        <v>94714.404440332699</v>
      </c>
      <c r="S13" s="29">
        <f t="shared" si="2"/>
        <v>468788.46642184875</v>
      </c>
      <c r="T13" s="35">
        <f t="shared" si="3"/>
        <v>35.542608139658356</v>
      </c>
      <c r="U13" s="42">
        <v>0.95386474178345915</v>
      </c>
      <c r="V13" s="43">
        <f t="shared" si="15"/>
        <v>4.6135258216540853E-2</v>
      </c>
      <c r="W13" s="29">
        <f t="shared" si="11"/>
        <v>447160.78947454056</v>
      </c>
      <c r="X13" s="29">
        <f t="shared" si="4"/>
        <v>2851844.1632333184</v>
      </c>
      <c r="Y13" s="35">
        <f t="shared" si="12"/>
        <v>30.10993079758947</v>
      </c>
      <c r="Z13" s="36">
        <f t="shared" si="13"/>
        <v>5.4326773420688852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4999</v>
      </c>
      <c r="E14" s="55">
        <v>39</v>
      </c>
      <c r="F14" s="3">
        <f t="shared" si="5"/>
        <v>7.8015603120624123E-3</v>
      </c>
      <c r="G14" s="2">
        <v>0.5</v>
      </c>
      <c r="H14" s="3">
        <f t="shared" si="6"/>
        <v>3.8261552045521438E-2</v>
      </c>
      <c r="I14" s="3">
        <f t="shared" si="7"/>
        <v>0.9617384479544786</v>
      </c>
      <c r="J14" s="5">
        <f t="shared" si="14"/>
        <v>92800.982128406788</v>
      </c>
      <c r="K14" s="5">
        <f t="shared" si="8"/>
        <v>3550.7096075815411</v>
      </c>
      <c r="L14" s="5">
        <f t="shared" si="9"/>
        <v>455128.13662308012</v>
      </c>
      <c r="M14" s="5">
        <f t="shared" si="0"/>
        <v>2897608.495782014</v>
      </c>
      <c r="N14" s="33">
        <f t="shared" si="10"/>
        <v>31.22389902913585</v>
      </c>
      <c r="O14" s="4"/>
      <c r="Q14" s="27" t="s">
        <v>54</v>
      </c>
      <c r="R14" s="29">
        <f t="shared" si="1"/>
        <v>92800.982128406788</v>
      </c>
      <c r="S14" s="29">
        <f t="shared" si="2"/>
        <v>455128.13662308012</v>
      </c>
      <c r="T14" s="35">
        <f t="shared" si="3"/>
        <v>31.22389902913585</v>
      </c>
      <c r="U14" s="42">
        <v>0.94210046609890041</v>
      </c>
      <c r="V14" s="43">
        <f t="shared" si="15"/>
        <v>5.7899533901099587E-2</v>
      </c>
      <c r="W14" s="29">
        <f t="shared" si="11"/>
        <v>428776.42964732781</v>
      </c>
      <c r="X14" s="29">
        <f t="shared" si="4"/>
        <v>2404683.373758778</v>
      </c>
      <c r="Y14" s="35">
        <f t="shared" si="12"/>
        <v>25.912262118427449</v>
      </c>
      <c r="Z14" s="36">
        <f t="shared" si="13"/>
        <v>5.3116369107084012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4785</v>
      </c>
      <c r="E15" s="55">
        <v>35</v>
      </c>
      <c r="F15" s="3">
        <f t="shared" si="5"/>
        <v>7.3145245559038665E-3</v>
      </c>
      <c r="G15" s="2">
        <v>0.5</v>
      </c>
      <c r="H15" s="3">
        <f t="shared" si="6"/>
        <v>3.5915854284248337E-2</v>
      </c>
      <c r="I15" s="3">
        <f t="shared" si="7"/>
        <v>0.96408414571575163</v>
      </c>
      <c r="J15" s="5">
        <f t="shared" si="14"/>
        <v>89250.272520825252</v>
      </c>
      <c r="K15" s="5">
        <f t="shared" si="8"/>
        <v>3205.4997826874132</v>
      </c>
      <c r="L15" s="5">
        <f t="shared" si="9"/>
        <v>438237.61314740765</v>
      </c>
      <c r="M15" s="5">
        <f t="shared" si="0"/>
        <v>2442480.3591589336</v>
      </c>
      <c r="N15" s="33">
        <f t="shared" si="10"/>
        <v>27.366643150462274</v>
      </c>
      <c r="O15" s="4"/>
      <c r="Q15" s="27" t="s">
        <v>56</v>
      </c>
      <c r="R15" s="29">
        <f t="shared" si="1"/>
        <v>89250.272520825252</v>
      </c>
      <c r="S15" s="29">
        <f t="shared" si="2"/>
        <v>438237.61314740765</v>
      </c>
      <c r="T15" s="35">
        <f t="shared" si="3"/>
        <v>27.366643150462274</v>
      </c>
      <c r="U15" s="42">
        <v>0.91645683631107144</v>
      </c>
      <c r="V15" s="43">
        <f t="shared" si="15"/>
        <v>8.3543163688928557E-2</v>
      </c>
      <c r="W15" s="29">
        <f t="shared" si="11"/>
        <v>401625.85649758845</v>
      </c>
      <c r="X15" s="29">
        <f t="shared" si="4"/>
        <v>1975906.9441114501</v>
      </c>
      <c r="Y15" s="35">
        <f t="shared" si="12"/>
        <v>22.138945779133625</v>
      </c>
      <c r="Z15" s="36">
        <f t="shared" si="13"/>
        <v>5.2276973713286488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4461</v>
      </c>
      <c r="E16" s="55">
        <v>57</v>
      </c>
      <c r="F16" s="3">
        <f t="shared" si="5"/>
        <v>1.2777404169468728E-2</v>
      </c>
      <c r="G16" s="2">
        <v>0.5</v>
      </c>
      <c r="H16" s="3">
        <f t="shared" si="6"/>
        <v>6.1909416748126424E-2</v>
      </c>
      <c r="I16" s="3">
        <f t="shared" si="7"/>
        <v>0.93809058325187356</v>
      </c>
      <c r="J16" s="5">
        <f t="shared" si="14"/>
        <v>86044.772738137835</v>
      </c>
      <c r="K16" s="5">
        <f t="shared" si="8"/>
        <v>5326.9816944432023</v>
      </c>
      <c r="L16" s="5">
        <f t="shared" si="9"/>
        <v>416906.40945458115</v>
      </c>
      <c r="M16" s="5">
        <f t="shared" si="0"/>
        <v>2004242.7460115261</v>
      </c>
      <c r="N16" s="33">
        <f t="shared" si="10"/>
        <v>23.293021554151665</v>
      </c>
      <c r="O16" s="4"/>
      <c r="Q16" s="27" t="s">
        <v>58</v>
      </c>
      <c r="R16" s="29">
        <f t="shared" si="1"/>
        <v>86044.772738137835</v>
      </c>
      <c r="S16" s="29">
        <f t="shared" si="2"/>
        <v>416906.40945458115</v>
      </c>
      <c r="T16" s="35">
        <f t="shared" si="3"/>
        <v>23.293021554151665</v>
      </c>
      <c r="U16" s="42">
        <v>0.8859396016463057</v>
      </c>
      <c r="V16" s="43">
        <f t="shared" si="15"/>
        <v>0.1140603983536943</v>
      </c>
      <c r="W16" s="29">
        <f t="shared" si="11"/>
        <v>369353.89831598324</v>
      </c>
      <c r="X16" s="29">
        <f t="shared" si="4"/>
        <v>1574281.0876138615</v>
      </c>
      <c r="Y16" s="35">
        <f t="shared" si="12"/>
        <v>18.296068866436659</v>
      </c>
      <c r="Z16" s="36">
        <f t="shared" si="13"/>
        <v>4.9969526877150052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3451</v>
      </c>
      <c r="E17" s="55">
        <v>60</v>
      </c>
      <c r="F17" s="3">
        <f t="shared" si="5"/>
        <v>1.7386264850767892E-2</v>
      </c>
      <c r="G17" s="2">
        <v>0.5</v>
      </c>
      <c r="H17" s="3">
        <f t="shared" si="6"/>
        <v>8.3310191613440693E-2</v>
      </c>
      <c r="I17" s="3">
        <f t="shared" si="7"/>
        <v>0.91668980838655933</v>
      </c>
      <c r="J17" s="5">
        <f t="shared" si="14"/>
        <v>80717.791043694626</v>
      </c>
      <c r="K17" s="5">
        <f t="shared" si="8"/>
        <v>6724.614638463866</v>
      </c>
      <c r="L17" s="5">
        <f t="shared" si="9"/>
        <v>386777.41862231342</v>
      </c>
      <c r="M17" s="5">
        <f t="shared" si="0"/>
        <v>1587336.336556945</v>
      </c>
      <c r="N17" s="33">
        <f t="shared" si="10"/>
        <v>19.665259864429128</v>
      </c>
      <c r="O17" s="4"/>
      <c r="Q17" s="27" t="s">
        <v>60</v>
      </c>
      <c r="R17" s="29">
        <f t="shared" si="1"/>
        <v>80717.791043694626</v>
      </c>
      <c r="S17" s="29">
        <f t="shared" si="2"/>
        <v>386777.41862231342</v>
      </c>
      <c r="T17" s="35">
        <f t="shared" si="3"/>
        <v>19.665259864429128</v>
      </c>
      <c r="U17" s="42">
        <v>0.85631920960893304</v>
      </c>
      <c r="V17" s="43">
        <f t="shared" si="15"/>
        <v>0.14368079039106696</v>
      </c>
      <c r="W17" s="29">
        <f t="shared" si="11"/>
        <v>331204.93340924283</v>
      </c>
      <c r="X17" s="29">
        <f t="shared" si="4"/>
        <v>1204927.1892978784</v>
      </c>
      <c r="Y17" s="35">
        <f t="shared" si="12"/>
        <v>14.927653169369069</v>
      </c>
      <c r="Z17" s="36">
        <f t="shared" si="13"/>
        <v>4.7376066950600588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2477</v>
      </c>
      <c r="E18" s="55">
        <v>61</v>
      </c>
      <c r="F18" s="3">
        <f t="shared" si="5"/>
        <v>2.4626564392410174E-2</v>
      </c>
      <c r="G18" s="2">
        <v>0.5</v>
      </c>
      <c r="H18" s="3">
        <f t="shared" si="6"/>
        <v>0.11599163339037841</v>
      </c>
      <c r="I18" s="3">
        <f t="shared" si="7"/>
        <v>0.88400836660962157</v>
      </c>
      <c r="J18" s="5">
        <f t="shared" si="14"/>
        <v>73993.176405230755</v>
      </c>
      <c r="K18" s="5">
        <f t="shared" si="8"/>
        <v>8582.5893909851238</v>
      </c>
      <c r="L18" s="5">
        <f t="shared" si="9"/>
        <v>348509.40854869096</v>
      </c>
      <c r="M18" s="5">
        <f t="shared" si="0"/>
        <v>1200558.9179346315</v>
      </c>
      <c r="N18" s="33">
        <f t="shared" si="10"/>
        <v>16.225265305001301</v>
      </c>
      <c r="O18" s="4"/>
      <c r="Q18" s="27" t="s">
        <v>62</v>
      </c>
      <c r="R18" s="29">
        <f t="shared" si="1"/>
        <v>73993.176405230755</v>
      </c>
      <c r="S18" s="29">
        <f t="shared" si="2"/>
        <v>348509.40854869096</v>
      </c>
      <c r="T18" s="35">
        <f t="shared" si="3"/>
        <v>16.225265305001301</v>
      </c>
      <c r="U18" s="42">
        <v>0.77613843304153718</v>
      </c>
      <c r="V18" s="43">
        <f t="shared" si="15"/>
        <v>0.22386156695846282</v>
      </c>
      <c r="W18" s="29">
        <f t="shared" si="11"/>
        <v>270491.54625121388</v>
      </c>
      <c r="X18" s="29">
        <f t="shared" si="4"/>
        <v>873722.25588863553</v>
      </c>
      <c r="Y18" s="35">
        <f t="shared" si="12"/>
        <v>11.808146349923017</v>
      </c>
      <c r="Z18" s="36">
        <f t="shared" si="13"/>
        <v>4.4171189550782834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1730</v>
      </c>
      <c r="E19" s="55">
        <v>61</v>
      </c>
      <c r="F19" s="3">
        <f t="shared" si="5"/>
        <v>3.5260115606936419E-2</v>
      </c>
      <c r="G19" s="2">
        <v>0.5</v>
      </c>
      <c r="H19" s="3">
        <f t="shared" si="6"/>
        <v>0.16201859229747678</v>
      </c>
      <c r="I19" s="3">
        <f t="shared" si="7"/>
        <v>0.83798140770252316</v>
      </c>
      <c r="J19" s="5">
        <f t="shared" si="14"/>
        <v>65410.587014245633</v>
      </c>
      <c r="K19" s="5">
        <f t="shared" si="8"/>
        <v>10597.731229399693</v>
      </c>
      <c r="L19" s="5">
        <f t="shared" si="9"/>
        <v>300558.60699772893</v>
      </c>
      <c r="M19" s="5">
        <f t="shared" si="0"/>
        <v>852049.5093859405</v>
      </c>
      <c r="N19" s="33">
        <f t="shared" si="10"/>
        <v>13.026171271026424</v>
      </c>
      <c r="O19" s="4"/>
      <c r="Q19" s="27" t="s">
        <v>64</v>
      </c>
      <c r="R19" s="29">
        <f t="shared" si="1"/>
        <v>65410.587014245633</v>
      </c>
      <c r="S19" s="29">
        <f t="shared" si="2"/>
        <v>300558.60699772893</v>
      </c>
      <c r="T19" s="35">
        <f t="shared" si="3"/>
        <v>13.026171271026424</v>
      </c>
      <c r="U19" s="42">
        <v>0.73716277889453141</v>
      </c>
      <c r="V19" s="43">
        <f t="shared" si="15"/>
        <v>0.26283722110546859</v>
      </c>
      <c r="W19" s="29">
        <f t="shared" si="11"/>
        <v>221560.61795511522</v>
      </c>
      <c r="X19" s="29">
        <f t="shared" si="4"/>
        <v>603230.70963742165</v>
      </c>
      <c r="Y19" s="35">
        <f t="shared" si="12"/>
        <v>9.2222182550669558</v>
      </c>
      <c r="Z19" s="36">
        <f t="shared" si="13"/>
        <v>3.8039530159594683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1048</v>
      </c>
      <c r="E20" s="55">
        <v>65</v>
      </c>
      <c r="F20" s="3">
        <f t="shared" si="5"/>
        <v>6.2022900763358778E-2</v>
      </c>
      <c r="G20" s="2">
        <v>0.5</v>
      </c>
      <c r="H20" s="3">
        <f t="shared" si="6"/>
        <v>0.26848409748037999</v>
      </c>
      <c r="I20" s="3">
        <f t="shared" si="7"/>
        <v>0.73151590251962006</v>
      </c>
      <c r="J20" s="5">
        <f t="shared" si="14"/>
        <v>54812.855784845939</v>
      </c>
      <c r="K20" s="5">
        <f t="shared" si="8"/>
        <v>14716.380115716587</v>
      </c>
      <c r="L20" s="5">
        <f t="shared" si="9"/>
        <v>237273.32863493823</v>
      </c>
      <c r="M20" s="5">
        <f t="shared" si="0"/>
        <v>551490.90238821157</v>
      </c>
      <c r="N20" s="33">
        <f t="shared" si="10"/>
        <v>10.061342261621073</v>
      </c>
      <c r="O20" s="4"/>
      <c r="Q20" s="27" t="s">
        <v>66</v>
      </c>
      <c r="R20" s="29">
        <f t="shared" si="1"/>
        <v>54812.855784845939</v>
      </c>
      <c r="S20" s="29">
        <f t="shared" si="2"/>
        <v>237273.32863493823</v>
      </c>
      <c r="T20" s="35">
        <f t="shared" si="3"/>
        <v>10.061342261621073</v>
      </c>
      <c r="U20" s="42">
        <v>0.7271372759570951</v>
      </c>
      <c r="V20" s="43">
        <f t="shared" si="15"/>
        <v>0.2728627240429049</v>
      </c>
      <c r="W20" s="29">
        <f t="shared" si="11"/>
        <v>172530.28184088159</v>
      </c>
      <c r="X20" s="29">
        <f t="shared" si="4"/>
        <v>381670.09168230649</v>
      </c>
      <c r="Y20" s="35">
        <f t="shared" si="12"/>
        <v>6.9631491776392078</v>
      </c>
      <c r="Z20" s="36">
        <f t="shared" si="13"/>
        <v>3.0981930839818652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485</v>
      </c>
      <c r="E21" s="55">
        <v>46</v>
      </c>
      <c r="F21" s="3">
        <f t="shared" si="5"/>
        <v>9.4845360824742264E-2</v>
      </c>
      <c r="G21" s="2">
        <v>0.5</v>
      </c>
      <c r="H21" s="3">
        <f t="shared" si="6"/>
        <v>0.3833333333333333</v>
      </c>
      <c r="I21" s="3">
        <f t="shared" si="7"/>
        <v>0.6166666666666667</v>
      </c>
      <c r="J21" s="5">
        <f t="shared" si="14"/>
        <v>40096.475669129351</v>
      </c>
      <c r="K21" s="5">
        <f t="shared" si="8"/>
        <v>15370.315673166249</v>
      </c>
      <c r="L21" s="5">
        <f t="shared" si="9"/>
        <v>162056.58916273114</v>
      </c>
      <c r="M21" s="5">
        <f>L21+M22</f>
        <v>314217.57375327329</v>
      </c>
      <c r="N21" s="33">
        <f t="shared" si="10"/>
        <v>7.8365384615384617</v>
      </c>
      <c r="O21" s="4"/>
      <c r="Q21" s="27" t="s">
        <v>68</v>
      </c>
      <c r="R21" s="29">
        <f t="shared" si="1"/>
        <v>40096.475669129351</v>
      </c>
      <c r="S21" s="29">
        <f t="shared" si="2"/>
        <v>162056.58916273114</v>
      </c>
      <c r="T21" s="35">
        <f t="shared" si="3"/>
        <v>7.8365384615384617</v>
      </c>
      <c r="U21" s="42">
        <v>0.68635947845240242</v>
      </c>
      <c r="V21" s="43">
        <f t="shared" si="15"/>
        <v>0.31364052154759758</v>
      </c>
      <c r="W21" s="29">
        <f t="shared" si="11"/>
        <v>111229.0760175074</v>
      </c>
      <c r="X21" s="29">
        <f>X22+W21</f>
        <v>209139.80984142493</v>
      </c>
      <c r="Y21" s="35">
        <f t="shared" si="12"/>
        <v>5.2159150237347074</v>
      </c>
      <c r="Z21" s="36">
        <f t="shared" si="13"/>
        <v>2.6206234378037543</v>
      </c>
    </row>
    <row r="22" spans="1:26" s="2" customFormat="1" x14ac:dyDescent="0.25">
      <c r="A22" s="12">
        <v>19</v>
      </c>
      <c r="B22" s="13" t="s">
        <v>69</v>
      </c>
      <c r="C22" s="12"/>
      <c r="D22" s="57">
        <v>320</v>
      </c>
      <c r="E22" s="57">
        <v>52</v>
      </c>
      <c r="F22" s="17">
        <f t="shared" si="5"/>
        <v>0.16250000000000001</v>
      </c>
      <c r="G22" s="12"/>
      <c r="H22" s="17">
        <v>1</v>
      </c>
      <c r="I22" s="17">
        <f t="shared" si="7"/>
        <v>0</v>
      </c>
      <c r="J22" s="21">
        <f t="shared" si="14"/>
        <v>24726.159995963102</v>
      </c>
      <c r="K22" s="21">
        <f t="shared" si="8"/>
        <v>24726.159995963102</v>
      </c>
      <c r="L22" s="21">
        <f>K22/F22</f>
        <v>152160.98459054215</v>
      </c>
      <c r="M22" s="21">
        <f>L22</f>
        <v>152160.98459054215</v>
      </c>
      <c r="N22" s="34">
        <f t="shared" si="10"/>
        <v>6.1538461538461533</v>
      </c>
      <c r="O22" s="4"/>
      <c r="Q22" s="30" t="s">
        <v>69</v>
      </c>
      <c r="R22" s="31">
        <f t="shared" si="1"/>
        <v>24726.159995963102</v>
      </c>
      <c r="S22" s="31">
        <f t="shared" si="2"/>
        <v>152160.98459054215</v>
      </c>
      <c r="T22" s="38">
        <f t="shared" si="3"/>
        <v>6.1538461538461533</v>
      </c>
      <c r="U22" s="44">
        <v>0.64346806172022719</v>
      </c>
      <c r="V22" s="45">
        <f t="shared" si="15"/>
        <v>0.35653193827977281</v>
      </c>
      <c r="W22" s="31">
        <f t="shared" si="11"/>
        <v>97910.733823917515</v>
      </c>
      <c r="X22" s="31">
        <f>W22</f>
        <v>97910.733823917515</v>
      </c>
      <c r="Y22" s="38">
        <f t="shared" si="12"/>
        <v>3.9598034567398592</v>
      </c>
      <c r="Z22" s="37">
        <f t="shared" si="13"/>
        <v>2.1940426971062941</v>
      </c>
    </row>
    <row r="23" spans="1:26" s="2" customFormat="1" ht="13.2" x14ac:dyDescent="0.25">
      <c r="B23" s="2" t="s">
        <v>70</v>
      </c>
      <c r="D23" s="58">
        <f>SUM(D4:D22)</f>
        <v>57293</v>
      </c>
      <c r="E23" s="56">
        <f>SUM(E4:E22)</f>
        <v>536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358</v>
      </c>
      <c r="E29" s="55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7991185.5154442415</v>
      </c>
      <c r="N29" s="32">
        <f>M29/J29</f>
        <v>79.911855154442421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79.911855154442421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7054323.6444314681</v>
      </c>
      <c r="Y29" s="40">
        <f>X29/R29</f>
        <v>70.543236444314687</v>
      </c>
      <c r="Z29" s="36">
        <f>T29-Y29</f>
        <v>9.3686187101277341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1708</v>
      </c>
      <c r="E30" s="55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7891185.5154442415</v>
      </c>
      <c r="N30" s="33">
        <f t="shared" ref="N30:N47" si="26">M30/J30</f>
        <v>78.911855154442421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78.911855154442421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6958458.970428504</v>
      </c>
      <c r="Y30" s="35">
        <f t="shared" ref="Y30:Y47" si="28">X30/R30</f>
        <v>69.584589704285037</v>
      </c>
      <c r="Z30" s="36">
        <f t="shared" ref="Z30:Z47" si="29">T30-Y30</f>
        <v>9.327265450157384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2925</v>
      </c>
      <c r="E31" s="55">
        <v>2</v>
      </c>
      <c r="F31" s="3">
        <f t="shared" si="21"/>
        <v>6.8376068376068376E-4</v>
      </c>
      <c r="G31" s="2">
        <v>0.5</v>
      </c>
      <c r="H31" s="3">
        <f t="shared" si="22"/>
        <v>3.4129692832764505E-3</v>
      </c>
      <c r="I31" s="3">
        <f t="shared" si="23"/>
        <v>0.9965870307167235</v>
      </c>
      <c r="J31" s="5">
        <f t="shared" ref="J31:J47" si="30">I30*J30</f>
        <v>100000</v>
      </c>
      <c r="K31" s="5">
        <f t="shared" si="24"/>
        <v>341.29692832764505</v>
      </c>
      <c r="L31" s="5">
        <f t="shared" si="25"/>
        <v>499146.75767918088</v>
      </c>
      <c r="M31" s="5">
        <f t="shared" si="16"/>
        <v>7491185.5154442415</v>
      </c>
      <c r="N31" s="33">
        <f t="shared" si="26"/>
        <v>74.911855154442421</v>
      </c>
      <c r="O31" s="4"/>
      <c r="Q31" s="27" t="s">
        <v>38</v>
      </c>
      <c r="R31" s="29">
        <f t="shared" si="17"/>
        <v>100000</v>
      </c>
      <c r="S31" s="29">
        <f t="shared" si="18"/>
        <v>499146.75767918088</v>
      </c>
      <c r="T31" s="35">
        <f t="shared" si="19"/>
        <v>74.911855154442421</v>
      </c>
      <c r="U31" s="42">
        <v>0.95864674002964168</v>
      </c>
      <c r="V31" s="43">
        <f>1-U31</f>
        <v>4.1353259970358325E-2</v>
      </c>
      <c r="W31" s="29">
        <f t="shared" si="27"/>
        <v>478505.41204551229</v>
      </c>
      <c r="X31" s="29">
        <f t="shared" si="20"/>
        <v>6575000.2744166469</v>
      </c>
      <c r="Y31" s="35">
        <f t="shared" si="28"/>
        <v>65.750002744166466</v>
      </c>
      <c r="Z31" s="36">
        <f t="shared" si="29"/>
        <v>9.1618524102759551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3308</v>
      </c>
      <c r="E32" s="55">
        <v>2</v>
      </c>
      <c r="F32" s="3">
        <f t="shared" si="21"/>
        <v>6.0459492140266019E-4</v>
      </c>
      <c r="G32" s="2">
        <v>0.5</v>
      </c>
      <c r="H32" s="3">
        <f t="shared" si="22"/>
        <v>3.0184123151222454E-3</v>
      </c>
      <c r="I32" s="3">
        <f t="shared" si="23"/>
        <v>0.99698158768487777</v>
      </c>
      <c r="J32" s="5">
        <f t="shared" si="30"/>
        <v>99658.703071672353</v>
      </c>
      <c r="K32" s="5">
        <f t="shared" si="24"/>
        <v>300.81105666064695</v>
      </c>
      <c r="L32" s="5">
        <f t="shared" si="25"/>
        <v>497541.48771671008</v>
      </c>
      <c r="M32" s="5">
        <f t="shared" si="16"/>
        <v>6992038.7577650603</v>
      </c>
      <c r="N32" s="33">
        <f t="shared" si="26"/>
        <v>70.159840959765845</v>
      </c>
      <c r="O32" s="4"/>
      <c r="Q32" s="27" t="s">
        <v>40</v>
      </c>
      <c r="R32" s="29">
        <f t="shared" si="17"/>
        <v>99658.703071672353</v>
      </c>
      <c r="S32" s="29">
        <f t="shared" si="18"/>
        <v>497541.48771671008</v>
      </c>
      <c r="T32" s="35">
        <f t="shared" si="19"/>
        <v>70.159840959765845</v>
      </c>
      <c r="U32" s="42">
        <v>0.95864674002964168</v>
      </c>
      <c r="V32" s="43">
        <f>1-U32</f>
        <v>4.1353259970358325E-2</v>
      </c>
      <c r="W32" s="29">
        <f t="shared" si="27"/>
        <v>476966.52522912214</v>
      </c>
      <c r="X32" s="29">
        <f t="shared" si="20"/>
        <v>6096494.8623711346</v>
      </c>
      <c r="Y32" s="35">
        <f t="shared" si="28"/>
        <v>61.173732694340494</v>
      </c>
      <c r="Z32" s="36">
        <f t="shared" si="29"/>
        <v>8.9861082654253508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3520</v>
      </c>
      <c r="E33" s="55">
        <v>3</v>
      </c>
      <c r="F33" s="3">
        <f t="shared" si="21"/>
        <v>8.5227272727272723E-4</v>
      </c>
      <c r="G33" s="2">
        <v>0.5</v>
      </c>
      <c r="H33" s="3">
        <f t="shared" si="22"/>
        <v>4.2523033309709423E-3</v>
      </c>
      <c r="I33" s="3">
        <f t="shared" si="23"/>
        <v>0.99574769666902907</v>
      </c>
      <c r="J33" s="5">
        <f t="shared" si="30"/>
        <v>99357.892015011705</v>
      </c>
      <c r="K33" s="5">
        <f t="shared" si="24"/>
        <v>422.49989517368545</v>
      </c>
      <c r="L33" s="5">
        <f t="shared" si="25"/>
        <v>495733.2103371243</v>
      </c>
      <c r="M33" s="5">
        <f t="shared" si="16"/>
        <v>6494497.2700483501</v>
      </c>
      <c r="N33" s="33">
        <f t="shared" si="26"/>
        <v>65.364684559401837</v>
      </c>
      <c r="O33" s="4"/>
      <c r="Q33" s="27" t="s">
        <v>42</v>
      </c>
      <c r="R33" s="29">
        <f t="shared" si="17"/>
        <v>99357.892015011705</v>
      </c>
      <c r="S33" s="29">
        <f t="shared" si="18"/>
        <v>495733.2103371243</v>
      </c>
      <c r="T33" s="35">
        <f t="shared" si="19"/>
        <v>65.364684559401837</v>
      </c>
      <c r="U33" s="42">
        <v>0.95864674002964168</v>
      </c>
      <c r="V33" s="43">
        <f>1-U33</f>
        <v>4.1353259970358325E-2</v>
      </c>
      <c r="W33" s="29">
        <f t="shared" si="27"/>
        <v>475233.02601411287</v>
      </c>
      <c r="X33" s="29">
        <f t="shared" si="20"/>
        <v>5619528.3371420121</v>
      </c>
      <c r="Y33" s="35">
        <f t="shared" si="28"/>
        <v>56.558449693085009</v>
      </c>
      <c r="Z33" s="36">
        <f t="shared" si="29"/>
        <v>8.8062348663168279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3643</v>
      </c>
      <c r="E34" s="55">
        <v>1</v>
      </c>
      <c r="F34" s="3">
        <f t="shared" si="21"/>
        <v>2.7449903925336259E-4</v>
      </c>
      <c r="G34" s="2">
        <v>0.5</v>
      </c>
      <c r="H34" s="3">
        <f t="shared" si="22"/>
        <v>1.3715539706487447E-3</v>
      </c>
      <c r="I34" s="3">
        <f t="shared" si="23"/>
        <v>0.9986284460293513</v>
      </c>
      <c r="J34" s="5">
        <f t="shared" si="30"/>
        <v>98935.392119838027</v>
      </c>
      <c r="K34" s="5">
        <f t="shared" si="24"/>
        <v>135.69522989965438</v>
      </c>
      <c r="L34" s="5">
        <f t="shared" si="25"/>
        <v>494337.72252444108</v>
      </c>
      <c r="M34" s="5">
        <f t="shared" si="16"/>
        <v>5998764.0597112253</v>
      </c>
      <c r="N34" s="33">
        <f t="shared" si="26"/>
        <v>60.63314584577649</v>
      </c>
      <c r="O34" s="4"/>
      <c r="Q34" s="27" t="s">
        <v>44</v>
      </c>
      <c r="R34" s="29">
        <f t="shared" si="17"/>
        <v>98935.392119838027</v>
      </c>
      <c r="S34" s="29">
        <f t="shared" si="18"/>
        <v>494337.72252444108</v>
      </c>
      <c r="T34" s="35">
        <f t="shared" si="19"/>
        <v>60.63314584577649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479102.3413180022</v>
      </c>
      <c r="X34" s="29">
        <f t="shared" si="20"/>
        <v>5144295.3111278992</v>
      </c>
      <c r="Y34" s="35">
        <f t="shared" si="28"/>
        <v>51.996512076252145</v>
      </c>
      <c r="Z34" s="36">
        <f t="shared" si="29"/>
        <v>8.6366337695243445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4091</v>
      </c>
      <c r="E35" s="55">
        <v>2</v>
      </c>
      <c r="F35" s="3">
        <f t="shared" si="21"/>
        <v>4.8887802493277925E-4</v>
      </c>
      <c r="G35" s="2">
        <v>0.5</v>
      </c>
      <c r="H35" s="3">
        <f t="shared" si="22"/>
        <v>2.44140625E-3</v>
      </c>
      <c r="I35" s="3">
        <f t="shared" si="23"/>
        <v>0.99755859375</v>
      </c>
      <c r="J35" s="5">
        <f t="shared" si="30"/>
        <v>98799.696889938379</v>
      </c>
      <c r="K35" s="5">
        <f t="shared" si="24"/>
        <v>241.21019748520112</v>
      </c>
      <c r="L35" s="5">
        <f t="shared" si="25"/>
        <v>493395.45895597892</v>
      </c>
      <c r="M35" s="5">
        <f t="shared" si="16"/>
        <v>5504426.3371867845</v>
      </c>
      <c r="N35" s="33">
        <f t="shared" si="26"/>
        <v>55.712988100749399</v>
      </c>
      <c r="O35" s="4"/>
      <c r="Q35" s="27" t="s">
        <v>46</v>
      </c>
      <c r="R35" s="29">
        <f t="shared" si="17"/>
        <v>98799.696889938379</v>
      </c>
      <c r="S35" s="29">
        <f t="shared" si="18"/>
        <v>493395.45895597892</v>
      </c>
      <c r="T35" s="35">
        <f t="shared" si="19"/>
        <v>55.712988100749399</v>
      </c>
      <c r="U35" s="42">
        <v>0.96192878092594225</v>
      </c>
      <c r="V35" s="43">
        <f t="shared" si="31"/>
        <v>3.8071219074057749E-2</v>
      </c>
      <c r="W35" s="29">
        <f t="shared" si="27"/>
        <v>474611.29234792059</v>
      </c>
      <c r="X35" s="29">
        <f t="shared" si="20"/>
        <v>4665192.9698098972</v>
      </c>
      <c r="Y35" s="35">
        <f t="shared" si="28"/>
        <v>47.218697188988983</v>
      </c>
      <c r="Z35" s="36">
        <f t="shared" si="29"/>
        <v>8.494290911760416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4057</v>
      </c>
      <c r="E36" s="55">
        <v>6</v>
      </c>
      <c r="F36" s="3">
        <f t="shared" si="21"/>
        <v>1.4789253142716292E-3</v>
      </c>
      <c r="G36" s="2">
        <v>0.5</v>
      </c>
      <c r="H36" s="3">
        <f t="shared" si="22"/>
        <v>7.3673870333988214E-3</v>
      </c>
      <c r="I36" s="3">
        <f t="shared" si="23"/>
        <v>0.99263261296660121</v>
      </c>
      <c r="J36" s="5">
        <f t="shared" si="30"/>
        <v>98558.486692453182</v>
      </c>
      <c r="K36" s="5">
        <f t="shared" si="24"/>
        <v>726.11851688938987</v>
      </c>
      <c r="L36" s="5">
        <f t="shared" si="25"/>
        <v>490977.13717004249</v>
      </c>
      <c r="M36" s="5">
        <f t="shared" si="16"/>
        <v>5011030.8782308055</v>
      </c>
      <c r="N36" s="33">
        <f t="shared" si="26"/>
        <v>50.843220572851088</v>
      </c>
      <c r="O36" s="4"/>
      <c r="Q36" s="27" t="s">
        <v>48</v>
      </c>
      <c r="R36" s="29">
        <f t="shared" si="17"/>
        <v>98558.486692453182</v>
      </c>
      <c r="S36" s="29">
        <f t="shared" si="18"/>
        <v>490977.13717004249</v>
      </c>
      <c r="T36" s="35">
        <f t="shared" si="19"/>
        <v>50.843220572851088</v>
      </c>
      <c r="U36" s="42">
        <v>0.95558309086652893</v>
      </c>
      <c r="V36" s="43">
        <f t="shared" si="31"/>
        <v>4.4416909133471072E-2</v>
      </c>
      <c r="W36" s="29">
        <f t="shared" si="27"/>
        <v>469169.45028174896</v>
      </c>
      <c r="X36" s="29">
        <f t="shared" si="20"/>
        <v>4190581.6774619762</v>
      </c>
      <c r="Y36" s="35">
        <f t="shared" si="28"/>
        <v>42.518729924683974</v>
      </c>
      <c r="Z36" s="36">
        <f t="shared" si="29"/>
        <v>8.3244906481671137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3857</v>
      </c>
      <c r="E37" s="55">
        <v>8</v>
      </c>
      <c r="F37" s="3">
        <f t="shared" si="21"/>
        <v>2.074150894477573E-3</v>
      </c>
      <c r="G37" s="2">
        <v>0.5</v>
      </c>
      <c r="H37" s="3">
        <f t="shared" si="22"/>
        <v>1.0317255610007738E-2</v>
      </c>
      <c r="I37" s="3">
        <f t="shared" si="23"/>
        <v>0.98968274438999226</v>
      </c>
      <c r="J37" s="5">
        <f t="shared" si="30"/>
        <v>97832.368175563795</v>
      </c>
      <c r="K37" s="5">
        <f t="shared" si="24"/>
        <v>1009.3615493996781</v>
      </c>
      <c r="L37" s="5">
        <f t="shared" si="25"/>
        <v>486638.4370043198</v>
      </c>
      <c r="M37" s="5">
        <f t="shared" si="16"/>
        <v>4520053.7410607627</v>
      </c>
      <c r="N37" s="33">
        <f t="shared" si="26"/>
        <v>46.202027256964271</v>
      </c>
      <c r="O37" s="4"/>
      <c r="Q37" s="27" t="s">
        <v>50</v>
      </c>
      <c r="R37" s="29">
        <f t="shared" si="17"/>
        <v>97832.368175563795</v>
      </c>
      <c r="S37" s="29">
        <f t="shared" si="18"/>
        <v>486638.4370043198</v>
      </c>
      <c r="T37" s="35">
        <f t="shared" si="19"/>
        <v>46.202027256964271</v>
      </c>
      <c r="U37" s="42">
        <v>0.95343645724036619</v>
      </c>
      <c r="V37" s="43">
        <f t="shared" si="31"/>
        <v>4.6563542759633814E-2</v>
      </c>
      <c r="W37" s="29">
        <f t="shared" si="27"/>
        <v>463978.82733438781</v>
      </c>
      <c r="X37" s="29">
        <f t="shared" si="20"/>
        <v>3721412.2271802272</v>
      </c>
      <c r="Y37" s="35">
        <f t="shared" si="28"/>
        <v>38.038660379783671</v>
      </c>
      <c r="Z37" s="36">
        <f t="shared" si="29"/>
        <v>8.1633668771806001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4230</v>
      </c>
      <c r="E38" s="55">
        <v>4</v>
      </c>
      <c r="F38" s="3">
        <f t="shared" si="21"/>
        <v>9.4562647754137111E-4</v>
      </c>
      <c r="G38" s="2">
        <v>0.5</v>
      </c>
      <c r="H38" s="3">
        <f t="shared" si="22"/>
        <v>4.7169811320754724E-3</v>
      </c>
      <c r="I38" s="3">
        <f t="shared" si="23"/>
        <v>0.99528301886792447</v>
      </c>
      <c r="J38" s="5">
        <f t="shared" si="30"/>
        <v>96823.006626164119</v>
      </c>
      <c r="K38" s="5">
        <f t="shared" si="24"/>
        <v>456.71229540643458</v>
      </c>
      <c r="L38" s="5">
        <f t="shared" si="25"/>
        <v>482973.25239230448</v>
      </c>
      <c r="M38" s="5">
        <f t="shared" si="16"/>
        <v>4033415.3040564428</v>
      </c>
      <c r="N38" s="33">
        <f t="shared" si="26"/>
        <v>41.657612633633171</v>
      </c>
      <c r="O38" s="4"/>
      <c r="Q38" s="27" t="s">
        <v>52</v>
      </c>
      <c r="R38" s="29">
        <f t="shared" si="17"/>
        <v>96823.006626164119</v>
      </c>
      <c r="S38" s="29">
        <f t="shared" si="18"/>
        <v>482973.25239230448</v>
      </c>
      <c r="T38" s="35">
        <f t="shared" si="19"/>
        <v>41.657612633633171</v>
      </c>
      <c r="U38" s="42">
        <v>0.93748024841036759</v>
      </c>
      <c r="V38" s="43">
        <f t="shared" si="31"/>
        <v>6.2519751589632411E-2</v>
      </c>
      <c r="W38" s="29">
        <f t="shared" si="27"/>
        <v>452777.88462830079</v>
      </c>
      <c r="X38" s="29">
        <f t="shared" si="20"/>
        <v>3257433.3998458395</v>
      </c>
      <c r="Y38" s="35">
        <f t="shared" si="28"/>
        <v>33.643175453359611</v>
      </c>
      <c r="Z38" s="36">
        <f t="shared" si="29"/>
        <v>8.0144371802735606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5026</v>
      </c>
      <c r="E39" s="55">
        <v>15</v>
      </c>
      <c r="F39" s="3">
        <f t="shared" si="21"/>
        <v>2.9844807003581377E-3</v>
      </c>
      <c r="G39" s="2">
        <v>0.5</v>
      </c>
      <c r="H39" s="3">
        <f t="shared" si="22"/>
        <v>1.4811889009578355E-2</v>
      </c>
      <c r="I39" s="3">
        <f t="shared" si="23"/>
        <v>0.98518811099042169</v>
      </c>
      <c r="J39" s="5">
        <f t="shared" si="30"/>
        <v>96366.294330757679</v>
      </c>
      <c r="K39" s="5">
        <f t="shared" si="24"/>
        <v>1427.3668558915426</v>
      </c>
      <c r="L39" s="5">
        <f t="shared" si="25"/>
        <v>478263.05451405956</v>
      </c>
      <c r="M39" s="5">
        <f t="shared" si="16"/>
        <v>3550442.0516641382</v>
      </c>
      <c r="N39" s="33">
        <f t="shared" si="26"/>
        <v>36.843193736162242</v>
      </c>
      <c r="O39" s="4"/>
      <c r="Q39" s="27" t="s">
        <v>54</v>
      </c>
      <c r="R39" s="29">
        <f t="shared" si="17"/>
        <v>96366.294330757679</v>
      </c>
      <c r="S39" s="29">
        <f t="shared" si="18"/>
        <v>478263.05451405956</v>
      </c>
      <c r="T39" s="35">
        <f t="shared" si="19"/>
        <v>36.843193736162242</v>
      </c>
      <c r="U39" s="42">
        <v>0.91788799906018037</v>
      </c>
      <c r="V39" s="43">
        <f t="shared" si="31"/>
        <v>8.2112000939819629E-2</v>
      </c>
      <c r="W39" s="29">
        <f t="shared" si="27"/>
        <v>438991.9181323201</v>
      </c>
      <c r="X39" s="29">
        <f t="shared" si="20"/>
        <v>2804655.5152175385</v>
      </c>
      <c r="Y39" s="35">
        <f t="shared" si="28"/>
        <v>29.104112954588974</v>
      </c>
      <c r="Z39" s="36">
        <f t="shared" si="29"/>
        <v>7.7390807815732678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4991</v>
      </c>
      <c r="E40" s="55">
        <v>19</v>
      </c>
      <c r="F40" s="3">
        <f t="shared" si="21"/>
        <v>3.806852334201563E-3</v>
      </c>
      <c r="G40" s="2">
        <v>0.5</v>
      </c>
      <c r="H40" s="3">
        <f t="shared" si="22"/>
        <v>1.8854817902153417E-2</v>
      </c>
      <c r="I40" s="3">
        <f t="shared" si="23"/>
        <v>0.98114518209784662</v>
      </c>
      <c r="J40" s="5">
        <f t="shared" si="30"/>
        <v>94938.927474866141</v>
      </c>
      <c r="K40" s="5">
        <f t="shared" si="24"/>
        <v>1790.056189364351</v>
      </c>
      <c r="L40" s="5">
        <f t="shared" si="25"/>
        <v>470219.49690091982</v>
      </c>
      <c r="M40" s="5">
        <f t="shared" si="16"/>
        <v>3072178.9971500784</v>
      </c>
      <c r="N40" s="33">
        <f t="shared" si="26"/>
        <v>32.359529213803242</v>
      </c>
      <c r="O40" s="4"/>
      <c r="Q40" s="27" t="s">
        <v>56</v>
      </c>
      <c r="R40" s="29">
        <f t="shared" si="17"/>
        <v>94938.927474866141</v>
      </c>
      <c r="S40" s="29">
        <f t="shared" si="18"/>
        <v>470219.49690091982</v>
      </c>
      <c r="T40" s="35">
        <f t="shared" si="19"/>
        <v>32.359529213803242</v>
      </c>
      <c r="U40" s="42">
        <v>0.89571782863194893</v>
      </c>
      <c r="V40" s="43">
        <f t="shared" si="31"/>
        <v>0.10428217136805107</v>
      </c>
      <c r="W40" s="29">
        <f t="shared" si="27"/>
        <v>421183.98674449936</v>
      </c>
      <c r="X40" s="29">
        <f t="shared" si="20"/>
        <v>2365663.5970852184</v>
      </c>
      <c r="Y40" s="35">
        <f t="shared" si="28"/>
        <v>24.917740909928622</v>
      </c>
      <c r="Z40" s="36">
        <f t="shared" si="29"/>
        <v>7.4417883038746204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4733</v>
      </c>
      <c r="E41" s="55">
        <v>22</v>
      </c>
      <c r="F41" s="3">
        <f t="shared" si="21"/>
        <v>4.6482146630044373E-3</v>
      </c>
      <c r="G41" s="2">
        <v>0.5</v>
      </c>
      <c r="H41" s="3">
        <f t="shared" si="22"/>
        <v>2.2974101921470345E-2</v>
      </c>
      <c r="I41" s="3">
        <f t="shared" si="23"/>
        <v>0.97702589807852969</v>
      </c>
      <c r="J41" s="5">
        <f t="shared" si="30"/>
        <v>93148.871285501795</v>
      </c>
      <c r="K41" s="5">
        <f t="shared" si="24"/>
        <v>2140.0116627830407</v>
      </c>
      <c r="L41" s="5">
        <f t="shared" si="25"/>
        <v>460394.32727055135</v>
      </c>
      <c r="M41" s="5">
        <f t="shared" si="16"/>
        <v>2601959.5002491586</v>
      </c>
      <c r="N41" s="33">
        <f t="shared" si="26"/>
        <v>27.933344380246311</v>
      </c>
      <c r="O41" s="4"/>
      <c r="Q41" s="27" t="s">
        <v>58</v>
      </c>
      <c r="R41" s="29">
        <f t="shared" si="17"/>
        <v>93148.871285501795</v>
      </c>
      <c r="S41" s="29">
        <f t="shared" si="18"/>
        <v>460394.32727055135</v>
      </c>
      <c r="T41" s="35">
        <f t="shared" si="19"/>
        <v>27.933344380246311</v>
      </c>
      <c r="U41" s="42">
        <v>0.86473435856680392</v>
      </c>
      <c r="V41" s="43">
        <f t="shared" si="31"/>
        <v>0.13526564143319608</v>
      </c>
      <c r="W41" s="29">
        <f t="shared" si="27"/>
        <v>398118.79328009544</v>
      </c>
      <c r="X41" s="29">
        <f t="shared" si="20"/>
        <v>1944479.6103407191</v>
      </c>
      <c r="Y41" s="35">
        <f t="shared" si="28"/>
        <v>20.874966958868225</v>
      </c>
      <c r="Z41" s="36">
        <f t="shared" si="29"/>
        <v>7.0583774213780863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3808</v>
      </c>
      <c r="E42" s="55">
        <v>40</v>
      </c>
      <c r="F42" s="3">
        <f t="shared" si="21"/>
        <v>1.050420168067227E-2</v>
      </c>
      <c r="G42" s="2">
        <v>0.5</v>
      </c>
      <c r="H42" s="3">
        <f t="shared" si="22"/>
        <v>5.1177072671443204E-2</v>
      </c>
      <c r="I42" s="3">
        <f t="shared" si="23"/>
        <v>0.94882292732855678</v>
      </c>
      <c r="J42" s="5">
        <f t="shared" si="30"/>
        <v>91008.859622718752</v>
      </c>
      <c r="K42" s="5">
        <f t="shared" si="24"/>
        <v>4657.567022657051</v>
      </c>
      <c r="L42" s="5">
        <f t="shared" si="25"/>
        <v>443400.38055695116</v>
      </c>
      <c r="M42" s="5">
        <f t="shared" si="16"/>
        <v>2141565.1729786075</v>
      </c>
      <c r="N42" s="33">
        <f t="shared" si="26"/>
        <v>23.531392238695886</v>
      </c>
      <c r="O42" s="4"/>
      <c r="Q42" s="27" t="s">
        <v>60</v>
      </c>
      <c r="R42" s="29">
        <f t="shared" si="17"/>
        <v>91008.859622718752</v>
      </c>
      <c r="S42" s="29">
        <f t="shared" si="18"/>
        <v>443400.38055695116</v>
      </c>
      <c r="T42" s="35">
        <f t="shared" si="19"/>
        <v>23.531392238695886</v>
      </c>
      <c r="U42" s="42">
        <v>0.81758889711164551</v>
      </c>
      <c r="V42" s="43">
        <f t="shared" si="31"/>
        <v>0.18241110288835449</v>
      </c>
      <c r="W42" s="29">
        <f t="shared" si="27"/>
        <v>362519.22811844159</v>
      </c>
      <c r="X42" s="29">
        <f t="shared" si="20"/>
        <v>1546360.8170606238</v>
      </c>
      <c r="Y42" s="35">
        <f t="shared" si="28"/>
        <v>16.991321762201295</v>
      </c>
      <c r="Z42" s="36">
        <f t="shared" si="29"/>
        <v>6.5400704764945914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2914</v>
      </c>
      <c r="E43" s="55">
        <v>40</v>
      </c>
      <c r="F43" s="3">
        <f t="shared" si="21"/>
        <v>1.3726835964310227E-2</v>
      </c>
      <c r="G43" s="2">
        <v>0.5</v>
      </c>
      <c r="H43" s="3">
        <f t="shared" si="22"/>
        <v>6.6357000663570004E-2</v>
      </c>
      <c r="I43" s="3">
        <f t="shared" si="23"/>
        <v>0.93364299933643002</v>
      </c>
      <c r="J43" s="5">
        <f t="shared" si="30"/>
        <v>86351.292600061701</v>
      </c>
      <c r="K43" s="5">
        <f t="shared" si="24"/>
        <v>5730.0127803624218</v>
      </c>
      <c r="L43" s="5">
        <f t="shared" si="25"/>
        <v>417431.43104940245</v>
      </c>
      <c r="M43" s="5">
        <f t="shared" si="16"/>
        <v>1698164.7924216562</v>
      </c>
      <c r="N43" s="33">
        <f t="shared" si="26"/>
        <v>19.665771539596417</v>
      </c>
      <c r="O43" s="4"/>
      <c r="Q43" s="27" t="s">
        <v>62</v>
      </c>
      <c r="R43" s="29">
        <f t="shared" si="17"/>
        <v>86351.292600061701</v>
      </c>
      <c r="S43" s="29">
        <f t="shared" si="18"/>
        <v>417431.43104940245</v>
      </c>
      <c r="T43" s="35">
        <f t="shared" si="19"/>
        <v>19.665771539596417</v>
      </c>
      <c r="U43" s="42">
        <v>0.77888026534586052</v>
      </c>
      <c r="V43" s="43">
        <f t="shared" si="31"/>
        <v>0.22111973465413948</v>
      </c>
      <c r="W43" s="29">
        <f t="shared" si="27"/>
        <v>325129.10377946089</v>
      </c>
      <c r="X43" s="29">
        <f t="shared" si="20"/>
        <v>1183841.5889421823</v>
      </c>
      <c r="Y43" s="35">
        <f t="shared" si="28"/>
        <v>13.709598933569829</v>
      </c>
      <c r="Z43" s="36">
        <f t="shared" si="29"/>
        <v>5.9561726060265876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2242</v>
      </c>
      <c r="E44" s="55">
        <v>54</v>
      </c>
      <c r="F44" s="3">
        <f t="shared" si="21"/>
        <v>2.4085637823371989E-2</v>
      </c>
      <c r="G44" s="2">
        <v>0.5</v>
      </c>
      <c r="H44" s="3">
        <f t="shared" si="22"/>
        <v>0.11358855700462768</v>
      </c>
      <c r="I44" s="3">
        <f t="shared" si="23"/>
        <v>0.88641144299537233</v>
      </c>
      <c r="J44" s="5">
        <f t="shared" si="30"/>
        <v>80621.279819699281</v>
      </c>
      <c r="K44" s="5">
        <f t="shared" si="24"/>
        <v>9157.6548385859514</v>
      </c>
      <c r="L44" s="5">
        <f t="shared" si="25"/>
        <v>380212.26200203155</v>
      </c>
      <c r="M44" s="5">
        <f t="shared" si="16"/>
        <v>1280733.3613722539</v>
      </c>
      <c r="N44" s="33">
        <f t="shared" si="26"/>
        <v>15.88579794610647</v>
      </c>
      <c r="O44" s="4"/>
      <c r="Q44" s="27" t="s">
        <v>64</v>
      </c>
      <c r="R44" s="29">
        <f t="shared" si="17"/>
        <v>80621.279819699281</v>
      </c>
      <c r="S44" s="29">
        <f t="shared" si="18"/>
        <v>380212.26200203155</v>
      </c>
      <c r="T44" s="35">
        <f t="shared" si="19"/>
        <v>15.88579794610647</v>
      </c>
      <c r="U44" s="42">
        <v>0.71980976748499381</v>
      </c>
      <c r="V44" s="43">
        <f t="shared" si="31"/>
        <v>0.28019023251500619</v>
      </c>
      <c r="W44" s="29">
        <f t="shared" si="27"/>
        <v>273680.49990662589</v>
      </c>
      <c r="X44" s="29">
        <f t="shared" si="20"/>
        <v>858712.48516272148</v>
      </c>
      <c r="Y44" s="35">
        <f t="shared" si="28"/>
        <v>10.651188955113817</v>
      </c>
      <c r="Z44" s="36">
        <f t="shared" si="29"/>
        <v>5.234608990992653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1379</v>
      </c>
      <c r="E45" s="55">
        <v>53</v>
      </c>
      <c r="F45" s="3">
        <f t="shared" si="21"/>
        <v>3.8433647570703409E-2</v>
      </c>
      <c r="G45" s="2">
        <v>0.5</v>
      </c>
      <c r="H45" s="3">
        <f t="shared" si="22"/>
        <v>0.17532252729077077</v>
      </c>
      <c r="I45" s="3">
        <f t="shared" si="23"/>
        <v>0.8246774727092292</v>
      </c>
      <c r="J45" s="5">
        <f t="shared" si="30"/>
        <v>71463.624981113331</v>
      </c>
      <c r="K45" s="5">
        <f t="shared" si="24"/>
        <v>12529.183341048651</v>
      </c>
      <c r="L45" s="5">
        <f t="shared" si="25"/>
        <v>325995.16655294504</v>
      </c>
      <c r="M45" s="5">
        <f t="shared" si="16"/>
        <v>900521.09937022219</v>
      </c>
      <c r="N45" s="33">
        <f t="shared" si="26"/>
        <v>12.601111399095906</v>
      </c>
      <c r="O45" s="4"/>
      <c r="Q45" s="27" t="s">
        <v>66</v>
      </c>
      <c r="R45" s="29">
        <f t="shared" si="17"/>
        <v>71463.624981113331</v>
      </c>
      <c r="S45" s="29">
        <f t="shared" si="18"/>
        <v>325995.16655294504</v>
      </c>
      <c r="T45" s="35">
        <f t="shared" si="19"/>
        <v>12.601111399095906</v>
      </c>
      <c r="U45" s="42">
        <v>0.68480776711742686</v>
      </c>
      <c r="V45" s="43">
        <f t="shared" si="31"/>
        <v>0.31519223288257314</v>
      </c>
      <c r="W45" s="29">
        <f t="shared" si="27"/>
        <v>223244.02209819597</v>
      </c>
      <c r="X45" s="29">
        <f t="shared" si="20"/>
        <v>585031.98525609565</v>
      </c>
      <c r="Y45" s="35">
        <f t="shared" si="28"/>
        <v>8.1864303050777245</v>
      </c>
      <c r="Z45" s="36">
        <f t="shared" si="29"/>
        <v>4.4146810940181815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734</v>
      </c>
      <c r="E46" s="55">
        <v>58</v>
      </c>
      <c r="F46" s="3">
        <f t="shared" si="21"/>
        <v>7.901907356948229E-2</v>
      </c>
      <c r="G46" s="2">
        <v>0.5</v>
      </c>
      <c r="H46" s="3">
        <f t="shared" si="22"/>
        <v>0.32992036405005687</v>
      </c>
      <c r="I46" s="3">
        <f t="shared" si="23"/>
        <v>0.67007963594994313</v>
      </c>
      <c r="J46" s="5">
        <f t="shared" si="30"/>
        <v>58934.441640064681</v>
      </c>
      <c r="K46" s="5">
        <f t="shared" si="24"/>
        <v>19443.67244097697</v>
      </c>
      <c r="L46" s="5">
        <f t="shared" si="25"/>
        <v>246063.02709788099</v>
      </c>
      <c r="M46" s="5">
        <f>L46+M47</f>
        <v>574525.93281727715</v>
      </c>
      <c r="N46" s="33">
        <f t="shared" si="26"/>
        <v>9.7485598714267656</v>
      </c>
      <c r="O46" s="4"/>
      <c r="Q46" s="27" t="s">
        <v>68</v>
      </c>
      <c r="R46" s="29">
        <f t="shared" si="17"/>
        <v>58934.441640064681</v>
      </c>
      <c r="S46" s="29">
        <f t="shared" si="18"/>
        <v>246063.02709788099</v>
      </c>
      <c r="T46" s="35">
        <f t="shared" si="19"/>
        <v>9.7485598714267656</v>
      </c>
      <c r="U46" s="42">
        <v>0.65629805890441617</v>
      </c>
      <c r="V46" s="43">
        <f t="shared" si="31"/>
        <v>0.34370194109558383</v>
      </c>
      <c r="W46" s="29">
        <f t="shared" si="27"/>
        <v>161490.68705248405</v>
      </c>
      <c r="X46" s="29">
        <f>X47+W46</f>
        <v>361787.96315789968</v>
      </c>
      <c r="Y46" s="35">
        <f t="shared" si="28"/>
        <v>6.1388205791017416</v>
      </c>
      <c r="Z46" s="36">
        <f t="shared" si="29"/>
        <v>3.609739292325024</v>
      </c>
    </row>
    <row r="47" spans="1:26" s="2" customFormat="1" x14ac:dyDescent="0.25">
      <c r="A47" s="12">
        <v>19</v>
      </c>
      <c r="B47" s="13" t="s">
        <v>69</v>
      </c>
      <c r="C47" s="12"/>
      <c r="D47" s="57">
        <v>524</v>
      </c>
      <c r="E47" s="57">
        <v>63</v>
      </c>
      <c r="F47" s="17">
        <f t="shared" si="21"/>
        <v>0.12022900763358779</v>
      </c>
      <c r="G47" s="12"/>
      <c r="H47" s="17">
        <v>1</v>
      </c>
      <c r="I47" s="17">
        <f t="shared" si="23"/>
        <v>0</v>
      </c>
      <c r="J47" s="21">
        <f t="shared" si="30"/>
        <v>39490.769199087714</v>
      </c>
      <c r="K47" s="21">
        <f t="shared" si="24"/>
        <v>39490.769199087714</v>
      </c>
      <c r="L47" s="21">
        <f>K47/F47</f>
        <v>328462.90571939619</v>
      </c>
      <c r="M47" s="21">
        <f>L47</f>
        <v>328462.90571939619</v>
      </c>
      <c r="N47" s="34">
        <f t="shared" si="26"/>
        <v>8.3174603174603163</v>
      </c>
      <c r="O47" s="4"/>
      <c r="Q47" s="30" t="s">
        <v>69</v>
      </c>
      <c r="R47" s="31">
        <f t="shared" si="17"/>
        <v>39490.769199087714</v>
      </c>
      <c r="S47" s="31">
        <f t="shared" si="18"/>
        <v>328462.90571939619</v>
      </c>
      <c r="T47" s="38">
        <f t="shared" si="19"/>
        <v>8.3174603174603163</v>
      </c>
      <c r="U47" s="44">
        <v>0.6098018151143324</v>
      </c>
      <c r="V47" s="45">
        <f t="shared" si="31"/>
        <v>0.3901981848856676</v>
      </c>
      <c r="W47" s="31">
        <f t="shared" si="27"/>
        <v>200297.27610541563</v>
      </c>
      <c r="X47" s="31">
        <f>W47</f>
        <v>200297.27610541563</v>
      </c>
      <c r="Y47" s="38">
        <f t="shared" si="28"/>
        <v>5.0720023987287322</v>
      </c>
      <c r="Z47" s="37">
        <f t="shared" si="29"/>
        <v>3.2454579187315842</v>
      </c>
    </row>
    <row r="48" spans="1:26" s="2" customFormat="1" ht="13.2" x14ac:dyDescent="0.25">
      <c r="B48" s="2" t="s">
        <v>70</v>
      </c>
      <c r="D48" s="58">
        <f>SUM(D29:D47)</f>
        <v>58048</v>
      </c>
      <c r="E48" s="56">
        <f>SUM(E29:E47)</f>
        <v>392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794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7627631.8019087166</v>
      </c>
      <c r="N54" s="32">
        <f>M54/J54</f>
        <v>76.276318019087171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76.276318019087171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6763599.7651520083</v>
      </c>
      <c r="Y54" s="40">
        <f>X54/R54</f>
        <v>67.635997651520086</v>
      </c>
      <c r="Z54" s="36">
        <f>T54-Y54</f>
        <v>8.6403203675670852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3537</v>
      </c>
      <c r="E55" s="49">
        <v>2</v>
      </c>
      <c r="F55" s="3">
        <f t="shared" ref="F55:F72" si="37">E55/D55</f>
        <v>5.654509471303364E-4</v>
      </c>
      <c r="G55" s="2">
        <v>0.4</v>
      </c>
      <c r="H55" s="3">
        <f t="shared" ref="H55:H71" si="38">C55*F55/(1+(1-G55)*C55*F55)</f>
        <v>2.2587384945507933E-3</v>
      </c>
      <c r="I55" s="3">
        <f t="shared" ref="I55:I72" si="39">1-H55</f>
        <v>0.99774126150544917</v>
      </c>
      <c r="J55" s="5">
        <f>I54*J54</f>
        <v>100000</v>
      </c>
      <c r="K55" s="5">
        <f t="shared" ref="K55:K72" si="40">J55*H55</f>
        <v>225.87384945507932</v>
      </c>
      <c r="L55" s="5">
        <f t="shared" ref="L55:L71" si="41">C55*(J56+G55*K55)</f>
        <v>399457.90276130784</v>
      </c>
      <c r="M55" s="5">
        <f t="shared" si="32"/>
        <v>7527631.8019087166</v>
      </c>
      <c r="N55" s="33">
        <f t="shared" ref="N55:N72" si="42">M55/J55</f>
        <v>75.276318019087171</v>
      </c>
      <c r="O55" s="4"/>
      <c r="Q55" s="27" t="s">
        <v>36</v>
      </c>
      <c r="R55" s="29">
        <f t="shared" si="33"/>
        <v>100000</v>
      </c>
      <c r="S55" s="29">
        <f t="shared" si="34"/>
        <v>399457.90276130784</v>
      </c>
      <c r="T55" s="35">
        <f t="shared" si="35"/>
        <v>75.276318019087171</v>
      </c>
      <c r="U55" s="42">
        <v>0.96170886472285344</v>
      </c>
      <c r="V55" s="43">
        <f>1-U55</f>
        <v>3.829113527714656E-2</v>
      </c>
      <c r="W55" s="29">
        <f t="shared" ref="W55:W72" si="43">S55*U55</f>
        <v>384162.20616914931</v>
      </c>
      <c r="X55" s="29">
        <f t="shared" si="36"/>
        <v>6667428.8786797225</v>
      </c>
      <c r="Y55" s="35">
        <f t="shared" ref="Y55:Y72" si="44">X55/R55</f>
        <v>66.67428878679722</v>
      </c>
      <c r="Z55" s="36">
        <f t="shared" ref="Z55:Z72" si="45">T55-Y55</f>
        <v>8.6020292322899508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5955</v>
      </c>
      <c r="E56" s="49">
        <v>3</v>
      </c>
      <c r="F56" s="3">
        <f t="shared" si="37"/>
        <v>5.0377833753148613E-4</v>
      </c>
      <c r="G56" s="2">
        <v>0.5</v>
      </c>
      <c r="H56" s="3">
        <f t="shared" si="38"/>
        <v>2.5157232704402519E-3</v>
      </c>
      <c r="I56" s="3">
        <f t="shared" si="39"/>
        <v>0.99748427672955975</v>
      </c>
      <c r="J56" s="5">
        <f t="shared" ref="J56:J72" si="46">I55*J55</f>
        <v>99774.126150544922</v>
      </c>
      <c r="K56" s="5">
        <f t="shared" si="40"/>
        <v>251.00409094476714</v>
      </c>
      <c r="L56" s="5">
        <f t="shared" si="41"/>
        <v>498243.12052536267</v>
      </c>
      <c r="M56" s="5">
        <f t="shared" si="32"/>
        <v>7128173.899147409</v>
      </c>
      <c r="N56" s="33">
        <f t="shared" si="42"/>
        <v>71.443110294867552</v>
      </c>
      <c r="O56" s="4"/>
      <c r="Q56" s="27" t="s">
        <v>38</v>
      </c>
      <c r="R56" s="29">
        <f t="shared" si="33"/>
        <v>99774.126150544922</v>
      </c>
      <c r="S56" s="29">
        <f t="shared" si="34"/>
        <v>498243.12052536267</v>
      </c>
      <c r="T56" s="35">
        <f t="shared" si="35"/>
        <v>71.443110294867552</v>
      </c>
      <c r="U56" s="42">
        <v>0.96170886472285344</v>
      </c>
      <c r="V56" s="43">
        <f>1-U56</f>
        <v>3.829113527714656E-2</v>
      </c>
      <c r="W56" s="29">
        <f t="shared" si="43"/>
        <v>479164.82579641836</v>
      </c>
      <c r="X56" s="29">
        <f t="shared" si="36"/>
        <v>6283266.6725105736</v>
      </c>
      <c r="Y56" s="35">
        <f t="shared" si="44"/>
        <v>62.974910579823273</v>
      </c>
      <c r="Z56" s="36">
        <f t="shared" si="45"/>
        <v>8.4681997150442783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6735</v>
      </c>
      <c r="E57" s="49">
        <v>6</v>
      </c>
      <c r="F57" s="3">
        <f t="shared" si="37"/>
        <v>8.9086859688195994E-4</v>
      </c>
      <c r="G57" s="2">
        <v>0.5</v>
      </c>
      <c r="H57" s="3">
        <f t="shared" si="38"/>
        <v>4.4444444444444444E-3</v>
      </c>
      <c r="I57" s="3">
        <f t="shared" si="39"/>
        <v>0.99555555555555553</v>
      </c>
      <c r="J57" s="5">
        <f t="shared" si="46"/>
        <v>99523.122059600151</v>
      </c>
      <c r="K57" s="5">
        <f t="shared" si="40"/>
        <v>442.32498693155623</v>
      </c>
      <c r="L57" s="5">
        <f t="shared" si="41"/>
        <v>496509.79783067183</v>
      </c>
      <c r="M57" s="5">
        <f t="shared" si="32"/>
        <v>6629930.7786220461</v>
      </c>
      <c r="N57" s="33">
        <f t="shared" si="42"/>
        <v>66.616989513770108</v>
      </c>
      <c r="O57" s="4"/>
      <c r="Q57" s="27" t="s">
        <v>40</v>
      </c>
      <c r="R57" s="29">
        <f t="shared" si="33"/>
        <v>99523.122059600151</v>
      </c>
      <c r="S57" s="29">
        <f t="shared" si="34"/>
        <v>496509.79783067183</v>
      </c>
      <c r="T57" s="35">
        <f t="shared" si="35"/>
        <v>66.616989513770108</v>
      </c>
      <c r="U57" s="42">
        <v>0.96170886472285344</v>
      </c>
      <c r="V57" s="43">
        <f>1-U57</f>
        <v>3.829113527714656E-2</v>
      </c>
      <c r="W57" s="29">
        <f t="shared" si="43"/>
        <v>477497.87399550888</v>
      </c>
      <c r="X57" s="29">
        <f t="shared" si="36"/>
        <v>5804101.8467141557</v>
      </c>
      <c r="Y57" s="35">
        <f t="shared" si="44"/>
        <v>58.319129530907666</v>
      </c>
      <c r="Z57" s="36">
        <f t="shared" si="45"/>
        <v>8.2978599828624411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7188</v>
      </c>
      <c r="E58" s="49">
        <v>7</v>
      </c>
      <c r="F58" s="3">
        <f t="shared" si="37"/>
        <v>9.7384529771841956E-4</v>
      </c>
      <c r="G58" s="2">
        <v>0.5</v>
      </c>
      <c r="H58" s="3">
        <f t="shared" si="38"/>
        <v>4.857400596766359E-3</v>
      </c>
      <c r="I58" s="3">
        <f t="shared" si="39"/>
        <v>0.99514259940323369</v>
      </c>
      <c r="J58" s="5">
        <f t="shared" si="46"/>
        <v>99080.797072668589</v>
      </c>
      <c r="K58" s="5">
        <f t="shared" si="40"/>
        <v>481.27512282886693</v>
      </c>
      <c r="L58" s="5">
        <f t="shared" si="41"/>
        <v>494200.79755627079</v>
      </c>
      <c r="M58" s="5">
        <f t="shared" si="32"/>
        <v>6133420.9807913741</v>
      </c>
      <c r="N58" s="33">
        <f t="shared" si="42"/>
        <v>61.903226074099443</v>
      </c>
      <c r="O58" s="4"/>
      <c r="Q58" s="27" t="s">
        <v>42</v>
      </c>
      <c r="R58" s="29">
        <f t="shared" si="33"/>
        <v>99080.797072668589</v>
      </c>
      <c r="S58" s="29">
        <f t="shared" si="34"/>
        <v>494200.79755627079</v>
      </c>
      <c r="T58" s="35">
        <f t="shared" si="35"/>
        <v>61.903226074099443</v>
      </c>
      <c r="U58" s="42">
        <v>0.96170886472285344</v>
      </c>
      <c r="V58" s="43">
        <f>1-U58</f>
        <v>3.829113527714656E-2</v>
      </c>
      <c r="W58" s="29">
        <f t="shared" si="43"/>
        <v>475277.28796296992</v>
      </c>
      <c r="X58" s="29">
        <f t="shared" si="36"/>
        <v>5326603.9727186467</v>
      </c>
      <c r="Y58" s="35">
        <f t="shared" si="44"/>
        <v>53.760205106262603</v>
      </c>
      <c r="Z58" s="36">
        <f t="shared" si="45"/>
        <v>8.1430209678368399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7407</v>
      </c>
      <c r="E59" s="49">
        <v>8</v>
      </c>
      <c r="F59" s="3">
        <f t="shared" si="37"/>
        <v>1.0800594032671796E-3</v>
      </c>
      <c r="G59" s="2">
        <v>0.5</v>
      </c>
      <c r="H59" s="3">
        <f t="shared" si="38"/>
        <v>5.3857546788743773E-3</v>
      </c>
      <c r="I59" s="3">
        <f t="shared" si="39"/>
        <v>0.99461424532112563</v>
      </c>
      <c r="J59" s="5">
        <f t="shared" si="46"/>
        <v>98599.52194983972</v>
      </c>
      <c r="K59" s="5">
        <f t="shared" si="40"/>
        <v>531.03283667612618</v>
      </c>
      <c r="L59" s="5">
        <f t="shared" si="41"/>
        <v>491670.02765750833</v>
      </c>
      <c r="M59" s="5">
        <f t="shared" si="32"/>
        <v>5639220.1832351033</v>
      </c>
      <c r="N59" s="33">
        <f t="shared" si="42"/>
        <v>57.193179761093866</v>
      </c>
      <c r="O59" s="4"/>
      <c r="Q59" s="27" t="s">
        <v>44</v>
      </c>
      <c r="R59" s="29">
        <f t="shared" si="33"/>
        <v>98599.52194983972</v>
      </c>
      <c r="S59" s="29">
        <f t="shared" si="34"/>
        <v>491670.02765750833</v>
      </c>
      <c r="T59" s="35">
        <f t="shared" si="35"/>
        <v>57.193179761093866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473523.317421555</v>
      </c>
      <c r="X59" s="29">
        <f t="shared" si="36"/>
        <v>4851326.6847556764</v>
      </c>
      <c r="Y59" s="35">
        <f t="shared" si="44"/>
        <v>49.20233474583862</v>
      </c>
      <c r="Z59" s="36">
        <f t="shared" si="45"/>
        <v>7.9908450152552462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8372</v>
      </c>
      <c r="E60" s="49">
        <v>5</v>
      </c>
      <c r="F60" s="3">
        <f t="shared" si="37"/>
        <v>5.9722885809842337E-4</v>
      </c>
      <c r="G60" s="2">
        <v>0.5</v>
      </c>
      <c r="H60" s="3">
        <f t="shared" si="38"/>
        <v>2.9816924086111282E-3</v>
      </c>
      <c r="I60" s="3">
        <f t="shared" si="39"/>
        <v>0.99701830759138887</v>
      </c>
      <c r="J60" s="5">
        <f t="shared" si="46"/>
        <v>98068.489113163596</v>
      </c>
      <c r="K60" s="5">
        <f t="shared" si="40"/>
        <v>292.41006951268298</v>
      </c>
      <c r="L60" s="5">
        <f t="shared" si="41"/>
        <v>489611.42039203621</v>
      </c>
      <c r="M60" s="5">
        <f t="shared" si="32"/>
        <v>5147550.1555775953</v>
      </c>
      <c r="N60" s="33">
        <f t="shared" si="42"/>
        <v>52.489338850093972</v>
      </c>
      <c r="O60" s="4"/>
      <c r="Q60" s="27" t="s">
        <v>46</v>
      </c>
      <c r="R60" s="29">
        <f t="shared" si="33"/>
        <v>98068.489113163596</v>
      </c>
      <c r="S60" s="29">
        <f t="shared" si="34"/>
        <v>489611.42039203621</v>
      </c>
      <c r="T60" s="35">
        <f t="shared" si="35"/>
        <v>52.489338850093972</v>
      </c>
      <c r="U60" s="42">
        <v>0.95736753435116873</v>
      </c>
      <c r="V60" s="43">
        <f t="shared" si="47"/>
        <v>4.2632465648831275E-2</v>
      </c>
      <c r="W60" s="29">
        <f t="shared" si="43"/>
        <v>468738.07833089726</v>
      </c>
      <c r="X60" s="29">
        <f t="shared" si="36"/>
        <v>4377803.3673341218</v>
      </c>
      <c r="Y60" s="35">
        <f t="shared" si="44"/>
        <v>44.640265256686774</v>
      </c>
      <c r="Z60" s="36">
        <f t="shared" si="45"/>
        <v>7.8490735934071978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8439</v>
      </c>
      <c r="E61" s="49">
        <v>15</v>
      </c>
      <c r="F61" s="3">
        <f t="shared" si="37"/>
        <v>1.7774617845716318E-3</v>
      </c>
      <c r="G61" s="2">
        <v>0.5</v>
      </c>
      <c r="H61" s="3">
        <f t="shared" si="38"/>
        <v>8.8479915059281548E-3</v>
      </c>
      <c r="I61" s="3">
        <f t="shared" si="39"/>
        <v>0.99115200849407181</v>
      </c>
      <c r="J61" s="5">
        <f t="shared" si="46"/>
        <v>97776.079043650912</v>
      </c>
      <c r="K61" s="5">
        <f t="shared" si="40"/>
        <v>865.12191686118308</v>
      </c>
      <c r="L61" s="5">
        <f t="shared" si="41"/>
        <v>486717.59042610158</v>
      </c>
      <c r="M61" s="5">
        <f t="shared" si="32"/>
        <v>4657938.7351855589</v>
      </c>
      <c r="N61" s="33">
        <f t="shared" si="42"/>
        <v>47.638837441068588</v>
      </c>
      <c r="O61" s="4"/>
      <c r="Q61" s="27" t="s">
        <v>48</v>
      </c>
      <c r="R61" s="29">
        <f t="shared" si="33"/>
        <v>97776.079043650912</v>
      </c>
      <c r="S61" s="29">
        <f t="shared" si="34"/>
        <v>486717.59042610158</v>
      </c>
      <c r="T61" s="35">
        <f t="shared" si="35"/>
        <v>47.638837441068588</v>
      </c>
      <c r="U61" s="42">
        <v>0.95681081085376496</v>
      </c>
      <c r="V61" s="43">
        <f t="shared" si="47"/>
        <v>4.3189189146235041E-2</v>
      </c>
      <c r="W61" s="29">
        <f t="shared" si="43"/>
        <v>465696.65235238895</v>
      </c>
      <c r="X61" s="29">
        <f t="shared" si="36"/>
        <v>3909065.2890032241</v>
      </c>
      <c r="Y61" s="35">
        <f t="shared" si="44"/>
        <v>39.979771404599589</v>
      </c>
      <c r="Z61" s="36">
        <f t="shared" si="45"/>
        <v>7.6590660364689995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8167</v>
      </c>
      <c r="E62" s="49">
        <v>20</v>
      </c>
      <c r="F62" s="3">
        <f t="shared" si="37"/>
        <v>2.4488796375658137E-3</v>
      </c>
      <c r="G62" s="2">
        <v>0.5</v>
      </c>
      <c r="H62" s="3">
        <f t="shared" si="38"/>
        <v>1.2169891687963978E-2</v>
      </c>
      <c r="I62" s="3">
        <f t="shared" si="39"/>
        <v>0.98783010831203599</v>
      </c>
      <c r="J62" s="5">
        <f t="shared" si="46"/>
        <v>96910.957126789726</v>
      </c>
      <c r="K62" s="5">
        <f t="shared" si="40"/>
        <v>1179.3958516099517</v>
      </c>
      <c r="L62" s="5">
        <f t="shared" si="41"/>
        <v>481606.2960049237</v>
      </c>
      <c r="M62" s="5">
        <f t="shared" si="32"/>
        <v>4171221.1447594571</v>
      </c>
      <c r="N62" s="33">
        <f t="shared" si="42"/>
        <v>43.041790819403424</v>
      </c>
      <c r="O62" s="4"/>
      <c r="Q62" s="27" t="s">
        <v>50</v>
      </c>
      <c r="R62" s="29">
        <f t="shared" si="33"/>
        <v>96910.957126789726</v>
      </c>
      <c r="S62" s="29">
        <f t="shared" si="34"/>
        <v>481606.2960049237</v>
      </c>
      <c r="T62" s="35">
        <f t="shared" si="35"/>
        <v>43.041790819403424</v>
      </c>
      <c r="U62" s="42">
        <v>0.94800928093814252</v>
      </c>
      <c r="V62" s="43">
        <f t="shared" si="47"/>
        <v>5.1990719061857482E-2</v>
      </c>
      <c r="W62" s="29">
        <f t="shared" si="43"/>
        <v>456567.23837090994</v>
      </c>
      <c r="X62" s="29">
        <f t="shared" si="36"/>
        <v>3443368.6366508352</v>
      </c>
      <c r="Y62" s="35">
        <f t="shared" si="44"/>
        <v>35.531262292104245</v>
      </c>
      <c r="Z62" s="36">
        <f t="shared" si="45"/>
        <v>7.5105285272991793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8640</v>
      </c>
      <c r="E63" s="49">
        <v>22</v>
      </c>
      <c r="F63" s="3">
        <f t="shared" si="37"/>
        <v>2.5462962962962965E-3</v>
      </c>
      <c r="G63" s="2">
        <v>0.5</v>
      </c>
      <c r="H63" s="3">
        <f t="shared" si="38"/>
        <v>1.2650948821161589E-2</v>
      </c>
      <c r="I63" s="3">
        <f t="shared" si="39"/>
        <v>0.98734905117883842</v>
      </c>
      <c r="J63" s="5">
        <f t="shared" si="46"/>
        <v>95731.561275179774</v>
      </c>
      <c r="K63" s="5">
        <f t="shared" si="40"/>
        <v>1211.095082262194</v>
      </c>
      <c r="L63" s="5">
        <f t="shared" si="41"/>
        <v>475630.06867024337</v>
      </c>
      <c r="M63" s="5">
        <f t="shared" si="32"/>
        <v>3689614.8487545336</v>
      </c>
      <c r="N63" s="33">
        <f t="shared" si="42"/>
        <v>38.541258489964022</v>
      </c>
      <c r="O63" s="4"/>
      <c r="Q63" s="27" t="s">
        <v>52</v>
      </c>
      <c r="R63" s="29">
        <f t="shared" si="33"/>
        <v>95731.561275179774</v>
      </c>
      <c r="S63" s="29">
        <f t="shared" si="34"/>
        <v>475630.06867024337</v>
      </c>
      <c r="T63" s="35">
        <f t="shared" si="35"/>
        <v>38.541258489964022</v>
      </c>
      <c r="U63" s="42">
        <v>0.94216194080535964</v>
      </c>
      <c r="V63" s="43">
        <f t="shared" si="47"/>
        <v>5.7838059194640357E-2</v>
      </c>
      <c r="W63" s="29">
        <f t="shared" si="43"/>
        <v>448120.54860374297</v>
      </c>
      <c r="X63" s="29">
        <f t="shared" si="36"/>
        <v>2986801.3982799253</v>
      </c>
      <c r="Y63" s="35">
        <f t="shared" si="44"/>
        <v>31.199756470014975</v>
      </c>
      <c r="Z63" s="36">
        <f t="shared" si="45"/>
        <v>7.3415020199490471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10025</v>
      </c>
      <c r="E64" s="49">
        <v>54</v>
      </c>
      <c r="F64" s="3">
        <f t="shared" si="37"/>
        <v>5.3865336658354118E-3</v>
      </c>
      <c r="G64" s="2">
        <v>0.5</v>
      </c>
      <c r="H64" s="3">
        <f t="shared" si="38"/>
        <v>2.6574803149606304E-2</v>
      </c>
      <c r="I64" s="3">
        <f t="shared" si="39"/>
        <v>0.97342519685039375</v>
      </c>
      <c r="J64" s="5">
        <f t="shared" si="46"/>
        <v>94520.466192917578</v>
      </c>
      <c r="K64" s="5">
        <f t="shared" si="40"/>
        <v>2511.8627826858024</v>
      </c>
      <c r="L64" s="5">
        <f t="shared" si="41"/>
        <v>466322.6740078734</v>
      </c>
      <c r="M64" s="5">
        <f t="shared" si="32"/>
        <v>3213984.7800842901</v>
      </c>
      <c r="N64" s="33">
        <f t="shared" si="42"/>
        <v>34.003056793271661</v>
      </c>
      <c r="O64" s="4"/>
      <c r="Q64" s="27" t="s">
        <v>54</v>
      </c>
      <c r="R64" s="29">
        <f t="shared" si="33"/>
        <v>94520.466192917578</v>
      </c>
      <c r="S64" s="29">
        <f t="shared" si="34"/>
        <v>466322.6740078734</v>
      </c>
      <c r="T64" s="35">
        <f t="shared" si="35"/>
        <v>34.003056793271661</v>
      </c>
      <c r="U64" s="42">
        <v>0.92489605986448908</v>
      </c>
      <c r="V64" s="43">
        <f t="shared" si="47"/>
        <v>7.5103940135510916E-2</v>
      </c>
      <c r="W64" s="29">
        <f t="shared" si="43"/>
        <v>431300.00381535472</v>
      </c>
      <c r="X64" s="29">
        <f t="shared" si="36"/>
        <v>2538680.8496761825</v>
      </c>
      <c r="Y64" s="35">
        <f t="shared" si="44"/>
        <v>26.858530770412194</v>
      </c>
      <c r="Z64" s="36">
        <f t="shared" si="45"/>
        <v>7.1445260228594663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9776</v>
      </c>
      <c r="E65" s="49">
        <v>54</v>
      </c>
      <c r="F65" s="3">
        <f t="shared" si="37"/>
        <v>5.523731587561375E-3</v>
      </c>
      <c r="G65" s="2">
        <v>0.5</v>
      </c>
      <c r="H65" s="3">
        <f t="shared" si="38"/>
        <v>2.7242457875088288E-2</v>
      </c>
      <c r="I65" s="3">
        <f t="shared" si="39"/>
        <v>0.97275754212491172</v>
      </c>
      <c r="J65" s="5">
        <f t="shared" si="46"/>
        <v>92008.603410231779</v>
      </c>
      <c r="K65" s="5">
        <f t="shared" si="40"/>
        <v>2506.540502548944</v>
      </c>
      <c r="L65" s="5">
        <f t="shared" si="41"/>
        <v>453776.66579478653</v>
      </c>
      <c r="M65" s="5">
        <f t="shared" si="32"/>
        <v>2747662.1060764166</v>
      </c>
      <c r="N65" s="33">
        <f t="shared" si="42"/>
        <v>29.863099799761375</v>
      </c>
      <c r="O65" s="4"/>
      <c r="Q65" s="27" t="s">
        <v>56</v>
      </c>
      <c r="R65" s="29">
        <f t="shared" si="33"/>
        <v>92008.603410231779</v>
      </c>
      <c r="S65" s="29">
        <f t="shared" si="34"/>
        <v>453776.66579478653</v>
      </c>
      <c r="T65" s="35">
        <f t="shared" si="35"/>
        <v>29.863099799761375</v>
      </c>
      <c r="U65" s="42">
        <v>0.89970667843387275</v>
      </c>
      <c r="V65" s="43">
        <f t="shared" si="47"/>
        <v>0.10029332156612725</v>
      </c>
      <c r="W65" s="29">
        <f t="shared" si="43"/>
        <v>408265.89673302497</v>
      </c>
      <c r="X65" s="29">
        <f t="shared" si="36"/>
        <v>2107380.8458608277</v>
      </c>
      <c r="Y65" s="35">
        <f t="shared" si="44"/>
        <v>22.904171650827138</v>
      </c>
      <c r="Z65" s="36">
        <f t="shared" si="45"/>
        <v>6.9589281489342376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9194</v>
      </c>
      <c r="E66" s="49">
        <v>79</v>
      </c>
      <c r="F66" s="3">
        <f t="shared" si="37"/>
        <v>8.5925603654557325E-3</v>
      </c>
      <c r="G66" s="2">
        <v>0.5</v>
      </c>
      <c r="H66" s="3">
        <f t="shared" si="38"/>
        <v>4.2059308949582076E-2</v>
      </c>
      <c r="I66" s="3">
        <f t="shared" si="39"/>
        <v>0.9579406910504179</v>
      </c>
      <c r="J66" s="5">
        <f t="shared" si="46"/>
        <v>89502.062907682834</v>
      </c>
      <c r="K66" s="5">
        <f t="shared" si="40"/>
        <v>3764.3949154591628</v>
      </c>
      <c r="L66" s="5">
        <f t="shared" si="41"/>
        <v>438099.32724976621</v>
      </c>
      <c r="M66" s="5">
        <f t="shared" si="32"/>
        <v>2293885.44028163</v>
      </c>
      <c r="N66" s="33">
        <f t="shared" si="42"/>
        <v>25.629414180628046</v>
      </c>
      <c r="O66" s="4"/>
      <c r="Q66" s="27" t="s">
        <v>58</v>
      </c>
      <c r="R66" s="29">
        <f t="shared" si="33"/>
        <v>89502.062907682834</v>
      </c>
      <c r="S66" s="29">
        <f t="shared" si="34"/>
        <v>438099.32724976621</v>
      </c>
      <c r="T66" s="35">
        <f t="shared" si="35"/>
        <v>25.629414180628046</v>
      </c>
      <c r="U66" s="42">
        <v>0.86438699185239576</v>
      </c>
      <c r="V66" s="43">
        <f t="shared" si="47"/>
        <v>0.13561300814760424</v>
      </c>
      <c r="W66" s="29">
        <f t="shared" si="43"/>
        <v>378687.35961398372</v>
      </c>
      <c r="X66" s="29">
        <f t="shared" si="36"/>
        <v>1699114.9491278029</v>
      </c>
      <c r="Y66" s="35">
        <f t="shared" si="44"/>
        <v>18.984087002333791</v>
      </c>
      <c r="Z66" s="36">
        <f t="shared" si="45"/>
        <v>6.6453271782942558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7259</v>
      </c>
      <c r="E67" s="49">
        <v>100</v>
      </c>
      <c r="F67" s="3">
        <f t="shared" si="37"/>
        <v>1.3776002204160353E-2</v>
      </c>
      <c r="G67" s="2">
        <v>0.5</v>
      </c>
      <c r="H67" s="3">
        <f t="shared" si="38"/>
        <v>6.6586762551604756E-2</v>
      </c>
      <c r="I67" s="3">
        <f t="shared" si="39"/>
        <v>0.93341323744839522</v>
      </c>
      <c r="J67" s="5">
        <f t="shared" si="46"/>
        <v>85737.667992223665</v>
      </c>
      <c r="K67" s="5">
        <f t="shared" si="40"/>
        <v>5708.9937403265203</v>
      </c>
      <c r="L67" s="5">
        <f t="shared" si="41"/>
        <v>414415.85561030201</v>
      </c>
      <c r="M67" s="5">
        <f t="shared" si="32"/>
        <v>1855786.1130318639</v>
      </c>
      <c r="N67" s="33">
        <f t="shared" si="42"/>
        <v>21.644933393805186</v>
      </c>
      <c r="O67" s="4"/>
      <c r="Q67" s="27" t="s">
        <v>60</v>
      </c>
      <c r="R67" s="29">
        <f t="shared" si="33"/>
        <v>85737.667992223665</v>
      </c>
      <c r="S67" s="29">
        <f t="shared" si="34"/>
        <v>414415.85561030201</v>
      </c>
      <c r="T67" s="35">
        <f t="shared" si="35"/>
        <v>21.644933393805186</v>
      </c>
      <c r="U67" s="42">
        <v>0.82345390469096191</v>
      </c>
      <c r="V67" s="43">
        <f t="shared" si="47"/>
        <v>0.17654609530903809</v>
      </c>
      <c r="W67" s="29">
        <f t="shared" si="43"/>
        <v>341252.35446814907</v>
      </c>
      <c r="X67" s="29">
        <f t="shared" si="36"/>
        <v>1320427.5895138192</v>
      </c>
      <c r="Y67" s="35">
        <f t="shared" si="44"/>
        <v>15.400787313617871</v>
      </c>
      <c r="Z67" s="36">
        <f t="shared" si="45"/>
        <v>6.2441460801873152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5391</v>
      </c>
      <c r="E68" s="49">
        <v>101</v>
      </c>
      <c r="F68" s="3">
        <f t="shared" si="37"/>
        <v>1.8734928584678168E-2</v>
      </c>
      <c r="G68" s="2">
        <v>0.5</v>
      </c>
      <c r="H68" s="3">
        <f t="shared" si="38"/>
        <v>8.948347656596084E-2</v>
      </c>
      <c r="I68" s="3">
        <f t="shared" si="39"/>
        <v>0.9105165234340391</v>
      </c>
      <c r="J68" s="5">
        <f t="shared" si="46"/>
        <v>80028.674251897144</v>
      </c>
      <c r="K68" s="5">
        <f t="shared" si="40"/>
        <v>7161.2439970245514</v>
      </c>
      <c r="L68" s="5">
        <f t="shared" si="41"/>
        <v>382240.26126692427</v>
      </c>
      <c r="M68" s="5">
        <f t="shared" si="32"/>
        <v>1441370.257421562</v>
      </c>
      <c r="N68" s="33">
        <f t="shared" si="42"/>
        <v>18.010672685701689</v>
      </c>
      <c r="O68" s="4"/>
      <c r="Q68" s="27" t="s">
        <v>62</v>
      </c>
      <c r="R68" s="29">
        <f t="shared" si="33"/>
        <v>80028.674251897144</v>
      </c>
      <c r="S68" s="29">
        <f t="shared" si="34"/>
        <v>382240.26126692427</v>
      </c>
      <c r="T68" s="35">
        <f t="shared" si="35"/>
        <v>18.010672685701689</v>
      </c>
      <c r="U68" s="42">
        <v>0.7557222850963411</v>
      </c>
      <c r="V68" s="43">
        <f t="shared" si="47"/>
        <v>0.2442777149036589</v>
      </c>
      <c r="W68" s="29">
        <f t="shared" si="43"/>
        <v>288867.48370046244</v>
      </c>
      <c r="X68" s="29">
        <f t="shared" si="36"/>
        <v>979175.23504567007</v>
      </c>
      <c r="Y68" s="35">
        <f t="shared" si="44"/>
        <v>12.235304960364978</v>
      </c>
      <c r="Z68" s="36">
        <f t="shared" si="45"/>
        <v>5.7753677253367108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3972</v>
      </c>
      <c r="E69" s="49">
        <v>115</v>
      </c>
      <c r="F69" s="3">
        <f t="shared" si="37"/>
        <v>2.8952668680765358E-2</v>
      </c>
      <c r="G69" s="2">
        <v>0.5</v>
      </c>
      <c r="H69" s="3">
        <f t="shared" si="38"/>
        <v>0.13499236999647846</v>
      </c>
      <c r="I69" s="3">
        <f t="shared" si="39"/>
        <v>0.86500763000352154</v>
      </c>
      <c r="J69" s="5">
        <f t="shared" si="46"/>
        <v>72867.430254872583</v>
      </c>
      <c r="K69" s="5">
        <f t="shared" si="40"/>
        <v>9836.5471056583483</v>
      </c>
      <c r="L69" s="5">
        <f t="shared" si="41"/>
        <v>339745.78351021698</v>
      </c>
      <c r="M69" s="5">
        <f t="shared" si="32"/>
        <v>1059129.9961546378</v>
      </c>
      <c r="N69" s="33">
        <f t="shared" si="42"/>
        <v>14.535026039069281</v>
      </c>
      <c r="O69" s="4"/>
      <c r="Q69" s="27" t="s">
        <v>64</v>
      </c>
      <c r="R69" s="29">
        <f t="shared" si="33"/>
        <v>72867.430254872583</v>
      </c>
      <c r="S69" s="29">
        <f t="shared" si="34"/>
        <v>339745.78351021698</v>
      </c>
      <c r="T69" s="35">
        <f t="shared" si="35"/>
        <v>14.535026039069281</v>
      </c>
      <c r="U69" s="42">
        <v>0.69850988448397933</v>
      </c>
      <c r="V69" s="43">
        <f t="shared" si="47"/>
        <v>0.30149011551602067</v>
      </c>
      <c r="W69" s="29">
        <f t="shared" si="43"/>
        <v>237315.7879936407</v>
      </c>
      <c r="X69" s="29">
        <f t="shared" si="36"/>
        <v>690307.75134520768</v>
      </c>
      <c r="Y69" s="35">
        <f t="shared" si="44"/>
        <v>9.4734746227591504</v>
      </c>
      <c r="Z69" s="36">
        <f t="shared" si="45"/>
        <v>5.0615514163101309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2427</v>
      </c>
      <c r="E70" s="49">
        <v>118</v>
      </c>
      <c r="F70" s="3">
        <f t="shared" si="37"/>
        <v>4.8619695096827356E-2</v>
      </c>
      <c r="G70" s="2">
        <v>0.5</v>
      </c>
      <c r="H70" s="3">
        <f t="shared" si="38"/>
        <v>0.21675238795003671</v>
      </c>
      <c r="I70" s="3">
        <f t="shared" si="39"/>
        <v>0.78324761204996329</v>
      </c>
      <c r="J70" s="5">
        <f t="shared" si="46"/>
        <v>63030.883149214234</v>
      </c>
      <c r="K70" s="5">
        <f t="shared" si="40"/>
        <v>13662.094437191916</v>
      </c>
      <c r="L70" s="5">
        <f t="shared" si="41"/>
        <v>280999.17965309136</v>
      </c>
      <c r="M70" s="5">
        <f t="shared" si="32"/>
        <v>719384.2126444208</v>
      </c>
      <c r="N70" s="33">
        <f t="shared" si="42"/>
        <v>11.413202174899066</v>
      </c>
      <c r="O70" s="4"/>
      <c r="Q70" s="27" t="s">
        <v>66</v>
      </c>
      <c r="R70" s="29">
        <f t="shared" si="33"/>
        <v>63030.883149214234</v>
      </c>
      <c r="S70" s="29">
        <f t="shared" si="34"/>
        <v>280999.17965309136</v>
      </c>
      <c r="T70" s="35">
        <f t="shared" si="35"/>
        <v>11.413202174899066</v>
      </c>
      <c r="U70" s="42">
        <v>0.67065690345363116</v>
      </c>
      <c r="V70" s="43">
        <f t="shared" si="47"/>
        <v>0.32934309654636884</v>
      </c>
      <c r="W70" s="29">
        <f t="shared" si="43"/>
        <v>188454.03969915284</v>
      </c>
      <c r="X70" s="29">
        <f t="shared" si="36"/>
        <v>452991.96335156704</v>
      </c>
      <c r="Y70" s="35">
        <f t="shared" si="44"/>
        <v>7.1868255800762046</v>
      </c>
      <c r="Z70" s="36">
        <f t="shared" si="45"/>
        <v>4.2263765948228613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1219</v>
      </c>
      <c r="E71" s="49">
        <v>104</v>
      </c>
      <c r="F71" s="3">
        <f t="shared" si="37"/>
        <v>8.5315832649712875E-2</v>
      </c>
      <c r="G71" s="2">
        <v>0.5</v>
      </c>
      <c r="H71" s="3">
        <f t="shared" si="38"/>
        <v>0.35158891142663962</v>
      </c>
      <c r="I71" s="3">
        <f t="shared" si="39"/>
        <v>0.64841108857336038</v>
      </c>
      <c r="J71" s="5">
        <f t="shared" si="46"/>
        <v>49368.788712022317</v>
      </c>
      <c r="K71" s="5">
        <f t="shared" si="40"/>
        <v>17357.518681711699</v>
      </c>
      <c r="L71" s="5">
        <f t="shared" si="41"/>
        <v>203450.14685583237</v>
      </c>
      <c r="M71" s="5">
        <f>L71+M72</f>
        <v>438385.03299132944</v>
      </c>
      <c r="N71" s="33">
        <f t="shared" si="42"/>
        <v>8.8798012758326728</v>
      </c>
      <c r="O71" s="4"/>
      <c r="Q71" s="27" t="s">
        <v>68</v>
      </c>
      <c r="R71" s="29">
        <f t="shared" si="33"/>
        <v>49368.788712022317</v>
      </c>
      <c r="S71" s="29">
        <f t="shared" si="34"/>
        <v>203450.14685583237</v>
      </c>
      <c r="T71" s="35">
        <f t="shared" si="35"/>
        <v>8.8798012758326728</v>
      </c>
      <c r="U71" s="42">
        <v>0.63527807449444496</v>
      </c>
      <c r="V71" s="43">
        <f t="shared" si="47"/>
        <v>0.36472192550555504</v>
      </c>
      <c r="W71" s="29">
        <f t="shared" si="43"/>
        <v>129247.41755018524</v>
      </c>
      <c r="X71" s="29">
        <f>X72+W71</f>
        <v>264537.92365241417</v>
      </c>
      <c r="Y71" s="35">
        <f t="shared" si="44"/>
        <v>5.3584041770908133</v>
      </c>
      <c r="Z71" s="36">
        <f t="shared" si="45"/>
        <v>3.5213970987418595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844</v>
      </c>
      <c r="E72" s="50">
        <v>115</v>
      </c>
      <c r="F72" s="17">
        <f t="shared" si="37"/>
        <v>0.13625592417061611</v>
      </c>
      <c r="G72" s="12"/>
      <c r="H72" s="17">
        <v>1</v>
      </c>
      <c r="I72" s="17">
        <f t="shared" si="39"/>
        <v>0</v>
      </c>
      <c r="J72" s="21">
        <f t="shared" si="46"/>
        <v>32011.270030310618</v>
      </c>
      <c r="K72" s="21">
        <f t="shared" si="40"/>
        <v>32011.270030310618</v>
      </c>
      <c r="L72" s="21">
        <f>K72/F72</f>
        <v>234934.88613549707</v>
      </c>
      <c r="M72" s="21">
        <f>L72</f>
        <v>234934.88613549707</v>
      </c>
      <c r="N72" s="34">
        <f t="shared" si="42"/>
        <v>7.339130434782609</v>
      </c>
      <c r="O72" s="4"/>
      <c r="Q72" s="30" t="s">
        <v>69</v>
      </c>
      <c r="R72" s="31">
        <f t="shared" si="33"/>
        <v>32011.270030310618</v>
      </c>
      <c r="S72" s="31">
        <f t="shared" si="34"/>
        <v>234934.88613549707</v>
      </c>
      <c r="T72" s="38">
        <f t="shared" si="35"/>
        <v>7.339130434782609</v>
      </c>
      <c r="U72" s="44">
        <v>0.57586384179742911</v>
      </c>
      <c r="V72" s="45">
        <f t="shared" si="47"/>
        <v>0.42413615820257089</v>
      </c>
      <c r="W72" s="31">
        <f t="shared" si="43"/>
        <v>135290.50610222892</v>
      </c>
      <c r="X72" s="31">
        <f>W72</f>
        <v>135290.50610222892</v>
      </c>
      <c r="Y72" s="38">
        <f t="shared" si="44"/>
        <v>4.2263398476263498</v>
      </c>
      <c r="Z72" s="37">
        <f t="shared" si="45"/>
        <v>3.1127905871562591</v>
      </c>
    </row>
    <row r="73" spans="1:26" s="2" customFormat="1" ht="13.2" x14ac:dyDescent="0.25">
      <c r="B73" s="2" t="s">
        <v>70</v>
      </c>
      <c r="D73" s="25">
        <f>SUM(D54:D72)</f>
        <v>115341</v>
      </c>
      <c r="E73" s="25">
        <f>SUM(E54:E72)</f>
        <v>928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72.85817555339446</v>
      </c>
      <c r="F78" s="54">
        <f>$Y$4</f>
        <v>66.186947898863394</v>
      </c>
      <c r="G78" s="54">
        <f>E78-F78</f>
        <v>6.6712276545310658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79.911855154442421</v>
      </c>
      <c r="F79" s="54">
        <f>$Y$29</f>
        <v>70.543236444314687</v>
      </c>
      <c r="G79" s="54">
        <f t="shared" ref="G79:G80" si="48">E79-F79</f>
        <v>9.3686187101277341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76.276318019087171</v>
      </c>
      <c r="F80" s="54">
        <f>$Y$54</f>
        <v>67.635997651520086</v>
      </c>
      <c r="G80" s="54">
        <f t="shared" si="48"/>
        <v>8.6403203675670852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471E-B31E-428F-9444-1C8DFC3D17C1}">
  <dimension ref="A1:Z80"/>
  <sheetViews>
    <sheetView tabSelected="1" topLeftCell="A43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 s="55">
        <v>334</v>
      </c>
      <c r="E4" s="55">
        <v>2</v>
      </c>
      <c r="F4" s="3">
        <f>E4/D4</f>
        <v>5.9880239520958087E-3</v>
      </c>
      <c r="G4" s="2">
        <v>0.3</v>
      </c>
      <c r="H4" s="18">
        <f>C4*F4/(1+(1-G4)*C4*F4)</f>
        <v>5.9630292188431726E-3</v>
      </c>
      <c r="I4" s="18">
        <f>1-H4</f>
        <v>0.99403697078115683</v>
      </c>
      <c r="J4" s="41">
        <v>100000</v>
      </c>
      <c r="K4" s="20">
        <f>J4*H4</f>
        <v>596.30292188431724</v>
      </c>
      <c r="L4" s="20">
        <f>C4*(J5+G4*K4)</f>
        <v>99582.587954680974</v>
      </c>
      <c r="M4" s="5">
        <f t="shared" ref="M4:M20" si="0">L4+M5</f>
        <v>7483479.7787518166</v>
      </c>
      <c r="N4" s="32">
        <f>M4/J4</f>
        <v>74.83479778751817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99582.587954680974</v>
      </c>
      <c r="T4" s="35">
        <f t="shared" ref="T4:T22" si="3">N4</f>
        <v>74.83479778751817</v>
      </c>
      <c r="U4" s="42">
        <v>0.96680194174873568</v>
      </c>
      <c r="V4" s="43">
        <f>1-U4</f>
        <v>3.3198058251264317E-2</v>
      </c>
      <c r="W4" s="29">
        <f>S4*U4</f>
        <v>96276.639398949817</v>
      </c>
      <c r="X4" s="29">
        <f t="shared" ref="X4:X20" si="4">X5+W4</f>
        <v>6756679.119565988</v>
      </c>
      <c r="Y4" s="40">
        <f>X4/R4</f>
        <v>67.566791195659874</v>
      </c>
      <c r="Z4" s="36">
        <f>T4-Y4</f>
        <v>7.2680065918582955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55">
        <v>1741</v>
      </c>
      <c r="E5" s="55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99403.697078115685</v>
      </c>
      <c r="K5" s="5">
        <f t="shared" ref="K5:K22" si="8">J5*H5</f>
        <v>0</v>
      </c>
      <c r="L5" s="5">
        <f t="shared" ref="L5:L21" si="9">C5*(J6+G5*K5)</f>
        <v>397614.78831246274</v>
      </c>
      <c r="M5" s="5">
        <f t="shared" si="0"/>
        <v>7383897.1907971352</v>
      </c>
      <c r="N5" s="33">
        <f t="shared" ref="N5:N22" si="10">M5/J5</f>
        <v>74.281917150370703</v>
      </c>
      <c r="O5" s="4"/>
      <c r="Q5" s="27" t="s">
        <v>36</v>
      </c>
      <c r="R5" s="29">
        <f t="shared" si="1"/>
        <v>99403.697078115685</v>
      </c>
      <c r="S5" s="29">
        <f t="shared" si="2"/>
        <v>397614.78831246274</v>
      </c>
      <c r="T5" s="35">
        <f t="shared" si="3"/>
        <v>74.281917150370703</v>
      </c>
      <c r="U5" s="42">
        <v>0.96680194174873568</v>
      </c>
      <c r="V5" s="43">
        <f>1-U5</f>
        <v>3.3198058251264317E-2</v>
      </c>
      <c r="W5" s="29">
        <f t="shared" ref="W5:W22" si="11">S5*U5</f>
        <v>384414.74940850149</v>
      </c>
      <c r="X5" s="29">
        <f t="shared" si="4"/>
        <v>6660402.4801670378</v>
      </c>
      <c r="Y5" s="35">
        <f t="shared" ref="Y5:Y22" si="12">X5/R5</f>
        <v>67.003569041632403</v>
      </c>
      <c r="Z5" s="36">
        <f t="shared" ref="Z5:Z22" si="13">T5-Y5</f>
        <v>7.2783481087382995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55">
        <v>2975</v>
      </c>
      <c r="E6" s="55">
        <v>4</v>
      </c>
      <c r="F6" s="3">
        <f t="shared" si="5"/>
        <v>1.3445378151260505E-3</v>
      </c>
      <c r="G6" s="2">
        <v>0.5</v>
      </c>
      <c r="H6" s="3">
        <f t="shared" si="6"/>
        <v>6.7001675041876048E-3</v>
      </c>
      <c r="I6" s="3">
        <f t="shared" si="7"/>
        <v>0.99329983249581244</v>
      </c>
      <c r="J6" s="5">
        <f t="shared" ref="J6:J22" si="14">I5*J5</f>
        <v>99403.697078115685</v>
      </c>
      <c r="K6" s="5">
        <f t="shared" si="8"/>
        <v>666.02142095889906</v>
      </c>
      <c r="L6" s="5">
        <f t="shared" si="9"/>
        <v>495353.43183818122</v>
      </c>
      <c r="M6" s="5">
        <f t="shared" si="0"/>
        <v>6986282.4024846721</v>
      </c>
      <c r="N6" s="33">
        <f t="shared" si="10"/>
        <v>70.281917150370688</v>
      </c>
      <c r="O6" s="4"/>
      <c r="Q6" s="27" t="s">
        <v>38</v>
      </c>
      <c r="R6" s="29">
        <f t="shared" si="1"/>
        <v>99403.697078115685</v>
      </c>
      <c r="S6" s="29">
        <f t="shared" si="2"/>
        <v>495353.43183818122</v>
      </c>
      <c r="T6" s="35">
        <f t="shared" si="3"/>
        <v>70.281917150370688</v>
      </c>
      <c r="U6" s="42">
        <v>0.96680194174873568</v>
      </c>
      <c r="V6" s="43">
        <f>1-U6</f>
        <v>3.3198058251264317E-2</v>
      </c>
      <c r="W6" s="29">
        <f t="shared" si="11"/>
        <v>478908.65975305357</v>
      </c>
      <c r="X6" s="29">
        <f t="shared" si="4"/>
        <v>6275987.7307585366</v>
      </c>
      <c r="Y6" s="35">
        <f t="shared" si="12"/>
        <v>63.136361274637466</v>
      </c>
      <c r="Z6" s="36">
        <f t="shared" si="13"/>
        <v>7.1455558757332227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55">
        <v>3377</v>
      </c>
      <c r="E7" s="55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98737.675657156797</v>
      </c>
      <c r="K7" s="5">
        <f t="shared" si="8"/>
        <v>0</v>
      </c>
      <c r="L7" s="5">
        <f t="shared" si="9"/>
        <v>493688.37828578398</v>
      </c>
      <c r="M7" s="5">
        <f t="shared" si="0"/>
        <v>6490928.9706464913</v>
      </c>
      <c r="N7" s="33">
        <f t="shared" si="10"/>
        <v>65.739130756781293</v>
      </c>
      <c r="O7" s="4"/>
      <c r="Q7" s="27" t="s">
        <v>40</v>
      </c>
      <c r="R7" s="29">
        <f t="shared" si="1"/>
        <v>98737.675657156797</v>
      </c>
      <c r="S7" s="29">
        <f t="shared" si="2"/>
        <v>493688.37828578398</v>
      </c>
      <c r="T7" s="35">
        <f t="shared" si="3"/>
        <v>65.739130756781293</v>
      </c>
      <c r="U7" s="42">
        <v>0.96680194174873568</v>
      </c>
      <c r="V7" s="43">
        <f>1-U7</f>
        <v>3.3198058251264317E-2</v>
      </c>
      <c r="W7" s="29">
        <f t="shared" si="11"/>
        <v>477298.88274548034</v>
      </c>
      <c r="X7" s="29">
        <f t="shared" si="4"/>
        <v>5797079.0710054832</v>
      </c>
      <c r="Y7" s="35">
        <f t="shared" si="12"/>
        <v>58.711925639554934</v>
      </c>
      <c r="Z7" s="36">
        <f t="shared" si="13"/>
        <v>7.0272051172263588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55">
        <v>3479</v>
      </c>
      <c r="E8" s="55">
        <v>3</v>
      </c>
      <c r="F8" s="3">
        <f t="shared" si="5"/>
        <v>8.623167576889911E-4</v>
      </c>
      <c r="G8" s="2">
        <v>0.5</v>
      </c>
      <c r="H8" s="3">
        <f t="shared" si="6"/>
        <v>4.3023089057794353E-3</v>
      </c>
      <c r="I8" s="3">
        <f t="shared" si="7"/>
        <v>0.99569769109422057</v>
      </c>
      <c r="J8" s="5">
        <f t="shared" si="14"/>
        <v>98737.675657156797</v>
      </c>
      <c r="K8" s="5">
        <f t="shared" si="8"/>
        <v>424.79998131574706</v>
      </c>
      <c r="L8" s="5">
        <f t="shared" si="9"/>
        <v>492626.37833249458</v>
      </c>
      <c r="M8" s="5">
        <f t="shared" si="0"/>
        <v>5997240.592360707</v>
      </c>
      <c r="N8" s="33">
        <f t="shared" si="10"/>
        <v>60.739130756781286</v>
      </c>
      <c r="O8" s="4"/>
      <c r="Q8" s="27" t="s">
        <v>42</v>
      </c>
      <c r="R8" s="29">
        <f t="shared" si="1"/>
        <v>98737.675657156797</v>
      </c>
      <c r="S8" s="29">
        <f t="shared" si="2"/>
        <v>492626.37833249458</v>
      </c>
      <c r="T8" s="35">
        <f t="shared" si="3"/>
        <v>60.739130756781286</v>
      </c>
      <c r="U8" s="42">
        <v>0.96680194174873568</v>
      </c>
      <c r="V8" s="43">
        <f>1-U8</f>
        <v>3.3198058251264317E-2</v>
      </c>
      <c r="W8" s="29">
        <f t="shared" si="11"/>
        <v>476272.13912850304</v>
      </c>
      <c r="X8" s="29">
        <f t="shared" si="4"/>
        <v>5319780.188260003</v>
      </c>
      <c r="Y8" s="35">
        <f t="shared" si="12"/>
        <v>53.877915930811255</v>
      </c>
      <c r="Z8" s="36">
        <f t="shared" si="13"/>
        <v>6.8612148259700305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55">
        <v>3619</v>
      </c>
      <c r="E9" s="55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98312.875675841045</v>
      </c>
      <c r="K9" s="5">
        <f t="shared" si="8"/>
        <v>0</v>
      </c>
      <c r="L9" s="5">
        <f t="shared" si="9"/>
        <v>491564.37837920524</v>
      </c>
      <c r="M9" s="5">
        <f t="shared" si="0"/>
        <v>5504614.2140282122</v>
      </c>
      <c r="N9" s="33">
        <f t="shared" si="10"/>
        <v>55.990776143891097</v>
      </c>
      <c r="O9" s="4"/>
      <c r="Q9" s="27" t="s">
        <v>44</v>
      </c>
      <c r="R9" s="29">
        <f t="shared" si="1"/>
        <v>98312.875675841045</v>
      </c>
      <c r="S9" s="29">
        <f t="shared" si="2"/>
        <v>491564.37837920524</v>
      </c>
      <c r="T9" s="35">
        <f t="shared" si="3"/>
        <v>55.990776143891097</v>
      </c>
      <c r="U9" s="42">
        <v>0.9555940589531835</v>
      </c>
      <c r="V9" s="43">
        <f t="shared" ref="V9:V22" si="15">1-U9</f>
        <v>4.4405941046816499E-2</v>
      </c>
      <c r="W9" s="29">
        <f t="shared" si="11"/>
        <v>469735.99957218324</v>
      </c>
      <c r="X9" s="29">
        <f t="shared" si="4"/>
        <v>4843508.0491314996</v>
      </c>
      <c r="Y9" s="35">
        <f t="shared" si="12"/>
        <v>49.266263608254121</v>
      </c>
      <c r="Z9" s="36">
        <f t="shared" si="13"/>
        <v>6.7245125356369755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55">
        <v>4294</v>
      </c>
      <c r="E10" s="55">
        <v>2</v>
      </c>
      <c r="F10" s="3">
        <f t="shared" si="5"/>
        <v>4.657661853749418E-4</v>
      </c>
      <c r="G10" s="2">
        <v>0.5</v>
      </c>
      <c r="H10" s="3">
        <f t="shared" si="6"/>
        <v>2.3261223540358223E-3</v>
      </c>
      <c r="I10" s="3">
        <f t="shared" si="7"/>
        <v>0.99767387764596416</v>
      </c>
      <c r="J10" s="5">
        <f t="shared" si="14"/>
        <v>98312.875675841045</v>
      </c>
      <c r="K10" s="5">
        <f t="shared" si="8"/>
        <v>228.68777779911849</v>
      </c>
      <c r="L10" s="5">
        <f t="shared" si="9"/>
        <v>490992.6589347074</v>
      </c>
      <c r="M10" s="5">
        <f t="shared" si="0"/>
        <v>5013049.835649007</v>
      </c>
      <c r="N10" s="33">
        <f t="shared" si="10"/>
        <v>50.990776143891097</v>
      </c>
      <c r="O10" s="4"/>
      <c r="Q10" s="27" t="s">
        <v>46</v>
      </c>
      <c r="R10" s="29">
        <f t="shared" si="1"/>
        <v>98312.875675841045</v>
      </c>
      <c r="S10" s="29">
        <f t="shared" si="2"/>
        <v>490992.6589347074</v>
      </c>
      <c r="T10" s="35">
        <f t="shared" si="3"/>
        <v>50.990776143891097</v>
      </c>
      <c r="U10" s="42">
        <v>0.96363095511775332</v>
      </c>
      <c r="V10" s="43">
        <f t="shared" si="15"/>
        <v>3.6369044882246682E-2</v>
      </c>
      <c r="W10" s="29">
        <f t="shared" si="11"/>
        <v>473135.72488505737</v>
      </c>
      <c r="X10" s="29">
        <f t="shared" si="4"/>
        <v>4373772.0495593166</v>
      </c>
      <c r="Y10" s="35">
        <f t="shared" si="12"/>
        <v>44.488293313488207</v>
      </c>
      <c r="Z10" s="36">
        <f t="shared" si="13"/>
        <v>6.5024828304028901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55">
        <v>4380</v>
      </c>
      <c r="E11" s="55">
        <v>15</v>
      </c>
      <c r="F11" s="3">
        <f t="shared" si="5"/>
        <v>3.4246575342465752E-3</v>
      </c>
      <c r="G11" s="2">
        <v>0.5</v>
      </c>
      <c r="H11" s="3">
        <f t="shared" si="6"/>
        <v>1.6977928692699491E-2</v>
      </c>
      <c r="I11" s="3">
        <f t="shared" si="7"/>
        <v>0.98302207130730046</v>
      </c>
      <c r="J11" s="5">
        <f t="shared" si="14"/>
        <v>98084.187898041928</v>
      </c>
      <c r="K11" s="5">
        <f t="shared" si="8"/>
        <v>1665.2663480142942</v>
      </c>
      <c r="L11" s="5">
        <f t="shared" si="9"/>
        <v>486257.77362017392</v>
      </c>
      <c r="M11" s="5">
        <f t="shared" si="0"/>
        <v>4522057.1767142992</v>
      </c>
      <c r="N11" s="33">
        <f t="shared" si="10"/>
        <v>46.103834610069434</v>
      </c>
      <c r="O11" s="4"/>
      <c r="Q11" s="27" t="s">
        <v>48</v>
      </c>
      <c r="R11" s="29">
        <f t="shared" si="1"/>
        <v>98084.187898041928</v>
      </c>
      <c r="S11" s="29">
        <f t="shared" si="2"/>
        <v>486257.77362017392</v>
      </c>
      <c r="T11" s="35">
        <f t="shared" si="3"/>
        <v>46.103834610069434</v>
      </c>
      <c r="U11" s="42">
        <v>0.96005435016735896</v>
      </c>
      <c r="V11" s="43">
        <f t="shared" si="15"/>
        <v>3.9945649832641039E-2</v>
      </c>
      <c r="W11" s="29">
        <f t="shared" si="11"/>
        <v>466833.89086674282</v>
      </c>
      <c r="X11" s="29">
        <f t="shared" si="4"/>
        <v>3900636.3246742594</v>
      </c>
      <c r="Y11" s="35">
        <f t="shared" si="12"/>
        <v>39.768248157684226</v>
      </c>
      <c r="Z11" s="36">
        <f t="shared" si="13"/>
        <v>6.3355864523852077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55">
        <v>4232</v>
      </c>
      <c r="E12" s="55">
        <v>16</v>
      </c>
      <c r="F12" s="3">
        <f t="shared" si="5"/>
        <v>3.780718336483932E-3</v>
      </c>
      <c r="G12" s="2">
        <v>0.5</v>
      </c>
      <c r="H12" s="3">
        <f t="shared" si="6"/>
        <v>1.8726591760299623E-2</v>
      </c>
      <c r="I12" s="3">
        <f t="shared" si="7"/>
        <v>0.98127340823970033</v>
      </c>
      <c r="J12" s="5">
        <f t="shared" si="14"/>
        <v>96418.921550027633</v>
      </c>
      <c r="K12" s="5">
        <f t="shared" si="8"/>
        <v>1805.5977818357233</v>
      </c>
      <c r="L12" s="5">
        <f t="shared" si="9"/>
        <v>477580.61329554883</v>
      </c>
      <c r="M12" s="5">
        <f t="shared" si="0"/>
        <v>4035799.403094125</v>
      </c>
      <c r="N12" s="33">
        <f t="shared" si="10"/>
        <v>41.85692329072694</v>
      </c>
      <c r="O12" s="4"/>
      <c r="Q12" s="27" t="s">
        <v>50</v>
      </c>
      <c r="R12" s="29">
        <f t="shared" si="1"/>
        <v>96418.921550027633</v>
      </c>
      <c r="S12" s="29">
        <f t="shared" si="2"/>
        <v>477580.61329554883</v>
      </c>
      <c r="T12" s="35">
        <f t="shared" si="3"/>
        <v>41.85692329072694</v>
      </c>
      <c r="U12" s="42">
        <v>0.94127750867207383</v>
      </c>
      <c r="V12" s="43">
        <f t="shared" si="15"/>
        <v>5.8722491327926174E-2</v>
      </c>
      <c r="W12" s="29">
        <f t="shared" si="11"/>
        <v>449535.88987291529</v>
      </c>
      <c r="X12" s="29">
        <f t="shared" si="4"/>
        <v>3433802.4338075165</v>
      </c>
      <c r="Y12" s="35">
        <f t="shared" si="12"/>
        <v>35.613366947128362</v>
      </c>
      <c r="Z12" s="36">
        <f t="shared" si="13"/>
        <v>6.243556343598577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55">
        <v>4284</v>
      </c>
      <c r="E13" s="55">
        <v>15</v>
      </c>
      <c r="F13" s="3">
        <f t="shared" si="5"/>
        <v>3.5014005602240898E-3</v>
      </c>
      <c r="G13" s="2">
        <v>0.5</v>
      </c>
      <c r="H13" s="3">
        <f t="shared" si="6"/>
        <v>1.7355085039916698E-2</v>
      </c>
      <c r="I13" s="3">
        <f t="shared" si="7"/>
        <v>0.98264491496008333</v>
      </c>
      <c r="J13" s="5">
        <f t="shared" si="14"/>
        <v>94613.323768191898</v>
      </c>
      <c r="K13" s="5">
        <f t="shared" si="8"/>
        <v>1642.0222799061421</v>
      </c>
      <c r="L13" s="5">
        <f t="shared" si="9"/>
        <v>468961.56314119411</v>
      </c>
      <c r="M13" s="5">
        <f t="shared" si="0"/>
        <v>3558218.7897985759</v>
      </c>
      <c r="N13" s="33">
        <f t="shared" si="10"/>
        <v>37.608009613069058</v>
      </c>
      <c r="O13" s="4"/>
      <c r="Q13" s="27" t="s">
        <v>52</v>
      </c>
      <c r="R13" s="29">
        <f t="shared" si="1"/>
        <v>94613.323768191898</v>
      </c>
      <c r="S13" s="29">
        <f t="shared" si="2"/>
        <v>468961.56314119411</v>
      </c>
      <c r="T13" s="35">
        <f t="shared" si="3"/>
        <v>37.608009613069058</v>
      </c>
      <c r="U13" s="42">
        <v>0.95386474178345915</v>
      </c>
      <c r="V13" s="43">
        <f t="shared" si="15"/>
        <v>4.6135258216540853E-2</v>
      </c>
      <c r="W13" s="29">
        <f t="shared" si="11"/>
        <v>447325.90033204248</v>
      </c>
      <c r="X13" s="29">
        <f t="shared" si="4"/>
        <v>2984266.5439346014</v>
      </c>
      <c r="Y13" s="35">
        <f t="shared" si="12"/>
        <v>31.541715533070445</v>
      </c>
      <c r="Z13" s="36">
        <f t="shared" si="13"/>
        <v>6.0662940799986131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55">
        <v>4788</v>
      </c>
      <c r="E14" s="55">
        <v>29</v>
      </c>
      <c r="F14" s="3">
        <f t="shared" si="5"/>
        <v>6.0568086883876354E-3</v>
      </c>
      <c r="G14" s="2">
        <v>0.5</v>
      </c>
      <c r="H14" s="3">
        <f t="shared" si="6"/>
        <v>2.9832321777594897E-2</v>
      </c>
      <c r="I14" s="3">
        <f t="shared" si="7"/>
        <v>0.97016767822240513</v>
      </c>
      <c r="J14" s="5">
        <f t="shared" si="14"/>
        <v>92971.301488285753</v>
      </c>
      <c r="K14" s="5">
        <f t="shared" si="8"/>
        <v>2773.549782080328</v>
      </c>
      <c r="L14" s="5">
        <f t="shared" si="9"/>
        <v>457922.63298622792</v>
      </c>
      <c r="M14" s="5">
        <f t="shared" si="0"/>
        <v>3089257.2266573817</v>
      </c>
      <c r="N14" s="33">
        <f t="shared" si="10"/>
        <v>33.2280733646245</v>
      </c>
      <c r="O14" s="4"/>
      <c r="Q14" s="27" t="s">
        <v>54</v>
      </c>
      <c r="R14" s="29">
        <f t="shared" si="1"/>
        <v>92971.301488285753</v>
      </c>
      <c r="S14" s="29">
        <f t="shared" si="2"/>
        <v>457922.63298622792</v>
      </c>
      <c r="T14" s="35">
        <f t="shared" si="3"/>
        <v>33.2280733646245</v>
      </c>
      <c r="U14" s="42">
        <v>0.94210046609890041</v>
      </c>
      <c r="V14" s="43">
        <f t="shared" si="15"/>
        <v>5.7899533901099587E-2</v>
      </c>
      <c r="W14" s="29">
        <f t="shared" si="11"/>
        <v>431409.12597356102</v>
      </c>
      <c r="X14" s="29">
        <f t="shared" si="4"/>
        <v>2536940.6436025589</v>
      </c>
      <c r="Y14" s="35">
        <f t="shared" si="12"/>
        <v>27.287352150515066</v>
      </c>
      <c r="Z14" s="36">
        <f t="shared" si="13"/>
        <v>5.9407212141094341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55">
        <v>4865</v>
      </c>
      <c r="E15" s="55">
        <v>43</v>
      </c>
      <c r="F15" s="3">
        <f t="shared" si="5"/>
        <v>8.8386433710174721E-3</v>
      </c>
      <c r="G15" s="2">
        <v>0.5</v>
      </c>
      <c r="H15" s="3">
        <f t="shared" si="6"/>
        <v>4.3237807943690303E-2</v>
      </c>
      <c r="I15" s="3">
        <f t="shared" si="7"/>
        <v>0.95676219205630975</v>
      </c>
      <c r="J15" s="5">
        <f t="shared" si="14"/>
        <v>90197.751706205425</v>
      </c>
      <c r="K15" s="5">
        <f t="shared" si="8"/>
        <v>3899.9530652255744</v>
      </c>
      <c r="L15" s="5">
        <f t="shared" si="9"/>
        <v>441238.87586796319</v>
      </c>
      <c r="M15" s="5">
        <f t="shared" si="0"/>
        <v>2631334.5936711538</v>
      </c>
      <c r="N15" s="33">
        <f t="shared" si="10"/>
        <v>29.172951031440434</v>
      </c>
      <c r="O15" s="4"/>
      <c r="Q15" s="27" t="s">
        <v>56</v>
      </c>
      <c r="R15" s="29">
        <f t="shared" si="1"/>
        <v>90197.751706205425</v>
      </c>
      <c r="S15" s="29">
        <f t="shared" si="2"/>
        <v>441238.87586796319</v>
      </c>
      <c r="T15" s="35">
        <f t="shared" si="3"/>
        <v>29.172951031440434</v>
      </c>
      <c r="U15" s="42">
        <v>0.91645683631107144</v>
      </c>
      <c r="V15" s="43">
        <f t="shared" si="15"/>
        <v>8.3543163688928557E-2</v>
      </c>
      <c r="W15" s="29">
        <f t="shared" si="11"/>
        <v>404376.38423540711</v>
      </c>
      <c r="X15" s="29">
        <f t="shared" si="4"/>
        <v>2105531.517628998</v>
      </c>
      <c r="Y15" s="35">
        <f t="shared" si="12"/>
        <v>23.343503333510935</v>
      </c>
      <c r="Z15" s="36">
        <f t="shared" si="13"/>
        <v>5.8294476979294991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55">
        <v>4528</v>
      </c>
      <c r="E16" s="55">
        <v>38</v>
      </c>
      <c r="F16" s="3">
        <f t="shared" si="5"/>
        <v>8.3922261484098946E-3</v>
      </c>
      <c r="G16" s="2">
        <v>0.5</v>
      </c>
      <c r="H16" s="3">
        <f t="shared" si="6"/>
        <v>4.1098853558295491E-2</v>
      </c>
      <c r="I16" s="3">
        <f t="shared" si="7"/>
        <v>0.95890114644170454</v>
      </c>
      <c r="J16" s="5">
        <f t="shared" si="14"/>
        <v>86297.798640979861</v>
      </c>
      <c r="K16" s="5">
        <f t="shared" si="8"/>
        <v>3546.7405887489031</v>
      </c>
      <c r="L16" s="5">
        <f t="shared" si="9"/>
        <v>422622.14173302706</v>
      </c>
      <c r="M16" s="5">
        <f t="shared" si="0"/>
        <v>2190095.7178031905</v>
      </c>
      <c r="N16" s="33">
        <f t="shared" si="10"/>
        <v>25.378349764337894</v>
      </c>
      <c r="O16" s="4"/>
      <c r="Q16" s="27" t="s">
        <v>58</v>
      </c>
      <c r="R16" s="29">
        <f t="shared" si="1"/>
        <v>86297.798640979861</v>
      </c>
      <c r="S16" s="29">
        <f t="shared" si="2"/>
        <v>422622.14173302706</v>
      </c>
      <c r="T16" s="35">
        <f t="shared" si="3"/>
        <v>25.378349764337894</v>
      </c>
      <c r="U16" s="42">
        <v>0.8859396016463057</v>
      </c>
      <c r="V16" s="43">
        <f t="shared" si="15"/>
        <v>0.1140603983536943</v>
      </c>
      <c r="W16" s="29">
        <f t="shared" si="11"/>
        <v>374417.69189386652</v>
      </c>
      <c r="X16" s="29">
        <f t="shared" si="4"/>
        <v>1701155.1333935908</v>
      </c>
      <c r="Y16" s="35">
        <f t="shared" si="12"/>
        <v>19.712613301653452</v>
      </c>
      <c r="Z16" s="36">
        <f t="shared" si="13"/>
        <v>5.6657364626844426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55">
        <v>3615</v>
      </c>
      <c r="E17" s="55">
        <v>68</v>
      </c>
      <c r="F17" s="3">
        <f t="shared" si="5"/>
        <v>1.8810511756569847E-2</v>
      </c>
      <c r="G17" s="2">
        <v>0.5</v>
      </c>
      <c r="H17" s="3">
        <f t="shared" si="6"/>
        <v>8.9828269484808446E-2</v>
      </c>
      <c r="I17" s="3">
        <f t="shared" si="7"/>
        <v>0.91017173051519151</v>
      </c>
      <c r="J17" s="5">
        <f t="shared" si="14"/>
        <v>82751.058052230961</v>
      </c>
      <c r="K17" s="5">
        <f t="shared" si="8"/>
        <v>7433.3843428688306</v>
      </c>
      <c r="L17" s="5">
        <f t="shared" si="9"/>
        <v>395171.82940398279</v>
      </c>
      <c r="M17" s="5">
        <f t="shared" si="0"/>
        <v>1767473.5760701636</v>
      </c>
      <c r="N17" s="33">
        <f t="shared" si="10"/>
        <v>21.358924195924679</v>
      </c>
      <c r="O17" s="4"/>
      <c r="Q17" s="27" t="s">
        <v>60</v>
      </c>
      <c r="R17" s="29">
        <f t="shared" si="1"/>
        <v>82751.058052230961</v>
      </c>
      <c r="S17" s="29">
        <f t="shared" si="2"/>
        <v>395171.82940398279</v>
      </c>
      <c r="T17" s="35">
        <f t="shared" si="3"/>
        <v>21.358924195924679</v>
      </c>
      <c r="U17" s="42">
        <v>0.85631920960893304</v>
      </c>
      <c r="V17" s="43">
        <f t="shared" si="15"/>
        <v>0.14368079039106696</v>
      </c>
      <c r="W17" s="29">
        <f t="shared" si="11"/>
        <v>338393.22861493466</v>
      </c>
      <c r="X17" s="29">
        <f t="shared" si="4"/>
        <v>1326737.4414997243</v>
      </c>
      <c r="Y17" s="35">
        <f t="shared" si="12"/>
        <v>16.032875865615058</v>
      </c>
      <c r="Z17" s="36">
        <f t="shared" si="13"/>
        <v>5.3260483303096215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55">
        <v>2584</v>
      </c>
      <c r="E18" s="55">
        <v>55</v>
      </c>
      <c r="F18" s="3">
        <f t="shared" si="5"/>
        <v>2.1284829721362229E-2</v>
      </c>
      <c r="G18" s="2">
        <v>0.5</v>
      </c>
      <c r="H18" s="3">
        <f t="shared" si="6"/>
        <v>0.10104721660848796</v>
      </c>
      <c r="I18" s="3">
        <f t="shared" si="7"/>
        <v>0.89895278339151208</v>
      </c>
      <c r="J18" s="5">
        <f t="shared" si="14"/>
        <v>75317.673709362134</v>
      </c>
      <c r="K18" s="5">
        <f t="shared" si="8"/>
        <v>7610.6412897573346</v>
      </c>
      <c r="L18" s="5">
        <f t="shared" si="9"/>
        <v>357561.76532241737</v>
      </c>
      <c r="M18" s="5">
        <f t="shared" si="0"/>
        <v>1372301.7466661809</v>
      </c>
      <c r="N18" s="33">
        <f t="shared" si="10"/>
        <v>18.220182316857738</v>
      </c>
      <c r="O18" s="4"/>
      <c r="Q18" s="27" t="s">
        <v>62</v>
      </c>
      <c r="R18" s="29">
        <f t="shared" si="1"/>
        <v>75317.673709362134</v>
      </c>
      <c r="S18" s="29">
        <f t="shared" si="2"/>
        <v>357561.76532241737</v>
      </c>
      <c r="T18" s="35">
        <f t="shared" si="3"/>
        <v>18.220182316857738</v>
      </c>
      <c r="U18" s="42">
        <v>0.77613843304153718</v>
      </c>
      <c r="V18" s="43">
        <f t="shared" si="15"/>
        <v>0.22386156695846282</v>
      </c>
      <c r="W18" s="29">
        <f t="shared" si="11"/>
        <v>277517.42825290689</v>
      </c>
      <c r="X18" s="29">
        <f t="shared" si="4"/>
        <v>988344.21288478957</v>
      </c>
      <c r="Y18" s="35">
        <f t="shared" si="12"/>
        <v>13.122341201065753</v>
      </c>
      <c r="Z18" s="36">
        <f t="shared" si="13"/>
        <v>5.0978411157919847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55">
        <v>1842</v>
      </c>
      <c r="E19" s="55">
        <v>67</v>
      </c>
      <c r="F19" s="3">
        <f t="shared" si="5"/>
        <v>3.6373507057546148E-2</v>
      </c>
      <c r="G19" s="2">
        <v>0.5</v>
      </c>
      <c r="H19" s="3">
        <f t="shared" si="6"/>
        <v>0.16670813635232648</v>
      </c>
      <c r="I19" s="3">
        <f t="shared" si="7"/>
        <v>0.83329186364767349</v>
      </c>
      <c r="J19" s="5">
        <f t="shared" si="14"/>
        <v>67707.032419604802</v>
      </c>
      <c r="K19" s="5">
        <f t="shared" si="8"/>
        <v>11287.313192618867</v>
      </c>
      <c r="L19" s="5">
        <f t="shared" si="9"/>
        <v>310316.87911647686</v>
      </c>
      <c r="M19" s="5">
        <f t="shared" si="0"/>
        <v>1014739.9813437636</v>
      </c>
      <c r="N19" s="33">
        <f t="shared" si="10"/>
        <v>14.987216912049186</v>
      </c>
      <c r="O19" s="4"/>
      <c r="Q19" s="27" t="s">
        <v>64</v>
      </c>
      <c r="R19" s="29">
        <f t="shared" si="1"/>
        <v>67707.032419604802</v>
      </c>
      <c r="S19" s="29">
        <f t="shared" si="2"/>
        <v>310316.87911647686</v>
      </c>
      <c r="T19" s="35">
        <f t="shared" si="3"/>
        <v>14.987216912049186</v>
      </c>
      <c r="U19" s="42">
        <v>0.73716277889453141</v>
      </c>
      <c r="V19" s="43">
        <f t="shared" si="15"/>
        <v>0.26283722110546859</v>
      </c>
      <c r="W19" s="29">
        <f t="shared" si="11"/>
        <v>228754.05294738046</v>
      </c>
      <c r="X19" s="29">
        <f t="shared" si="4"/>
        <v>710826.78463188268</v>
      </c>
      <c r="Y19" s="35">
        <f t="shared" si="12"/>
        <v>10.498566533334879</v>
      </c>
      <c r="Z19" s="36">
        <f t="shared" si="13"/>
        <v>4.4886503787143077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55">
        <v>1122</v>
      </c>
      <c r="E20" s="55">
        <v>58</v>
      </c>
      <c r="F20" s="3">
        <f t="shared" si="5"/>
        <v>5.1693404634581108E-2</v>
      </c>
      <c r="G20" s="2">
        <v>0.5</v>
      </c>
      <c r="H20" s="3">
        <f t="shared" si="6"/>
        <v>0.22888713496448307</v>
      </c>
      <c r="I20" s="3">
        <f t="shared" si="7"/>
        <v>0.7711128650355169</v>
      </c>
      <c r="J20" s="5">
        <f t="shared" si="14"/>
        <v>56419.719226985937</v>
      </c>
      <c r="K20" s="5">
        <f t="shared" si="8"/>
        <v>12913.74788936537</v>
      </c>
      <c r="L20" s="5">
        <f t="shared" si="9"/>
        <v>249814.22641151625</v>
      </c>
      <c r="M20" s="5">
        <f t="shared" si="0"/>
        <v>704423.10222728678</v>
      </c>
      <c r="N20" s="33">
        <f t="shared" si="10"/>
        <v>12.485406022551711</v>
      </c>
      <c r="O20" s="4"/>
      <c r="Q20" s="27" t="s">
        <v>66</v>
      </c>
      <c r="R20" s="29">
        <f t="shared" si="1"/>
        <v>56419.719226985937</v>
      </c>
      <c r="S20" s="29">
        <f t="shared" si="2"/>
        <v>249814.22641151625</v>
      </c>
      <c r="T20" s="35">
        <f t="shared" si="3"/>
        <v>12.485406022551711</v>
      </c>
      <c r="U20" s="42">
        <v>0.7271372759570951</v>
      </c>
      <c r="V20" s="43">
        <f t="shared" si="15"/>
        <v>0.2728627240429049</v>
      </c>
      <c r="W20" s="29">
        <f t="shared" si="11"/>
        <v>181649.23608819893</v>
      </c>
      <c r="X20" s="29">
        <f t="shared" si="4"/>
        <v>482072.73168450221</v>
      </c>
      <c r="Y20" s="35">
        <f t="shared" si="12"/>
        <v>8.5444014661796395</v>
      </c>
      <c r="Z20" s="36">
        <f t="shared" si="13"/>
        <v>3.9410045563720715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55">
        <v>496</v>
      </c>
      <c r="E21" s="55">
        <v>36</v>
      </c>
      <c r="F21" s="3">
        <f t="shared" si="5"/>
        <v>7.2580645161290328E-2</v>
      </c>
      <c r="G21" s="2">
        <v>0.5</v>
      </c>
      <c r="H21" s="3">
        <f t="shared" si="6"/>
        <v>0.30716723549488056</v>
      </c>
      <c r="I21" s="3">
        <f t="shared" si="7"/>
        <v>0.69283276450511944</v>
      </c>
      <c r="J21" s="5">
        <f t="shared" si="14"/>
        <v>43505.971337620562</v>
      </c>
      <c r="K21" s="5">
        <f t="shared" si="8"/>
        <v>13363.60894329642</v>
      </c>
      <c r="L21" s="5">
        <f t="shared" si="9"/>
        <v>184120.83432986174</v>
      </c>
      <c r="M21" s="5">
        <f>L21+M22</f>
        <v>454608.87581577053</v>
      </c>
      <c r="N21" s="33">
        <f t="shared" si="10"/>
        <v>10.449344350637686</v>
      </c>
      <c r="O21" s="4"/>
      <c r="Q21" s="27" t="s">
        <v>68</v>
      </c>
      <c r="R21" s="29">
        <f t="shared" si="1"/>
        <v>43505.971337620562</v>
      </c>
      <c r="S21" s="29">
        <f t="shared" si="2"/>
        <v>184120.83432986174</v>
      </c>
      <c r="T21" s="35">
        <f t="shared" si="3"/>
        <v>10.449344350637686</v>
      </c>
      <c r="U21" s="42">
        <v>0.68635947845240242</v>
      </c>
      <c r="V21" s="43">
        <f t="shared" si="15"/>
        <v>0.31364052154759758</v>
      </c>
      <c r="W21" s="29">
        <f t="shared" si="11"/>
        <v>126373.0798228651</v>
      </c>
      <c r="X21" s="29">
        <f>X22+W21</f>
        <v>300423.49559630326</v>
      </c>
      <c r="Y21" s="35">
        <f t="shared" si="12"/>
        <v>6.9053393444527122</v>
      </c>
      <c r="Z21" s="36">
        <f t="shared" si="13"/>
        <v>3.5440050061849737</v>
      </c>
    </row>
    <row r="22" spans="1:26" s="2" customFormat="1" x14ac:dyDescent="0.25">
      <c r="A22" s="12">
        <v>19</v>
      </c>
      <c r="B22" s="13" t="s">
        <v>69</v>
      </c>
      <c r="C22" s="12"/>
      <c r="D22" s="57">
        <v>341</v>
      </c>
      <c r="E22" s="57">
        <v>38</v>
      </c>
      <c r="F22" s="17">
        <f t="shared" si="5"/>
        <v>0.11143695014662756</v>
      </c>
      <c r="G22" s="12"/>
      <c r="H22" s="17">
        <v>1</v>
      </c>
      <c r="I22" s="17">
        <f t="shared" si="7"/>
        <v>0</v>
      </c>
      <c r="J22" s="21">
        <f t="shared" si="14"/>
        <v>30142.362394324144</v>
      </c>
      <c r="K22" s="21">
        <f t="shared" si="8"/>
        <v>30142.362394324144</v>
      </c>
      <c r="L22" s="21">
        <f>K22/F22</f>
        <v>270488.04148590879</v>
      </c>
      <c r="M22" s="21">
        <f>L22</f>
        <v>270488.04148590879</v>
      </c>
      <c r="N22" s="34">
        <f t="shared" si="10"/>
        <v>8.9736842105263168</v>
      </c>
      <c r="O22" s="4"/>
      <c r="Q22" s="30" t="s">
        <v>69</v>
      </c>
      <c r="R22" s="31">
        <f t="shared" si="1"/>
        <v>30142.362394324144</v>
      </c>
      <c r="S22" s="31">
        <f t="shared" si="2"/>
        <v>270488.04148590879</v>
      </c>
      <c r="T22" s="38">
        <f t="shared" si="3"/>
        <v>8.9736842105263168</v>
      </c>
      <c r="U22" s="44">
        <v>0.64346806172022719</v>
      </c>
      <c r="V22" s="45">
        <f t="shared" si="15"/>
        <v>0.35653193827977281</v>
      </c>
      <c r="W22" s="31">
        <f t="shared" si="11"/>
        <v>174050.41577343814</v>
      </c>
      <c r="X22" s="31">
        <f>W22</f>
        <v>174050.41577343814</v>
      </c>
      <c r="Y22" s="38">
        <f t="shared" si="12"/>
        <v>5.774279185436777</v>
      </c>
      <c r="Z22" s="37">
        <f t="shared" si="13"/>
        <v>3.1994050250895398</v>
      </c>
    </row>
    <row r="23" spans="1:26" s="2" customFormat="1" ht="13.2" x14ac:dyDescent="0.25">
      <c r="B23" s="2" t="s">
        <v>70</v>
      </c>
      <c r="D23" s="58">
        <f>SUM(D4:D22)</f>
        <v>56896</v>
      </c>
      <c r="E23" s="56">
        <f>SUM(E4:E22)</f>
        <v>489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 s="55">
        <v>359</v>
      </c>
      <c r="E29" s="55">
        <v>2</v>
      </c>
      <c r="F29" s="3">
        <f>E29/D29</f>
        <v>5.5710306406685237E-3</v>
      </c>
      <c r="G29" s="2">
        <v>0.3</v>
      </c>
      <c r="H29" s="18">
        <f>C29*F29/(1+(1-G29)*C29*F29)</f>
        <v>5.5493895671476137E-3</v>
      </c>
      <c r="I29" s="18">
        <f>1-H29</f>
        <v>0.99445061043285243</v>
      </c>
      <c r="J29" s="19">
        <v>100000</v>
      </c>
      <c r="K29" s="20">
        <f>J29*H29</f>
        <v>554.93895671476139</v>
      </c>
      <c r="L29" s="20">
        <f>C29*(J30+G29*K29)</f>
        <v>99611.542730299669</v>
      </c>
      <c r="M29" s="5">
        <f t="shared" ref="M29:M45" si="16">L29+M30</f>
        <v>8205703.1743310792</v>
      </c>
      <c r="N29" s="32">
        <f>M29/J29</f>
        <v>82.057031743310787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99611.542730299669</v>
      </c>
      <c r="T29" s="35">
        <f t="shared" ref="T29:T47" si="19">N29</f>
        <v>82.057031743310787</v>
      </c>
      <c r="U29" s="42">
        <v>0.95864674002964168</v>
      </c>
      <c r="V29" s="43">
        <f>1-U29</f>
        <v>4.1353259970358325E-2</v>
      </c>
      <c r="W29" s="29">
        <f>S29*U29</f>
        <v>95492.280707725135</v>
      </c>
      <c r="X29" s="29">
        <f t="shared" ref="X29:X45" si="20">X30+W29</f>
        <v>7207386.0172276124</v>
      </c>
      <c r="Y29" s="40">
        <f>X29/R29</f>
        <v>72.073860172276127</v>
      </c>
      <c r="Z29" s="36">
        <f>T29-Y29</f>
        <v>9.98317157103466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55">
        <v>1627</v>
      </c>
      <c r="E30" s="55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99445.061043285241</v>
      </c>
      <c r="K30" s="5">
        <f t="shared" ref="K30:K47" si="24">J30*H30</f>
        <v>0</v>
      </c>
      <c r="L30" s="5">
        <f t="shared" ref="L30:L46" si="25">C30*(J31+G30*K30)</f>
        <v>397780.24417314096</v>
      </c>
      <c r="M30" s="5">
        <f t="shared" si="16"/>
        <v>8106091.6316007795</v>
      </c>
      <c r="N30" s="33">
        <f t="shared" ref="N30:N47" si="26">M30/J30</f>
        <v>81.513265179378365</v>
      </c>
      <c r="O30" s="4"/>
      <c r="Q30" s="27" t="s">
        <v>36</v>
      </c>
      <c r="R30" s="29">
        <f t="shared" si="17"/>
        <v>99445.061043285241</v>
      </c>
      <c r="S30" s="29">
        <f t="shared" si="18"/>
        <v>397780.24417314096</v>
      </c>
      <c r="T30" s="35">
        <f t="shared" si="19"/>
        <v>81.513265179378365</v>
      </c>
      <c r="U30" s="42">
        <v>0.95864674002964168</v>
      </c>
      <c r="V30" s="43">
        <f>1-U30</f>
        <v>4.1353259970358325E-2</v>
      </c>
      <c r="W30" s="29">
        <f t="shared" ref="W30:W47" si="27">S30*U30</f>
        <v>381330.73432477645</v>
      </c>
      <c r="X30" s="29">
        <f t="shared" si="20"/>
        <v>7111893.7365198871</v>
      </c>
      <c r="Y30" s="35">
        <f t="shared" ref="Y30:Y47" si="28">X30/R30</f>
        <v>71.515806435317174</v>
      </c>
      <c r="Z30" s="36">
        <f t="shared" ref="Z30:Z47" si="29">T30-Y30</f>
        <v>9.9974587440611913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55">
        <v>2737</v>
      </c>
      <c r="E31" s="55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99445.061043285241</v>
      </c>
      <c r="K31" s="5">
        <f t="shared" si="24"/>
        <v>0</v>
      </c>
      <c r="L31" s="5">
        <f t="shared" si="25"/>
        <v>497225.3052164262</v>
      </c>
      <c r="M31" s="5">
        <f t="shared" si="16"/>
        <v>7708311.3874276383</v>
      </c>
      <c r="N31" s="33">
        <f t="shared" si="26"/>
        <v>77.513265179378365</v>
      </c>
      <c r="O31" s="4"/>
      <c r="Q31" s="27" t="s">
        <v>38</v>
      </c>
      <c r="R31" s="29">
        <f t="shared" si="17"/>
        <v>99445.061043285241</v>
      </c>
      <c r="S31" s="29">
        <f t="shared" si="18"/>
        <v>497225.3052164262</v>
      </c>
      <c r="T31" s="35">
        <f t="shared" si="19"/>
        <v>77.513265179378365</v>
      </c>
      <c r="U31" s="42">
        <v>0.95864674002964168</v>
      </c>
      <c r="V31" s="43">
        <f>1-U31</f>
        <v>4.1353259970358325E-2</v>
      </c>
      <c r="W31" s="29">
        <f t="shared" si="27"/>
        <v>476663.41790597059</v>
      </c>
      <c r="X31" s="29">
        <f t="shared" si="20"/>
        <v>6730563.0021951105</v>
      </c>
      <c r="Y31" s="35">
        <f t="shared" si="28"/>
        <v>67.681219475198603</v>
      </c>
      <c r="Z31" s="36">
        <f t="shared" si="29"/>
        <v>9.8320457041797624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55">
        <v>3247</v>
      </c>
      <c r="E32" s="55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99445.061043285241</v>
      </c>
      <c r="K32" s="5">
        <f t="shared" si="24"/>
        <v>0</v>
      </c>
      <c r="L32" s="5">
        <f t="shared" si="25"/>
        <v>497225.3052164262</v>
      </c>
      <c r="M32" s="5">
        <f t="shared" si="16"/>
        <v>7211086.0822112123</v>
      </c>
      <c r="N32" s="33">
        <f t="shared" si="26"/>
        <v>72.513265179378365</v>
      </c>
      <c r="O32" s="4"/>
      <c r="Q32" s="27" t="s">
        <v>40</v>
      </c>
      <c r="R32" s="29">
        <f t="shared" si="17"/>
        <v>99445.061043285241</v>
      </c>
      <c r="S32" s="29">
        <f t="shared" si="18"/>
        <v>497225.3052164262</v>
      </c>
      <c r="T32" s="35">
        <f t="shared" si="19"/>
        <v>72.513265179378365</v>
      </c>
      <c r="U32" s="42">
        <v>0.95864674002964168</v>
      </c>
      <c r="V32" s="43">
        <f>1-U32</f>
        <v>4.1353259970358325E-2</v>
      </c>
      <c r="W32" s="29">
        <f t="shared" si="27"/>
        <v>476663.41790597059</v>
      </c>
      <c r="X32" s="29">
        <f t="shared" si="20"/>
        <v>6253899.5842891401</v>
      </c>
      <c r="Y32" s="35">
        <f t="shared" si="28"/>
        <v>62.887985775050389</v>
      </c>
      <c r="Z32" s="36">
        <f t="shared" si="29"/>
        <v>9.6252794043279764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55">
        <v>3411</v>
      </c>
      <c r="E33" s="55">
        <v>1</v>
      </c>
      <c r="F33" s="3">
        <f t="shared" si="21"/>
        <v>2.931691586045148E-4</v>
      </c>
      <c r="G33" s="2">
        <v>0.5</v>
      </c>
      <c r="H33" s="3">
        <f t="shared" si="22"/>
        <v>1.4647722279185584E-3</v>
      </c>
      <c r="I33" s="3">
        <f t="shared" si="23"/>
        <v>0.99853522777208148</v>
      </c>
      <c r="J33" s="5">
        <f t="shared" si="30"/>
        <v>99445.061043285241</v>
      </c>
      <c r="K33" s="5">
        <f t="shared" si="24"/>
        <v>145.66436361986996</v>
      </c>
      <c r="L33" s="5">
        <f t="shared" si="25"/>
        <v>496861.14430737653</v>
      </c>
      <c r="M33" s="5">
        <f t="shared" si="16"/>
        <v>6713860.7769947862</v>
      </c>
      <c r="N33" s="33">
        <f t="shared" si="26"/>
        <v>67.513265179378379</v>
      </c>
      <c r="O33" s="4"/>
      <c r="Q33" s="27" t="s">
        <v>42</v>
      </c>
      <c r="R33" s="29">
        <f t="shared" si="17"/>
        <v>99445.061043285241</v>
      </c>
      <c r="S33" s="29">
        <f t="shared" si="18"/>
        <v>496861.14430737653</v>
      </c>
      <c r="T33" s="35">
        <f t="shared" si="19"/>
        <v>67.513265179378379</v>
      </c>
      <c r="U33" s="42">
        <v>0.95864674002964168</v>
      </c>
      <c r="V33" s="43">
        <f>1-U33</f>
        <v>4.1353259970358325E-2</v>
      </c>
      <c r="W33" s="29">
        <f t="shared" si="27"/>
        <v>476314.31623766385</v>
      </c>
      <c r="X33" s="29">
        <f t="shared" si="20"/>
        <v>5777236.1663831696</v>
      </c>
      <c r="Y33" s="35">
        <f t="shared" si="28"/>
        <v>58.094752074902182</v>
      </c>
      <c r="Z33" s="36">
        <f t="shared" si="29"/>
        <v>9.4185131044761974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55">
        <v>3622</v>
      </c>
      <c r="E34" s="55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99299.396679665369</v>
      </c>
      <c r="K34" s="5">
        <f t="shared" si="24"/>
        <v>0</v>
      </c>
      <c r="L34" s="5">
        <f t="shared" si="25"/>
        <v>496496.98339832685</v>
      </c>
      <c r="M34" s="5">
        <f t="shared" si="16"/>
        <v>6216999.6326874094</v>
      </c>
      <c r="N34" s="33">
        <f t="shared" si="26"/>
        <v>62.608634498990192</v>
      </c>
      <c r="O34" s="4"/>
      <c r="Q34" s="27" t="s">
        <v>44</v>
      </c>
      <c r="R34" s="29">
        <f t="shared" si="17"/>
        <v>99299.396679665369</v>
      </c>
      <c r="S34" s="29">
        <f t="shared" si="18"/>
        <v>496496.98339832685</v>
      </c>
      <c r="T34" s="35">
        <f t="shared" si="19"/>
        <v>62.608634498990192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481195.05424088438</v>
      </c>
      <c r="X34" s="29">
        <f t="shared" si="20"/>
        <v>5300921.8501455057</v>
      </c>
      <c r="Y34" s="35">
        <f t="shared" si="28"/>
        <v>53.383223135242211</v>
      </c>
      <c r="Z34" s="36">
        <f t="shared" si="29"/>
        <v>9.2254113637479804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55">
        <v>4039</v>
      </c>
      <c r="E35" s="55">
        <v>3</v>
      </c>
      <c r="F35" s="3">
        <f t="shared" si="21"/>
        <v>7.4275810844268381E-4</v>
      </c>
      <c r="G35" s="2">
        <v>0.5</v>
      </c>
      <c r="H35" s="3">
        <f t="shared" si="22"/>
        <v>3.7069072037563327E-3</v>
      </c>
      <c r="I35" s="3">
        <f t="shared" si="23"/>
        <v>0.99629309279624367</v>
      </c>
      <c r="J35" s="5">
        <f t="shared" si="30"/>
        <v>99299.396679665369</v>
      </c>
      <c r="K35" s="5">
        <f t="shared" si="24"/>
        <v>368.09364888050925</v>
      </c>
      <c r="L35" s="5">
        <f t="shared" si="25"/>
        <v>495576.74927612563</v>
      </c>
      <c r="M35" s="5">
        <f t="shared" si="16"/>
        <v>5720502.6492890827</v>
      </c>
      <c r="N35" s="33">
        <f t="shared" si="26"/>
        <v>57.608634498990192</v>
      </c>
      <c r="O35" s="4"/>
      <c r="Q35" s="27" t="s">
        <v>46</v>
      </c>
      <c r="R35" s="29">
        <f t="shared" si="17"/>
        <v>99299.396679665369</v>
      </c>
      <c r="S35" s="29">
        <f t="shared" si="18"/>
        <v>495576.74927612563</v>
      </c>
      <c r="T35" s="35">
        <f t="shared" si="19"/>
        <v>57.608634498990192</v>
      </c>
      <c r="U35" s="42">
        <v>0.96192878092594225</v>
      </c>
      <c r="V35" s="43">
        <f t="shared" si="31"/>
        <v>3.8071219074057749E-2</v>
      </c>
      <c r="W35" s="29">
        <f t="shared" si="27"/>
        <v>476709.53828642488</v>
      </c>
      <c r="X35" s="29">
        <f t="shared" si="20"/>
        <v>4819726.7959046215</v>
      </c>
      <c r="Y35" s="35">
        <f t="shared" si="28"/>
        <v>48.537322048922476</v>
      </c>
      <c r="Z35" s="36">
        <f t="shared" si="29"/>
        <v>9.0713124500677154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55">
        <v>4081</v>
      </c>
      <c r="E36" s="55">
        <v>4</v>
      </c>
      <c r="F36" s="3">
        <f t="shared" si="21"/>
        <v>9.8015192354814992E-4</v>
      </c>
      <c r="G36" s="2">
        <v>0.5</v>
      </c>
      <c r="H36" s="3">
        <f t="shared" si="22"/>
        <v>4.8887802493277925E-3</v>
      </c>
      <c r="I36" s="3">
        <f t="shared" si="23"/>
        <v>0.99511121975067218</v>
      </c>
      <c r="J36" s="5">
        <f t="shared" si="30"/>
        <v>98931.303030784868</v>
      </c>
      <c r="K36" s="5">
        <f t="shared" si="24"/>
        <v>483.65340029716384</v>
      </c>
      <c r="L36" s="5">
        <f t="shared" si="25"/>
        <v>493447.38165318145</v>
      </c>
      <c r="M36" s="5">
        <f t="shared" si="16"/>
        <v>5224925.9000129569</v>
      </c>
      <c r="N36" s="33">
        <f t="shared" si="26"/>
        <v>52.813677167348082</v>
      </c>
      <c r="O36" s="4"/>
      <c r="Q36" s="27" t="s">
        <v>48</v>
      </c>
      <c r="R36" s="29">
        <f t="shared" si="17"/>
        <v>98931.303030784868</v>
      </c>
      <c r="S36" s="29">
        <f t="shared" si="18"/>
        <v>493447.38165318145</v>
      </c>
      <c r="T36" s="35">
        <f t="shared" si="19"/>
        <v>52.813677167348082</v>
      </c>
      <c r="U36" s="42">
        <v>0.95558309086652893</v>
      </c>
      <c r="V36" s="43">
        <f t="shared" si="31"/>
        <v>4.4416909133471072E-2</v>
      </c>
      <c r="W36" s="29">
        <f t="shared" si="27"/>
        <v>471529.97414014285</v>
      </c>
      <c r="X36" s="29">
        <f t="shared" si="20"/>
        <v>4343017.2576181963</v>
      </c>
      <c r="Y36" s="35">
        <f t="shared" si="28"/>
        <v>43.899323313944038</v>
      </c>
      <c r="Z36" s="36">
        <f t="shared" si="29"/>
        <v>8.9143538534040445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55">
        <v>3744</v>
      </c>
      <c r="E37" s="55">
        <v>4</v>
      </c>
      <c r="F37" s="3">
        <f t="shared" si="21"/>
        <v>1.0683760683760685E-3</v>
      </c>
      <c r="G37" s="2">
        <v>0.5</v>
      </c>
      <c r="H37" s="3">
        <f t="shared" si="22"/>
        <v>5.3276505061267982E-3</v>
      </c>
      <c r="I37" s="3">
        <f t="shared" si="23"/>
        <v>0.99467234949387318</v>
      </c>
      <c r="J37" s="5">
        <f t="shared" si="30"/>
        <v>98447.649630487707</v>
      </c>
      <c r="K37" s="5">
        <f t="shared" si="24"/>
        <v>524.49467038086152</v>
      </c>
      <c r="L37" s="5">
        <f t="shared" si="25"/>
        <v>490927.01147648634</v>
      </c>
      <c r="M37" s="5">
        <f t="shared" si="16"/>
        <v>4731478.5183597757</v>
      </c>
      <c r="N37" s="33">
        <f t="shared" si="26"/>
        <v>48.060858091776225</v>
      </c>
      <c r="O37" s="4"/>
      <c r="Q37" s="27" t="s">
        <v>50</v>
      </c>
      <c r="R37" s="29">
        <f t="shared" si="17"/>
        <v>98447.649630487707</v>
      </c>
      <c r="S37" s="29">
        <f t="shared" si="18"/>
        <v>490927.01147648634</v>
      </c>
      <c r="T37" s="35">
        <f t="shared" si="19"/>
        <v>48.060858091776225</v>
      </c>
      <c r="U37" s="42">
        <v>0.95343645724036619</v>
      </c>
      <c r="V37" s="43">
        <f t="shared" si="31"/>
        <v>4.6563542759633814E-2</v>
      </c>
      <c r="W37" s="29">
        <f t="shared" si="27"/>
        <v>468067.71058574173</v>
      </c>
      <c r="X37" s="29">
        <f t="shared" si="20"/>
        <v>3871487.2834780538</v>
      </c>
      <c r="Y37" s="35">
        <f t="shared" si="28"/>
        <v>39.325339893936018</v>
      </c>
      <c r="Z37" s="36">
        <f t="shared" si="29"/>
        <v>8.7355181978402072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55">
        <v>4082</v>
      </c>
      <c r="E38" s="55">
        <v>6</v>
      </c>
      <c r="F38" s="3">
        <f t="shared" si="21"/>
        <v>1.4698677119059284E-3</v>
      </c>
      <c r="G38" s="2">
        <v>0.5</v>
      </c>
      <c r="H38" s="3">
        <f t="shared" si="22"/>
        <v>7.3224310471076389E-3</v>
      </c>
      <c r="I38" s="3">
        <f t="shared" si="23"/>
        <v>0.99267756895289239</v>
      </c>
      <c r="J38" s="5">
        <f t="shared" si="30"/>
        <v>97923.15496010684</v>
      </c>
      <c r="K38" s="5">
        <f t="shared" si="24"/>
        <v>717.03555011061871</v>
      </c>
      <c r="L38" s="5">
        <f t="shared" si="25"/>
        <v>487823.18592525774</v>
      </c>
      <c r="M38" s="5">
        <f t="shared" si="16"/>
        <v>4240551.5068832897</v>
      </c>
      <c r="N38" s="33">
        <f t="shared" si="26"/>
        <v>43.30489054004498</v>
      </c>
      <c r="O38" s="4"/>
      <c r="Q38" s="27" t="s">
        <v>52</v>
      </c>
      <c r="R38" s="29">
        <f t="shared" si="17"/>
        <v>97923.15496010684</v>
      </c>
      <c r="S38" s="29">
        <f t="shared" si="18"/>
        <v>487823.18592525774</v>
      </c>
      <c r="T38" s="35">
        <f t="shared" si="19"/>
        <v>43.30489054004498</v>
      </c>
      <c r="U38" s="42">
        <v>0.93748024841036759</v>
      </c>
      <c r="V38" s="43">
        <f t="shared" si="31"/>
        <v>6.2519751589632411E-2</v>
      </c>
      <c r="W38" s="29">
        <f t="shared" si="27"/>
        <v>457324.60152154753</v>
      </c>
      <c r="X38" s="29">
        <f t="shared" si="20"/>
        <v>3403419.572892312</v>
      </c>
      <c r="Y38" s="35">
        <f t="shared" si="28"/>
        <v>34.75602449981151</v>
      </c>
      <c r="Z38" s="36">
        <f t="shared" si="29"/>
        <v>8.5488660402334702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55">
        <v>4849</v>
      </c>
      <c r="E39" s="55">
        <v>8</v>
      </c>
      <c r="F39" s="3">
        <f t="shared" si="21"/>
        <v>1.6498247061249743E-3</v>
      </c>
      <c r="G39" s="2">
        <v>0.5</v>
      </c>
      <c r="H39" s="3">
        <f t="shared" si="22"/>
        <v>8.2152392688437052E-3</v>
      </c>
      <c r="I39" s="3">
        <f t="shared" si="23"/>
        <v>0.99178476073115629</v>
      </c>
      <c r="J39" s="5">
        <f t="shared" si="30"/>
        <v>97206.11940999623</v>
      </c>
      <c r="K39" s="5">
        <f t="shared" si="24"/>
        <v>798.57152934891133</v>
      </c>
      <c r="L39" s="5">
        <f t="shared" si="25"/>
        <v>484034.16822660889</v>
      </c>
      <c r="M39" s="5">
        <f t="shared" si="16"/>
        <v>3752728.3209580323</v>
      </c>
      <c r="N39" s="33">
        <f t="shared" si="26"/>
        <v>38.605885552634447</v>
      </c>
      <c r="O39" s="4"/>
      <c r="Q39" s="27" t="s">
        <v>54</v>
      </c>
      <c r="R39" s="29">
        <f t="shared" si="17"/>
        <v>97206.11940999623</v>
      </c>
      <c r="S39" s="29">
        <f t="shared" si="18"/>
        <v>484034.16822660889</v>
      </c>
      <c r="T39" s="35">
        <f t="shared" si="19"/>
        <v>38.605885552634447</v>
      </c>
      <c r="U39" s="42">
        <v>0.91788799906018037</v>
      </c>
      <c r="V39" s="43">
        <f t="shared" si="31"/>
        <v>8.2112000939819629E-2</v>
      </c>
      <c r="W39" s="29">
        <f t="shared" si="27"/>
        <v>444289.15415028075</v>
      </c>
      <c r="X39" s="29">
        <f t="shared" si="20"/>
        <v>2946094.9713707645</v>
      </c>
      <c r="Y39" s="35">
        <f t="shared" si="28"/>
        <v>30.307710967708907</v>
      </c>
      <c r="Z39" s="36">
        <f t="shared" si="29"/>
        <v>8.2981745849255404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55">
        <v>5058</v>
      </c>
      <c r="E40" s="55">
        <v>14</v>
      </c>
      <c r="F40" s="3">
        <f t="shared" si="21"/>
        <v>2.76789244760775E-3</v>
      </c>
      <c r="G40" s="2">
        <v>0.5</v>
      </c>
      <c r="H40" s="3">
        <f t="shared" si="22"/>
        <v>1.3744354997054779E-2</v>
      </c>
      <c r="I40" s="3">
        <f t="shared" si="23"/>
        <v>0.98625564500294527</v>
      </c>
      <c r="J40" s="5">
        <f t="shared" si="30"/>
        <v>96407.547880647326</v>
      </c>
      <c r="K40" s="5">
        <f t="shared" si="24"/>
        <v>1325.059562467173</v>
      </c>
      <c r="L40" s="5">
        <f t="shared" si="25"/>
        <v>478725.09049706871</v>
      </c>
      <c r="M40" s="5">
        <f t="shared" si="16"/>
        <v>3268694.1527314233</v>
      </c>
      <c r="N40" s="33">
        <f t="shared" si="26"/>
        <v>33.904961017969995</v>
      </c>
      <c r="O40" s="4"/>
      <c r="Q40" s="27" t="s">
        <v>56</v>
      </c>
      <c r="R40" s="29">
        <f t="shared" si="17"/>
        <v>96407.547880647326</v>
      </c>
      <c r="S40" s="29">
        <f t="shared" si="18"/>
        <v>478725.09049706871</v>
      </c>
      <c r="T40" s="35">
        <f t="shared" si="19"/>
        <v>33.904961017969995</v>
      </c>
      <c r="U40" s="42">
        <v>0.89571782863194893</v>
      </c>
      <c r="V40" s="43">
        <f t="shared" si="31"/>
        <v>0.10428217136805107</v>
      </c>
      <c r="W40" s="29">
        <f t="shared" si="27"/>
        <v>428802.59857166762</v>
      </c>
      <c r="X40" s="29">
        <f t="shared" si="20"/>
        <v>2501805.8172204839</v>
      </c>
      <c r="Y40" s="35">
        <f t="shared" si="28"/>
        <v>25.950310657395029</v>
      </c>
      <c r="Z40" s="36">
        <f t="shared" si="29"/>
        <v>7.9546503605749663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55">
        <v>4825</v>
      </c>
      <c r="E41" s="55">
        <v>15</v>
      </c>
      <c r="F41" s="3">
        <f t="shared" si="21"/>
        <v>3.1088082901554403E-3</v>
      </c>
      <c r="G41" s="2">
        <v>0.5</v>
      </c>
      <c r="H41" s="3">
        <f t="shared" si="22"/>
        <v>1.5424164524421594E-2</v>
      </c>
      <c r="I41" s="3">
        <f t="shared" si="23"/>
        <v>0.98457583547557836</v>
      </c>
      <c r="J41" s="5">
        <f t="shared" si="30"/>
        <v>95082.488318180156</v>
      </c>
      <c r="K41" s="5">
        <f t="shared" si="24"/>
        <v>1466.5679432110051</v>
      </c>
      <c r="L41" s="5">
        <f t="shared" si="25"/>
        <v>471746.02173287328</v>
      </c>
      <c r="M41" s="5">
        <f t="shared" si="16"/>
        <v>2789969.0622343547</v>
      </c>
      <c r="N41" s="33">
        <f t="shared" si="26"/>
        <v>29.342617253537959</v>
      </c>
      <c r="O41" s="4"/>
      <c r="Q41" s="27" t="s">
        <v>58</v>
      </c>
      <c r="R41" s="29">
        <f t="shared" si="17"/>
        <v>95082.488318180156</v>
      </c>
      <c r="S41" s="29">
        <f t="shared" si="18"/>
        <v>471746.02173287328</v>
      </c>
      <c r="T41" s="35">
        <f t="shared" si="19"/>
        <v>29.342617253537959</v>
      </c>
      <c r="U41" s="42">
        <v>0.86473435856680392</v>
      </c>
      <c r="V41" s="43">
        <f t="shared" si="31"/>
        <v>0.13526564143319608</v>
      </c>
      <c r="W41" s="29">
        <f t="shared" si="27"/>
        <v>407934.99350961769</v>
      </c>
      <c r="X41" s="29">
        <f t="shared" si="20"/>
        <v>2073003.2186488162</v>
      </c>
      <c r="Y41" s="35">
        <f t="shared" si="28"/>
        <v>21.802155741989029</v>
      </c>
      <c r="Z41" s="36">
        <f t="shared" si="29"/>
        <v>7.54046151154893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55">
        <v>3924</v>
      </c>
      <c r="E42" s="55">
        <v>31</v>
      </c>
      <c r="F42" s="3">
        <f t="shared" si="21"/>
        <v>7.9001019367991848E-3</v>
      </c>
      <c r="G42" s="2">
        <v>0.5</v>
      </c>
      <c r="H42" s="3">
        <f t="shared" si="22"/>
        <v>3.8735474197176066E-2</v>
      </c>
      <c r="I42" s="3">
        <f t="shared" si="23"/>
        <v>0.96126452580282395</v>
      </c>
      <c r="J42" s="5">
        <f t="shared" si="30"/>
        <v>93615.920374969151</v>
      </c>
      <c r="K42" s="5">
        <f t="shared" si="24"/>
        <v>3626.2570681295069</v>
      </c>
      <c r="L42" s="5">
        <f t="shared" si="25"/>
        <v>459013.95920452202</v>
      </c>
      <c r="M42" s="5">
        <f t="shared" si="16"/>
        <v>2318223.0405014814</v>
      </c>
      <c r="N42" s="33">
        <f t="shared" si="26"/>
        <v>24.76312822878921</v>
      </c>
      <c r="O42" s="4"/>
      <c r="Q42" s="27" t="s">
        <v>60</v>
      </c>
      <c r="R42" s="29">
        <f t="shared" si="17"/>
        <v>93615.920374969151</v>
      </c>
      <c r="S42" s="29">
        <f t="shared" si="18"/>
        <v>459013.95920452202</v>
      </c>
      <c r="T42" s="35">
        <f t="shared" si="19"/>
        <v>24.76312822878921</v>
      </c>
      <c r="U42" s="42">
        <v>0.81758889711164551</v>
      </c>
      <c r="V42" s="43">
        <f t="shared" si="31"/>
        <v>0.18241110288835449</v>
      </c>
      <c r="W42" s="29">
        <f t="shared" si="27"/>
        <v>375284.71666487498</v>
      </c>
      <c r="X42" s="29">
        <f t="shared" si="20"/>
        <v>1665068.2251391986</v>
      </c>
      <c r="Y42" s="35">
        <f t="shared" si="28"/>
        <v>17.786165199999481</v>
      </c>
      <c r="Z42" s="36">
        <f t="shared" si="29"/>
        <v>6.9769630287897293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55">
        <v>3068</v>
      </c>
      <c r="E43" s="55">
        <v>46</v>
      </c>
      <c r="F43" s="3">
        <f t="shared" si="21"/>
        <v>1.4993481095176011E-2</v>
      </c>
      <c r="G43" s="2">
        <v>0.5</v>
      </c>
      <c r="H43" s="3">
        <f t="shared" si="22"/>
        <v>7.225887527489791E-2</v>
      </c>
      <c r="I43" s="3">
        <f t="shared" si="23"/>
        <v>0.92774112472510206</v>
      </c>
      <c r="J43" s="5">
        <f t="shared" si="30"/>
        <v>89989.663306839648</v>
      </c>
      <c r="K43" s="5">
        <f t="shared" si="24"/>
        <v>6502.5518569189835</v>
      </c>
      <c r="L43" s="5">
        <f t="shared" si="25"/>
        <v>433691.93689190078</v>
      </c>
      <c r="M43" s="5">
        <f t="shared" si="16"/>
        <v>1859209.0812969594</v>
      </c>
      <c r="N43" s="33">
        <f t="shared" si="26"/>
        <v>20.660251555310026</v>
      </c>
      <c r="O43" s="4"/>
      <c r="Q43" s="27" t="s">
        <v>62</v>
      </c>
      <c r="R43" s="29">
        <f t="shared" si="17"/>
        <v>89989.663306839648</v>
      </c>
      <c r="S43" s="29">
        <f t="shared" si="18"/>
        <v>433691.93689190078</v>
      </c>
      <c r="T43" s="35">
        <f t="shared" si="19"/>
        <v>20.660251555310026</v>
      </c>
      <c r="U43" s="42">
        <v>0.77888026534586052</v>
      </c>
      <c r="V43" s="43">
        <f t="shared" si="31"/>
        <v>0.22111973465413948</v>
      </c>
      <c r="W43" s="29">
        <f t="shared" si="27"/>
        <v>337794.09088472388</v>
      </c>
      <c r="X43" s="29">
        <f t="shared" si="20"/>
        <v>1289783.5084743237</v>
      </c>
      <c r="Y43" s="35">
        <f t="shared" si="28"/>
        <v>14.332573998821639</v>
      </c>
      <c r="Z43" s="36">
        <f t="shared" si="29"/>
        <v>6.3276775564883874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55">
        <v>2347</v>
      </c>
      <c r="E44" s="55">
        <v>46</v>
      </c>
      <c r="F44" s="3">
        <f t="shared" si="21"/>
        <v>1.9599488708990202E-2</v>
      </c>
      <c r="G44" s="2">
        <v>0.5</v>
      </c>
      <c r="H44" s="3">
        <f t="shared" si="22"/>
        <v>9.3419983753046318E-2</v>
      </c>
      <c r="I44" s="3">
        <f t="shared" si="23"/>
        <v>0.90658001624695372</v>
      </c>
      <c r="J44" s="5">
        <f t="shared" si="30"/>
        <v>83487.11144992066</v>
      </c>
      <c r="K44" s="5">
        <f t="shared" si="24"/>
        <v>7799.3645952403549</v>
      </c>
      <c r="L44" s="5">
        <f t="shared" si="25"/>
        <v>397937.14576150244</v>
      </c>
      <c r="M44" s="5">
        <f t="shared" si="16"/>
        <v>1425517.1444050586</v>
      </c>
      <c r="N44" s="33">
        <f t="shared" si="26"/>
        <v>17.074697155622015</v>
      </c>
      <c r="O44" s="4"/>
      <c r="Q44" s="27" t="s">
        <v>64</v>
      </c>
      <c r="R44" s="29">
        <f t="shared" si="17"/>
        <v>83487.11144992066</v>
      </c>
      <c r="S44" s="29">
        <f t="shared" si="18"/>
        <v>397937.14576150244</v>
      </c>
      <c r="T44" s="35">
        <f t="shared" si="19"/>
        <v>17.074697155622015</v>
      </c>
      <c r="U44" s="42">
        <v>0.71980976748499381</v>
      </c>
      <c r="V44" s="43">
        <f t="shared" si="31"/>
        <v>0.28019023251500619</v>
      </c>
      <c r="W44" s="29">
        <f t="shared" si="27"/>
        <v>286439.04436422914</v>
      </c>
      <c r="X44" s="29">
        <f t="shared" si="20"/>
        <v>951989.41758959973</v>
      </c>
      <c r="Y44" s="35">
        <f t="shared" si="28"/>
        <v>11.402830940685329</v>
      </c>
      <c r="Z44" s="36">
        <f t="shared" si="29"/>
        <v>5.6718662149366867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55">
        <v>1444</v>
      </c>
      <c r="E45" s="55">
        <v>50</v>
      </c>
      <c r="F45" s="3">
        <f t="shared" si="21"/>
        <v>3.4626038781163437E-2</v>
      </c>
      <c r="G45" s="2">
        <v>0.5</v>
      </c>
      <c r="H45" s="3">
        <f t="shared" si="22"/>
        <v>0.15933715742511154</v>
      </c>
      <c r="I45" s="3">
        <f t="shared" si="23"/>
        <v>0.84066284257488844</v>
      </c>
      <c r="J45" s="5">
        <f t="shared" si="30"/>
        <v>75687.746854680314</v>
      </c>
      <c r="K45" s="5">
        <f t="shared" si="24"/>
        <v>12059.870435736188</v>
      </c>
      <c r="L45" s="5">
        <f t="shared" si="25"/>
        <v>348289.05818406108</v>
      </c>
      <c r="M45" s="5">
        <f t="shared" si="16"/>
        <v>1027579.9986435561</v>
      </c>
      <c r="N45" s="33">
        <f t="shared" si="26"/>
        <v>13.576570070403854</v>
      </c>
      <c r="O45" s="4"/>
      <c r="Q45" s="27" t="s">
        <v>66</v>
      </c>
      <c r="R45" s="29">
        <f t="shared" si="17"/>
        <v>75687.746854680314</v>
      </c>
      <c r="S45" s="29">
        <f t="shared" si="18"/>
        <v>348289.05818406108</v>
      </c>
      <c r="T45" s="35">
        <f t="shared" si="19"/>
        <v>13.576570070403854</v>
      </c>
      <c r="U45" s="42">
        <v>0.68480776711742686</v>
      </c>
      <c r="V45" s="43">
        <f t="shared" si="31"/>
        <v>0.31519223288257314</v>
      </c>
      <c r="W45" s="29">
        <f t="shared" si="27"/>
        <v>238511.05224645842</v>
      </c>
      <c r="X45" s="29">
        <f t="shared" si="20"/>
        <v>665550.37322537065</v>
      </c>
      <c r="Y45" s="35">
        <f t="shared" si="28"/>
        <v>8.7933701409188529</v>
      </c>
      <c r="Z45" s="36">
        <f t="shared" si="29"/>
        <v>4.7831999294850007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55">
        <v>790</v>
      </c>
      <c r="E46" s="55">
        <v>49</v>
      </c>
      <c r="F46" s="3">
        <f t="shared" si="21"/>
        <v>6.20253164556962E-2</v>
      </c>
      <c r="G46" s="2">
        <v>0.5</v>
      </c>
      <c r="H46" s="3">
        <f t="shared" si="22"/>
        <v>0.26849315068493151</v>
      </c>
      <c r="I46" s="3">
        <f t="shared" si="23"/>
        <v>0.73150684931506849</v>
      </c>
      <c r="J46" s="5">
        <f t="shared" si="30"/>
        <v>63627.876418944121</v>
      </c>
      <c r="K46" s="5">
        <f t="shared" si="24"/>
        <v>17083.649011113765</v>
      </c>
      <c r="L46" s="5">
        <f t="shared" si="25"/>
        <v>275430.25956693623</v>
      </c>
      <c r="M46" s="5">
        <f>L46+M47</f>
        <v>679290.94045949506</v>
      </c>
      <c r="N46" s="33">
        <f t="shared" si="26"/>
        <v>10.675995785036882</v>
      </c>
      <c r="O46" s="4"/>
      <c r="Q46" s="27" t="s">
        <v>68</v>
      </c>
      <c r="R46" s="29">
        <f t="shared" si="17"/>
        <v>63627.876418944121</v>
      </c>
      <c r="S46" s="29">
        <f t="shared" si="18"/>
        <v>275430.25956693623</v>
      </c>
      <c r="T46" s="35">
        <f t="shared" si="19"/>
        <v>10.675995785036882</v>
      </c>
      <c r="U46" s="42">
        <v>0.65629805890441617</v>
      </c>
      <c r="V46" s="43">
        <f t="shared" si="31"/>
        <v>0.34370194109558383</v>
      </c>
      <c r="W46" s="29">
        <f t="shared" si="27"/>
        <v>180764.34471731976</v>
      </c>
      <c r="X46" s="29">
        <f>X47+W46</f>
        <v>427039.32097891229</v>
      </c>
      <c r="Y46" s="35">
        <f t="shared" si="28"/>
        <v>6.7115130193433359</v>
      </c>
      <c r="Z46" s="36">
        <f t="shared" si="29"/>
        <v>3.9644827656935462</v>
      </c>
    </row>
    <row r="47" spans="1:26" s="2" customFormat="1" x14ac:dyDescent="0.25">
      <c r="A47" s="12">
        <v>19</v>
      </c>
      <c r="B47" s="13" t="s">
        <v>69</v>
      </c>
      <c r="C47" s="12"/>
      <c r="D47" s="57">
        <v>564</v>
      </c>
      <c r="E47" s="57">
        <v>65</v>
      </c>
      <c r="F47" s="17">
        <f t="shared" si="21"/>
        <v>0.11524822695035461</v>
      </c>
      <c r="G47" s="12"/>
      <c r="H47" s="17">
        <v>1</v>
      </c>
      <c r="I47" s="17">
        <f t="shared" si="23"/>
        <v>0</v>
      </c>
      <c r="J47" s="21">
        <f t="shared" si="30"/>
        <v>46544.22740783036</v>
      </c>
      <c r="K47" s="21">
        <f t="shared" si="24"/>
        <v>46544.22740783036</v>
      </c>
      <c r="L47" s="21">
        <f>K47/F47</f>
        <v>403860.68089255883</v>
      </c>
      <c r="M47" s="21">
        <f>L47</f>
        <v>403860.68089255883</v>
      </c>
      <c r="N47" s="34">
        <f t="shared" si="26"/>
        <v>8.6769230769230763</v>
      </c>
      <c r="O47" s="4"/>
      <c r="Q47" s="30" t="s">
        <v>69</v>
      </c>
      <c r="R47" s="31">
        <f t="shared" si="17"/>
        <v>46544.22740783036</v>
      </c>
      <c r="S47" s="31">
        <f t="shared" si="18"/>
        <v>403860.68089255883</v>
      </c>
      <c r="T47" s="38">
        <f t="shared" si="19"/>
        <v>8.6769230769230763</v>
      </c>
      <c r="U47" s="44">
        <v>0.6098018151143324</v>
      </c>
      <c r="V47" s="45">
        <f t="shared" si="31"/>
        <v>0.3901981848856676</v>
      </c>
      <c r="W47" s="31">
        <f t="shared" si="27"/>
        <v>246274.97626159256</v>
      </c>
      <c r="X47" s="31">
        <f>W47</f>
        <v>246274.97626159256</v>
      </c>
      <c r="Y47" s="38">
        <f t="shared" si="28"/>
        <v>5.2912034419151306</v>
      </c>
      <c r="Z47" s="37">
        <f t="shared" si="29"/>
        <v>3.3857196350079457</v>
      </c>
    </row>
    <row r="48" spans="1:26" s="2" customFormat="1" ht="13.2" x14ac:dyDescent="0.25">
      <c r="B48" s="2" t="s">
        <v>70</v>
      </c>
      <c r="D48" s="58">
        <f>SUM(D29:D47)</f>
        <v>57818</v>
      </c>
      <c r="E48" s="56">
        <f>SUM(E29:E47)</f>
        <v>344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693</v>
      </c>
      <c r="E54" s="49">
        <v>4</v>
      </c>
      <c r="F54" s="3">
        <f>E54/D54</f>
        <v>5.772005772005772E-3</v>
      </c>
      <c r="G54" s="2">
        <v>0.3</v>
      </c>
      <c r="H54" s="18">
        <f>C54*F54/(1+(1-G54)*C54*F54)</f>
        <v>5.7487783845932734E-3</v>
      </c>
      <c r="I54" s="18">
        <f>1-H54</f>
        <v>0.99425122161540669</v>
      </c>
      <c r="J54" s="19">
        <v>100000</v>
      </c>
      <c r="K54" s="20">
        <f>J54*H54</f>
        <v>574.87783845932734</v>
      </c>
      <c r="L54" s="20">
        <f>C54*(J55+G54*K54)</f>
        <v>99597.585513078462</v>
      </c>
      <c r="M54" s="5">
        <f t="shared" ref="M54:M70" si="32">L54+M55</f>
        <v>7834021.687781537</v>
      </c>
      <c r="N54" s="32">
        <f>M54/J54</f>
        <v>78.340216877815365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99597.585513078462</v>
      </c>
      <c r="T54" s="35">
        <f t="shared" ref="T54:T72" si="35">N54</f>
        <v>78.340216877815365</v>
      </c>
      <c r="U54" s="42">
        <v>0.96170886472285344</v>
      </c>
      <c r="V54" s="43">
        <f>1-U54</f>
        <v>3.829113527714656E-2</v>
      </c>
      <c r="W54" s="29">
        <f>S54*U54</f>
        <v>95783.880892920002</v>
      </c>
      <c r="X54" s="29">
        <f t="shared" ref="X54:X70" si="36">X55+W54</f>
        <v>6901098.7067439742</v>
      </c>
      <c r="Y54" s="40">
        <f>X54/R54</f>
        <v>69.010987067439743</v>
      </c>
      <c r="Z54" s="36">
        <f>T54-Y54</f>
        <v>9.3292298103756224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3368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99425.122161540668</v>
      </c>
      <c r="K55" s="5">
        <f t="shared" ref="K55:K72" si="40">J55*H55</f>
        <v>0</v>
      </c>
      <c r="L55" s="5">
        <f t="shared" ref="L55:L71" si="41">C55*(J56+G55*K55)</f>
        <v>397700.48864616267</v>
      </c>
      <c r="M55" s="5">
        <f t="shared" si="32"/>
        <v>7734424.1022684583</v>
      </c>
      <c r="N55" s="33">
        <f t="shared" ref="N55:N72" si="42">M55/J55</f>
        <v>77.791446810615696</v>
      </c>
      <c r="O55" s="4"/>
      <c r="Q55" s="27" t="s">
        <v>36</v>
      </c>
      <c r="R55" s="29">
        <f t="shared" si="33"/>
        <v>99425.122161540668</v>
      </c>
      <c r="S55" s="29">
        <f t="shared" si="34"/>
        <v>397700.48864616267</v>
      </c>
      <c r="T55" s="35">
        <f t="shared" si="35"/>
        <v>77.791446810615696</v>
      </c>
      <c r="U55" s="42">
        <v>0.96170886472285344</v>
      </c>
      <c r="V55" s="43">
        <f>1-U55</f>
        <v>3.829113527714656E-2</v>
      </c>
      <c r="W55" s="29">
        <f t="shared" ref="W55:W72" si="43">S55*U55</f>
        <v>382472.08543562517</v>
      </c>
      <c r="X55" s="29">
        <f t="shared" si="36"/>
        <v>6805314.8258510539</v>
      </c>
      <c r="Y55" s="35">
        <f t="shared" ref="Y55:Y72" si="44">X55/R55</f>
        <v>68.446632781543272</v>
      </c>
      <c r="Z55" s="36">
        <f t="shared" ref="Z55:Z72" si="45">T55-Y55</f>
        <v>9.344814029072424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5712</v>
      </c>
      <c r="E56" s="49">
        <v>4</v>
      </c>
      <c r="F56" s="3">
        <f t="shared" si="37"/>
        <v>7.0028011204481793E-4</v>
      </c>
      <c r="G56" s="2">
        <v>0.5</v>
      </c>
      <c r="H56" s="3">
        <f t="shared" si="38"/>
        <v>3.4952813701502974E-3</v>
      </c>
      <c r="I56" s="3">
        <f t="shared" si="39"/>
        <v>0.99650471862984968</v>
      </c>
      <c r="J56" s="5">
        <f t="shared" ref="J56:J72" si="46">I55*J55</f>
        <v>99425.122161540668</v>
      </c>
      <c r="K56" s="5">
        <f t="shared" si="40"/>
        <v>347.51877721615057</v>
      </c>
      <c r="L56" s="5">
        <f t="shared" si="41"/>
        <v>496256.81386466289</v>
      </c>
      <c r="M56" s="5">
        <f t="shared" si="32"/>
        <v>7336723.6136222957</v>
      </c>
      <c r="N56" s="33">
        <f t="shared" si="42"/>
        <v>73.791446810615696</v>
      </c>
      <c r="O56" s="4"/>
      <c r="Q56" s="27" t="s">
        <v>38</v>
      </c>
      <c r="R56" s="29">
        <f t="shared" si="33"/>
        <v>99425.122161540668</v>
      </c>
      <c r="S56" s="29">
        <f t="shared" si="34"/>
        <v>496256.81386466289</v>
      </c>
      <c r="T56" s="35">
        <f t="shared" si="35"/>
        <v>73.791446810615696</v>
      </c>
      <c r="U56" s="42">
        <v>0.96170886472285344</v>
      </c>
      <c r="V56" s="43">
        <f>1-U56</f>
        <v>3.829113527714656E-2</v>
      </c>
      <c r="W56" s="29">
        <f t="shared" si="43"/>
        <v>477254.57707276533</v>
      </c>
      <c r="X56" s="29">
        <f t="shared" si="36"/>
        <v>6422842.7404154288</v>
      </c>
      <c r="Y56" s="35">
        <f t="shared" si="44"/>
        <v>64.599797322651852</v>
      </c>
      <c r="Z56" s="36">
        <f t="shared" si="45"/>
        <v>9.1916494879638435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6624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99077.60338432451</v>
      </c>
      <c r="K57" s="5">
        <f t="shared" si="40"/>
        <v>0</v>
      </c>
      <c r="L57" s="5">
        <f t="shared" si="41"/>
        <v>495388.01692162256</v>
      </c>
      <c r="M57" s="5">
        <f t="shared" si="32"/>
        <v>6840466.7997576324</v>
      </c>
      <c r="N57" s="33">
        <f t="shared" si="42"/>
        <v>69.041504498481757</v>
      </c>
      <c r="O57" s="4"/>
      <c r="Q57" s="27" t="s">
        <v>40</v>
      </c>
      <c r="R57" s="29">
        <f t="shared" si="33"/>
        <v>99077.60338432451</v>
      </c>
      <c r="S57" s="29">
        <f t="shared" si="34"/>
        <v>495388.01692162256</v>
      </c>
      <c r="T57" s="35">
        <f t="shared" si="35"/>
        <v>69.041504498481757</v>
      </c>
      <c r="U57" s="42">
        <v>0.96170886472285344</v>
      </c>
      <c r="V57" s="43">
        <f>1-U57</f>
        <v>3.829113527714656E-2</v>
      </c>
      <c r="W57" s="29">
        <f t="shared" si="43"/>
        <v>476419.04735099932</v>
      </c>
      <c r="X57" s="29">
        <f t="shared" si="36"/>
        <v>5945588.1633426631</v>
      </c>
      <c r="Y57" s="35">
        <f t="shared" si="44"/>
        <v>60.009406366841326</v>
      </c>
      <c r="Z57" s="36">
        <f t="shared" si="45"/>
        <v>9.0320981316404314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6890</v>
      </c>
      <c r="E58" s="49">
        <v>4</v>
      </c>
      <c r="F58" s="3">
        <f t="shared" si="37"/>
        <v>5.8055152394775032E-4</v>
      </c>
      <c r="G58" s="2">
        <v>0.5</v>
      </c>
      <c r="H58" s="3">
        <f t="shared" si="38"/>
        <v>2.8985507246376808E-3</v>
      </c>
      <c r="I58" s="3">
        <f t="shared" si="39"/>
        <v>0.99710144927536237</v>
      </c>
      <c r="J58" s="5">
        <f t="shared" si="46"/>
        <v>99077.60338432451</v>
      </c>
      <c r="K58" s="5">
        <f t="shared" si="40"/>
        <v>287.18145908499855</v>
      </c>
      <c r="L58" s="5">
        <f t="shared" si="41"/>
        <v>494670.06327391008</v>
      </c>
      <c r="M58" s="5">
        <f t="shared" si="32"/>
        <v>6345078.7828360097</v>
      </c>
      <c r="N58" s="33">
        <f t="shared" si="42"/>
        <v>64.041504498481757</v>
      </c>
      <c r="O58" s="4"/>
      <c r="Q58" s="27" t="s">
        <v>42</v>
      </c>
      <c r="R58" s="29">
        <f t="shared" si="33"/>
        <v>99077.60338432451</v>
      </c>
      <c r="S58" s="29">
        <f t="shared" si="34"/>
        <v>494670.06327391008</v>
      </c>
      <c r="T58" s="35">
        <f t="shared" si="35"/>
        <v>64.041504498481757</v>
      </c>
      <c r="U58" s="42">
        <v>0.96170886472285344</v>
      </c>
      <c r="V58" s="43">
        <f>1-U58</f>
        <v>3.829113527714656E-2</v>
      </c>
      <c r="W58" s="29">
        <f t="shared" si="43"/>
        <v>475728.58496353414</v>
      </c>
      <c r="X58" s="29">
        <f t="shared" si="36"/>
        <v>5469169.1159916641</v>
      </c>
      <c r="Y58" s="35">
        <f t="shared" si="44"/>
        <v>55.200862043227062</v>
      </c>
      <c r="Z58" s="36">
        <f t="shared" si="45"/>
        <v>8.8406424552546952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7241</v>
      </c>
      <c r="E59" s="49">
        <v>0</v>
      </c>
      <c r="F59" s="3">
        <f t="shared" si="37"/>
        <v>0</v>
      </c>
      <c r="G59" s="2">
        <v>0.5</v>
      </c>
      <c r="H59" s="3">
        <f t="shared" si="38"/>
        <v>0</v>
      </c>
      <c r="I59" s="3">
        <f t="shared" si="39"/>
        <v>1</v>
      </c>
      <c r="J59" s="5">
        <f t="shared" si="46"/>
        <v>98790.421925239512</v>
      </c>
      <c r="K59" s="5">
        <f t="shared" si="40"/>
        <v>0</v>
      </c>
      <c r="L59" s="5">
        <f t="shared" si="41"/>
        <v>493952.10962619755</v>
      </c>
      <c r="M59" s="5">
        <f t="shared" si="32"/>
        <v>5850408.7195620993</v>
      </c>
      <c r="N59" s="33">
        <f t="shared" si="42"/>
        <v>59.220404220861063</v>
      </c>
      <c r="O59" s="4"/>
      <c r="Q59" s="27" t="s">
        <v>44</v>
      </c>
      <c r="R59" s="29">
        <f t="shared" si="33"/>
        <v>98790.421925239512</v>
      </c>
      <c r="S59" s="29">
        <f t="shared" si="34"/>
        <v>493952.10962619755</v>
      </c>
      <c r="T59" s="35">
        <f t="shared" si="35"/>
        <v>59.220404220861063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475721.17159946793</v>
      </c>
      <c r="X59" s="29">
        <f t="shared" si="36"/>
        <v>4993440.5310281301</v>
      </c>
      <c r="Y59" s="35">
        <f t="shared" si="44"/>
        <v>50.545796178570413</v>
      </c>
      <c r="Z59" s="36">
        <f t="shared" si="45"/>
        <v>8.6746080422906502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8333</v>
      </c>
      <c r="E60" s="49">
        <v>5</v>
      </c>
      <c r="F60" s="3">
        <f t="shared" si="37"/>
        <v>6.0002400096003836E-4</v>
      </c>
      <c r="G60" s="2">
        <v>0.5</v>
      </c>
      <c r="H60" s="3">
        <f t="shared" si="38"/>
        <v>2.9956263854772035E-3</v>
      </c>
      <c r="I60" s="3">
        <f t="shared" si="39"/>
        <v>0.99700437361452277</v>
      </c>
      <c r="J60" s="5">
        <f t="shared" si="46"/>
        <v>98790.421925239512</v>
      </c>
      <c r="K60" s="5">
        <f t="shared" si="40"/>
        <v>295.9391945516731</v>
      </c>
      <c r="L60" s="5">
        <f t="shared" si="41"/>
        <v>493212.26163981837</v>
      </c>
      <c r="M60" s="5">
        <f t="shared" si="32"/>
        <v>5356456.6099359021</v>
      </c>
      <c r="N60" s="33">
        <f t="shared" si="42"/>
        <v>54.220404220861063</v>
      </c>
      <c r="O60" s="4"/>
      <c r="Q60" s="27" t="s">
        <v>46</v>
      </c>
      <c r="R60" s="29">
        <f t="shared" si="33"/>
        <v>98790.421925239512</v>
      </c>
      <c r="S60" s="29">
        <f t="shared" si="34"/>
        <v>493212.26163981837</v>
      </c>
      <c r="T60" s="35">
        <f t="shared" si="35"/>
        <v>54.220404220861063</v>
      </c>
      <c r="U60" s="42">
        <v>0.95736753435116873</v>
      </c>
      <c r="V60" s="43">
        <f t="shared" si="47"/>
        <v>4.2632465648831275E-2</v>
      </c>
      <c r="W60" s="29">
        <f t="shared" si="43"/>
        <v>472185.40683787642</v>
      </c>
      <c r="X60" s="29">
        <f t="shared" si="36"/>
        <v>4517719.3594286619</v>
      </c>
      <c r="Y60" s="35">
        <f t="shared" si="44"/>
        <v>45.730337733019141</v>
      </c>
      <c r="Z60" s="36">
        <f t="shared" si="45"/>
        <v>8.4900664878419221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8461</v>
      </c>
      <c r="E61" s="49">
        <v>19</v>
      </c>
      <c r="F61" s="3">
        <f t="shared" si="37"/>
        <v>2.2455974471102705E-3</v>
      </c>
      <c r="G61" s="2">
        <v>0.5</v>
      </c>
      <c r="H61" s="3">
        <f t="shared" si="38"/>
        <v>1.1165305282952341E-2</v>
      </c>
      <c r="I61" s="3">
        <f t="shared" si="39"/>
        <v>0.98883469471704766</v>
      </c>
      <c r="J61" s="5">
        <f t="shared" si="46"/>
        <v>98494.482730687843</v>
      </c>
      <c r="K61" s="5">
        <f t="shared" si="40"/>
        <v>1099.7209683746071</v>
      </c>
      <c r="L61" s="5">
        <f t="shared" si="41"/>
        <v>489723.11123250274</v>
      </c>
      <c r="M61" s="5">
        <f t="shared" si="32"/>
        <v>4863244.3482960835</v>
      </c>
      <c r="N61" s="33">
        <f t="shared" si="42"/>
        <v>49.375804750339043</v>
      </c>
      <c r="O61" s="4"/>
      <c r="Q61" s="27" t="s">
        <v>48</v>
      </c>
      <c r="R61" s="29">
        <f t="shared" si="33"/>
        <v>98494.482730687843</v>
      </c>
      <c r="S61" s="29">
        <f t="shared" si="34"/>
        <v>489723.11123250274</v>
      </c>
      <c r="T61" s="35">
        <f t="shared" si="35"/>
        <v>49.375804750339043</v>
      </c>
      <c r="U61" s="42">
        <v>0.95681081085376496</v>
      </c>
      <c r="V61" s="43">
        <f t="shared" si="47"/>
        <v>4.3189189146235041E-2</v>
      </c>
      <c r="W61" s="29">
        <f t="shared" si="43"/>
        <v>468572.3671521995</v>
      </c>
      <c r="X61" s="29">
        <f t="shared" si="36"/>
        <v>4045533.9525907855</v>
      </c>
      <c r="Y61" s="35">
        <f t="shared" si="44"/>
        <v>41.073711343329101</v>
      </c>
      <c r="Z61" s="36">
        <f t="shared" si="45"/>
        <v>8.3020934070099415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7976</v>
      </c>
      <c r="E62" s="49">
        <v>20</v>
      </c>
      <c r="F62" s="3">
        <f t="shared" si="37"/>
        <v>2.5075225677031092E-3</v>
      </c>
      <c r="G62" s="2">
        <v>0.5</v>
      </c>
      <c r="H62" s="3">
        <f t="shared" si="38"/>
        <v>1.2459506603538499E-2</v>
      </c>
      <c r="I62" s="3">
        <f t="shared" si="39"/>
        <v>0.98754049339646155</v>
      </c>
      <c r="J62" s="5">
        <f t="shared" si="46"/>
        <v>97394.761762313239</v>
      </c>
      <c r="K62" s="5">
        <f t="shared" si="40"/>
        <v>1213.4906773276007</v>
      </c>
      <c r="L62" s="5">
        <f t="shared" si="41"/>
        <v>483940.08211824717</v>
      </c>
      <c r="M62" s="5">
        <f t="shared" si="32"/>
        <v>4373521.2370635811</v>
      </c>
      <c r="N62" s="33">
        <f t="shared" si="42"/>
        <v>44.905097131783414</v>
      </c>
      <c r="O62" s="4"/>
      <c r="Q62" s="27" t="s">
        <v>50</v>
      </c>
      <c r="R62" s="29">
        <f t="shared" si="33"/>
        <v>97394.761762313239</v>
      </c>
      <c r="S62" s="29">
        <f t="shared" si="34"/>
        <v>483940.08211824717</v>
      </c>
      <c r="T62" s="35">
        <f t="shared" si="35"/>
        <v>44.905097131783414</v>
      </c>
      <c r="U62" s="42">
        <v>0.94800928093814252</v>
      </c>
      <c r="V62" s="43">
        <f t="shared" si="47"/>
        <v>5.1990719061857482E-2</v>
      </c>
      <c r="W62" s="29">
        <f t="shared" si="43"/>
        <v>458779.68926606514</v>
      </c>
      <c r="X62" s="29">
        <f t="shared" si="36"/>
        <v>3576961.5854385858</v>
      </c>
      <c r="Y62" s="35">
        <f t="shared" si="44"/>
        <v>36.726426767878657</v>
      </c>
      <c r="Z62" s="36">
        <f t="shared" si="45"/>
        <v>8.1786703639047573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8366</v>
      </c>
      <c r="E63" s="49">
        <v>21</v>
      </c>
      <c r="F63" s="3">
        <f t="shared" si="37"/>
        <v>2.5101601721252689E-3</v>
      </c>
      <c r="G63" s="2">
        <v>0.5</v>
      </c>
      <c r="H63" s="3">
        <f t="shared" si="38"/>
        <v>1.2472530735879315E-2</v>
      </c>
      <c r="I63" s="3">
        <f t="shared" si="39"/>
        <v>0.98752746926412072</v>
      </c>
      <c r="J63" s="5">
        <f t="shared" si="46"/>
        <v>96181.271084985638</v>
      </c>
      <c r="K63" s="5">
        <f t="shared" si="40"/>
        <v>1199.6238598234238</v>
      </c>
      <c r="L63" s="5">
        <f t="shared" si="41"/>
        <v>477907.29577536962</v>
      </c>
      <c r="M63" s="5">
        <f t="shared" si="32"/>
        <v>3889581.1549453344</v>
      </c>
      <c r="N63" s="33">
        <f t="shared" si="42"/>
        <v>40.440109712300497</v>
      </c>
      <c r="O63" s="4"/>
      <c r="Q63" s="27" t="s">
        <v>52</v>
      </c>
      <c r="R63" s="29">
        <f t="shared" si="33"/>
        <v>96181.271084985638</v>
      </c>
      <c r="S63" s="29">
        <f t="shared" si="34"/>
        <v>477907.29577536962</v>
      </c>
      <c r="T63" s="35">
        <f t="shared" si="35"/>
        <v>40.440109712300497</v>
      </c>
      <c r="U63" s="42">
        <v>0.94216194080535964</v>
      </c>
      <c r="V63" s="43">
        <f t="shared" si="47"/>
        <v>5.7838059194640357E-2</v>
      </c>
      <c r="W63" s="29">
        <f t="shared" si="43"/>
        <v>450266.06531276333</v>
      </c>
      <c r="X63" s="29">
        <f t="shared" si="36"/>
        <v>3118181.8961725207</v>
      </c>
      <c r="Y63" s="35">
        <f t="shared" si="44"/>
        <v>32.419844955233536</v>
      </c>
      <c r="Z63" s="36">
        <f t="shared" si="45"/>
        <v>8.0202647570669612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9637</v>
      </c>
      <c r="E64" s="49">
        <v>37</v>
      </c>
      <c r="F64" s="3">
        <f t="shared" si="37"/>
        <v>3.8393690982670954E-3</v>
      </c>
      <c r="G64" s="2">
        <v>0.5</v>
      </c>
      <c r="H64" s="3">
        <f t="shared" si="38"/>
        <v>1.9014337838532295E-2</v>
      </c>
      <c r="I64" s="3">
        <f t="shared" si="39"/>
        <v>0.98098566216146765</v>
      </c>
      <c r="J64" s="5">
        <f t="shared" si="46"/>
        <v>94981.647225162218</v>
      </c>
      <c r="K64" s="5">
        <f t="shared" si="40"/>
        <v>1806.013128799528</v>
      </c>
      <c r="L64" s="5">
        <f t="shared" si="41"/>
        <v>470393.20330381225</v>
      </c>
      <c r="M64" s="5">
        <f t="shared" si="32"/>
        <v>3411673.8591699647</v>
      </c>
      <c r="N64" s="33">
        <f t="shared" si="42"/>
        <v>35.91929555698583</v>
      </c>
      <c r="O64" s="4"/>
      <c r="Q64" s="27" t="s">
        <v>54</v>
      </c>
      <c r="R64" s="29">
        <f t="shared" si="33"/>
        <v>94981.647225162218</v>
      </c>
      <c r="S64" s="29">
        <f t="shared" si="34"/>
        <v>470393.20330381225</v>
      </c>
      <c r="T64" s="35">
        <f t="shared" si="35"/>
        <v>35.91929555698583</v>
      </c>
      <c r="U64" s="42">
        <v>0.92489605986448908</v>
      </c>
      <c r="V64" s="43">
        <f t="shared" si="47"/>
        <v>7.5103940135510916E-2</v>
      </c>
      <c r="W64" s="29">
        <f t="shared" si="43"/>
        <v>435064.82032273151</v>
      </c>
      <c r="X64" s="29">
        <f t="shared" si="36"/>
        <v>2667915.8308597575</v>
      </c>
      <c r="Y64" s="35">
        <f t="shared" si="44"/>
        <v>28.08875091979856</v>
      </c>
      <c r="Z64" s="36">
        <f t="shared" si="45"/>
        <v>7.8305446371872698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9923</v>
      </c>
      <c r="E65" s="49">
        <v>57</v>
      </c>
      <c r="F65" s="3">
        <f t="shared" si="37"/>
        <v>5.7442305754308171E-3</v>
      </c>
      <c r="G65" s="2">
        <v>0.5</v>
      </c>
      <c r="H65" s="3">
        <f t="shared" si="38"/>
        <v>2.8314539764542249E-2</v>
      </c>
      <c r="I65" s="3">
        <f t="shared" si="39"/>
        <v>0.97168546023545777</v>
      </c>
      <c r="J65" s="5">
        <f t="shared" si="46"/>
        <v>93175.634096362686</v>
      </c>
      <c r="K65" s="5">
        <f t="shared" si="40"/>
        <v>2638.2251967079001</v>
      </c>
      <c r="L65" s="5">
        <f t="shared" si="41"/>
        <v>459282.60749004374</v>
      </c>
      <c r="M65" s="5">
        <f t="shared" si="32"/>
        <v>2941280.6558661526</v>
      </c>
      <c r="N65" s="33">
        <f t="shared" si="42"/>
        <v>31.567058109035955</v>
      </c>
      <c r="O65" s="4"/>
      <c r="Q65" s="27" t="s">
        <v>56</v>
      </c>
      <c r="R65" s="29">
        <f t="shared" si="33"/>
        <v>93175.634096362686</v>
      </c>
      <c r="S65" s="29">
        <f t="shared" si="34"/>
        <v>459282.60749004374</v>
      </c>
      <c r="T65" s="35">
        <f t="shared" si="35"/>
        <v>31.567058109035955</v>
      </c>
      <c r="U65" s="42">
        <v>0.89970667843387275</v>
      </c>
      <c r="V65" s="43">
        <f t="shared" si="47"/>
        <v>0.10029332156612725</v>
      </c>
      <c r="W65" s="29">
        <f t="shared" si="43"/>
        <v>413219.6292473154</v>
      </c>
      <c r="X65" s="29">
        <f t="shared" si="36"/>
        <v>2232851.010537026</v>
      </c>
      <c r="Y65" s="35">
        <f t="shared" si="44"/>
        <v>23.963893910588265</v>
      </c>
      <c r="Z65" s="36">
        <f t="shared" si="45"/>
        <v>7.6031641984476899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9353</v>
      </c>
      <c r="E66" s="49">
        <v>53</v>
      </c>
      <c r="F66" s="3">
        <f t="shared" si="37"/>
        <v>5.6666310274778144E-3</v>
      </c>
      <c r="G66" s="2">
        <v>0.5</v>
      </c>
      <c r="H66" s="3">
        <f t="shared" si="38"/>
        <v>2.793737810342101E-2</v>
      </c>
      <c r="I66" s="3">
        <f t="shared" si="39"/>
        <v>0.97206262189657899</v>
      </c>
      <c r="J66" s="5">
        <f t="shared" si="46"/>
        <v>90537.408899654794</v>
      </c>
      <c r="K66" s="5">
        <f t="shared" si="40"/>
        <v>2529.3778249336901</v>
      </c>
      <c r="L66" s="5">
        <f t="shared" si="41"/>
        <v>446363.59993593971</v>
      </c>
      <c r="M66" s="5">
        <f t="shared" si="32"/>
        <v>2481998.048376109</v>
      </c>
      <c r="N66" s="33">
        <f t="shared" si="42"/>
        <v>27.414060978119867</v>
      </c>
      <c r="O66" s="4"/>
      <c r="Q66" s="27" t="s">
        <v>58</v>
      </c>
      <c r="R66" s="29">
        <f t="shared" si="33"/>
        <v>90537.408899654794</v>
      </c>
      <c r="S66" s="29">
        <f t="shared" si="34"/>
        <v>446363.59993593971</v>
      </c>
      <c r="T66" s="35">
        <f t="shared" si="35"/>
        <v>27.414060978119867</v>
      </c>
      <c r="U66" s="42">
        <v>0.86438699185239576</v>
      </c>
      <c r="V66" s="43">
        <f t="shared" si="47"/>
        <v>0.13561300814760424</v>
      </c>
      <c r="W66" s="29">
        <f t="shared" si="43"/>
        <v>385830.88942103315</v>
      </c>
      <c r="X66" s="29">
        <f t="shared" si="36"/>
        <v>1819631.3812897105</v>
      </c>
      <c r="Y66" s="35">
        <f t="shared" si="44"/>
        <v>20.098116385310519</v>
      </c>
      <c r="Z66" s="36">
        <f t="shared" si="45"/>
        <v>7.3159445928093483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7539</v>
      </c>
      <c r="E67" s="49">
        <v>99</v>
      </c>
      <c r="F67" s="3">
        <f t="shared" si="37"/>
        <v>1.3131715081575806E-2</v>
      </c>
      <c r="G67" s="2">
        <v>0.5</v>
      </c>
      <c r="H67" s="3">
        <f t="shared" si="38"/>
        <v>6.357156617222115E-2</v>
      </c>
      <c r="I67" s="3">
        <f t="shared" si="39"/>
        <v>0.93642843382777885</v>
      </c>
      <c r="J67" s="5">
        <f t="shared" si="46"/>
        <v>88008.031074721104</v>
      </c>
      <c r="K67" s="5">
        <f t="shared" si="40"/>
        <v>5594.8083711535282</v>
      </c>
      <c r="L67" s="5">
        <f t="shared" si="41"/>
        <v>426053.13444572163</v>
      </c>
      <c r="M67" s="5">
        <f t="shared" si="32"/>
        <v>2035634.4484401694</v>
      </c>
      <c r="N67" s="33">
        <f t="shared" si="42"/>
        <v>23.130098737373899</v>
      </c>
      <c r="O67" s="4"/>
      <c r="Q67" s="27" t="s">
        <v>60</v>
      </c>
      <c r="R67" s="29">
        <f t="shared" si="33"/>
        <v>88008.031074721104</v>
      </c>
      <c r="S67" s="29">
        <f t="shared" si="34"/>
        <v>426053.13444572163</v>
      </c>
      <c r="T67" s="35">
        <f t="shared" si="35"/>
        <v>23.130098737373899</v>
      </c>
      <c r="U67" s="42">
        <v>0.82345390469096191</v>
      </c>
      <c r="V67" s="43">
        <f t="shared" si="47"/>
        <v>0.17654609530903809</v>
      </c>
      <c r="W67" s="29">
        <f t="shared" si="43"/>
        <v>350835.11716515286</v>
      </c>
      <c r="X67" s="29">
        <f t="shared" si="36"/>
        <v>1433800.4918686773</v>
      </c>
      <c r="Y67" s="35">
        <f t="shared" si="44"/>
        <v>16.291700590953379</v>
      </c>
      <c r="Z67" s="36">
        <f t="shared" si="45"/>
        <v>6.8383981464205199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5652</v>
      </c>
      <c r="E68" s="49">
        <v>101</v>
      </c>
      <c r="F68" s="3">
        <f t="shared" si="37"/>
        <v>1.786978060863411E-2</v>
      </c>
      <c r="G68" s="2">
        <v>0.5</v>
      </c>
      <c r="H68" s="3">
        <f t="shared" si="38"/>
        <v>8.5527987128461339E-2</v>
      </c>
      <c r="I68" s="3">
        <f t="shared" si="39"/>
        <v>0.91447201287153868</v>
      </c>
      <c r="J68" s="5">
        <f t="shared" si="46"/>
        <v>82413.222703567575</v>
      </c>
      <c r="K68" s="5">
        <f t="shared" si="40"/>
        <v>7048.6370506057456</v>
      </c>
      <c r="L68" s="5">
        <f t="shared" si="41"/>
        <v>394444.52089132357</v>
      </c>
      <c r="M68" s="5">
        <f t="shared" si="32"/>
        <v>1609581.3139944477</v>
      </c>
      <c r="N68" s="33">
        <f t="shared" si="42"/>
        <v>19.530619737853922</v>
      </c>
      <c r="O68" s="4"/>
      <c r="Q68" s="27" t="s">
        <v>62</v>
      </c>
      <c r="R68" s="29">
        <f t="shared" si="33"/>
        <v>82413.222703567575</v>
      </c>
      <c r="S68" s="29">
        <f t="shared" si="34"/>
        <v>394444.52089132357</v>
      </c>
      <c r="T68" s="35">
        <f t="shared" si="35"/>
        <v>19.530619737853922</v>
      </c>
      <c r="U68" s="42">
        <v>0.7557222850963411</v>
      </c>
      <c r="V68" s="43">
        <f t="shared" si="47"/>
        <v>0.2442777149036589</v>
      </c>
      <c r="W68" s="29">
        <f t="shared" si="43"/>
        <v>298090.51467172249</v>
      </c>
      <c r="X68" s="29">
        <f t="shared" si="36"/>
        <v>1082965.3747035244</v>
      </c>
      <c r="Y68" s="35">
        <f t="shared" si="44"/>
        <v>13.140674993366618</v>
      </c>
      <c r="Z68" s="36">
        <f t="shared" si="45"/>
        <v>6.3899447444873037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4189</v>
      </c>
      <c r="E69" s="49">
        <v>113</v>
      </c>
      <c r="F69" s="3">
        <f t="shared" si="37"/>
        <v>2.6975411792790643E-2</v>
      </c>
      <c r="G69" s="2">
        <v>0.5</v>
      </c>
      <c r="H69" s="3">
        <f t="shared" si="38"/>
        <v>0.1263558090126356</v>
      </c>
      <c r="I69" s="3">
        <f t="shared" si="39"/>
        <v>0.87364419098736446</v>
      </c>
      <c r="J69" s="5">
        <f t="shared" si="46"/>
        <v>75364.585652961832</v>
      </c>
      <c r="K69" s="5">
        <f t="shared" si="40"/>
        <v>9522.7531910820617</v>
      </c>
      <c r="L69" s="5">
        <f t="shared" si="41"/>
        <v>353016.04528710409</v>
      </c>
      <c r="M69" s="5">
        <f t="shared" si="32"/>
        <v>1215136.7931031242</v>
      </c>
      <c r="N69" s="33">
        <f t="shared" si="42"/>
        <v>16.123445549061667</v>
      </c>
      <c r="O69" s="4"/>
      <c r="Q69" s="27" t="s">
        <v>64</v>
      </c>
      <c r="R69" s="29">
        <f t="shared" si="33"/>
        <v>75364.585652961832</v>
      </c>
      <c r="S69" s="29">
        <f t="shared" si="34"/>
        <v>353016.04528710409</v>
      </c>
      <c r="T69" s="35">
        <f t="shared" si="35"/>
        <v>16.123445549061667</v>
      </c>
      <c r="U69" s="42">
        <v>0.69850988448397933</v>
      </c>
      <c r="V69" s="43">
        <f t="shared" si="47"/>
        <v>0.30149011551602067</v>
      </c>
      <c r="W69" s="29">
        <f t="shared" si="43"/>
        <v>246585.1970144863</v>
      </c>
      <c r="X69" s="29">
        <f t="shared" si="36"/>
        <v>784874.86003180186</v>
      </c>
      <c r="Y69" s="35">
        <f t="shared" si="44"/>
        <v>10.414372390315878</v>
      </c>
      <c r="Z69" s="36">
        <f t="shared" si="45"/>
        <v>5.7090731587457899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2566</v>
      </c>
      <c r="E70" s="49">
        <v>108</v>
      </c>
      <c r="F70" s="3">
        <f t="shared" si="37"/>
        <v>4.2088854247856584E-2</v>
      </c>
      <c r="G70" s="2">
        <v>0.5</v>
      </c>
      <c r="H70" s="3">
        <f t="shared" si="38"/>
        <v>0.19040902679830746</v>
      </c>
      <c r="I70" s="3">
        <f t="shared" si="39"/>
        <v>0.8095909732016926</v>
      </c>
      <c r="J70" s="5">
        <f t="shared" si="46"/>
        <v>65841.832461879778</v>
      </c>
      <c r="K70" s="5">
        <f t="shared" si="40"/>
        <v>12536.879241683737</v>
      </c>
      <c r="L70" s="5">
        <f t="shared" si="41"/>
        <v>297866.96420518961</v>
      </c>
      <c r="M70" s="5">
        <f t="shared" si="32"/>
        <v>862120.74781602016</v>
      </c>
      <c r="N70" s="33">
        <f t="shared" si="42"/>
        <v>13.093814609658066</v>
      </c>
      <c r="O70" s="4"/>
      <c r="Q70" s="27" t="s">
        <v>66</v>
      </c>
      <c r="R70" s="29">
        <f t="shared" si="33"/>
        <v>65841.832461879778</v>
      </c>
      <c r="S70" s="29">
        <f t="shared" si="34"/>
        <v>297866.96420518961</v>
      </c>
      <c r="T70" s="35">
        <f t="shared" si="35"/>
        <v>13.093814609658066</v>
      </c>
      <c r="U70" s="42">
        <v>0.67065690345363116</v>
      </c>
      <c r="V70" s="43">
        <f t="shared" si="47"/>
        <v>0.32934309654636884</v>
      </c>
      <c r="W70" s="29">
        <f t="shared" si="43"/>
        <v>199766.53585498605</v>
      </c>
      <c r="X70" s="29">
        <f t="shared" si="36"/>
        <v>538289.66301731556</v>
      </c>
      <c r="Y70" s="35">
        <f t="shared" si="44"/>
        <v>8.1754963811034163</v>
      </c>
      <c r="Z70" s="36">
        <f t="shared" si="45"/>
        <v>4.9183182285546501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1286</v>
      </c>
      <c r="E71" s="49">
        <v>85</v>
      </c>
      <c r="F71" s="3">
        <f t="shared" si="37"/>
        <v>6.6096423017107303E-2</v>
      </c>
      <c r="G71" s="2">
        <v>0.5</v>
      </c>
      <c r="H71" s="3">
        <f t="shared" si="38"/>
        <v>0.28361695028361689</v>
      </c>
      <c r="I71" s="3">
        <f t="shared" si="39"/>
        <v>0.71638304971638311</v>
      </c>
      <c r="J71" s="5">
        <f t="shared" si="46"/>
        <v>53304.953220196046</v>
      </c>
      <c r="K71" s="5">
        <f t="shared" si="40"/>
        <v>15118.188267322867</v>
      </c>
      <c r="L71" s="5">
        <f t="shared" si="41"/>
        <v>228729.29543267307</v>
      </c>
      <c r="M71" s="5">
        <f>L71+M72</f>
        <v>564253.78361083055</v>
      </c>
      <c r="N71" s="33">
        <f t="shared" si="42"/>
        <v>10.585391216459177</v>
      </c>
      <c r="O71" s="4"/>
      <c r="Q71" s="27" t="s">
        <v>68</v>
      </c>
      <c r="R71" s="29">
        <f t="shared" si="33"/>
        <v>53304.953220196046</v>
      </c>
      <c r="S71" s="29">
        <f t="shared" si="34"/>
        <v>228729.29543267307</v>
      </c>
      <c r="T71" s="35">
        <f t="shared" si="35"/>
        <v>10.585391216459177</v>
      </c>
      <c r="U71" s="42">
        <v>0.63527807449444496</v>
      </c>
      <c r="V71" s="43">
        <f t="shared" si="47"/>
        <v>0.36472192550555504</v>
      </c>
      <c r="W71" s="29">
        <f t="shared" si="43"/>
        <v>145306.70638293959</v>
      </c>
      <c r="X71" s="29">
        <f>X72+W71</f>
        <v>338523.1271623295</v>
      </c>
      <c r="Y71" s="35">
        <f t="shared" si="44"/>
        <v>6.3506880076216019</v>
      </c>
      <c r="Z71" s="36">
        <f t="shared" si="45"/>
        <v>4.2347032088375753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905</v>
      </c>
      <c r="E72" s="50">
        <v>103</v>
      </c>
      <c r="F72" s="17">
        <f t="shared" si="37"/>
        <v>0.11381215469613259</v>
      </c>
      <c r="G72" s="12"/>
      <c r="H72" s="17">
        <v>1</v>
      </c>
      <c r="I72" s="17">
        <f t="shared" si="39"/>
        <v>0</v>
      </c>
      <c r="J72" s="21">
        <f t="shared" si="46"/>
        <v>38186.764952873178</v>
      </c>
      <c r="K72" s="21">
        <f t="shared" si="40"/>
        <v>38186.764952873178</v>
      </c>
      <c r="L72" s="21">
        <f>K72/F72</f>
        <v>335524.48817815754</v>
      </c>
      <c r="M72" s="21">
        <f>L72</f>
        <v>335524.48817815754</v>
      </c>
      <c r="N72" s="34">
        <f t="shared" si="42"/>
        <v>8.7864077669902905</v>
      </c>
      <c r="O72" s="4"/>
      <c r="Q72" s="30" t="s">
        <v>69</v>
      </c>
      <c r="R72" s="31">
        <f t="shared" si="33"/>
        <v>38186.764952873178</v>
      </c>
      <c r="S72" s="31">
        <f t="shared" si="34"/>
        <v>335524.48817815754</v>
      </c>
      <c r="T72" s="38">
        <f t="shared" si="35"/>
        <v>8.7864077669902905</v>
      </c>
      <c r="U72" s="44">
        <v>0.57586384179742911</v>
      </c>
      <c r="V72" s="45">
        <f t="shared" si="47"/>
        <v>0.42413615820257089</v>
      </c>
      <c r="W72" s="31">
        <f t="shared" si="43"/>
        <v>193216.42077938988</v>
      </c>
      <c r="X72" s="31">
        <f>W72</f>
        <v>193216.42077938988</v>
      </c>
      <c r="Y72" s="38">
        <f t="shared" si="44"/>
        <v>5.0597745322977996</v>
      </c>
      <c r="Z72" s="37">
        <f t="shared" si="45"/>
        <v>3.7266332346924909</v>
      </c>
    </row>
    <row r="73" spans="1:26" s="2" customFormat="1" ht="13.2" x14ac:dyDescent="0.25">
      <c r="B73" s="2" t="s">
        <v>70</v>
      </c>
      <c r="D73" s="25">
        <f>SUM(D54:D72)</f>
        <v>114714</v>
      </c>
      <c r="E73" s="25">
        <f>SUM(E54:E72)</f>
        <v>833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74.83479778751817</v>
      </c>
      <c r="F78" s="54">
        <f>$Y$4</f>
        <v>67.566791195659874</v>
      </c>
      <c r="G78" s="54">
        <f>E78-F78</f>
        <v>7.2680065918582955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82.057031743310787</v>
      </c>
      <c r="F79" s="54">
        <f>$Y$29</f>
        <v>72.073860172276127</v>
      </c>
      <c r="G79" s="54">
        <f t="shared" ref="G79:G80" si="48">E79-F79</f>
        <v>9.98317157103466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78.340216877815365</v>
      </c>
      <c r="F80" s="54">
        <f>$Y$54</f>
        <v>69.010987067439743</v>
      </c>
      <c r="G80" s="54">
        <f t="shared" si="48"/>
        <v>9.3292298103756224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2026-01-22T06:49:36Z</dcterms:modified>
  <cp:category/>
  <cp:contentStatus/>
</cp:coreProperties>
</file>