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BF2E0D89-B4D3-43F3-83C8-1EA7066A62B8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V69" i="16"/>
  <c r="F69" i="16"/>
  <c r="H69" i="16" s="1"/>
  <c r="I69" i="16" s="1"/>
  <c r="V68" i="16"/>
  <c r="V67" i="16"/>
  <c r="F67" i="16"/>
  <c r="H67" i="16" s="1"/>
  <c r="I67" i="16" s="1"/>
  <c r="V66" i="16"/>
  <c r="V65" i="16"/>
  <c r="V64" i="16"/>
  <c r="V63" i="16"/>
  <c r="V62" i="16"/>
  <c r="F62" i="16"/>
  <c r="H62" i="16" s="1"/>
  <c r="I62" i="16" s="1"/>
  <c r="V61" i="16"/>
  <c r="F61" i="16"/>
  <c r="H61" i="16" s="1"/>
  <c r="I61" i="16" s="1"/>
  <c r="V60" i="16"/>
  <c r="V59" i="16"/>
  <c r="V58" i="16"/>
  <c r="V57" i="16"/>
  <c r="V56" i="16"/>
  <c r="F56" i="16"/>
  <c r="H56" i="16" s="1"/>
  <c r="I56" i="16" s="1"/>
  <c r="V55" i="16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H45" i="16"/>
  <c r="I45" i="16" s="1"/>
  <c r="F45" i="16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H39" i="16"/>
  <c r="I39" i="16" s="1"/>
  <c r="F39" i="16"/>
  <c r="V38" i="16"/>
  <c r="H38" i="16"/>
  <c r="I38" i="16" s="1"/>
  <c r="F38" i="16"/>
  <c r="V37" i="16"/>
  <c r="F37" i="16"/>
  <c r="H37" i="16" s="1"/>
  <c r="I37" i="16" s="1"/>
  <c r="V36" i="16"/>
  <c r="H36" i="16"/>
  <c r="I36" i="16" s="1"/>
  <c r="F36" i="16"/>
  <c r="V35" i="16"/>
  <c r="F35" i="16"/>
  <c r="H35" i="16" s="1"/>
  <c r="I35" i="16" s="1"/>
  <c r="V34" i="16"/>
  <c r="H34" i="16"/>
  <c r="I34" i="16" s="1"/>
  <c r="F34" i="16"/>
  <c r="V33" i="16"/>
  <c r="F33" i="16"/>
  <c r="H33" i="16" s="1"/>
  <c r="I33" i="16" s="1"/>
  <c r="V32" i="16"/>
  <c r="H32" i="16"/>
  <c r="I32" i="16" s="1"/>
  <c r="F32" i="16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H18" i="16"/>
  <c r="I18" i="16" s="1"/>
  <c r="F18" i="16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H14" i="16"/>
  <c r="I14" i="16" s="1"/>
  <c r="F14" i="16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H8" i="16"/>
  <c r="I8" i="16" s="1"/>
  <c r="F8" i="16"/>
  <c r="V7" i="16"/>
  <c r="F7" i="16"/>
  <c r="H7" i="16" s="1"/>
  <c r="I7" i="16" s="1"/>
  <c r="V6" i="16"/>
  <c r="H6" i="16"/>
  <c r="I6" i="16" s="1"/>
  <c r="F6" i="16"/>
  <c r="V5" i="16"/>
  <c r="F5" i="16"/>
  <c r="H5" i="16" s="1"/>
  <c r="I5" i="16" s="1"/>
  <c r="V4" i="16"/>
  <c r="R4" i="16"/>
  <c r="F4" i="16"/>
  <c r="H4" i="16" s="1"/>
  <c r="V72" i="15"/>
  <c r="I72" i="15"/>
  <c r="V71" i="15"/>
  <c r="V70" i="15"/>
  <c r="F70" i="15"/>
  <c r="H70" i="15" s="1"/>
  <c r="I70" i="15" s="1"/>
  <c r="V69" i="15"/>
  <c r="F69" i="15"/>
  <c r="H69" i="15" s="1"/>
  <c r="I69" i="15" s="1"/>
  <c r="V68" i="15"/>
  <c r="V67" i="15"/>
  <c r="F67" i="15"/>
  <c r="H67" i="15" s="1"/>
  <c r="I67" i="15" s="1"/>
  <c r="V66" i="15"/>
  <c r="F66" i="15"/>
  <c r="H66" i="15" s="1"/>
  <c r="I66" i="15" s="1"/>
  <c r="V65" i="15"/>
  <c r="F65" i="15"/>
  <c r="H65" i="15" s="1"/>
  <c r="I65" i="15" s="1"/>
  <c r="V64" i="15"/>
  <c r="V63" i="15"/>
  <c r="F63" i="15"/>
  <c r="H63" i="15" s="1"/>
  <c r="I63" i="15" s="1"/>
  <c r="V62" i="15"/>
  <c r="F62" i="15"/>
  <c r="H62" i="15" s="1"/>
  <c r="I62" i="15" s="1"/>
  <c r="V61" i="15"/>
  <c r="F61" i="15"/>
  <c r="H61" i="15" s="1"/>
  <c r="I61" i="15" s="1"/>
  <c r="V60" i="15"/>
  <c r="F60" i="15"/>
  <c r="H60" i="15" s="1"/>
  <c r="I60" i="15" s="1"/>
  <c r="V59" i="15"/>
  <c r="F59" i="15"/>
  <c r="H59" i="15" s="1"/>
  <c r="I59" i="15" s="1"/>
  <c r="V58" i="15"/>
  <c r="F58" i="15"/>
  <c r="H58" i="15" s="1"/>
  <c r="I58" i="15" s="1"/>
  <c r="V57" i="15"/>
  <c r="V56" i="15"/>
  <c r="V55" i="15"/>
  <c r="F55" i="15"/>
  <c r="H55" i="15" s="1"/>
  <c r="I55" i="15" s="1"/>
  <c r="V54" i="15"/>
  <c r="R54" i="15"/>
  <c r="F54" i="15"/>
  <c r="H54" i="15" s="1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H44" i="15"/>
  <c r="I44" i="15" s="1"/>
  <c r="F44" i="15"/>
  <c r="V43" i="15"/>
  <c r="F43" i="15"/>
  <c r="H43" i="15" s="1"/>
  <c r="I43" i="15" s="1"/>
  <c r="V42" i="15"/>
  <c r="F42" i="15"/>
  <c r="H42" i="15" s="1"/>
  <c r="I42" i="15" s="1"/>
  <c r="V41" i="15"/>
  <c r="H41" i="15"/>
  <c r="I41" i="15" s="1"/>
  <c r="F41" i="15"/>
  <c r="V40" i="15"/>
  <c r="F40" i="15"/>
  <c r="H40" i="15" s="1"/>
  <c r="I40" i="15" s="1"/>
  <c r="V39" i="15"/>
  <c r="F39" i="15"/>
  <c r="H39" i="15" s="1"/>
  <c r="I39" i="15" s="1"/>
  <c r="V38" i="15"/>
  <c r="H38" i="15"/>
  <c r="I38" i="15" s="1"/>
  <c r="F38" i="15"/>
  <c r="V37" i="15"/>
  <c r="F37" i="15"/>
  <c r="H37" i="15" s="1"/>
  <c r="I37" i="15" s="1"/>
  <c r="V36" i="15"/>
  <c r="F36" i="15"/>
  <c r="H36" i="15" s="1"/>
  <c r="I36" i="15" s="1"/>
  <c r="V35" i="15"/>
  <c r="H35" i="15"/>
  <c r="I35" i="15" s="1"/>
  <c r="F35" i="15"/>
  <c r="V34" i="15"/>
  <c r="F34" i="15"/>
  <c r="H34" i="15" s="1"/>
  <c r="I34" i="15" s="1"/>
  <c r="V33" i="15"/>
  <c r="F33" i="15"/>
  <c r="H33" i="15" s="1"/>
  <c r="I33" i="15" s="1"/>
  <c r="V32" i="15"/>
  <c r="H32" i="15"/>
  <c r="I32" i="15" s="1"/>
  <c r="F32" i="15"/>
  <c r="V31" i="15"/>
  <c r="F31" i="15"/>
  <c r="H31" i="15" s="1"/>
  <c r="I31" i="15" s="1"/>
  <c r="V30" i="15"/>
  <c r="F30" i="15"/>
  <c r="H30" i="15" s="1"/>
  <c r="I30" i="15" s="1"/>
  <c r="V29" i="15"/>
  <c r="R29" i="15"/>
  <c r="H29" i="15"/>
  <c r="F29" i="15"/>
  <c r="E23" i="15"/>
  <c r="D23" i="15"/>
  <c r="V22" i="15"/>
  <c r="I22" i="15"/>
  <c r="F22" i="15"/>
  <c r="V21" i="15"/>
  <c r="F21" i="15"/>
  <c r="H21" i="15" s="1"/>
  <c r="I21" i="15" s="1"/>
  <c r="V20" i="15"/>
  <c r="I20" i="15"/>
  <c r="H20" i="15"/>
  <c r="F20" i="15"/>
  <c r="V19" i="15"/>
  <c r="F19" i="15"/>
  <c r="H19" i="15" s="1"/>
  <c r="I19" i="15" s="1"/>
  <c r="V18" i="15"/>
  <c r="H18" i="15"/>
  <c r="I18" i="15" s="1"/>
  <c r="F18" i="15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I14" i="15"/>
  <c r="H14" i="15"/>
  <c r="F14" i="15"/>
  <c r="V13" i="15"/>
  <c r="F13" i="15"/>
  <c r="H13" i="15" s="1"/>
  <c r="I13" i="15" s="1"/>
  <c r="V12" i="15"/>
  <c r="H12" i="15"/>
  <c r="I12" i="15" s="1"/>
  <c r="F12" i="15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I8" i="15"/>
  <c r="H8" i="15"/>
  <c r="F8" i="15"/>
  <c r="V7" i="15"/>
  <c r="F7" i="15"/>
  <c r="H7" i="15" s="1"/>
  <c r="I7" i="15" s="1"/>
  <c r="V6" i="15"/>
  <c r="H6" i="15"/>
  <c r="I6" i="15" s="1"/>
  <c r="F6" i="15"/>
  <c r="V5" i="15"/>
  <c r="F5" i="15"/>
  <c r="H5" i="15" s="1"/>
  <c r="I5" i="15" s="1"/>
  <c r="V4" i="15"/>
  <c r="R4" i="15"/>
  <c r="F4" i="15"/>
  <c r="H4" i="15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D67" i="14"/>
  <c r="V66" i="14"/>
  <c r="E66" i="14"/>
  <c r="D66" i="14"/>
  <c r="V65" i="14"/>
  <c r="E65" i="14"/>
  <c r="D65" i="14"/>
  <c r="V64" i="14"/>
  <c r="E64" i="14"/>
  <c r="D64" i="14"/>
  <c r="V63" i="14"/>
  <c r="E63" i="14"/>
  <c r="D63" i="14"/>
  <c r="F63" i="14" s="1"/>
  <c r="H63" i="14" s="1"/>
  <c r="I63" i="14" s="1"/>
  <c r="V62" i="14"/>
  <c r="E62" i="14"/>
  <c r="D62" i="14"/>
  <c r="V61" i="14"/>
  <c r="E61" i="14"/>
  <c r="D61" i="14"/>
  <c r="V60" i="14"/>
  <c r="E60" i="14"/>
  <c r="F60" i="14" s="1"/>
  <c r="H60" i="14" s="1"/>
  <c r="I60" i="14" s="1"/>
  <c r="D60" i="14"/>
  <c r="V59" i="14"/>
  <c r="E59" i="14"/>
  <c r="D59" i="14"/>
  <c r="V58" i="14"/>
  <c r="E58" i="14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I29" i="14" s="1"/>
  <c r="J30" i="14" s="1"/>
  <c r="R30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H16" i="14"/>
  <c r="I16" i="14" s="1"/>
  <c r="F16" i="14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E54" i="13"/>
  <c r="E73" i="13" s="1"/>
  <c r="D54" i="13"/>
  <c r="E48" i="13"/>
  <c r="D48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H35" i="13"/>
  <c r="I35" i="13" s="1"/>
  <c r="F35" i="13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H31" i="13"/>
  <c r="I31" i="13" s="1"/>
  <c r="F31" i="13"/>
  <c r="V30" i="13"/>
  <c r="F30" i="13"/>
  <c r="H30" i="13" s="1"/>
  <c r="I30" i="13" s="1"/>
  <c r="V29" i="13"/>
  <c r="R29" i="13"/>
  <c r="F29" i="13"/>
  <c r="H29" i="13" s="1"/>
  <c r="E23" i="13"/>
  <c r="D23" i="13"/>
  <c r="V22" i="13"/>
  <c r="I22" i="13"/>
  <c r="F22" i="13"/>
  <c r="V21" i="13"/>
  <c r="F21" i="13"/>
  <c r="H21" i="13" s="1"/>
  <c r="I21" i="13" s="1"/>
  <c r="V20" i="13"/>
  <c r="H20" i="13"/>
  <c r="I20" i="13" s="1"/>
  <c r="F20" i="13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H16" i="13"/>
  <c r="I16" i="13" s="1"/>
  <c r="F16" i="13"/>
  <c r="V15" i="13"/>
  <c r="F15" i="13"/>
  <c r="H15" i="13" s="1"/>
  <c r="I15" i="13" s="1"/>
  <c r="V14" i="13"/>
  <c r="H14" i="13"/>
  <c r="I14" i="13" s="1"/>
  <c r="F14" i="13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H8" i="13"/>
  <c r="I8" i="13" s="1"/>
  <c r="F8" i="13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F4" i="13"/>
  <c r="H4" i="13" s="1"/>
  <c r="V72" i="12"/>
  <c r="I72" i="12"/>
  <c r="E72" i="12"/>
  <c r="D72" i="12"/>
  <c r="V71" i="12"/>
  <c r="E71" i="12"/>
  <c r="D71" i="12"/>
  <c r="F71" i="12" s="1"/>
  <c r="H71" i="12" s="1"/>
  <c r="I71" i="12" s="1"/>
  <c r="V70" i="12"/>
  <c r="E70" i="12"/>
  <c r="F70" i="12" s="1"/>
  <c r="H70" i="12" s="1"/>
  <c r="I70" i="12" s="1"/>
  <c r="D70" i="12"/>
  <c r="V69" i="12"/>
  <c r="E69" i="12"/>
  <c r="D69" i="12"/>
  <c r="F69" i="12" s="1"/>
  <c r="H69" i="12" s="1"/>
  <c r="I69" i="12" s="1"/>
  <c r="V68" i="12"/>
  <c r="E68" i="12"/>
  <c r="D68" i="12"/>
  <c r="V67" i="12"/>
  <c r="E67" i="12"/>
  <c r="D67" i="12"/>
  <c r="F67" i="12" s="1"/>
  <c r="H67" i="12" s="1"/>
  <c r="I67" i="12" s="1"/>
  <c r="V66" i="12"/>
  <c r="E66" i="12"/>
  <c r="F66" i="12" s="1"/>
  <c r="H66" i="12" s="1"/>
  <c r="I66" i="12" s="1"/>
  <c r="D66" i="12"/>
  <c r="V65" i="12"/>
  <c r="E65" i="12"/>
  <c r="D65" i="12"/>
  <c r="F65" i="12" s="1"/>
  <c r="H65" i="12" s="1"/>
  <c r="I65" i="12" s="1"/>
  <c r="V64" i="12"/>
  <c r="E64" i="12"/>
  <c r="D64" i="12"/>
  <c r="V63" i="12"/>
  <c r="E63" i="12"/>
  <c r="D63" i="12"/>
  <c r="F63" i="12" s="1"/>
  <c r="H63" i="12" s="1"/>
  <c r="I63" i="12" s="1"/>
  <c r="V62" i="12"/>
  <c r="E62" i="12"/>
  <c r="F62" i="12" s="1"/>
  <c r="H62" i="12" s="1"/>
  <c r="I62" i="12" s="1"/>
  <c r="D62" i="12"/>
  <c r="V61" i="12"/>
  <c r="E61" i="12"/>
  <c r="D61" i="12"/>
  <c r="F61" i="12" s="1"/>
  <c r="H61" i="12" s="1"/>
  <c r="I61" i="12" s="1"/>
  <c r="V60" i="12"/>
  <c r="E60" i="12"/>
  <c r="D60" i="12"/>
  <c r="V59" i="12"/>
  <c r="E59" i="12"/>
  <c r="D59" i="12"/>
  <c r="F59" i="12" s="1"/>
  <c r="H59" i="12" s="1"/>
  <c r="I59" i="12" s="1"/>
  <c r="V58" i="12"/>
  <c r="E58" i="12"/>
  <c r="F58" i="12" s="1"/>
  <c r="H58" i="12" s="1"/>
  <c r="I58" i="12" s="1"/>
  <c r="D58" i="12"/>
  <c r="V57" i="12"/>
  <c r="E57" i="12"/>
  <c r="D57" i="12"/>
  <c r="F57" i="12" s="1"/>
  <c r="H57" i="12" s="1"/>
  <c r="I57" i="12" s="1"/>
  <c r="V56" i="12"/>
  <c r="E56" i="12"/>
  <c r="F56" i="12" s="1"/>
  <c r="H56" i="12" s="1"/>
  <c r="I56" i="12" s="1"/>
  <c r="D56" i="12"/>
  <c r="V55" i="12"/>
  <c r="E55" i="12"/>
  <c r="D55" i="12"/>
  <c r="F55" i="12" s="1"/>
  <c r="H55" i="12" s="1"/>
  <c r="I55" i="12" s="1"/>
  <c r="V54" i="12"/>
  <c r="R54" i="12"/>
  <c r="E54" i="12"/>
  <c r="D54" i="12"/>
  <c r="E48" i="12"/>
  <c r="D48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I39" i="12"/>
  <c r="F39" i="12"/>
  <c r="H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F29" i="12"/>
  <c r="H29" i="12" s="1"/>
  <c r="K29" i="12" s="1"/>
  <c r="E23" i="12"/>
  <c r="D23" i="12"/>
  <c r="V22" i="12"/>
  <c r="I22" i="12"/>
  <c r="F22" i="12"/>
  <c r="V21" i="12"/>
  <c r="F21" i="12"/>
  <c r="H21" i="12" s="1"/>
  <c r="I21" i="12" s="1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F16" i="12"/>
  <c r="H16" i="12" s="1"/>
  <c r="I16" i="12" s="1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F6" i="12"/>
  <c r="H6" i="12" s="1"/>
  <c r="I6" i="12" s="1"/>
  <c r="V5" i="12"/>
  <c r="F5" i="12"/>
  <c r="H5" i="12" s="1"/>
  <c r="I5" i="12" s="1"/>
  <c r="V4" i="12"/>
  <c r="R4" i="12"/>
  <c r="F4" i="12"/>
  <c r="H4" i="12" s="1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F64" i="11" s="1"/>
  <c r="H64" i="11" s="1"/>
  <c r="I64" i="11" s="1"/>
  <c r="D64" i="11"/>
  <c r="V63" i="11"/>
  <c r="E63" i="11"/>
  <c r="F63" i="11" s="1"/>
  <c r="H63" i="11" s="1"/>
  <c r="I63" i="11" s="1"/>
  <c r="D63" i="11"/>
  <c r="V62" i="11"/>
  <c r="E62" i="11"/>
  <c r="D62" i="11"/>
  <c r="V61" i="11"/>
  <c r="E61" i="11"/>
  <c r="D61" i="11"/>
  <c r="F61" i="11" s="1"/>
  <c r="H61" i="11" s="1"/>
  <c r="I61" i="11" s="1"/>
  <c r="V60" i="11"/>
  <c r="E60" i="11"/>
  <c r="D60" i="11"/>
  <c r="V59" i="11"/>
  <c r="E59" i="11"/>
  <c r="D59" i="11"/>
  <c r="V58" i="11"/>
  <c r="E58" i="11"/>
  <c r="D58" i="11"/>
  <c r="V57" i="11"/>
  <c r="E57" i="11"/>
  <c r="D57" i="11"/>
  <c r="F57" i="11" s="1"/>
  <c r="H57" i="11" s="1"/>
  <c r="I57" i="11" s="1"/>
  <c r="V56" i="11"/>
  <c r="E56" i="11"/>
  <c r="D56" i="11"/>
  <c r="V55" i="11"/>
  <c r="E55" i="11"/>
  <c r="D55" i="11"/>
  <c r="V54" i="11"/>
  <c r="R54" i="11"/>
  <c r="E54" i="11"/>
  <c r="E73" i="11" s="1"/>
  <c r="D54" i="11"/>
  <c r="E48" i="11"/>
  <c r="D48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F29" i="11"/>
  <c r="H29" i="11" s="1"/>
  <c r="I29" i="11" s="1"/>
  <c r="J30" i="11" s="1"/>
  <c r="E23" i="11"/>
  <c r="D23" i="11"/>
  <c r="V22" i="11"/>
  <c r="I22" i="11"/>
  <c r="F22" i="11"/>
  <c r="V21" i="11"/>
  <c r="F21" i="11"/>
  <c r="H21" i="11" s="1"/>
  <c r="I21" i="11" s="1"/>
  <c r="V20" i="11"/>
  <c r="H20" i="11"/>
  <c r="I20" i="11" s="1"/>
  <c r="F20" i="1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H14" i="11"/>
  <c r="I14" i="11" s="1"/>
  <c r="F14" i="1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H10" i="11"/>
  <c r="I10" i="11" s="1"/>
  <c r="F10" i="1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H6" i="11"/>
  <c r="I6" i="11" s="1"/>
  <c r="F6" i="11"/>
  <c r="V5" i="11"/>
  <c r="F5" i="11"/>
  <c r="H5" i="11" s="1"/>
  <c r="I5" i="11" s="1"/>
  <c r="V4" i="11"/>
  <c r="R4" i="11"/>
  <c r="F4" i="11"/>
  <c r="H4" i="11" s="1"/>
  <c r="V72" i="10"/>
  <c r="I72" i="10"/>
  <c r="E72" i="10"/>
  <c r="D72" i="10"/>
  <c r="V71" i="10"/>
  <c r="E71" i="10"/>
  <c r="D71" i="10"/>
  <c r="V70" i="10"/>
  <c r="E70" i="10"/>
  <c r="D70" i="10"/>
  <c r="V69" i="10"/>
  <c r="E69" i="10"/>
  <c r="D69" i="10"/>
  <c r="V68" i="10"/>
  <c r="E68" i="10"/>
  <c r="D68" i="10"/>
  <c r="V67" i="10"/>
  <c r="E67" i="10"/>
  <c r="D67" i="10"/>
  <c r="V66" i="10"/>
  <c r="E66" i="10"/>
  <c r="D66" i="10"/>
  <c r="V65" i="10"/>
  <c r="E65" i="10"/>
  <c r="D65" i="10"/>
  <c r="V64" i="10"/>
  <c r="E64" i="10"/>
  <c r="D64" i="10"/>
  <c r="F64" i="10" s="1"/>
  <c r="H64" i="10" s="1"/>
  <c r="I64" i="10" s="1"/>
  <c r="V63" i="10"/>
  <c r="E63" i="10"/>
  <c r="D63" i="10"/>
  <c r="V62" i="10"/>
  <c r="E62" i="10"/>
  <c r="D62" i="10"/>
  <c r="V61" i="10"/>
  <c r="E61" i="10"/>
  <c r="D61" i="10"/>
  <c r="V60" i="10"/>
  <c r="E60" i="10"/>
  <c r="D60" i="10"/>
  <c r="F60" i="10" s="1"/>
  <c r="H60" i="10" s="1"/>
  <c r="I60" i="10" s="1"/>
  <c r="V59" i="10"/>
  <c r="E59" i="10"/>
  <c r="D59" i="10"/>
  <c r="V58" i="10"/>
  <c r="E58" i="10"/>
  <c r="D58" i="10"/>
  <c r="V57" i="10"/>
  <c r="E57" i="10"/>
  <c r="D57" i="10"/>
  <c r="V56" i="10"/>
  <c r="E56" i="10"/>
  <c r="F56" i="10" s="1"/>
  <c r="H56" i="10" s="1"/>
  <c r="I56" i="10" s="1"/>
  <c r="D56" i="10"/>
  <c r="V55" i="10"/>
  <c r="E55" i="10"/>
  <c r="D55" i="10"/>
  <c r="V54" i="10"/>
  <c r="R54" i="10"/>
  <c r="E54" i="10"/>
  <c r="D54" i="10"/>
  <c r="D73" i="10" s="1"/>
  <c r="E48" i="10"/>
  <c r="D48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H43" i="10"/>
  <c r="I43" i="10" s="1"/>
  <c r="F43" i="10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H35" i="10"/>
  <c r="I35" i="10" s="1"/>
  <c r="F35" i="10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F29" i="10"/>
  <c r="H29" i="10" s="1"/>
  <c r="E23" i="10"/>
  <c r="D23" i="10"/>
  <c r="V22" i="10"/>
  <c r="I22" i="10"/>
  <c r="F22" i="10"/>
  <c r="V21" i="10"/>
  <c r="F21" i="10"/>
  <c r="H21" i="10" s="1"/>
  <c r="I21" i="10" s="1"/>
  <c r="V20" i="10"/>
  <c r="F20" i="10"/>
  <c r="H20" i="10" s="1"/>
  <c r="I20" i="10" s="1"/>
  <c r="V19" i="10"/>
  <c r="F19" i="10"/>
  <c r="H19" i="10" s="1"/>
  <c r="I19" i="10" s="1"/>
  <c r="V18" i="10"/>
  <c r="F18" i="10"/>
  <c r="H18" i="10" s="1"/>
  <c r="I18" i="10" s="1"/>
  <c r="V17" i="10"/>
  <c r="F17" i="10"/>
  <c r="H17" i="10" s="1"/>
  <c r="I17" i="10" s="1"/>
  <c r="V16" i="10"/>
  <c r="F16" i="10"/>
  <c r="H16" i="10" s="1"/>
  <c r="I16" i="10" s="1"/>
  <c r="V15" i="10"/>
  <c r="F15" i="10"/>
  <c r="H15" i="10" s="1"/>
  <c r="I15" i="10" s="1"/>
  <c r="V14" i="10"/>
  <c r="F14" i="10"/>
  <c r="H14" i="10" s="1"/>
  <c r="I14" i="10" s="1"/>
  <c r="V13" i="10"/>
  <c r="F13" i="10"/>
  <c r="H13" i="10" s="1"/>
  <c r="I13" i="10" s="1"/>
  <c r="V12" i="10"/>
  <c r="F12" i="10"/>
  <c r="H12" i="10" s="1"/>
  <c r="I12" i="10" s="1"/>
  <c r="V11" i="10"/>
  <c r="F11" i="10"/>
  <c r="H11" i="10" s="1"/>
  <c r="I11" i="10" s="1"/>
  <c r="V10" i="10"/>
  <c r="F10" i="10"/>
  <c r="H10" i="10" s="1"/>
  <c r="I10" i="10" s="1"/>
  <c r="V9" i="10"/>
  <c r="F9" i="10"/>
  <c r="H9" i="10" s="1"/>
  <c r="I9" i="10" s="1"/>
  <c r="V8" i="10"/>
  <c r="H8" i="10"/>
  <c r="I8" i="10" s="1"/>
  <c r="F8" i="10"/>
  <c r="V7" i="10"/>
  <c r="F7" i="10"/>
  <c r="H7" i="10" s="1"/>
  <c r="I7" i="10" s="1"/>
  <c r="V6" i="10"/>
  <c r="F6" i="10"/>
  <c r="H6" i="10" s="1"/>
  <c r="I6" i="10" s="1"/>
  <c r="V5" i="10"/>
  <c r="F5" i="10"/>
  <c r="H5" i="10" s="1"/>
  <c r="I5" i="10" s="1"/>
  <c r="V4" i="10"/>
  <c r="R4" i="10"/>
  <c r="F4" i="10"/>
  <c r="H4" i="10" s="1"/>
  <c r="V72" i="9"/>
  <c r="I72" i="9"/>
  <c r="E72" i="9"/>
  <c r="D72" i="9"/>
  <c r="V71" i="9"/>
  <c r="E71" i="9"/>
  <c r="D71" i="9"/>
  <c r="F71" i="9" s="1"/>
  <c r="H71" i="9" s="1"/>
  <c r="I71" i="9" s="1"/>
  <c r="V70" i="9"/>
  <c r="E70" i="9"/>
  <c r="D70" i="9"/>
  <c r="V69" i="9"/>
  <c r="E69" i="9"/>
  <c r="D69" i="9"/>
  <c r="F69" i="9" s="1"/>
  <c r="H69" i="9" s="1"/>
  <c r="I69" i="9" s="1"/>
  <c r="V68" i="9"/>
  <c r="E68" i="9"/>
  <c r="D68" i="9"/>
  <c r="V67" i="9"/>
  <c r="E67" i="9"/>
  <c r="F67" i="9" s="1"/>
  <c r="H67" i="9" s="1"/>
  <c r="I67" i="9" s="1"/>
  <c r="D67" i="9"/>
  <c r="V66" i="9"/>
  <c r="E66" i="9"/>
  <c r="F66" i="9" s="1"/>
  <c r="H66" i="9" s="1"/>
  <c r="I66" i="9" s="1"/>
  <c r="D66" i="9"/>
  <c r="V65" i="9"/>
  <c r="E65" i="9"/>
  <c r="D65" i="9"/>
  <c r="F65" i="9" s="1"/>
  <c r="H65" i="9" s="1"/>
  <c r="I65" i="9" s="1"/>
  <c r="V64" i="9"/>
  <c r="E64" i="9"/>
  <c r="D64" i="9"/>
  <c r="V63" i="9"/>
  <c r="E63" i="9"/>
  <c r="D63" i="9"/>
  <c r="V62" i="9"/>
  <c r="E62" i="9"/>
  <c r="D62" i="9"/>
  <c r="V61" i="9"/>
  <c r="E61" i="9"/>
  <c r="D61" i="9"/>
  <c r="F61" i="9" s="1"/>
  <c r="H61" i="9" s="1"/>
  <c r="I61" i="9" s="1"/>
  <c r="V60" i="9"/>
  <c r="E60" i="9"/>
  <c r="D60" i="9"/>
  <c r="V59" i="9"/>
  <c r="E59" i="9"/>
  <c r="D59" i="9"/>
  <c r="V58" i="9"/>
  <c r="E58" i="9"/>
  <c r="D58" i="9"/>
  <c r="V57" i="9"/>
  <c r="E57" i="9"/>
  <c r="D57" i="9"/>
  <c r="F57" i="9" s="1"/>
  <c r="H57" i="9" s="1"/>
  <c r="I57" i="9" s="1"/>
  <c r="V56" i="9"/>
  <c r="E56" i="9"/>
  <c r="D56" i="9"/>
  <c r="V55" i="9"/>
  <c r="E55" i="9"/>
  <c r="F55" i="9" s="1"/>
  <c r="H55" i="9" s="1"/>
  <c r="I55" i="9" s="1"/>
  <c r="D55" i="9"/>
  <c r="V54" i="9"/>
  <c r="R54" i="9"/>
  <c r="E54" i="9"/>
  <c r="D54" i="9"/>
  <c r="E48" i="9"/>
  <c r="D48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H41" i="9"/>
  <c r="I41" i="9" s="1"/>
  <c r="F41" i="9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H37" i="9"/>
  <c r="I37" i="9" s="1"/>
  <c r="F37" i="9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F29" i="9"/>
  <c r="H29" i="9" s="1"/>
  <c r="K29" i="9" s="1"/>
  <c r="E23" i="9"/>
  <c r="D23" i="9"/>
  <c r="V22" i="9"/>
  <c r="I22" i="9"/>
  <c r="F22" i="9"/>
  <c r="V21" i="9"/>
  <c r="F21" i="9"/>
  <c r="H21" i="9" s="1"/>
  <c r="I21" i="9" s="1"/>
  <c r="V20" i="9"/>
  <c r="H20" i="9"/>
  <c r="I20" i="9" s="1"/>
  <c r="F20" i="9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H16" i="9"/>
  <c r="I16" i="9" s="1"/>
  <c r="F16" i="9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H12" i="9"/>
  <c r="I12" i="9" s="1"/>
  <c r="F12" i="9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F5" i="9"/>
  <c r="H5" i="9" s="1"/>
  <c r="I5" i="9" s="1"/>
  <c r="V4" i="9"/>
  <c r="R4" i="9"/>
  <c r="F4" i="9"/>
  <c r="H4" i="9" s="1"/>
  <c r="V72" i="8"/>
  <c r="I72" i="8"/>
  <c r="E72" i="8"/>
  <c r="D72" i="8"/>
  <c r="V71" i="8"/>
  <c r="E71" i="8"/>
  <c r="D71" i="8"/>
  <c r="F71" i="8" s="1"/>
  <c r="H71" i="8" s="1"/>
  <c r="I71" i="8" s="1"/>
  <c r="V70" i="8"/>
  <c r="E70" i="8"/>
  <c r="D70" i="8"/>
  <c r="V69" i="8"/>
  <c r="E69" i="8"/>
  <c r="D69" i="8"/>
  <c r="V68" i="8"/>
  <c r="E68" i="8"/>
  <c r="D68" i="8"/>
  <c r="V67" i="8"/>
  <c r="E67" i="8"/>
  <c r="D67" i="8"/>
  <c r="F67" i="8" s="1"/>
  <c r="H67" i="8" s="1"/>
  <c r="I67" i="8" s="1"/>
  <c r="V66" i="8"/>
  <c r="E66" i="8"/>
  <c r="F66" i="8" s="1"/>
  <c r="H66" i="8" s="1"/>
  <c r="I66" i="8" s="1"/>
  <c r="D66" i="8"/>
  <c r="V65" i="8"/>
  <c r="E65" i="8"/>
  <c r="D65" i="8"/>
  <c r="V64" i="8"/>
  <c r="E64" i="8"/>
  <c r="D64" i="8"/>
  <c r="V63" i="8"/>
  <c r="E63" i="8"/>
  <c r="D63" i="8"/>
  <c r="F63" i="8" s="1"/>
  <c r="H63" i="8" s="1"/>
  <c r="I63" i="8" s="1"/>
  <c r="V62" i="8"/>
  <c r="E62" i="8"/>
  <c r="D62" i="8"/>
  <c r="V61" i="8"/>
  <c r="E61" i="8"/>
  <c r="D61" i="8"/>
  <c r="V60" i="8"/>
  <c r="E60" i="8"/>
  <c r="D60" i="8"/>
  <c r="V59" i="8"/>
  <c r="E59" i="8"/>
  <c r="D59" i="8"/>
  <c r="F59" i="8" s="1"/>
  <c r="H59" i="8" s="1"/>
  <c r="I59" i="8" s="1"/>
  <c r="V58" i="8"/>
  <c r="E58" i="8"/>
  <c r="D58" i="8"/>
  <c r="V57" i="8"/>
  <c r="E57" i="8"/>
  <c r="D57" i="8"/>
  <c r="V56" i="8"/>
  <c r="E56" i="8"/>
  <c r="D56" i="8"/>
  <c r="V55" i="8"/>
  <c r="E55" i="8"/>
  <c r="D55" i="8"/>
  <c r="F55" i="8" s="1"/>
  <c r="H55" i="8" s="1"/>
  <c r="I55" i="8" s="1"/>
  <c r="V54" i="8"/>
  <c r="R54" i="8"/>
  <c r="E54" i="8"/>
  <c r="D54" i="8"/>
  <c r="E48" i="8"/>
  <c r="D48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I39" i="8"/>
  <c r="F39" i="8"/>
  <c r="H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F29" i="8"/>
  <c r="H29" i="8" s="1"/>
  <c r="E23" i="8"/>
  <c r="D23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F19" i="8"/>
  <c r="H19" i="8" s="1"/>
  <c r="I19" i="8" s="1"/>
  <c r="V18" i="8"/>
  <c r="F18" i="8"/>
  <c r="H18" i="8" s="1"/>
  <c r="I18" i="8" s="1"/>
  <c r="V17" i="8"/>
  <c r="F17" i="8"/>
  <c r="H17" i="8" s="1"/>
  <c r="I17" i="8" s="1"/>
  <c r="V16" i="8"/>
  <c r="H16" i="8"/>
  <c r="I16" i="8" s="1"/>
  <c r="F16" i="8"/>
  <c r="V15" i="8"/>
  <c r="F15" i="8"/>
  <c r="H15" i="8" s="1"/>
  <c r="I15" i="8" s="1"/>
  <c r="V14" i="8"/>
  <c r="F14" i="8"/>
  <c r="H14" i="8" s="1"/>
  <c r="I14" i="8" s="1"/>
  <c r="V13" i="8"/>
  <c r="F13" i="8"/>
  <c r="H13" i="8" s="1"/>
  <c r="I13" i="8" s="1"/>
  <c r="V12" i="8"/>
  <c r="H12" i="8"/>
  <c r="I12" i="8" s="1"/>
  <c r="F12" i="8"/>
  <c r="V11" i="8"/>
  <c r="F11" i="8"/>
  <c r="H11" i="8" s="1"/>
  <c r="I11" i="8" s="1"/>
  <c r="V10" i="8"/>
  <c r="F10" i="8"/>
  <c r="H10" i="8" s="1"/>
  <c r="I10" i="8" s="1"/>
  <c r="V9" i="8"/>
  <c r="F9" i="8"/>
  <c r="H9" i="8" s="1"/>
  <c r="I9" i="8" s="1"/>
  <c r="V8" i="8"/>
  <c r="H8" i="8"/>
  <c r="I8" i="8" s="1"/>
  <c r="F8" i="8"/>
  <c r="V7" i="8"/>
  <c r="F7" i="8"/>
  <c r="H7" i="8" s="1"/>
  <c r="I7" i="8" s="1"/>
  <c r="V6" i="8"/>
  <c r="F6" i="8"/>
  <c r="H6" i="8" s="1"/>
  <c r="I6" i="8" s="1"/>
  <c r="V5" i="8"/>
  <c r="F5" i="8"/>
  <c r="H5" i="8" s="1"/>
  <c r="I5" i="8" s="1"/>
  <c r="V4" i="8"/>
  <c r="R4" i="8"/>
  <c r="F4" i="8"/>
  <c r="H4" i="8" s="1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F69" i="7" s="1"/>
  <c r="H69" i="7" s="1"/>
  <c r="I69" i="7" s="1"/>
  <c r="V68" i="7"/>
  <c r="E68" i="7"/>
  <c r="D68" i="7"/>
  <c r="V67" i="7"/>
  <c r="E67" i="7"/>
  <c r="D67" i="7"/>
  <c r="F67" i="7" s="1"/>
  <c r="H67" i="7" s="1"/>
  <c r="I67" i="7" s="1"/>
  <c r="V66" i="7"/>
  <c r="E66" i="7"/>
  <c r="F66" i="7" s="1"/>
  <c r="H66" i="7" s="1"/>
  <c r="I66" i="7" s="1"/>
  <c r="D66" i="7"/>
  <c r="V65" i="7"/>
  <c r="E65" i="7"/>
  <c r="D65" i="7"/>
  <c r="F65" i="7" s="1"/>
  <c r="H65" i="7" s="1"/>
  <c r="I65" i="7" s="1"/>
  <c r="V64" i="7"/>
  <c r="E64" i="7"/>
  <c r="D64" i="7"/>
  <c r="V63" i="7"/>
  <c r="E63" i="7"/>
  <c r="D63" i="7"/>
  <c r="F63" i="7" s="1"/>
  <c r="H63" i="7" s="1"/>
  <c r="I63" i="7" s="1"/>
  <c r="V62" i="7"/>
  <c r="E62" i="7"/>
  <c r="F62" i="7" s="1"/>
  <c r="H62" i="7" s="1"/>
  <c r="I62" i="7" s="1"/>
  <c r="D62" i="7"/>
  <c r="V61" i="7"/>
  <c r="E61" i="7"/>
  <c r="D61" i="7"/>
  <c r="F61" i="7" s="1"/>
  <c r="H61" i="7" s="1"/>
  <c r="I61" i="7" s="1"/>
  <c r="V60" i="7"/>
  <c r="E60" i="7"/>
  <c r="D60" i="7"/>
  <c r="V59" i="7"/>
  <c r="E59" i="7"/>
  <c r="D59" i="7"/>
  <c r="F59" i="7" s="1"/>
  <c r="H59" i="7" s="1"/>
  <c r="I59" i="7" s="1"/>
  <c r="V58" i="7"/>
  <c r="E58" i="7"/>
  <c r="D58" i="7"/>
  <c r="V57" i="7"/>
  <c r="E57" i="7"/>
  <c r="D57" i="7"/>
  <c r="F57" i="7" s="1"/>
  <c r="H57" i="7" s="1"/>
  <c r="I57" i="7" s="1"/>
  <c r="V56" i="7"/>
  <c r="E56" i="7"/>
  <c r="D56" i="7"/>
  <c r="V55" i="7"/>
  <c r="E55" i="7"/>
  <c r="D55" i="7"/>
  <c r="F55" i="7" s="1"/>
  <c r="H55" i="7" s="1"/>
  <c r="I55" i="7" s="1"/>
  <c r="V54" i="7"/>
  <c r="R54" i="7"/>
  <c r="E54" i="7"/>
  <c r="D54" i="7"/>
  <c r="E48" i="7"/>
  <c r="D48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H37" i="7"/>
  <c r="I37" i="7" s="1"/>
  <c r="F37" i="7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H33" i="7"/>
  <c r="I33" i="7" s="1"/>
  <c r="F33" i="7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F29" i="7"/>
  <c r="H29" i="7" s="1"/>
  <c r="I29" i="7" s="1"/>
  <c r="J30" i="7" s="1"/>
  <c r="E23" i="7"/>
  <c r="D23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H15" i="7"/>
  <c r="I15" i="7" s="1"/>
  <c r="F15" i="7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F4" i="7"/>
  <c r="H4" i="7" s="1"/>
  <c r="V72" i="6"/>
  <c r="I72" i="6"/>
  <c r="E72" i="6"/>
  <c r="D72" i="6"/>
  <c r="V71" i="6"/>
  <c r="E71" i="6"/>
  <c r="D71" i="6"/>
  <c r="F71" i="6" s="1"/>
  <c r="H71" i="6" s="1"/>
  <c r="I71" i="6" s="1"/>
  <c r="V70" i="6"/>
  <c r="E70" i="6"/>
  <c r="D70" i="6"/>
  <c r="V69" i="6"/>
  <c r="E69" i="6"/>
  <c r="D69" i="6"/>
  <c r="F69" i="6" s="1"/>
  <c r="H69" i="6" s="1"/>
  <c r="I69" i="6" s="1"/>
  <c r="V68" i="6"/>
  <c r="E68" i="6"/>
  <c r="D68" i="6"/>
  <c r="V67" i="6"/>
  <c r="E67" i="6"/>
  <c r="D67" i="6"/>
  <c r="F67" i="6" s="1"/>
  <c r="H67" i="6" s="1"/>
  <c r="I67" i="6" s="1"/>
  <c r="V66" i="6"/>
  <c r="E66" i="6"/>
  <c r="F66" i="6" s="1"/>
  <c r="H66" i="6" s="1"/>
  <c r="I66" i="6" s="1"/>
  <c r="D66" i="6"/>
  <c r="V65" i="6"/>
  <c r="E65" i="6"/>
  <c r="D65" i="6"/>
  <c r="F65" i="6" s="1"/>
  <c r="H65" i="6" s="1"/>
  <c r="I65" i="6" s="1"/>
  <c r="V64" i="6"/>
  <c r="E64" i="6"/>
  <c r="D64" i="6"/>
  <c r="V63" i="6"/>
  <c r="E63" i="6"/>
  <c r="D63" i="6"/>
  <c r="F63" i="6" s="1"/>
  <c r="H63" i="6" s="1"/>
  <c r="I63" i="6" s="1"/>
  <c r="V62" i="6"/>
  <c r="E62" i="6"/>
  <c r="D62" i="6"/>
  <c r="V61" i="6"/>
  <c r="E61" i="6"/>
  <c r="D61" i="6"/>
  <c r="F61" i="6" s="1"/>
  <c r="H61" i="6" s="1"/>
  <c r="I61" i="6" s="1"/>
  <c r="V60" i="6"/>
  <c r="E60" i="6"/>
  <c r="D60" i="6"/>
  <c r="V59" i="6"/>
  <c r="E59" i="6"/>
  <c r="D59" i="6"/>
  <c r="F59" i="6" s="1"/>
  <c r="H59" i="6" s="1"/>
  <c r="I59" i="6" s="1"/>
  <c r="V58" i="6"/>
  <c r="E58" i="6"/>
  <c r="D58" i="6"/>
  <c r="V57" i="6"/>
  <c r="E57" i="6"/>
  <c r="D57" i="6"/>
  <c r="F57" i="6" s="1"/>
  <c r="H57" i="6" s="1"/>
  <c r="I57" i="6" s="1"/>
  <c r="V56" i="6"/>
  <c r="E56" i="6"/>
  <c r="F56" i="6" s="1"/>
  <c r="H56" i="6" s="1"/>
  <c r="I56" i="6" s="1"/>
  <c r="D56" i="6"/>
  <c r="V55" i="6"/>
  <c r="E55" i="6"/>
  <c r="D55" i="6"/>
  <c r="F55" i="6" s="1"/>
  <c r="H55" i="6" s="1"/>
  <c r="I55" i="6" s="1"/>
  <c r="V54" i="6"/>
  <c r="R54" i="6"/>
  <c r="E54" i="6"/>
  <c r="D54" i="6"/>
  <c r="E48" i="6"/>
  <c r="D48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F29" i="6"/>
  <c r="H29" i="6" s="1"/>
  <c r="E23" i="6"/>
  <c r="D23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F19" i="6"/>
  <c r="H19" i="6" s="1"/>
  <c r="I19" i="6" s="1"/>
  <c r="V18" i="6"/>
  <c r="F18" i="6"/>
  <c r="H18" i="6" s="1"/>
  <c r="I18" i="6" s="1"/>
  <c r="V17" i="6"/>
  <c r="H17" i="6"/>
  <c r="I17" i="6" s="1"/>
  <c r="F17" i="6"/>
  <c r="V16" i="6"/>
  <c r="F16" i="6"/>
  <c r="H16" i="6" s="1"/>
  <c r="I16" i="6" s="1"/>
  <c r="V15" i="6"/>
  <c r="F15" i="6"/>
  <c r="H15" i="6" s="1"/>
  <c r="I15" i="6" s="1"/>
  <c r="V14" i="6"/>
  <c r="F14" i="6"/>
  <c r="H14" i="6" s="1"/>
  <c r="I14" i="6" s="1"/>
  <c r="V13" i="6"/>
  <c r="H13" i="6"/>
  <c r="I13" i="6" s="1"/>
  <c r="F13" i="6"/>
  <c r="V12" i="6"/>
  <c r="F12" i="6"/>
  <c r="H12" i="6" s="1"/>
  <c r="I12" i="6" s="1"/>
  <c r="V11" i="6"/>
  <c r="F11" i="6"/>
  <c r="H11" i="6" s="1"/>
  <c r="I11" i="6" s="1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F5" i="6"/>
  <c r="H5" i="6" s="1"/>
  <c r="I5" i="6" s="1"/>
  <c r="V4" i="6"/>
  <c r="R4" i="6"/>
  <c r="F4" i="6"/>
  <c r="H4" i="6" s="1"/>
  <c r="K4" i="6" s="1"/>
  <c r="V72" i="5"/>
  <c r="I72" i="5"/>
  <c r="E72" i="5"/>
  <c r="D72" i="5"/>
  <c r="V71" i="5"/>
  <c r="E71" i="5"/>
  <c r="D71" i="5"/>
  <c r="V70" i="5"/>
  <c r="E70" i="5"/>
  <c r="D70" i="5"/>
  <c r="F70" i="5" s="1"/>
  <c r="H70" i="5" s="1"/>
  <c r="I70" i="5" s="1"/>
  <c r="V69" i="5"/>
  <c r="E69" i="5"/>
  <c r="F69" i="5" s="1"/>
  <c r="H69" i="5" s="1"/>
  <c r="I69" i="5" s="1"/>
  <c r="D69" i="5"/>
  <c r="V68" i="5"/>
  <c r="E68" i="5"/>
  <c r="D68" i="5"/>
  <c r="F68" i="5" s="1"/>
  <c r="H68" i="5" s="1"/>
  <c r="I68" i="5" s="1"/>
  <c r="V67" i="5"/>
  <c r="E67" i="5"/>
  <c r="F67" i="5" s="1"/>
  <c r="H67" i="5" s="1"/>
  <c r="I67" i="5" s="1"/>
  <c r="D67" i="5"/>
  <c r="V66" i="5"/>
  <c r="E66" i="5"/>
  <c r="D66" i="5"/>
  <c r="F66" i="5" s="1"/>
  <c r="H66" i="5" s="1"/>
  <c r="I66" i="5" s="1"/>
  <c r="V65" i="5"/>
  <c r="E65" i="5"/>
  <c r="D65" i="5"/>
  <c r="V64" i="5"/>
  <c r="E64" i="5"/>
  <c r="D64" i="5"/>
  <c r="F64" i="5" s="1"/>
  <c r="H64" i="5" s="1"/>
  <c r="I64" i="5" s="1"/>
  <c r="V63" i="5"/>
  <c r="E63" i="5"/>
  <c r="D63" i="5"/>
  <c r="V62" i="5"/>
  <c r="E62" i="5"/>
  <c r="D62" i="5"/>
  <c r="F62" i="5" s="1"/>
  <c r="H62" i="5" s="1"/>
  <c r="I62" i="5" s="1"/>
  <c r="V61" i="5"/>
  <c r="E61" i="5"/>
  <c r="D61" i="5"/>
  <c r="V60" i="5"/>
  <c r="E60" i="5"/>
  <c r="D60" i="5"/>
  <c r="F60" i="5" s="1"/>
  <c r="H60" i="5" s="1"/>
  <c r="I60" i="5" s="1"/>
  <c r="V59" i="5"/>
  <c r="E59" i="5"/>
  <c r="F59" i="5" s="1"/>
  <c r="H59" i="5" s="1"/>
  <c r="I59" i="5" s="1"/>
  <c r="D59" i="5"/>
  <c r="V58" i="5"/>
  <c r="E58" i="5"/>
  <c r="D58" i="5"/>
  <c r="F58" i="5" s="1"/>
  <c r="H58" i="5" s="1"/>
  <c r="I58" i="5" s="1"/>
  <c r="V57" i="5"/>
  <c r="E57" i="5"/>
  <c r="D57" i="5"/>
  <c r="V56" i="5"/>
  <c r="E56" i="5"/>
  <c r="D56" i="5"/>
  <c r="F56" i="5" s="1"/>
  <c r="H56" i="5" s="1"/>
  <c r="I56" i="5" s="1"/>
  <c r="V55" i="5"/>
  <c r="E55" i="5"/>
  <c r="D55" i="5"/>
  <c r="V54" i="5"/>
  <c r="R54" i="5"/>
  <c r="E54" i="5"/>
  <c r="D54" i="5"/>
  <c r="E48" i="5"/>
  <c r="D48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H37" i="5"/>
  <c r="I37" i="5" s="1"/>
  <c r="F37" i="5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F29" i="5"/>
  <c r="H29" i="5" s="1"/>
  <c r="E23" i="5"/>
  <c r="D23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H19" i="5"/>
  <c r="I19" i="5" s="1"/>
  <c r="F19" i="5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F13" i="5"/>
  <c r="H13" i="5" s="1"/>
  <c r="I13" i="5" s="1"/>
  <c r="V12" i="5"/>
  <c r="F12" i="5"/>
  <c r="H12" i="5" s="1"/>
  <c r="I12" i="5" s="1"/>
  <c r="V11" i="5"/>
  <c r="F11" i="5"/>
  <c r="H11" i="5" s="1"/>
  <c r="I11" i="5" s="1"/>
  <c r="V10" i="5"/>
  <c r="F10" i="5"/>
  <c r="H10" i="5" s="1"/>
  <c r="I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F5" i="5"/>
  <c r="H5" i="5" s="1"/>
  <c r="I5" i="5" s="1"/>
  <c r="V4" i="5"/>
  <c r="R4" i="5"/>
  <c r="F4" i="5"/>
  <c r="H4" i="5" s="1"/>
  <c r="I4" i="5" s="1"/>
  <c r="J5" i="5" s="1"/>
  <c r="F54" i="16" l="1"/>
  <c r="H54" i="16" s="1"/>
  <c r="F70" i="16"/>
  <c r="H70" i="16" s="1"/>
  <c r="I70" i="16" s="1"/>
  <c r="F55" i="16"/>
  <c r="H55" i="16" s="1"/>
  <c r="I55" i="16" s="1"/>
  <c r="F68" i="16"/>
  <c r="H68" i="16" s="1"/>
  <c r="I68" i="16" s="1"/>
  <c r="F72" i="16"/>
  <c r="F59" i="16"/>
  <c r="H59" i="16" s="1"/>
  <c r="I59" i="16" s="1"/>
  <c r="F66" i="16"/>
  <c r="H66" i="16" s="1"/>
  <c r="I66" i="16" s="1"/>
  <c r="F63" i="16"/>
  <c r="H63" i="16" s="1"/>
  <c r="I63" i="16" s="1"/>
  <c r="F60" i="16"/>
  <c r="H60" i="16" s="1"/>
  <c r="I60" i="16" s="1"/>
  <c r="D73" i="16"/>
  <c r="F57" i="16"/>
  <c r="H57" i="16" s="1"/>
  <c r="I57" i="16" s="1"/>
  <c r="F64" i="16"/>
  <c r="H64" i="16" s="1"/>
  <c r="I64" i="16" s="1"/>
  <c r="F58" i="16"/>
  <c r="H58" i="16" s="1"/>
  <c r="I58" i="16" s="1"/>
  <c r="F65" i="16"/>
  <c r="H65" i="16" s="1"/>
  <c r="I65" i="16" s="1"/>
  <c r="E73" i="16"/>
  <c r="F56" i="15"/>
  <c r="H56" i="15" s="1"/>
  <c r="I56" i="15" s="1"/>
  <c r="F71" i="15"/>
  <c r="H71" i="15" s="1"/>
  <c r="I71" i="15" s="1"/>
  <c r="F64" i="15"/>
  <c r="H64" i="15" s="1"/>
  <c r="I64" i="15" s="1"/>
  <c r="F68" i="15"/>
  <c r="H68" i="15" s="1"/>
  <c r="I68" i="15" s="1"/>
  <c r="F72" i="15"/>
  <c r="F57" i="15"/>
  <c r="H57" i="15" s="1"/>
  <c r="I57" i="15" s="1"/>
  <c r="E73" i="15"/>
  <c r="K4" i="16"/>
  <c r="I4" i="16"/>
  <c r="J5" i="16" s="1"/>
  <c r="K54" i="16"/>
  <c r="I54" i="16"/>
  <c r="J55" i="16" s="1"/>
  <c r="F71" i="16"/>
  <c r="H71" i="16" s="1"/>
  <c r="I71" i="16" s="1"/>
  <c r="J6" i="16"/>
  <c r="K29" i="16"/>
  <c r="I29" i="16"/>
  <c r="J30" i="16" s="1"/>
  <c r="K54" i="15"/>
  <c r="I54" i="15"/>
  <c r="J55" i="15" s="1"/>
  <c r="K29" i="15"/>
  <c r="I29" i="15"/>
  <c r="J30" i="15" s="1"/>
  <c r="J31" i="15" s="1"/>
  <c r="K4" i="15"/>
  <c r="I4" i="15"/>
  <c r="J5" i="15" s="1"/>
  <c r="D73" i="15"/>
  <c r="F71" i="14"/>
  <c r="H71" i="14" s="1"/>
  <c r="I71" i="14" s="1"/>
  <c r="F61" i="14"/>
  <c r="H61" i="14" s="1"/>
  <c r="I61" i="14" s="1"/>
  <c r="F55" i="14"/>
  <c r="H55" i="14" s="1"/>
  <c r="I55" i="14" s="1"/>
  <c r="F59" i="14"/>
  <c r="H59" i="14" s="1"/>
  <c r="I59" i="14" s="1"/>
  <c r="F57" i="14"/>
  <c r="H57" i="14" s="1"/>
  <c r="I57" i="14" s="1"/>
  <c r="F65" i="14"/>
  <c r="H65" i="14" s="1"/>
  <c r="I65" i="14" s="1"/>
  <c r="F69" i="14"/>
  <c r="H69" i="14" s="1"/>
  <c r="I69" i="14" s="1"/>
  <c r="J31" i="14"/>
  <c r="J32" i="14" s="1"/>
  <c r="J33" i="14" s="1"/>
  <c r="J34" i="14" s="1"/>
  <c r="F67" i="14"/>
  <c r="H67" i="14" s="1"/>
  <c r="I67" i="14" s="1"/>
  <c r="K29" i="14"/>
  <c r="F54" i="14"/>
  <c r="H54" i="14" s="1"/>
  <c r="F68" i="14"/>
  <c r="H68" i="14" s="1"/>
  <c r="I68" i="14" s="1"/>
  <c r="E73" i="14"/>
  <c r="I4" i="14"/>
  <c r="J5" i="14" s="1"/>
  <c r="J6" i="14" s="1"/>
  <c r="K4" i="14"/>
  <c r="K30" i="14"/>
  <c r="L29" i="14"/>
  <c r="F56" i="14"/>
  <c r="H56" i="14" s="1"/>
  <c r="I56" i="14" s="1"/>
  <c r="F62" i="14"/>
  <c r="H62" i="14" s="1"/>
  <c r="I62" i="14" s="1"/>
  <c r="F70" i="14"/>
  <c r="H70" i="14" s="1"/>
  <c r="I70" i="14" s="1"/>
  <c r="F64" i="14"/>
  <c r="H64" i="14" s="1"/>
  <c r="I64" i="14" s="1"/>
  <c r="F72" i="14"/>
  <c r="F58" i="14"/>
  <c r="H58" i="14" s="1"/>
  <c r="I58" i="14" s="1"/>
  <c r="F66" i="14"/>
  <c r="H66" i="14" s="1"/>
  <c r="I66" i="14" s="1"/>
  <c r="D73" i="14"/>
  <c r="F54" i="13"/>
  <c r="H54" i="13" s="1"/>
  <c r="E73" i="12"/>
  <c r="F65" i="11"/>
  <c r="H65" i="11" s="1"/>
  <c r="I65" i="11" s="1"/>
  <c r="F69" i="11"/>
  <c r="H69" i="11" s="1"/>
  <c r="I69" i="11" s="1"/>
  <c r="F55" i="11"/>
  <c r="H55" i="11" s="1"/>
  <c r="I55" i="11" s="1"/>
  <c r="F59" i="11"/>
  <c r="H59" i="11" s="1"/>
  <c r="I59" i="11" s="1"/>
  <c r="F67" i="11"/>
  <c r="H67" i="11" s="1"/>
  <c r="I67" i="11" s="1"/>
  <c r="F71" i="11"/>
  <c r="H71" i="11" s="1"/>
  <c r="I71" i="11" s="1"/>
  <c r="F59" i="10"/>
  <c r="H59" i="10" s="1"/>
  <c r="I59" i="10" s="1"/>
  <c r="F63" i="10"/>
  <c r="H63" i="10" s="1"/>
  <c r="I63" i="10" s="1"/>
  <c r="F67" i="10"/>
  <c r="H67" i="10" s="1"/>
  <c r="I67" i="10" s="1"/>
  <c r="F71" i="10"/>
  <c r="H71" i="10" s="1"/>
  <c r="I71" i="10" s="1"/>
  <c r="F68" i="10"/>
  <c r="H68" i="10" s="1"/>
  <c r="I68" i="10" s="1"/>
  <c r="F72" i="10"/>
  <c r="F58" i="10"/>
  <c r="H58" i="10" s="1"/>
  <c r="I58" i="10" s="1"/>
  <c r="F62" i="10"/>
  <c r="H62" i="10" s="1"/>
  <c r="I62" i="10" s="1"/>
  <c r="F66" i="10"/>
  <c r="H66" i="10" s="1"/>
  <c r="I66" i="10" s="1"/>
  <c r="F70" i="10"/>
  <c r="H70" i="10" s="1"/>
  <c r="I70" i="10" s="1"/>
  <c r="F55" i="10"/>
  <c r="H55" i="10" s="1"/>
  <c r="I55" i="10" s="1"/>
  <c r="J56" i="10" s="1"/>
  <c r="F57" i="10"/>
  <c r="H57" i="10" s="1"/>
  <c r="I57" i="10" s="1"/>
  <c r="F61" i="10"/>
  <c r="H61" i="10" s="1"/>
  <c r="I61" i="10" s="1"/>
  <c r="F65" i="10"/>
  <c r="H65" i="10" s="1"/>
  <c r="I65" i="10" s="1"/>
  <c r="F69" i="10"/>
  <c r="H69" i="10" s="1"/>
  <c r="I69" i="10" s="1"/>
  <c r="F59" i="9"/>
  <c r="H59" i="9" s="1"/>
  <c r="I59" i="9" s="1"/>
  <c r="F63" i="9"/>
  <c r="H63" i="9" s="1"/>
  <c r="I63" i="9" s="1"/>
  <c r="F57" i="8"/>
  <c r="H57" i="8" s="1"/>
  <c r="I57" i="8" s="1"/>
  <c r="F61" i="8"/>
  <c r="H61" i="8" s="1"/>
  <c r="I61" i="8" s="1"/>
  <c r="F65" i="8"/>
  <c r="H65" i="8" s="1"/>
  <c r="I65" i="8" s="1"/>
  <c r="F69" i="8"/>
  <c r="H69" i="8" s="1"/>
  <c r="I69" i="8" s="1"/>
  <c r="E73" i="8"/>
  <c r="F71" i="7"/>
  <c r="H71" i="7" s="1"/>
  <c r="I71" i="7" s="1"/>
  <c r="J31" i="7"/>
  <c r="J32" i="7" s="1"/>
  <c r="J33" i="7" s="1"/>
  <c r="E73" i="7"/>
  <c r="F72" i="5"/>
  <c r="I29" i="12"/>
  <c r="J30" i="12" s="1"/>
  <c r="J31" i="12" s="1"/>
  <c r="F62" i="11"/>
  <c r="H62" i="11" s="1"/>
  <c r="I62" i="11" s="1"/>
  <c r="F72" i="11"/>
  <c r="F70" i="11"/>
  <c r="H70" i="11" s="1"/>
  <c r="I70" i="11" s="1"/>
  <c r="K29" i="11"/>
  <c r="L29" i="11" s="1"/>
  <c r="F58" i="9"/>
  <c r="H58" i="9" s="1"/>
  <c r="I58" i="9" s="1"/>
  <c r="I29" i="9"/>
  <c r="J30" i="9" s="1"/>
  <c r="K30" i="9" s="1"/>
  <c r="I29" i="8"/>
  <c r="J30" i="8" s="1"/>
  <c r="K29" i="8"/>
  <c r="F60" i="8"/>
  <c r="H60" i="8" s="1"/>
  <c r="I60" i="8" s="1"/>
  <c r="F58" i="8"/>
  <c r="H58" i="8" s="1"/>
  <c r="I58" i="8" s="1"/>
  <c r="K29" i="6"/>
  <c r="I29" i="6"/>
  <c r="J30" i="6" s="1"/>
  <c r="J31" i="6" s="1"/>
  <c r="J32" i="6" s="1"/>
  <c r="F58" i="6"/>
  <c r="H58" i="6" s="1"/>
  <c r="I58" i="6" s="1"/>
  <c r="F71" i="5"/>
  <c r="H71" i="5" s="1"/>
  <c r="I71" i="5" s="1"/>
  <c r="F61" i="5"/>
  <c r="H61" i="5" s="1"/>
  <c r="I61" i="5" s="1"/>
  <c r="F57" i="13"/>
  <c r="H57" i="13" s="1"/>
  <c r="I57" i="13" s="1"/>
  <c r="F61" i="13"/>
  <c r="H61" i="13" s="1"/>
  <c r="I61" i="13" s="1"/>
  <c r="F65" i="13"/>
  <c r="H65" i="13" s="1"/>
  <c r="I65" i="13" s="1"/>
  <c r="F69" i="13"/>
  <c r="H69" i="13" s="1"/>
  <c r="I69" i="13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K4" i="12"/>
  <c r="L4" i="12" s="1"/>
  <c r="I4" i="12"/>
  <c r="J5" i="12" s="1"/>
  <c r="F60" i="12"/>
  <c r="H60" i="12" s="1"/>
  <c r="I60" i="12" s="1"/>
  <c r="F68" i="12"/>
  <c r="H68" i="12" s="1"/>
  <c r="I68" i="12" s="1"/>
  <c r="F64" i="12"/>
  <c r="H64" i="12" s="1"/>
  <c r="I64" i="12" s="1"/>
  <c r="F72" i="12"/>
  <c r="F56" i="11"/>
  <c r="H56" i="11" s="1"/>
  <c r="I56" i="11" s="1"/>
  <c r="F58" i="11"/>
  <c r="H58" i="11" s="1"/>
  <c r="I58" i="11" s="1"/>
  <c r="F66" i="11"/>
  <c r="H66" i="11" s="1"/>
  <c r="I66" i="11" s="1"/>
  <c r="F60" i="11"/>
  <c r="H60" i="11" s="1"/>
  <c r="I60" i="11" s="1"/>
  <c r="F68" i="11"/>
  <c r="H68" i="11" s="1"/>
  <c r="I68" i="11" s="1"/>
  <c r="F54" i="10"/>
  <c r="H54" i="10" s="1"/>
  <c r="I54" i="10" s="1"/>
  <c r="J55" i="10" s="1"/>
  <c r="R55" i="10" s="1"/>
  <c r="D73" i="9"/>
  <c r="F62" i="9"/>
  <c r="H62" i="9" s="1"/>
  <c r="I62" i="9" s="1"/>
  <c r="F70" i="9"/>
  <c r="H70" i="9" s="1"/>
  <c r="I70" i="9" s="1"/>
  <c r="F54" i="9"/>
  <c r="H54" i="9" s="1"/>
  <c r="F60" i="9"/>
  <c r="H60" i="9" s="1"/>
  <c r="I60" i="9" s="1"/>
  <c r="F68" i="9"/>
  <c r="H68" i="9" s="1"/>
  <c r="I68" i="9" s="1"/>
  <c r="F56" i="9"/>
  <c r="H56" i="9" s="1"/>
  <c r="I56" i="9" s="1"/>
  <c r="F64" i="9"/>
  <c r="H64" i="9" s="1"/>
  <c r="I64" i="9" s="1"/>
  <c r="F72" i="9"/>
  <c r="F68" i="8"/>
  <c r="H68" i="8" s="1"/>
  <c r="I68" i="8" s="1"/>
  <c r="F56" i="8"/>
  <c r="H56" i="8" s="1"/>
  <c r="I56" i="8" s="1"/>
  <c r="F64" i="8"/>
  <c r="H64" i="8" s="1"/>
  <c r="I64" i="8" s="1"/>
  <c r="F72" i="8"/>
  <c r="F62" i="8"/>
  <c r="H62" i="8" s="1"/>
  <c r="I62" i="8" s="1"/>
  <c r="F70" i="8"/>
  <c r="H70" i="8" s="1"/>
  <c r="I70" i="8" s="1"/>
  <c r="F64" i="7"/>
  <c r="H64" i="7" s="1"/>
  <c r="I64" i="7" s="1"/>
  <c r="F72" i="7"/>
  <c r="F70" i="7"/>
  <c r="H70" i="7" s="1"/>
  <c r="I70" i="7" s="1"/>
  <c r="F56" i="7"/>
  <c r="H56" i="7" s="1"/>
  <c r="I56" i="7" s="1"/>
  <c r="F58" i="7"/>
  <c r="H58" i="7" s="1"/>
  <c r="I58" i="7" s="1"/>
  <c r="F60" i="7"/>
  <c r="H60" i="7" s="1"/>
  <c r="I60" i="7" s="1"/>
  <c r="F68" i="7"/>
  <c r="H68" i="7" s="1"/>
  <c r="I68" i="7" s="1"/>
  <c r="F60" i="6"/>
  <c r="H60" i="6" s="1"/>
  <c r="I60" i="6" s="1"/>
  <c r="F68" i="6"/>
  <c r="H68" i="6" s="1"/>
  <c r="I68" i="6" s="1"/>
  <c r="F64" i="6"/>
  <c r="H64" i="6" s="1"/>
  <c r="I64" i="6" s="1"/>
  <c r="F72" i="6"/>
  <c r="D73" i="6"/>
  <c r="F62" i="6"/>
  <c r="H62" i="6" s="1"/>
  <c r="I62" i="6" s="1"/>
  <c r="F70" i="6"/>
  <c r="H70" i="6" s="1"/>
  <c r="I70" i="6" s="1"/>
  <c r="D73" i="5"/>
  <c r="F65" i="5"/>
  <c r="H65" i="5" s="1"/>
  <c r="I65" i="5" s="1"/>
  <c r="F57" i="5"/>
  <c r="H57" i="5" s="1"/>
  <c r="I57" i="5" s="1"/>
  <c r="K4" i="5"/>
  <c r="L4" i="5" s="1"/>
  <c r="F55" i="5"/>
  <c r="H55" i="5" s="1"/>
  <c r="I55" i="5" s="1"/>
  <c r="F63" i="5"/>
  <c r="H63" i="5" s="1"/>
  <c r="I63" i="5" s="1"/>
  <c r="K4" i="13"/>
  <c r="I4" i="13"/>
  <c r="J5" i="13" s="1"/>
  <c r="J6" i="13" s="1"/>
  <c r="I29" i="13"/>
  <c r="J30" i="13" s="1"/>
  <c r="J31" i="13" s="1"/>
  <c r="K29" i="13"/>
  <c r="K54" i="13"/>
  <c r="I54" i="13"/>
  <c r="J55" i="13" s="1"/>
  <c r="D73" i="13"/>
  <c r="R5" i="12"/>
  <c r="K5" i="12"/>
  <c r="J6" i="12"/>
  <c r="J7" i="12" s="1"/>
  <c r="R30" i="12"/>
  <c r="K30" i="12"/>
  <c r="F54" i="12"/>
  <c r="H54" i="12" s="1"/>
  <c r="D73" i="12"/>
  <c r="K4" i="11"/>
  <c r="I4" i="11"/>
  <c r="J5" i="11" s="1"/>
  <c r="J6" i="11" s="1"/>
  <c r="R30" i="11"/>
  <c r="K30" i="11"/>
  <c r="J31" i="11"/>
  <c r="F54" i="11"/>
  <c r="H54" i="11" s="1"/>
  <c r="D73" i="11"/>
  <c r="K4" i="10"/>
  <c r="I4" i="10"/>
  <c r="J5" i="10" s="1"/>
  <c r="I29" i="10"/>
  <c r="J30" i="10" s="1"/>
  <c r="K29" i="10"/>
  <c r="K55" i="10"/>
  <c r="E73" i="10"/>
  <c r="I4" i="9"/>
  <c r="J5" i="9" s="1"/>
  <c r="K4" i="9"/>
  <c r="L29" i="9"/>
  <c r="E73" i="9"/>
  <c r="K4" i="8"/>
  <c r="I4" i="8"/>
  <c r="J5" i="8" s="1"/>
  <c r="L29" i="8"/>
  <c r="R30" i="8"/>
  <c r="K30" i="8"/>
  <c r="J31" i="8"/>
  <c r="F54" i="8"/>
  <c r="H54" i="8" s="1"/>
  <c r="D73" i="8"/>
  <c r="I4" i="7"/>
  <c r="J5" i="7" s="1"/>
  <c r="K4" i="7"/>
  <c r="K31" i="7"/>
  <c r="R31" i="7"/>
  <c r="K29" i="7"/>
  <c r="K30" i="7"/>
  <c r="L30" i="7" s="1"/>
  <c r="L29" i="7"/>
  <c r="R30" i="7"/>
  <c r="F54" i="7"/>
  <c r="H54" i="7" s="1"/>
  <c r="D73" i="7"/>
  <c r="L29" i="6"/>
  <c r="K30" i="6"/>
  <c r="R30" i="6"/>
  <c r="I4" i="6"/>
  <c r="J5" i="6" s="1"/>
  <c r="F54" i="6"/>
  <c r="H54" i="6" s="1"/>
  <c r="E73" i="6"/>
  <c r="R5" i="5"/>
  <c r="K5" i="5"/>
  <c r="J6" i="5"/>
  <c r="I29" i="5"/>
  <c r="J30" i="5" s="1"/>
  <c r="J31" i="5" s="1"/>
  <c r="K29" i="5"/>
  <c r="F54" i="5"/>
  <c r="H54" i="5" s="1"/>
  <c r="E73" i="5"/>
  <c r="K55" i="16" l="1"/>
  <c r="L54" i="16"/>
  <c r="R55" i="16"/>
  <c r="L5" i="16"/>
  <c r="R6" i="16"/>
  <c r="K6" i="16"/>
  <c r="L29" i="16"/>
  <c r="R30" i="16"/>
  <c r="K30" i="16"/>
  <c r="J31" i="16"/>
  <c r="J56" i="16"/>
  <c r="J7" i="16"/>
  <c r="K5" i="16"/>
  <c r="L4" i="16"/>
  <c r="R5" i="16"/>
  <c r="R31" i="15"/>
  <c r="K31" i="15"/>
  <c r="J32" i="15"/>
  <c r="K5" i="15"/>
  <c r="L4" i="15"/>
  <c r="R5" i="15"/>
  <c r="J6" i="15"/>
  <c r="K55" i="15"/>
  <c r="L54" i="15"/>
  <c r="R55" i="15"/>
  <c r="J56" i="15"/>
  <c r="L29" i="15"/>
  <c r="R30" i="15"/>
  <c r="K30" i="15"/>
  <c r="L30" i="15" s="1"/>
  <c r="K31" i="14"/>
  <c r="L31" i="14" s="1"/>
  <c r="L30" i="14"/>
  <c r="S30" i="14" s="1"/>
  <c r="W30" i="14" s="1"/>
  <c r="R31" i="14"/>
  <c r="K54" i="14"/>
  <c r="I54" i="14"/>
  <c r="J55" i="14" s="1"/>
  <c r="R34" i="14"/>
  <c r="K34" i="14"/>
  <c r="J35" i="14"/>
  <c r="R6" i="14"/>
  <c r="K6" i="14"/>
  <c r="K5" i="14"/>
  <c r="L5" i="14" s="1"/>
  <c r="L4" i="14"/>
  <c r="R5" i="14"/>
  <c r="R33" i="14"/>
  <c r="K33" i="14"/>
  <c r="L33" i="14" s="1"/>
  <c r="R32" i="14"/>
  <c r="K32" i="14"/>
  <c r="L32" i="14" s="1"/>
  <c r="S29" i="14"/>
  <c r="W29" i="14" s="1"/>
  <c r="J7" i="14"/>
  <c r="K54" i="10"/>
  <c r="L54" i="10" s="1"/>
  <c r="J56" i="13"/>
  <c r="J57" i="13" s="1"/>
  <c r="R31" i="12"/>
  <c r="J32" i="12"/>
  <c r="K32" i="12" s="1"/>
  <c r="K31" i="12"/>
  <c r="L30" i="12"/>
  <c r="L29" i="12"/>
  <c r="S29" i="12" s="1"/>
  <c r="W29" i="12" s="1"/>
  <c r="R30" i="9"/>
  <c r="J31" i="9"/>
  <c r="K54" i="9"/>
  <c r="I54" i="9"/>
  <c r="J55" i="9" s="1"/>
  <c r="R31" i="13"/>
  <c r="K31" i="13"/>
  <c r="J32" i="13"/>
  <c r="R6" i="13"/>
  <c r="K6" i="13"/>
  <c r="J7" i="13"/>
  <c r="R57" i="13"/>
  <c r="K57" i="13"/>
  <c r="R56" i="13"/>
  <c r="K56" i="13"/>
  <c r="L56" i="13" s="1"/>
  <c r="J58" i="13"/>
  <c r="R5" i="13"/>
  <c r="K5" i="13"/>
  <c r="L5" i="13" s="1"/>
  <c r="L4" i="13"/>
  <c r="L54" i="13"/>
  <c r="R55" i="13"/>
  <c r="K55" i="13"/>
  <c r="L55" i="13" s="1"/>
  <c r="L29" i="13"/>
  <c r="R30" i="13"/>
  <c r="K30" i="13"/>
  <c r="L30" i="13" s="1"/>
  <c r="S30" i="12"/>
  <c r="W30" i="12" s="1"/>
  <c r="R7" i="12"/>
  <c r="K7" i="12"/>
  <c r="J8" i="12"/>
  <c r="L5" i="12"/>
  <c r="R6" i="12"/>
  <c r="K6" i="12"/>
  <c r="L6" i="12" s="1"/>
  <c r="K54" i="12"/>
  <c r="I54" i="12"/>
  <c r="J55" i="12" s="1"/>
  <c r="S4" i="12"/>
  <c r="W4" i="12" s="1"/>
  <c r="R6" i="11"/>
  <c r="K6" i="11"/>
  <c r="J7" i="11"/>
  <c r="K54" i="11"/>
  <c r="I54" i="11"/>
  <c r="J55" i="11" s="1"/>
  <c r="S29" i="11"/>
  <c r="W29" i="11" s="1"/>
  <c r="L30" i="11"/>
  <c r="R31" i="11"/>
  <c r="K31" i="11"/>
  <c r="J32" i="11"/>
  <c r="R5" i="11"/>
  <c r="K5" i="11"/>
  <c r="L5" i="11" s="1"/>
  <c r="L4" i="11"/>
  <c r="S54" i="10"/>
  <c r="W54" i="10" s="1"/>
  <c r="L55" i="10"/>
  <c r="R56" i="10"/>
  <c r="K56" i="10"/>
  <c r="L29" i="10"/>
  <c r="K30" i="10"/>
  <c r="R30" i="10"/>
  <c r="J31" i="10"/>
  <c r="R5" i="10"/>
  <c r="K5" i="10"/>
  <c r="L4" i="10"/>
  <c r="J57" i="10"/>
  <c r="J6" i="10"/>
  <c r="L4" i="9"/>
  <c r="R5" i="9"/>
  <c r="K5" i="9"/>
  <c r="J6" i="9"/>
  <c r="S29" i="9"/>
  <c r="W29" i="9" s="1"/>
  <c r="L4" i="8"/>
  <c r="R5" i="8"/>
  <c r="K5" i="8"/>
  <c r="K54" i="8"/>
  <c r="I54" i="8"/>
  <c r="J55" i="8" s="1"/>
  <c r="S29" i="8"/>
  <c r="W29" i="8" s="1"/>
  <c r="L30" i="8"/>
  <c r="R31" i="8"/>
  <c r="K31" i="8"/>
  <c r="J32" i="8"/>
  <c r="J6" i="8"/>
  <c r="S30" i="7"/>
  <c r="W30" i="7" s="1"/>
  <c r="K54" i="7"/>
  <c r="I54" i="7"/>
  <c r="J55" i="7" s="1"/>
  <c r="R33" i="7"/>
  <c r="K33" i="7"/>
  <c r="S29" i="7"/>
  <c r="W29" i="7" s="1"/>
  <c r="K5" i="7"/>
  <c r="L4" i="7"/>
  <c r="R5" i="7"/>
  <c r="J34" i="7"/>
  <c r="K32" i="7"/>
  <c r="L32" i="7" s="1"/>
  <c r="L31" i="7"/>
  <c r="R32" i="7"/>
  <c r="J6" i="7"/>
  <c r="L30" i="6"/>
  <c r="K31" i="6"/>
  <c r="L31" i="6" s="1"/>
  <c r="R31" i="6"/>
  <c r="K5" i="6"/>
  <c r="R5" i="6"/>
  <c r="L4" i="6"/>
  <c r="K32" i="6"/>
  <c r="R32" i="6"/>
  <c r="K54" i="6"/>
  <c r="I54" i="6"/>
  <c r="J55" i="6" s="1"/>
  <c r="J33" i="6"/>
  <c r="S29" i="6"/>
  <c r="W29" i="6" s="1"/>
  <c r="J6" i="6"/>
  <c r="R31" i="5"/>
  <c r="K31" i="5"/>
  <c r="J32" i="5"/>
  <c r="R6" i="5"/>
  <c r="K6" i="5"/>
  <c r="L5" i="5"/>
  <c r="J7" i="5"/>
  <c r="S4" i="5"/>
  <c r="W4" i="5" s="1"/>
  <c r="K30" i="5"/>
  <c r="L30" i="5" s="1"/>
  <c r="L29" i="5"/>
  <c r="R30" i="5"/>
  <c r="I54" i="5"/>
  <c r="J55" i="5" s="1"/>
  <c r="K54" i="5"/>
  <c r="R31" i="16" l="1"/>
  <c r="K31" i="16"/>
  <c r="L30" i="16"/>
  <c r="J32" i="16"/>
  <c r="S5" i="16"/>
  <c r="W5" i="16" s="1"/>
  <c r="S4" i="16"/>
  <c r="W4" i="16" s="1"/>
  <c r="L55" i="16"/>
  <c r="K56" i="16"/>
  <c r="R56" i="16"/>
  <c r="J57" i="16"/>
  <c r="S29" i="16"/>
  <c r="W29" i="16" s="1"/>
  <c r="S54" i="16"/>
  <c r="W54" i="16" s="1"/>
  <c r="R7" i="16"/>
  <c r="K7" i="16"/>
  <c r="L6" i="16"/>
  <c r="J8" i="16"/>
  <c r="S30" i="15"/>
  <c r="W30" i="15" s="1"/>
  <c r="L55" i="15"/>
  <c r="K56" i="15"/>
  <c r="R56" i="15"/>
  <c r="J57" i="15"/>
  <c r="S4" i="15"/>
  <c r="W4" i="15" s="1"/>
  <c r="S54" i="15"/>
  <c r="W54" i="15" s="1"/>
  <c r="L5" i="15"/>
  <c r="R6" i="15"/>
  <c r="K6" i="15"/>
  <c r="J7" i="15"/>
  <c r="K32" i="15"/>
  <c r="L31" i="15"/>
  <c r="R32" i="15"/>
  <c r="J33" i="15"/>
  <c r="S29" i="15"/>
  <c r="W29" i="15" s="1"/>
  <c r="L54" i="14"/>
  <c r="S54" i="14" s="1"/>
  <c r="W54" i="14" s="1"/>
  <c r="R55" i="14"/>
  <c r="J56" i="14"/>
  <c r="K55" i="14"/>
  <c r="S33" i="14"/>
  <c r="W33" i="14" s="1"/>
  <c r="S5" i="14"/>
  <c r="W5" i="14" s="1"/>
  <c r="S32" i="14"/>
  <c r="W32" i="14" s="1"/>
  <c r="R35" i="14"/>
  <c r="K35" i="14"/>
  <c r="L34" i="14"/>
  <c r="J36" i="14"/>
  <c r="R7" i="14"/>
  <c r="K7" i="14"/>
  <c r="L6" i="14"/>
  <c r="J8" i="14"/>
  <c r="S31" i="14"/>
  <c r="W31" i="14" s="1"/>
  <c r="S4" i="14"/>
  <c r="W4" i="14" s="1"/>
  <c r="L31" i="12"/>
  <c r="R32" i="12"/>
  <c r="J33" i="12"/>
  <c r="K33" i="12" s="1"/>
  <c r="L30" i="9"/>
  <c r="S30" i="9" s="1"/>
  <c r="W30" i="9" s="1"/>
  <c r="K31" i="9"/>
  <c r="J32" i="9"/>
  <c r="R31" i="9"/>
  <c r="L54" i="9"/>
  <c r="S54" i="9" s="1"/>
  <c r="W54" i="9" s="1"/>
  <c r="R55" i="9"/>
  <c r="K55" i="9"/>
  <c r="J56" i="9"/>
  <c r="S56" i="13"/>
  <c r="W56" i="13" s="1"/>
  <c r="S55" i="13"/>
  <c r="W55" i="13" s="1"/>
  <c r="S30" i="13"/>
  <c r="W30" i="13" s="1"/>
  <c r="R7" i="13"/>
  <c r="K7" i="13"/>
  <c r="L6" i="13"/>
  <c r="J8" i="13"/>
  <c r="S54" i="13"/>
  <c r="W54" i="13" s="1"/>
  <c r="S29" i="13"/>
  <c r="W29" i="13" s="1"/>
  <c r="S4" i="13"/>
  <c r="W4" i="13" s="1"/>
  <c r="L31" i="13"/>
  <c r="R32" i="13"/>
  <c r="K32" i="13"/>
  <c r="J33" i="13"/>
  <c r="R58" i="13"/>
  <c r="K58" i="13"/>
  <c r="L57" i="13"/>
  <c r="J59" i="13"/>
  <c r="S5" i="13"/>
  <c r="W5" i="13" s="1"/>
  <c r="S6" i="12"/>
  <c r="W6" i="12" s="1"/>
  <c r="S5" i="12"/>
  <c r="W5" i="12" s="1"/>
  <c r="S31" i="12"/>
  <c r="W31" i="12" s="1"/>
  <c r="L54" i="12"/>
  <c r="R55" i="12"/>
  <c r="K55" i="12"/>
  <c r="J56" i="12"/>
  <c r="L7" i="12"/>
  <c r="R8" i="12"/>
  <c r="K8" i="12"/>
  <c r="J9" i="12"/>
  <c r="S5" i="11"/>
  <c r="W5" i="11" s="1"/>
  <c r="L31" i="11"/>
  <c r="R32" i="11"/>
  <c r="K32" i="11"/>
  <c r="J33" i="11"/>
  <c r="R7" i="11"/>
  <c r="K7" i="11"/>
  <c r="L6" i="11"/>
  <c r="J8" i="11"/>
  <c r="S4" i="11"/>
  <c r="W4" i="11" s="1"/>
  <c r="L54" i="11"/>
  <c r="R55" i="11"/>
  <c r="K55" i="11"/>
  <c r="J56" i="11"/>
  <c r="S30" i="11"/>
  <c r="W30" i="11" s="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L5" i="8"/>
  <c r="R6" i="8"/>
  <c r="K6" i="8"/>
  <c r="J7" i="8"/>
  <c r="S30" i="8"/>
  <c r="W30" i="8" s="1"/>
  <c r="L31" i="8"/>
  <c r="R32" i="8"/>
  <c r="K32" i="8"/>
  <c r="J33" i="8"/>
  <c r="L54" i="8"/>
  <c r="R55" i="8"/>
  <c r="K55" i="8"/>
  <c r="J56" i="8"/>
  <c r="S4" i="8"/>
  <c r="W4" i="8" s="1"/>
  <c r="S32" i="7"/>
  <c r="W32" i="7" s="1"/>
  <c r="L54" i="7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S31" i="6"/>
  <c r="W31" i="6" s="1"/>
  <c r="L32" i="6"/>
  <c r="K33" i="6"/>
  <c r="J34" i="6"/>
  <c r="R33" i="6"/>
  <c r="K6" i="6"/>
  <c r="R6" i="6"/>
  <c r="L5" i="6"/>
  <c r="J7" i="6"/>
  <c r="L54" i="6"/>
  <c r="R55" i="6"/>
  <c r="K55" i="6"/>
  <c r="J56" i="6"/>
  <c r="S4" i="6"/>
  <c r="W4" i="6" s="1"/>
  <c r="S30" i="6"/>
  <c r="W30" i="6" s="1"/>
  <c r="S30" i="5"/>
  <c r="W30" i="5" s="1"/>
  <c r="S29" i="5"/>
  <c r="W29" i="5" s="1"/>
  <c r="R7" i="5"/>
  <c r="K7" i="5"/>
  <c r="L6" i="5"/>
  <c r="J8" i="5"/>
  <c r="S5" i="5"/>
  <c r="W5" i="5" s="1"/>
  <c r="K32" i="5"/>
  <c r="L31" i="5"/>
  <c r="R32" i="5"/>
  <c r="J33" i="5"/>
  <c r="L54" i="5"/>
  <c r="R55" i="5"/>
  <c r="K55" i="5"/>
  <c r="J56" i="5"/>
  <c r="S55" i="16" l="1"/>
  <c r="W55" i="16" s="1"/>
  <c r="K8" i="16"/>
  <c r="L7" i="16"/>
  <c r="R8" i="16"/>
  <c r="J9" i="16"/>
  <c r="S6" i="16"/>
  <c r="W6" i="16" s="1"/>
  <c r="K57" i="16"/>
  <c r="L56" i="16"/>
  <c r="R57" i="16"/>
  <c r="J58" i="16"/>
  <c r="K32" i="16"/>
  <c r="L31" i="16"/>
  <c r="R32" i="16"/>
  <c r="J33" i="16"/>
  <c r="S30" i="16"/>
  <c r="W30" i="16" s="1"/>
  <c r="L32" i="15"/>
  <c r="R33" i="15"/>
  <c r="K33" i="15"/>
  <c r="J34" i="15"/>
  <c r="K57" i="15"/>
  <c r="L56" i="15"/>
  <c r="R57" i="15"/>
  <c r="J58" i="15"/>
  <c r="S31" i="15"/>
  <c r="W31" i="15" s="1"/>
  <c r="S55" i="15"/>
  <c r="W55" i="15" s="1"/>
  <c r="S5" i="15"/>
  <c r="W5" i="15" s="1"/>
  <c r="R7" i="15"/>
  <c r="K7" i="15"/>
  <c r="L6" i="15"/>
  <c r="J8" i="15"/>
  <c r="L55" i="14"/>
  <c r="S55" i="14" s="1"/>
  <c r="W55" i="14" s="1"/>
  <c r="R56" i="14"/>
  <c r="J57" i="14"/>
  <c r="K56" i="14"/>
  <c r="K8" i="14"/>
  <c r="L7" i="14"/>
  <c r="R8" i="14"/>
  <c r="J9" i="14"/>
  <c r="R36" i="14"/>
  <c r="K36" i="14"/>
  <c r="L35" i="14"/>
  <c r="J37" i="14"/>
  <c r="S6" i="14"/>
  <c r="W6" i="14" s="1"/>
  <c r="S34" i="14"/>
  <c r="W34" i="14" s="1"/>
  <c r="J34" i="12"/>
  <c r="L33" i="12" s="1"/>
  <c r="R33" i="12"/>
  <c r="L32" i="12"/>
  <c r="R32" i="9"/>
  <c r="L31" i="9"/>
  <c r="S31" i="9" s="1"/>
  <c r="W31" i="9" s="1"/>
  <c r="J33" i="9"/>
  <c r="K32" i="9"/>
  <c r="K56" i="9"/>
  <c r="L55" i="9"/>
  <c r="S55" i="9" s="1"/>
  <c r="W55" i="9" s="1"/>
  <c r="J57" i="9"/>
  <c r="R56" i="9"/>
  <c r="L58" i="13"/>
  <c r="R59" i="13"/>
  <c r="K59" i="13"/>
  <c r="J60" i="13"/>
  <c r="R8" i="13"/>
  <c r="K8" i="13"/>
  <c r="L7" i="13"/>
  <c r="J9" i="13"/>
  <c r="L32" i="13"/>
  <c r="R33" i="13"/>
  <c r="K33" i="13"/>
  <c r="J34" i="13"/>
  <c r="S57" i="13"/>
  <c r="W57" i="13" s="1"/>
  <c r="S31" i="13"/>
  <c r="W31" i="13" s="1"/>
  <c r="S6" i="13"/>
  <c r="W6" i="13" s="1"/>
  <c r="S7" i="12"/>
  <c r="W7" i="12" s="1"/>
  <c r="S54" i="12"/>
  <c r="W54" i="12" s="1"/>
  <c r="S32" i="12"/>
  <c r="W32" i="12" s="1"/>
  <c r="R56" i="12"/>
  <c r="K56" i="12"/>
  <c r="L55" i="12"/>
  <c r="J57" i="12"/>
  <c r="K34" i="12"/>
  <c r="J35" i="12"/>
  <c r="L8" i="12"/>
  <c r="R9" i="12"/>
  <c r="K9" i="12"/>
  <c r="J10" i="12"/>
  <c r="R56" i="11"/>
  <c r="K56" i="11"/>
  <c r="L55" i="11"/>
  <c r="J57" i="11"/>
  <c r="S31" i="11"/>
  <c r="W31" i="11" s="1"/>
  <c r="R8" i="11"/>
  <c r="K8" i="11"/>
  <c r="L7" i="11"/>
  <c r="J9" i="11"/>
  <c r="L32" i="11"/>
  <c r="R33" i="11"/>
  <c r="K33" i="11"/>
  <c r="J34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S5" i="9"/>
  <c r="W5" i="9" s="1"/>
  <c r="L6" i="9"/>
  <c r="R7" i="9"/>
  <c r="K7" i="9"/>
  <c r="J8" i="9"/>
  <c r="L6" i="8"/>
  <c r="R7" i="8"/>
  <c r="K7" i="8"/>
  <c r="J8" i="8"/>
  <c r="S54" i="8"/>
  <c r="W54" i="8" s="1"/>
  <c r="S31" i="8"/>
  <c r="W31" i="8" s="1"/>
  <c r="R56" i="8"/>
  <c r="K56" i="8"/>
  <c r="L55" i="8"/>
  <c r="J57" i="8"/>
  <c r="L32" i="8"/>
  <c r="R33" i="8"/>
  <c r="K33" i="8"/>
  <c r="J34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S32" i="6"/>
  <c r="W32" i="6" s="1"/>
  <c r="R56" i="6"/>
  <c r="K56" i="6"/>
  <c r="L55" i="6"/>
  <c r="J57" i="6"/>
  <c r="S5" i="6"/>
  <c r="W5" i="6" s="1"/>
  <c r="L33" i="6"/>
  <c r="K34" i="6"/>
  <c r="J35" i="6"/>
  <c r="R34" i="6"/>
  <c r="S31" i="5"/>
  <c r="W31" i="5" s="1"/>
  <c r="R8" i="5"/>
  <c r="K8" i="5"/>
  <c r="L7" i="5"/>
  <c r="J9" i="5"/>
  <c r="S54" i="5"/>
  <c r="W54" i="5" s="1"/>
  <c r="S6" i="5"/>
  <c r="W6" i="5" s="1"/>
  <c r="L55" i="5"/>
  <c r="K56" i="5"/>
  <c r="R56" i="5"/>
  <c r="J57" i="5"/>
  <c r="K33" i="5"/>
  <c r="L32" i="5"/>
  <c r="R33" i="5"/>
  <c r="J34" i="5"/>
  <c r="S56" i="16" l="1"/>
  <c r="W56" i="16" s="1"/>
  <c r="L57" i="16"/>
  <c r="K58" i="16"/>
  <c r="R58" i="16"/>
  <c r="J59" i="16"/>
  <c r="L8" i="16"/>
  <c r="R9" i="16"/>
  <c r="K9" i="16"/>
  <c r="J10" i="16"/>
  <c r="L32" i="16"/>
  <c r="R33" i="16"/>
  <c r="K33" i="16"/>
  <c r="J34" i="16"/>
  <c r="S7" i="16"/>
  <c r="W7" i="16" s="1"/>
  <c r="S31" i="16"/>
  <c r="W31" i="16" s="1"/>
  <c r="S56" i="15"/>
  <c r="W56" i="15" s="1"/>
  <c r="S6" i="15"/>
  <c r="W6" i="15" s="1"/>
  <c r="R34" i="15"/>
  <c r="K34" i="15"/>
  <c r="L33" i="15"/>
  <c r="J35" i="15"/>
  <c r="L57" i="15"/>
  <c r="K58" i="15"/>
  <c r="R58" i="15"/>
  <c r="J59" i="15"/>
  <c r="K8" i="15"/>
  <c r="L7" i="15"/>
  <c r="R8" i="15"/>
  <c r="J9" i="15"/>
  <c r="S32" i="15"/>
  <c r="W32" i="15" s="1"/>
  <c r="L56" i="14"/>
  <c r="S56" i="14" s="1"/>
  <c r="W56" i="14" s="1"/>
  <c r="J58" i="14"/>
  <c r="R57" i="14"/>
  <c r="K57" i="14"/>
  <c r="S7" i="14"/>
  <c r="W7" i="14" s="1"/>
  <c r="R37" i="14"/>
  <c r="K37" i="14"/>
  <c r="L36" i="14"/>
  <c r="J38" i="14"/>
  <c r="K9" i="14"/>
  <c r="L8" i="14"/>
  <c r="R9" i="14"/>
  <c r="J10" i="14"/>
  <c r="S35" i="14"/>
  <c r="W35" i="14" s="1"/>
  <c r="R34" i="12"/>
  <c r="L32" i="9"/>
  <c r="S32" i="9" s="1"/>
  <c r="W32" i="9" s="1"/>
  <c r="J34" i="9"/>
  <c r="R33" i="9"/>
  <c r="K33" i="9"/>
  <c r="L56" i="9"/>
  <c r="S56" i="9" s="1"/>
  <c r="W56" i="9" s="1"/>
  <c r="R57" i="9"/>
  <c r="K57" i="9"/>
  <c r="J58" i="9"/>
  <c r="L33" i="13"/>
  <c r="R34" i="13"/>
  <c r="K34" i="13"/>
  <c r="J35" i="13"/>
  <c r="R9" i="13"/>
  <c r="K9" i="13"/>
  <c r="L8" i="13"/>
  <c r="J10" i="13"/>
  <c r="R60" i="13"/>
  <c r="K60" i="13"/>
  <c r="L59" i="13"/>
  <c r="J61" i="13"/>
  <c r="S7" i="13"/>
  <c r="W7" i="13" s="1"/>
  <c r="S32" i="13"/>
  <c r="W32" i="13" s="1"/>
  <c r="S58" i="13"/>
  <c r="W58" i="13" s="1"/>
  <c r="S8" i="12"/>
  <c r="W8" i="12" s="1"/>
  <c r="S33" i="12"/>
  <c r="W33" i="12" s="1"/>
  <c r="L9" i="12"/>
  <c r="R10" i="12"/>
  <c r="K10" i="12"/>
  <c r="J11" i="12"/>
  <c r="L34" i="12"/>
  <c r="R35" i="12"/>
  <c r="K35" i="12"/>
  <c r="J36" i="12"/>
  <c r="L56" i="12"/>
  <c r="R57" i="12"/>
  <c r="K57" i="12"/>
  <c r="J58" i="12"/>
  <c r="S55" i="12"/>
  <c r="W55" i="12" s="1"/>
  <c r="S32" i="11"/>
  <c r="W32" i="11" s="1"/>
  <c r="S55" i="11"/>
  <c r="W55" i="11" s="1"/>
  <c r="R9" i="11"/>
  <c r="K9" i="11"/>
  <c r="L8" i="11"/>
  <c r="J10" i="11"/>
  <c r="L56" i="11"/>
  <c r="R57" i="11"/>
  <c r="K57" i="11"/>
  <c r="J58" i="11"/>
  <c r="L33" i="11"/>
  <c r="R34" i="11"/>
  <c r="K34" i="11"/>
  <c r="J35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S6" i="9"/>
  <c r="W6" i="9" s="1"/>
  <c r="L7" i="9"/>
  <c r="R8" i="9"/>
  <c r="K8" i="9"/>
  <c r="J9" i="9"/>
  <c r="L56" i="8"/>
  <c r="R57" i="8"/>
  <c r="K57" i="8"/>
  <c r="J58" i="8"/>
  <c r="S55" i="8"/>
  <c r="W55" i="8" s="1"/>
  <c r="L33" i="8"/>
  <c r="R34" i="8"/>
  <c r="K34" i="8"/>
  <c r="J35" i="8"/>
  <c r="L7" i="8"/>
  <c r="R8" i="8"/>
  <c r="K8" i="8"/>
  <c r="J9" i="8"/>
  <c r="S32" i="8"/>
  <c r="W32" i="8" s="1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33" i="6"/>
  <c r="W33" i="6" s="1"/>
  <c r="S55" i="6"/>
  <c r="W55" i="6" s="1"/>
  <c r="S6" i="6"/>
  <c r="W6" i="6" s="1"/>
  <c r="L56" i="6"/>
  <c r="R57" i="6"/>
  <c r="K57" i="6"/>
  <c r="J58" i="6"/>
  <c r="L34" i="6"/>
  <c r="K35" i="6"/>
  <c r="R35" i="6"/>
  <c r="J36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R9" i="5"/>
  <c r="K9" i="5"/>
  <c r="L8" i="5"/>
  <c r="J10" i="5"/>
  <c r="S7" i="5"/>
  <c r="W7" i="5" s="1"/>
  <c r="R10" i="16" l="1"/>
  <c r="K10" i="16"/>
  <c r="L9" i="16"/>
  <c r="J11" i="16"/>
  <c r="S57" i="16"/>
  <c r="W57" i="16" s="1"/>
  <c r="R34" i="16"/>
  <c r="K34" i="16"/>
  <c r="L33" i="16"/>
  <c r="J35" i="16"/>
  <c r="S32" i="16"/>
  <c r="W32" i="16" s="1"/>
  <c r="S8" i="16"/>
  <c r="W8" i="16" s="1"/>
  <c r="K59" i="16"/>
  <c r="L58" i="16"/>
  <c r="R59" i="16"/>
  <c r="J60" i="16"/>
  <c r="S57" i="15"/>
  <c r="W57" i="15" s="1"/>
  <c r="S33" i="15"/>
  <c r="W33" i="15" s="1"/>
  <c r="S7" i="15"/>
  <c r="W7" i="15" s="1"/>
  <c r="K59" i="15"/>
  <c r="L58" i="15"/>
  <c r="R59" i="15"/>
  <c r="J60" i="15"/>
  <c r="K35" i="15"/>
  <c r="L34" i="15"/>
  <c r="R35" i="15"/>
  <c r="J36" i="15"/>
  <c r="L8" i="15"/>
  <c r="R9" i="15"/>
  <c r="K9" i="15"/>
  <c r="J10" i="15"/>
  <c r="J59" i="14"/>
  <c r="R58" i="14"/>
  <c r="K58" i="14"/>
  <c r="L57" i="14"/>
  <c r="S57" i="14" s="1"/>
  <c r="W57" i="14" s="1"/>
  <c r="R38" i="14"/>
  <c r="K38" i="14"/>
  <c r="L37" i="14"/>
  <c r="J39" i="14"/>
  <c r="S8" i="14"/>
  <c r="W8" i="14" s="1"/>
  <c r="R10" i="14"/>
  <c r="K10" i="14"/>
  <c r="L9" i="14"/>
  <c r="J11" i="14"/>
  <c r="S36" i="14"/>
  <c r="W36" i="14" s="1"/>
  <c r="R34" i="9"/>
  <c r="L33" i="9"/>
  <c r="S33" i="9" s="1"/>
  <c r="W33" i="9" s="1"/>
  <c r="K34" i="9"/>
  <c r="J35" i="9"/>
  <c r="J59" i="9"/>
  <c r="R58" i="9"/>
  <c r="K58" i="9"/>
  <c r="L57" i="9"/>
  <c r="S57" i="9" s="1"/>
  <c r="W57" i="9" s="1"/>
  <c r="R10" i="13"/>
  <c r="K10" i="13"/>
  <c r="L9" i="13"/>
  <c r="J11" i="13"/>
  <c r="L60" i="13"/>
  <c r="R61" i="13"/>
  <c r="K61" i="13"/>
  <c r="J62" i="13"/>
  <c r="L34" i="13"/>
  <c r="R35" i="13"/>
  <c r="K35" i="13"/>
  <c r="J36" i="13"/>
  <c r="S59" i="13"/>
  <c r="W59" i="13" s="1"/>
  <c r="S8" i="13"/>
  <c r="W8" i="13" s="1"/>
  <c r="S33" i="13"/>
  <c r="W33" i="13" s="1"/>
  <c r="S56" i="12"/>
  <c r="W56" i="12" s="1"/>
  <c r="S9" i="12"/>
  <c r="W9" i="12" s="1"/>
  <c r="R58" i="12"/>
  <c r="K58" i="12"/>
  <c r="L57" i="12"/>
  <c r="J59" i="12"/>
  <c r="S34" i="12"/>
  <c r="W34" i="12" s="1"/>
  <c r="L35" i="12"/>
  <c r="R36" i="12"/>
  <c r="K36" i="12"/>
  <c r="J37" i="12"/>
  <c r="L10" i="12"/>
  <c r="R11" i="12"/>
  <c r="K11" i="12"/>
  <c r="J12" i="12"/>
  <c r="L34" i="11"/>
  <c r="R35" i="11"/>
  <c r="K35" i="11"/>
  <c r="J36" i="11"/>
  <c r="R58" i="11"/>
  <c r="K58" i="11"/>
  <c r="L57" i="11"/>
  <c r="J59" i="11"/>
  <c r="R10" i="11"/>
  <c r="K10" i="11"/>
  <c r="L9" i="11"/>
  <c r="J11" i="11"/>
  <c r="S8" i="11"/>
  <c r="W8" i="11" s="1"/>
  <c r="S33" i="11"/>
  <c r="W33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33" i="8"/>
  <c r="W33" i="8" s="1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34" i="6"/>
  <c r="W34" i="6" s="1"/>
  <c r="S56" i="6"/>
  <c r="W56" i="6" s="1"/>
  <c r="S7" i="6"/>
  <c r="W7" i="6" s="1"/>
  <c r="L35" i="6"/>
  <c r="K36" i="6"/>
  <c r="R36" i="6"/>
  <c r="J37" i="6"/>
  <c r="R58" i="6"/>
  <c r="K58" i="6"/>
  <c r="L57" i="6"/>
  <c r="J59" i="6"/>
  <c r="R10" i="5"/>
  <c r="K10" i="5"/>
  <c r="L9" i="5"/>
  <c r="J11" i="5"/>
  <c r="R35" i="5"/>
  <c r="K35" i="5"/>
  <c r="L34" i="5"/>
  <c r="J36" i="5"/>
  <c r="S8" i="5"/>
  <c r="W8" i="5" s="1"/>
  <c r="S33" i="5"/>
  <c r="W33" i="5" s="1"/>
  <c r="L57" i="5"/>
  <c r="K58" i="5"/>
  <c r="R58" i="5"/>
  <c r="J59" i="5"/>
  <c r="S56" i="5"/>
  <c r="W56" i="5" s="1"/>
  <c r="S33" i="16" l="1"/>
  <c r="W33" i="16" s="1"/>
  <c r="K35" i="16"/>
  <c r="L34" i="16"/>
  <c r="R35" i="16"/>
  <c r="J36" i="16"/>
  <c r="S58" i="16"/>
  <c r="W58" i="16" s="1"/>
  <c r="K11" i="16"/>
  <c r="L10" i="16"/>
  <c r="R11" i="16"/>
  <c r="J12" i="16"/>
  <c r="S9" i="16"/>
  <c r="W9" i="16" s="1"/>
  <c r="L59" i="16"/>
  <c r="R60" i="16"/>
  <c r="K60" i="16"/>
  <c r="J61" i="16"/>
  <c r="L59" i="15"/>
  <c r="K60" i="15"/>
  <c r="R60" i="15"/>
  <c r="J61" i="15"/>
  <c r="S8" i="15"/>
  <c r="W8" i="15" s="1"/>
  <c r="S34" i="15"/>
  <c r="W34" i="15" s="1"/>
  <c r="L35" i="15"/>
  <c r="R36" i="15"/>
  <c r="K36" i="15"/>
  <c r="J37" i="15"/>
  <c r="S58" i="15"/>
  <c r="W58" i="15" s="1"/>
  <c r="R10" i="15"/>
  <c r="K10" i="15"/>
  <c r="L9" i="15"/>
  <c r="J11" i="15"/>
  <c r="L58" i="14"/>
  <c r="S58" i="14" s="1"/>
  <c r="W58" i="14" s="1"/>
  <c r="K59" i="14"/>
  <c r="J60" i="14"/>
  <c r="R59" i="14"/>
  <c r="R11" i="14"/>
  <c r="K11" i="14"/>
  <c r="L10" i="14"/>
  <c r="J12" i="14"/>
  <c r="S9" i="14"/>
  <c r="W9" i="14" s="1"/>
  <c r="R39" i="14"/>
  <c r="K39" i="14"/>
  <c r="L38" i="14"/>
  <c r="J40" i="14"/>
  <c r="S37" i="14"/>
  <c r="W37" i="14" s="1"/>
  <c r="R35" i="9"/>
  <c r="L34" i="9"/>
  <c r="S34" i="9" s="1"/>
  <c r="W34" i="9" s="1"/>
  <c r="K35" i="9"/>
  <c r="J36" i="9"/>
  <c r="L58" i="9"/>
  <c r="S58" i="9" s="1"/>
  <c r="W58" i="9" s="1"/>
  <c r="R59" i="9"/>
  <c r="J60" i="9"/>
  <c r="K59" i="9"/>
  <c r="L35" i="13"/>
  <c r="R36" i="13"/>
  <c r="K36" i="13"/>
  <c r="J37" i="13"/>
  <c r="R62" i="13"/>
  <c r="K62" i="13"/>
  <c r="L61" i="13"/>
  <c r="J63" i="13"/>
  <c r="S9" i="13"/>
  <c r="W9" i="13" s="1"/>
  <c r="R11" i="13"/>
  <c r="K11" i="13"/>
  <c r="L10" i="13"/>
  <c r="J12" i="13"/>
  <c r="S34" i="13"/>
  <c r="W34" i="13" s="1"/>
  <c r="S60" i="13"/>
  <c r="W60" i="13" s="1"/>
  <c r="L11" i="12"/>
  <c r="R12" i="12"/>
  <c r="K12" i="12"/>
  <c r="J13" i="12"/>
  <c r="L58" i="12"/>
  <c r="R59" i="12"/>
  <c r="K59" i="12"/>
  <c r="J60" i="12"/>
  <c r="S10" i="12"/>
  <c r="W10" i="12" s="1"/>
  <c r="S35" i="12"/>
  <c r="W35" i="12" s="1"/>
  <c r="S57" i="12"/>
  <c r="W57" i="12" s="1"/>
  <c r="L36" i="12"/>
  <c r="R37" i="12"/>
  <c r="K37" i="12"/>
  <c r="J38" i="12"/>
  <c r="R11" i="11"/>
  <c r="K11" i="11"/>
  <c r="L10" i="11"/>
  <c r="J12" i="11"/>
  <c r="L58" i="11"/>
  <c r="R59" i="11"/>
  <c r="K59" i="11"/>
  <c r="J60" i="11"/>
  <c r="L35" i="11"/>
  <c r="R36" i="11"/>
  <c r="K36" i="11"/>
  <c r="J37" i="11"/>
  <c r="S9" i="11"/>
  <c r="W9" i="11" s="1"/>
  <c r="S57" i="11"/>
  <c r="W57" i="11" s="1"/>
  <c r="S34" i="11"/>
  <c r="W34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35" i="6"/>
  <c r="W35" i="6" s="1"/>
  <c r="S8" i="6"/>
  <c r="W8" i="6" s="1"/>
  <c r="K10" i="6"/>
  <c r="L9" i="6"/>
  <c r="R10" i="6"/>
  <c r="J11" i="6"/>
  <c r="L58" i="6"/>
  <c r="R59" i="6"/>
  <c r="K59" i="6"/>
  <c r="J60" i="6"/>
  <c r="L36" i="6"/>
  <c r="K37" i="6"/>
  <c r="J38" i="6"/>
  <c r="R37" i="6"/>
  <c r="S57" i="6"/>
  <c r="W57" i="6" s="1"/>
  <c r="L58" i="5"/>
  <c r="R59" i="5"/>
  <c r="K59" i="5"/>
  <c r="J60" i="5"/>
  <c r="K36" i="5"/>
  <c r="L35" i="5"/>
  <c r="R36" i="5"/>
  <c r="J37" i="5"/>
  <c r="R11" i="5"/>
  <c r="K11" i="5"/>
  <c r="L10" i="5"/>
  <c r="J12" i="5"/>
  <c r="S34" i="5"/>
  <c r="W34" i="5" s="1"/>
  <c r="S9" i="5"/>
  <c r="W9" i="5" s="1"/>
  <c r="S57" i="5"/>
  <c r="W57" i="5" s="1"/>
  <c r="L11" i="16" l="1"/>
  <c r="R12" i="16"/>
  <c r="K12" i="16"/>
  <c r="J13" i="16"/>
  <c r="S10" i="16"/>
  <c r="W10" i="16" s="1"/>
  <c r="L35" i="16"/>
  <c r="R36" i="16"/>
  <c r="K36" i="16"/>
  <c r="J37" i="16"/>
  <c r="S34" i="16"/>
  <c r="W34" i="16" s="1"/>
  <c r="S59" i="16"/>
  <c r="W59" i="16" s="1"/>
  <c r="K61" i="16"/>
  <c r="L60" i="16"/>
  <c r="R61" i="16"/>
  <c r="J62" i="16"/>
  <c r="K11" i="15"/>
  <c r="L10" i="15"/>
  <c r="R11" i="15"/>
  <c r="J12" i="15"/>
  <c r="S35" i="15"/>
  <c r="W35" i="15" s="1"/>
  <c r="S9" i="15"/>
  <c r="W9" i="15" s="1"/>
  <c r="K61" i="15"/>
  <c r="L60" i="15"/>
  <c r="R61" i="15"/>
  <c r="J62" i="15"/>
  <c r="R37" i="15"/>
  <c r="K37" i="15"/>
  <c r="L36" i="15"/>
  <c r="J38" i="15"/>
  <c r="S59" i="15"/>
  <c r="W59" i="15" s="1"/>
  <c r="K60" i="14"/>
  <c r="L59" i="14"/>
  <c r="S59" i="14" s="1"/>
  <c r="W59" i="14" s="1"/>
  <c r="J61" i="14"/>
  <c r="R60" i="14"/>
  <c r="R40" i="14"/>
  <c r="K40" i="14"/>
  <c r="L39" i="14"/>
  <c r="J41" i="14"/>
  <c r="K12" i="14"/>
  <c r="L11" i="14"/>
  <c r="R12" i="14"/>
  <c r="J13" i="14"/>
  <c r="S38" i="14"/>
  <c r="W38" i="14" s="1"/>
  <c r="S10" i="14"/>
  <c r="W10" i="14" s="1"/>
  <c r="R36" i="9"/>
  <c r="L35" i="9"/>
  <c r="S35" i="9" s="1"/>
  <c r="W35" i="9" s="1"/>
  <c r="K36" i="9"/>
  <c r="J37" i="9"/>
  <c r="R60" i="9"/>
  <c r="K60" i="9"/>
  <c r="L59" i="9"/>
  <c r="S59" i="9" s="1"/>
  <c r="W59" i="9" s="1"/>
  <c r="J61" i="9"/>
  <c r="R12" i="13"/>
  <c r="K12" i="13"/>
  <c r="L11" i="13"/>
  <c r="J13" i="13"/>
  <c r="L62" i="13"/>
  <c r="R63" i="13"/>
  <c r="K63" i="13"/>
  <c r="J64" i="13"/>
  <c r="L36" i="13"/>
  <c r="R37" i="13"/>
  <c r="K37" i="13"/>
  <c r="J38" i="13"/>
  <c r="S61" i="13"/>
  <c r="W61" i="13" s="1"/>
  <c r="S10" i="13"/>
  <c r="W10" i="13" s="1"/>
  <c r="S35" i="13"/>
  <c r="W35" i="13" s="1"/>
  <c r="R60" i="12"/>
  <c r="K60" i="12"/>
  <c r="L59" i="12"/>
  <c r="J61" i="12"/>
  <c r="L12" i="12"/>
  <c r="R13" i="12"/>
  <c r="K13" i="12"/>
  <c r="J14" i="12"/>
  <c r="S36" i="12"/>
  <c r="W36" i="12" s="1"/>
  <c r="L37" i="12"/>
  <c r="R38" i="12"/>
  <c r="K38" i="12"/>
  <c r="J39" i="12"/>
  <c r="S58" i="12"/>
  <c r="W58" i="12" s="1"/>
  <c r="S11" i="12"/>
  <c r="W11" i="12" s="1"/>
  <c r="L36" i="11"/>
  <c r="R37" i="11"/>
  <c r="K37" i="11"/>
  <c r="J38" i="11"/>
  <c r="R60" i="11"/>
  <c r="K60" i="11"/>
  <c r="L59" i="11"/>
  <c r="J61" i="11"/>
  <c r="R12" i="11"/>
  <c r="K12" i="11"/>
  <c r="L11" i="11"/>
  <c r="J13" i="11"/>
  <c r="S10" i="11"/>
  <c r="W10" i="11" s="1"/>
  <c r="S35" i="11"/>
  <c r="W35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L37" i="6"/>
  <c r="K38" i="6"/>
  <c r="J39" i="6"/>
  <c r="R38" i="6"/>
  <c r="S9" i="6"/>
  <c r="W9" i="6" s="1"/>
  <c r="S36" i="6"/>
  <c r="W36" i="6" s="1"/>
  <c r="S58" i="6"/>
  <c r="W58" i="6" s="1"/>
  <c r="R12" i="5"/>
  <c r="K12" i="5"/>
  <c r="L11" i="5"/>
  <c r="J13" i="5"/>
  <c r="L59" i="5"/>
  <c r="K60" i="5"/>
  <c r="R60" i="5"/>
  <c r="J61" i="5"/>
  <c r="S35" i="5"/>
  <c r="W35" i="5" s="1"/>
  <c r="K37" i="5"/>
  <c r="L36" i="5"/>
  <c r="R37" i="5"/>
  <c r="J38" i="5"/>
  <c r="S10" i="5"/>
  <c r="W10" i="5" s="1"/>
  <c r="S58" i="5"/>
  <c r="W58" i="5" s="1"/>
  <c r="R13" i="16" l="1"/>
  <c r="K13" i="16"/>
  <c r="L12" i="16"/>
  <c r="J14" i="16"/>
  <c r="R37" i="16"/>
  <c r="K37" i="16"/>
  <c r="L36" i="16"/>
  <c r="J38" i="16"/>
  <c r="S35" i="16"/>
  <c r="W35" i="16" s="1"/>
  <c r="L61" i="16"/>
  <c r="R62" i="16"/>
  <c r="K62" i="16"/>
  <c r="J63" i="16"/>
  <c r="S60" i="16"/>
  <c r="W60" i="16" s="1"/>
  <c r="S11" i="16"/>
  <c r="W11" i="16" s="1"/>
  <c r="L61" i="15"/>
  <c r="R62" i="15"/>
  <c r="K62" i="15"/>
  <c r="J63" i="15"/>
  <c r="S60" i="15"/>
  <c r="W60" i="15" s="1"/>
  <c r="K38" i="15"/>
  <c r="L37" i="15"/>
  <c r="R38" i="15"/>
  <c r="J39" i="15"/>
  <c r="L11" i="15"/>
  <c r="R12" i="15"/>
  <c r="K12" i="15"/>
  <c r="J13" i="15"/>
  <c r="S36" i="15"/>
  <c r="W36" i="15" s="1"/>
  <c r="S10" i="15"/>
  <c r="W10" i="15" s="1"/>
  <c r="L60" i="14"/>
  <c r="S60" i="14" s="1"/>
  <c r="W60" i="14" s="1"/>
  <c r="K61" i="14"/>
  <c r="J62" i="14"/>
  <c r="R61" i="14"/>
  <c r="K13" i="14"/>
  <c r="L12" i="14"/>
  <c r="R13" i="14"/>
  <c r="J14" i="14"/>
  <c r="R41" i="14"/>
  <c r="K41" i="14"/>
  <c r="L40" i="14"/>
  <c r="J42" i="14"/>
  <c r="S39" i="14"/>
  <c r="W39" i="14" s="1"/>
  <c r="S11" i="14"/>
  <c r="W11" i="14" s="1"/>
  <c r="R37" i="9"/>
  <c r="K37" i="9"/>
  <c r="L36" i="9"/>
  <c r="S36" i="9" s="1"/>
  <c r="W36" i="9" s="1"/>
  <c r="J38" i="9"/>
  <c r="L60" i="9"/>
  <c r="S60" i="9" s="1"/>
  <c r="W60" i="9" s="1"/>
  <c r="R61" i="9"/>
  <c r="K61" i="9"/>
  <c r="J62" i="9"/>
  <c r="L37" i="13"/>
  <c r="R38" i="13"/>
  <c r="K38" i="13"/>
  <c r="J39" i="13"/>
  <c r="R64" i="13"/>
  <c r="K64" i="13"/>
  <c r="L63" i="13"/>
  <c r="J65" i="13"/>
  <c r="R13" i="13"/>
  <c r="K13" i="13"/>
  <c r="L12" i="13"/>
  <c r="J14" i="13"/>
  <c r="S11" i="13"/>
  <c r="W11" i="13" s="1"/>
  <c r="S36" i="13"/>
  <c r="W36" i="13" s="1"/>
  <c r="S62" i="13"/>
  <c r="W62" i="13" s="1"/>
  <c r="L13" i="12"/>
  <c r="R14" i="12"/>
  <c r="K14" i="12"/>
  <c r="J15" i="12"/>
  <c r="L60" i="12"/>
  <c r="R61" i="12"/>
  <c r="K61" i="12"/>
  <c r="J62" i="12"/>
  <c r="S37" i="12"/>
  <c r="W37" i="12" s="1"/>
  <c r="L38" i="12"/>
  <c r="R39" i="12"/>
  <c r="K39" i="12"/>
  <c r="J40" i="12"/>
  <c r="S59" i="12"/>
  <c r="W59" i="12" s="1"/>
  <c r="S12" i="12"/>
  <c r="W12" i="12" s="1"/>
  <c r="R13" i="11"/>
  <c r="K13" i="11"/>
  <c r="L12" i="11"/>
  <c r="J14" i="11"/>
  <c r="L60" i="11"/>
  <c r="R61" i="11"/>
  <c r="K61" i="11"/>
  <c r="J62" i="11"/>
  <c r="L37" i="11"/>
  <c r="R38" i="11"/>
  <c r="K38" i="11"/>
  <c r="J39" i="11"/>
  <c r="S11" i="11"/>
  <c r="W11" i="11" s="1"/>
  <c r="S59" i="11"/>
  <c r="W59" i="11" s="1"/>
  <c r="S36" i="11"/>
  <c r="W36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L11" i="9"/>
  <c r="R12" i="9"/>
  <c r="K12" i="9"/>
  <c r="J13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L38" i="6"/>
  <c r="K39" i="6"/>
  <c r="R39" i="6"/>
  <c r="J40" i="6"/>
  <c r="S10" i="6"/>
  <c r="W10" i="6" s="1"/>
  <c r="S59" i="6"/>
  <c r="W59" i="6" s="1"/>
  <c r="S37" i="6"/>
  <c r="W37" i="6" s="1"/>
  <c r="S36" i="5"/>
  <c r="W36" i="5" s="1"/>
  <c r="R13" i="5"/>
  <c r="K13" i="5"/>
  <c r="J14" i="5"/>
  <c r="L12" i="5"/>
  <c r="S11" i="5"/>
  <c r="W11" i="5" s="1"/>
  <c r="K38" i="5"/>
  <c r="L37" i="5"/>
  <c r="R38" i="5"/>
  <c r="J39" i="5"/>
  <c r="L60" i="5"/>
  <c r="R61" i="5"/>
  <c r="K61" i="5"/>
  <c r="J62" i="5"/>
  <c r="S59" i="5"/>
  <c r="W59" i="5" s="1"/>
  <c r="S61" i="16" l="1"/>
  <c r="W61" i="16" s="1"/>
  <c r="K38" i="16"/>
  <c r="L37" i="16"/>
  <c r="R38" i="16"/>
  <c r="J39" i="16"/>
  <c r="S36" i="16"/>
  <c r="W36" i="16" s="1"/>
  <c r="K14" i="16"/>
  <c r="L13" i="16"/>
  <c r="R14" i="16"/>
  <c r="J15" i="16"/>
  <c r="K63" i="16"/>
  <c r="L62" i="16"/>
  <c r="R63" i="16"/>
  <c r="J64" i="16"/>
  <c r="S12" i="16"/>
  <c r="W12" i="16" s="1"/>
  <c r="S11" i="15"/>
  <c r="W11" i="15" s="1"/>
  <c r="L38" i="15"/>
  <c r="R39" i="15"/>
  <c r="K39" i="15"/>
  <c r="J40" i="15"/>
  <c r="S37" i="15"/>
  <c r="W37" i="15" s="1"/>
  <c r="K63" i="15"/>
  <c r="L62" i="15"/>
  <c r="R63" i="15"/>
  <c r="J64" i="15"/>
  <c r="R13" i="15"/>
  <c r="K13" i="15"/>
  <c r="L12" i="15"/>
  <c r="J14" i="15"/>
  <c r="S61" i="15"/>
  <c r="W61" i="15" s="1"/>
  <c r="L61" i="14"/>
  <c r="S61" i="14" s="1"/>
  <c r="W61" i="14" s="1"/>
  <c r="R62" i="14"/>
  <c r="K62" i="14"/>
  <c r="J63" i="14"/>
  <c r="S40" i="14"/>
  <c r="W40" i="14" s="1"/>
  <c r="S12" i="14"/>
  <c r="W12" i="14" s="1"/>
  <c r="R42" i="14"/>
  <c r="K42" i="14"/>
  <c r="L41" i="14"/>
  <c r="J43" i="14"/>
  <c r="R14" i="14"/>
  <c r="K14" i="14"/>
  <c r="L13" i="14"/>
  <c r="J15" i="14"/>
  <c r="R38" i="9"/>
  <c r="K38" i="9"/>
  <c r="J39" i="9"/>
  <c r="L37" i="9"/>
  <c r="S37" i="9" s="1"/>
  <c r="W37" i="9" s="1"/>
  <c r="R62" i="9"/>
  <c r="L61" i="9"/>
  <c r="S61" i="9" s="1"/>
  <c r="W61" i="9" s="1"/>
  <c r="J63" i="9"/>
  <c r="K62" i="9"/>
  <c r="R14" i="13"/>
  <c r="K14" i="13"/>
  <c r="L13" i="13"/>
  <c r="J15" i="13"/>
  <c r="S63" i="13"/>
  <c r="W63" i="13" s="1"/>
  <c r="L64" i="13"/>
  <c r="R65" i="13"/>
  <c r="K65" i="13"/>
  <c r="J66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L14" i="12"/>
  <c r="R15" i="12"/>
  <c r="K15" i="12"/>
  <c r="J16" i="12"/>
  <c r="S38" i="12"/>
  <c r="W38" i="12" s="1"/>
  <c r="L39" i="12"/>
  <c r="R40" i="12"/>
  <c r="K40" i="12"/>
  <c r="J41" i="12"/>
  <c r="S60" i="12"/>
  <c r="W60" i="12" s="1"/>
  <c r="S13" i="12"/>
  <c r="W13" i="12" s="1"/>
  <c r="L38" i="11"/>
  <c r="R39" i="11"/>
  <c r="K39" i="11"/>
  <c r="J40" i="11"/>
  <c r="R62" i="11"/>
  <c r="K62" i="11"/>
  <c r="L61" i="11"/>
  <c r="J63" i="11"/>
  <c r="R14" i="11"/>
  <c r="K14" i="11"/>
  <c r="L13" i="11"/>
  <c r="J15" i="11"/>
  <c r="S12" i="11"/>
  <c r="W12" i="11" s="1"/>
  <c r="S37" i="11"/>
  <c r="W37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11" i="9"/>
  <c r="W11" i="9" s="1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L39" i="6"/>
  <c r="K40" i="6"/>
  <c r="R40" i="6"/>
  <c r="J41" i="6"/>
  <c r="R62" i="6"/>
  <c r="K62" i="6"/>
  <c r="L61" i="6"/>
  <c r="J63" i="6"/>
  <c r="R13" i="6"/>
  <c r="K13" i="6"/>
  <c r="L12" i="6"/>
  <c r="J14" i="6"/>
  <c r="S38" i="6"/>
  <c r="W38" i="6" s="1"/>
  <c r="S60" i="6"/>
  <c r="W60" i="6" s="1"/>
  <c r="L61" i="5"/>
  <c r="K62" i="5"/>
  <c r="R62" i="5"/>
  <c r="J63" i="5"/>
  <c r="R39" i="5"/>
  <c r="K39" i="5"/>
  <c r="L38" i="5"/>
  <c r="J40" i="5"/>
  <c r="S37" i="5"/>
  <c r="W37" i="5" s="1"/>
  <c r="S12" i="5"/>
  <c r="W12" i="5" s="1"/>
  <c r="S60" i="5"/>
  <c r="W60" i="5" s="1"/>
  <c r="R14" i="5"/>
  <c r="K14" i="5"/>
  <c r="L13" i="5"/>
  <c r="J15" i="5"/>
  <c r="L63" i="16" l="1"/>
  <c r="R64" i="16"/>
  <c r="K64" i="16"/>
  <c r="J65" i="16"/>
  <c r="S37" i="16"/>
  <c r="W37" i="16" s="1"/>
  <c r="L14" i="16"/>
  <c r="R15" i="16"/>
  <c r="K15" i="16"/>
  <c r="J16" i="16"/>
  <c r="S13" i="16"/>
  <c r="W13" i="16" s="1"/>
  <c r="S62" i="16"/>
  <c r="W62" i="16" s="1"/>
  <c r="L38" i="16"/>
  <c r="R39" i="16"/>
  <c r="K39" i="16"/>
  <c r="J40" i="16"/>
  <c r="R40" i="15"/>
  <c r="K40" i="15"/>
  <c r="L39" i="15"/>
  <c r="J41" i="15"/>
  <c r="L63" i="15"/>
  <c r="R64" i="15"/>
  <c r="K64" i="15"/>
  <c r="J65" i="15"/>
  <c r="S62" i="15"/>
  <c r="W62" i="15" s="1"/>
  <c r="K14" i="15"/>
  <c r="L13" i="15"/>
  <c r="R14" i="15"/>
  <c r="J15" i="15"/>
  <c r="S12" i="15"/>
  <c r="W12" i="15" s="1"/>
  <c r="S38" i="15"/>
  <c r="W38" i="15" s="1"/>
  <c r="K63" i="14"/>
  <c r="R63" i="14"/>
  <c r="J64" i="14"/>
  <c r="L62" i="14"/>
  <c r="S62" i="14" s="1"/>
  <c r="W62" i="14" s="1"/>
  <c r="K15" i="14"/>
  <c r="L14" i="14"/>
  <c r="R15" i="14"/>
  <c r="J16" i="14"/>
  <c r="R43" i="14"/>
  <c r="K43" i="14"/>
  <c r="L42" i="14"/>
  <c r="J44" i="14"/>
  <c r="S13" i="14"/>
  <c r="W13" i="14" s="1"/>
  <c r="S41" i="14"/>
  <c r="W41" i="14" s="1"/>
  <c r="R39" i="9"/>
  <c r="K39" i="9"/>
  <c r="J40" i="9"/>
  <c r="L38" i="9"/>
  <c r="S38" i="9" s="1"/>
  <c r="W38" i="9" s="1"/>
  <c r="L62" i="9"/>
  <c r="S62" i="9" s="1"/>
  <c r="W62" i="9" s="1"/>
  <c r="R63" i="9"/>
  <c r="K63" i="9"/>
  <c r="J64" i="9"/>
  <c r="S38" i="13"/>
  <c r="W38" i="13" s="1"/>
  <c r="S13" i="13"/>
  <c r="W13" i="13" s="1"/>
  <c r="R66" i="13"/>
  <c r="K66" i="13"/>
  <c r="L65" i="13"/>
  <c r="J67" i="13"/>
  <c r="R15" i="13"/>
  <c r="K15" i="13"/>
  <c r="L14" i="13"/>
  <c r="J16" i="13"/>
  <c r="S64" i="13"/>
  <c r="W64" i="13" s="1"/>
  <c r="L39" i="13"/>
  <c r="R40" i="13"/>
  <c r="K40" i="13"/>
  <c r="J41" i="13"/>
  <c r="L15" i="12"/>
  <c r="R16" i="12"/>
  <c r="K16" i="12"/>
  <c r="J17" i="12"/>
  <c r="L62" i="12"/>
  <c r="R63" i="12"/>
  <c r="K63" i="12"/>
  <c r="J64" i="12"/>
  <c r="S39" i="12"/>
  <c r="W39" i="12" s="1"/>
  <c r="S61" i="12"/>
  <c r="W61" i="12" s="1"/>
  <c r="L40" i="12"/>
  <c r="R41" i="12"/>
  <c r="K41" i="12"/>
  <c r="J42" i="12"/>
  <c r="S14" i="12"/>
  <c r="W14" i="12" s="1"/>
  <c r="R15" i="11"/>
  <c r="K15" i="11"/>
  <c r="L14" i="11"/>
  <c r="J16" i="11"/>
  <c r="L62" i="11"/>
  <c r="R63" i="11"/>
  <c r="K63" i="11"/>
  <c r="J64" i="11"/>
  <c r="L39" i="11"/>
  <c r="R40" i="11"/>
  <c r="K40" i="11"/>
  <c r="J41" i="11"/>
  <c r="S13" i="11"/>
  <c r="W13" i="11" s="1"/>
  <c r="S61" i="11"/>
  <c r="W61" i="11" s="1"/>
  <c r="S38" i="11"/>
  <c r="W38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R14" i="9"/>
  <c r="L13" i="9"/>
  <c r="K14" i="9"/>
  <c r="J15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S39" i="6"/>
  <c r="W39" i="6" s="1"/>
  <c r="R14" i="6"/>
  <c r="K14" i="6"/>
  <c r="L13" i="6"/>
  <c r="J15" i="6"/>
  <c r="L62" i="6"/>
  <c r="R63" i="6"/>
  <c r="K63" i="6"/>
  <c r="J64" i="6"/>
  <c r="L40" i="6"/>
  <c r="K41" i="6"/>
  <c r="J42" i="6"/>
  <c r="R41" i="6"/>
  <c r="S12" i="6"/>
  <c r="W12" i="6" s="1"/>
  <c r="S61" i="6"/>
  <c r="W61" i="6" s="1"/>
  <c r="L62" i="5"/>
  <c r="R63" i="5"/>
  <c r="K63" i="5"/>
  <c r="J64" i="5"/>
  <c r="L14" i="5"/>
  <c r="R15" i="5"/>
  <c r="K15" i="5"/>
  <c r="J16" i="5"/>
  <c r="K40" i="5"/>
  <c r="L39" i="5"/>
  <c r="R40" i="5"/>
  <c r="J41" i="5"/>
  <c r="S38" i="5"/>
  <c r="W38" i="5" s="1"/>
  <c r="S13" i="5"/>
  <c r="W13" i="5" s="1"/>
  <c r="S61" i="5"/>
  <c r="W61" i="5" s="1"/>
  <c r="S14" i="16" l="1"/>
  <c r="W14" i="16" s="1"/>
  <c r="R40" i="16"/>
  <c r="K40" i="16"/>
  <c r="L39" i="16"/>
  <c r="J41" i="16"/>
  <c r="K65" i="16"/>
  <c r="L64" i="16"/>
  <c r="R65" i="16"/>
  <c r="J66" i="16"/>
  <c r="S38" i="16"/>
  <c r="W38" i="16" s="1"/>
  <c r="R16" i="16"/>
  <c r="K16" i="16"/>
  <c r="L15" i="16"/>
  <c r="J17" i="16"/>
  <c r="S63" i="16"/>
  <c r="W63" i="16" s="1"/>
  <c r="S13" i="15"/>
  <c r="W13" i="15" s="1"/>
  <c r="K65" i="15"/>
  <c r="L64" i="15"/>
  <c r="R65" i="15"/>
  <c r="J66" i="15"/>
  <c r="S63" i="15"/>
  <c r="W63" i="15" s="1"/>
  <c r="K41" i="15"/>
  <c r="L40" i="15"/>
  <c r="R41" i="15"/>
  <c r="J42" i="15"/>
  <c r="S39" i="15"/>
  <c r="W39" i="15" s="1"/>
  <c r="L14" i="15"/>
  <c r="R15" i="15"/>
  <c r="K15" i="15"/>
  <c r="J16" i="15"/>
  <c r="R64" i="14"/>
  <c r="L63" i="14"/>
  <c r="S63" i="14" s="1"/>
  <c r="W63" i="14" s="1"/>
  <c r="K64" i="14"/>
  <c r="J65" i="14"/>
  <c r="R44" i="14"/>
  <c r="K44" i="14"/>
  <c r="L43" i="14"/>
  <c r="J45" i="14"/>
  <c r="S42" i="14"/>
  <c r="W42" i="14" s="1"/>
  <c r="S14" i="14"/>
  <c r="W14" i="14" s="1"/>
  <c r="K16" i="14"/>
  <c r="L15" i="14"/>
  <c r="R16" i="14"/>
  <c r="J17" i="14"/>
  <c r="L39" i="9"/>
  <c r="S39" i="9" s="1"/>
  <c r="W39" i="9" s="1"/>
  <c r="J41" i="9"/>
  <c r="R40" i="9"/>
  <c r="K40" i="9"/>
  <c r="L63" i="9"/>
  <c r="S63" i="9" s="1"/>
  <c r="W63" i="9" s="1"/>
  <c r="K64" i="9"/>
  <c r="J65" i="9"/>
  <c r="R64" i="9"/>
  <c r="R16" i="13"/>
  <c r="K16" i="13"/>
  <c r="L15" i="13"/>
  <c r="J17" i="13"/>
  <c r="L66" i="13"/>
  <c r="R67" i="13"/>
  <c r="K67" i="13"/>
  <c r="J68" i="13"/>
  <c r="S65" i="13"/>
  <c r="W65" i="13" s="1"/>
  <c r="S14" i="13"/>
  <c r="W14" i="13" s="1"/>
  <c r="L40" i="13"/>
  <c r="R41" i="13"/>
  <c r="K41" i="13"/>
  <c r="J42" i="13"/>
  <c r="S39" i="13"/>
  <c r="W39" i="13" s="1"/>
  <c r="L16" i="12"/>
  <c r="R17" i="12"/>
  <c r="K17" i="12"/>
  <c r="J18" i="12"/>
  <c r="L41" i="12"/>
  <c r="R42" i="12"/>
  <c r="K42" i="12"/>
  <c r="J43" i="12"/>
  <c r="R64" i="12"/>
  <c r="K64" i="12"/>
  <c r="L63" i="12"/>
  <c r="J65" i="12"/>
  <c r="S40" i="12"/>
  <c r="W40" i="12" s="1"/>
  <c r="S62" i="12"/>
  <c r="W62" i="12" s="1"/>
  <c r="S15" i="12"/>
  <c r="W15" i="12" s="1"/>
  <c r="L40" i="11"/>
  <c r="R41" i="11"/>
  <c r="K41" i="11"/>
  <c r="J42" i="11"/>
  <c r="R64" i="11"/>
  <c r="K64" i="11"/>
  <c r="L63" i="11"/>
  <c r="J65" i="11"/>
  <c r="R16" i="11"/>
  <c r="K16" i="11"/>
  <c r="L15" i="11"/>
  <c r="J17" i="11"/>
  <c r="S14" i="11"/>
  <c r="W14" i="11" s="1"/>
  <c r="S39" i="11"/>
  <c r="W39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S40" i="6"/>
  <c r="W40" i="6" s="1"/>
  <c r="R64" i="6"/>
  <c r="K64" i="6"/>
  <c r="L63" i="6"/>
  <c r="J65" i="6"/>
  <c r="R15" i="6"/>
  <c r="K15" i="6"/>
  <c r="L14" i="6"/>
  <c r="J16" i="6"/>
  <c r="S62" i="6"/>
  <c r="W62" i="6" s="1"/>
  <c r="L41" i="6"/>
  <c r="K42" i="6"/>
  <c r="J43" i="6"/>
  <c r="R42" i="6"/>
  <c r="S13" i="6"/>
  <c r="W13" i="6" s="1"/>
  <c r="K41" i="5"/>
  <c r="L40" i="5"/>
  <c r="R41" i="5"/>
  <c r="J42" i="5"/>
  <c r="L15" i="5"/>
  <c r="R16" i="5"/>
  <c r="K16" i="5"/>
  <c r="J17" i="5"/>
  <c r="L63" i="5"/>
  <c r="K64" i="5"/>
  <c r="R64" i="5"/>
  <c r="J65" i="5"/>
  <c r="S39" i="5"/>
  <c r="W39" i="5" s="1"/>
  <c r="S14" i="5"/>
  <c r="W14" i="5" s="1"/>
  <c r="S62" i="5"/>
  <c r="W62" i="5" s="1"/>
  <c r="S64" i="16" l="1"/>
  <c r="W64" i="16" s="1"/>
  <c r="K41" i="16"/>
  <c r="L40" i="16"/>
  <c r="R41" i="16"/>
  <c r="J42" i="16"/>
  <c r="S39" i="16"/>
  <c r="W39" i="16" s="1"/>
  <c r="K17" i="16"/>
  <c r="L16" i="16"/>
  <c r="R17" i="16"/>
  <c r="J18" i="16"/>
  <c r="L65" i="16"/>
  <c r="R66" i="16"/>
  <c r="K66" i="16"/>
  <c r="J67" i="16"/>
  <c r="S15" i="16"/>
  <c r="W15" i="16" s="1"/>
  <c r="L41" i="15"/>
  <c r="R42" i="15"/>
  <c r="K42" i="15"/>
  <c r="J43" i="15"/>
  <c r="R16" i="15"/>
  <c r="K16" i="15"/>
  <c r="L15" i="15"/>
  <c r="J17" i="15"/>
  <c r="L65" i="15"/>
  <c r="R66" i="15"/>
  <c r="K66" i="15"/>
  <c r="J67" i="15"/>
  <c r="S40" i="15"/>
  <c r="W40" i="15" s="1"/>
  <c r="S64" i="15"/>
  <c r="W64" i="15" s="1"/>
  <c r="S14" i="15"/>
  <c r="W14" i="15" s="1"/>
  <c r="L64" i="14"/>
  <c r="S64" i="14" s="1"/>
  <c r="W64" i="14" s="1"/>
  <c r="K65" i="14"/>
  <c r="R65" i="14"/>
  <c r="J66" i="14"/>
  <c r="R17" i="14"/>
  <c r="L16" i="14"/>
  <c r="K17" i="14"/>
  <c r="J18" i="14"/>
  <c r="R45" i="14"/>
  <c r="K45" i="14"/>
  <c r="L44" i="14"/>
  <c r="J46" i="14"/>
  <c r="S43" i="14"/>
  <c r="W43" i="14" s="1"/>
  <c r="S15" i="14"/>
  <c r="W15" i="14" s="1"/>
  <c r="R41" i="9"/>
  <c r="L40" i="9"/>
  <c r="S40" i="9" s="1"/>
  <c r="W40" i="9" s="1"/>
  <c r="K41" i="9"/>
  <c r="J42" i="9"/>
  <c r="L64" i="9"/>
  <c r="S64" i="9" s="1"/>
  <c r="W64" i="9" s="1"/>
  <c r="R65" i="9"/>
  <c r="K65" i="9"/>
  <c r="J66" i="9"/>
  <c r="L41" i="13"/>
  <c r="R42" i="13"/>
  <c r="K42" i="13"/>
  <c r="J43" i="13"/>
  <c r="R68" i="13"/>
  <c r="K68" i="13"/>
  <c r="L67" i="13"/>
  <c r="J69" i="13"/>
  <c r="S15" i="13"/>
  <c r="W15" i="13" s="1"/>
  <c r="R17" i="13"/>
  <c r="K17" i="13"/>
  <c r="L16" i="13"/>
  <c r="J18" i="13"/>
  <c r="S40" i="13"/>
  <c r="W40" i="13" s="1"/>
  <c r="S66" i="13"/>
  <c r="W66" i="13" s="1"/>
  <c r="L64" i="12"/>
  <c r="R65" i="12"/>
  <c r="K65" i="12"/>
  <c r="J66" i="12"/>
  <c r="L42" i="12"/>
  <c r="R43" i="12"/>
  <c r="K43" i="12"/>
  <c r="J44" i="12"/>
  <c r="L17" i="12"/>
  <c r="R18" i="12"/>
  <c r="K18" i="12"/>
  <c r="J19" i="12"/>
  <c r="S41" i="12"/>
  <c r="W41" i="12" s="1"/>
  <c r="S63" i="12"/>
  <c r="W63" i="12" s="1"/>
  <c r="S16" i="12"/>
  <c r="W16" i="12" s="1"/>
  <c r="R17" i="11"/>
  <c r="K17" i="11"/>
  <c r="L16" i="11"/>
  <c r="J18" i="11"/>
  <c r="L64" i="11"/>
  <c r="R65" i="11"/>
  <c r="K65" i="11"/>
  <c r="J66" i="11"/>
  <c r="L41" i="11"/>
  <c r="R42" i="11"/>
  <c r="K42" i="11"/>
  <c r="J43" i="11"/>
  <c r="S15" i="11"/>
  <c r="W15" i="11" s="1"/>
  <c r="S63" i="11"/>
  <c r="W63" i="11" s="1"/>
  <c r="S40" i="11"/>
  <c r="W40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R16" i="9"/>
  <c r="K16" i="9"/>
  <c r="L15" i="9"/>
  <c r="J17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L42" i="6"/>
  <c r="K43" i="6"/>
  <c r="R43" i="6"/>
  <c r="J44" i="6"/>
  <c r="R16" i="6"/>
  <c r="K16" i="6"/>
  <c r="L15" i="6"/>
  <c r="J17" i="6"/>
  <c r="L64" i="6"/>
  <c r="R65" i="6"/>
  <c r="K65" i="6"/>
  <c r="J66" i="6"/>
  <c r="S41" i="6"/>
  <c r="W41" i="6" s="1"/>
  <c r="S14" i="6"/>
  <c r="W14" i="6" s="1"/>
  <c r="S63" i="6"/>
  <c r="W63" i="6" s="1"/>
  <c r="L16" i="5"/>
  <c r="R17" i="5"/>
  <c r="K17" i="5"/>
  <c r="J18" i="5"/>
  <c r="L64" i="5"/>
  <c r="R65" i="5"/>
  <c r="K65" i="5"/>
  <c r="J66" i="5"/>
  <c r="S40" i="5"/>
  <c r="W40" i="5" s="1"/>
  <c r="K42" i="5"/>
  <c r="L41" i="5"/>
  <c r="R42" i="5"/>
  <c r="J43" i="5"/>
  <c r="S63" i="5"/>
  <c r="W63" i="5" s="1"/>
  <c r="S15" i="5"/>
  <c r="W15" i="5" s="1"/>
  <c r="S16" i="16" l="1"/>
  <c r="W16" i="16" s="1"/>
  <c r="L17" i="16"/>
  <c r="R18" i="16"/>
  <c r="K18" i="16"/>
  <c r="J19" i="16"/>
  <c r="L41" i="16"/>
  <c r="R42" i="16"/>
  <c r="K42" i="16"/>
  <c r="J43" i="16"/>
  <c r="K67" i="16"/>
  <c r="L66" i="16"/>
  <c r="R67" i="16"/>
  <c r="J68" i="16"/>
  <c r="S40" i="16"/>
  <c r="W40" i="16" s="1"/>
  <c r="S65" i="16"/>
  <c r="W65" i="16" s="1"/>
  <c r="K67" i="15"/>
  <c r="L66" i="15"/>
  <c r="R67" i="15"/>
  <c r="J68" i="15"/>
  <c r="S65" i="15"/>
  <c r="W65" i="15" s="1"/>
  <c r="K17" i="15"/>
  <c r="L16" i="15"/>
  <c r="R17" i="15"/>
  <c r="J18" i="15"/>
  <c r="S15" i="15"/>
  <c r="W15" i="15" s="1"/>
  <c r="R43" i="15"/>
  <c r="K43" i="15"/>
  <c r="L42" i="15"/>
  <c r="J44" i="15"/>
  <c r="S41" i="15"/>
  <c r="W41" i="15" s="1"/>
  <c r="J67" i="14"/>
  <c r="R66" i="14"/>
  <c r="L65" i="14"/>
  <c r="S65" i="14" s="1"/>
  <c r="W65" i="14" s="1"/>
  <c r="K66" i="14"/>
  <c r="R46" i="14"/>
  <c r="L45" i="14"/>
  <c r="K46" i="14"/>
  <c r="J47" i="14"/>
  <c r="L17" i="14"/>
  <c r="K18" i="14"/>
  <c r="R18" i="14"/>
  <c r="J19" i="14"/>
  <c r="S44" i="14"/>
  <c r="W44" i="14" s="1"/>
  <c r="S16" i="14"/>
  <c r="W16" i="14" s="1"/>
  <c r="L41" i="9"/>
  <c r="S41" i="9" s="1"/>
  <c r="W41" i="9" s="1"/>
  <c r="R42" i="9"/>
  <c r="K42" i="9"/>
  <c r="J43" i="9"/>
  <c r="J67" i="9"/>
  <c r="R66" i="9"/>
  <c r="K66" i="9"/>
  <c r="L65" i="9"/>
  <c r="S65" i="9" s="1"/>
  <c r="W65" i="9" s="1"/>
  <c r="L68" i="13"/>
  <c r="R69" i="13"/>
  <c r="K69" i="13"/>
  <c r="J70" i="13"/>
  <c r="L42" i="13"/>
  <c r="R43" i="13"/>
  <c r="K43" i="13"/>
  <c r="J44" i="13"/>
  <c r="S67" i="13"/>
  <c r="W67" i="13" s="1"/>
  <c r="R18" i="13"/>
  <c r="K18" i="13"/>
  <c r="L17" i="13"/>
  <c r="J19" i="13"/>
  <c r="S16" i="13"/>
  <c r="W16" i="13" s="1"/>
  <c r="S41" i="13"/>
  <c r="W41" i="13" s="1"/>
  <c r="L18" i="12"/>
  <c r="R19" i="12"/>
  <c r="K19" i="12"/>
  <c r="J20" i="12"/>
  <c r="L43" i="12"/>
  <c r="R44" i="12"/>
  <c r="K44" i="12"/>
  <c r="J45" i="12"/>
  <c r="R66" i="12"/>
  <c r="K66" i="12"/>
  <c r="L65" i="12"/>
  <c r="J67" i="12"/>
  <c r="S17" i="12"/>
  <c r="W17" i="12" s="1"/>
  <c r="S42" i="12"/>
  <c r="W42" i="12" s="1"/>
  <c r="S64" i="12"/>
  <c r="W64" i="12" s="1"/>
  <c r="L42" i="11"/>
  <c r="R43" i="11"/>
  <c r="K43" i="11"/>
  <c r="J44" i="11"/>
  <c r="R66" i="11"/>
  <c r="K66" i="11"/>
  <c r="L65" i="11"/>
  <c r="J67" i="11"/>
  <c r="R18" i="11"/>
  <c r="K18" i="11"/>
  <c r="L17" i="11"/>
  <c r="J19" i="11"/>
  <c r="S16" i="11"/>
  <c r="W16" i="11" s="1"/>
  <c r="S41" i="11"/>
  <c r="W41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L43" i="6"/>
  <c r="K44" i="6"/>
  <c r="R44" i="6"/>
  <c r="J45" i="6"/>
  <c r="R66" i="6"/>
  <c r="K66" i="6"/>
  <c r="L65" i="6"/>
  <c r="J67" i="6"/>
  <c r="S15" i="6"/>
  <c r="W15" i="6" s="1"/>
  <c r="S64" i="6"/>
  <c r="W64" i="6" s="1"/>
  <c r="S42" i="6"/>
  <c r="W42" i="6" s="1"/>
  <c r="S41" i="5"/>
  <c r="W41" i="5" s="1"/>
  <c r="L65" i="5"/>
  <c r="K66" i="5"/>
  <c r="R66" i="5"/>
  <c r="J67" i="5"/>
  <c r="L17" i="5"/>
  <c r="K18" i="5"/>
  <c r="R18" i="5"/>
  <c r="J19" i="5"/>
  <c r="R43" i="5"/>
  <c r="L42" i="5"/>
  <c r="K43" i="5"/>
  <c r="J44" i="5"/>
  <c r="S64" i="5"/>
  <c r="W64" i="5" s="1"/>
  <c r="S16" i="5"/>
  <c r="W16" i="5" s="1"/>
  <c r="S41" i="16" l="1"/>
  <c r="W41" i="16" s="1"/>
  <c r="R19" i="16"/>
  <c r="K19" i="16"/>
  <c r="L18" i="16"/>
  <c r="J20" i="16"/>
  <c r="S17" i="16"/>
  <c r="W17" i="16" s="1"/>
  <c r="S66" i="16"/>
  <c r="W66" i="16" s="1"/>
  <c r="L67" i="16"/>
  <c r="K68" i="16"/>
  <c r="R68" i="16"/>
  <c r="J69" i="16"/>
  <c r="R43" i="16"/>
  <c r="K43" i="16"/>
  <c r="L42" i="16"/>
  <c r="J44" i="16"/>
  <c r="L17" i="15"/>
  <c r="R18" i="15"/>
  <c r="K18" i="15"/>
  <c r="J19" i="15"/>
  <c r="S16" i="15"/>
  <c r="W16" i="15" s="1"/>
  <c r="L67" i="15"/>
  <c r="R68" i="15"/>
  <c r="K68" i="15"/>
  <c r="J69" i="15"/>
  <c r="K44" i="15"/>
  <c r="L43" i="15"/>
  <c r="R44" i="15"/>
  <c r="J45" i="15"/>
  <c r="S66" i="15"/>
  <c r="W66" i="15" s="1"/>
  <c r="S42" i="15"/>
  <c r="W42" i="15" s="1"/>
  <c r="L66" i="14"/>
  <c r="S66" i="14" s="1"/>
  <c r="W66" i="14" s="1"/>
  <c r="R67" i="14"/>
  <c r="K67" i="14"/>
  <c r="J68" i="14"/>
  <c r="L18" i="14"/>
  <c r="R19" i="14"/>
  <c r="K19" i="14"/>
  <c r="J20" i="14"/>
  <c r="R47" i="14"/>
  <c r="K47" i="14"/>
  <c r="L47" i="14" s="1"/>
  <c r="L46" i="14"/>
  <c r="S45" i="14"/>
  <c r="W45" i="14" s="1"/>
  <c r="S17" i="14"/>
  <c r="W17" i="14" s="1"/>
  <c r="J44" i="9"/>
  <c r="K43" i="9"/>
  <c r="R43" i="9"/>
  <c r="L42" i="9"/>
  <c r="S42" i="9" s="1"/>
  <c r="W42" i="9" s="1"/>
  <c r="J68" i="9"/>
  <c r="L66" i="9"/>
  <c r="S66" i="9" s="1"/>
  <c r="W66" i="9" s="1"/>
  <c r="K67" i="9"/>
  <c r="R67" i="9"/>
  <c r="L43" i="13"/>
  <c r="R44" i="13"/>
  <c r="K44" i="13"/>
  <c r="J45" i="13"/>
  <c r="R70" i="13"/>
  <c r="K70" i="13"/>
  <c r="L69" i="13"/>
  <c r="J71" i="13"/>
  <c r="R19" i="13"/>
  <c r="K19" i="13"/>
  <c r="L18" i="13"/>
  <c r="J20" i="13"/>
  <c r="S17" i="13"/>
  <c r="W17" i="13" s="1"/>
  <c r="S42" i="13"/>
  <c r="W42" i="13" s="1"/>
  <c r="S68" i="13"/>
  <c r="W68" i="13" s="1"/>
  <c r="S65" i="12"/>
  <c r="W65" i="12" s="1"/>
  <c r="L66" i="12"/>
  <c r="R67" i="12"/>
  <c r="K67" i="12"/>
  <c r="J68" i="12"/>
  <c r="L44" i="12"/>
  <c r="R45" i="12"/>
  <c r="K45" i="12"/>
  <c r="J46" i="12"/>
  <c r="L19" i="12"/>
  <c r="R20" i="12"/>
  <c r="K20" i="12"/>
  <c r="J21" i="12"/>
  <c r="S43" i="12"/>
  <c r="W43" i="12" s="1"/>
  <c r="S18" i="12"/>
  <c r="W18" i="12" s="1"/>
  <c r="R19" i="11"/>
  <c r="K19" i="11"/>
  <c r="L18" i="11"/>
  <c r="J20" i="11"/>
  <c r="L66" i="11"/>
  <c r="R67" i="11"/>
  <c r="K67" i="11"/>
  <c r="J68" i="11"/>
  <c r="L43" i="11"/>
  <c r="R44" i="11"/>
  <c r="K44" i="11"/>
  <c r="J45" i="11"/>
  <c r="S17" i="11"/>
  <c r="W17" i="11" s="1"/>
  <c r="S65" i="11"/>
  <c r="W65" i="11" s="1"/>
  <c r="S42" i="11"/>
  <c r="W42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S16" i="9"/>
  <c r="W16" i="9" s="1"/>
  <c r="R18" i="9"/>
  <c r="K18" i="9"/>
  <c r="L17" i="9"/>
  <c r="J19" i="9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45" i="6"/>
  <c r="L44" i="6"/>
  <c r="K45" i="6"/>
  <c r="J46" i="6"/>
  <c r="R18" i="6"/>
  <c r="K18" i="6"/>
  <c r="J19" i="6"/>
  <c r="L17" i="6"/>
  <c r="S65" i="6"/>
  <c r="W65" i="6" s="1"/>
  <c r="S16" i="6"/>
  <c r="W16" i="6" s="1"/>
  <c r="S43" i="6"/>
  <c r="W43" i="6" s="1"/>
  <c r="S42" i="5"/>
  <c r="W42" i="5" s="1"/>
  <c r="S17" i="5"/>
  <c r="W17" i="5" s="1"/>
  <c r="S65" i="5"/>
  <c r="W65" i="5" s="1"/>
  <c r="K44" i="5"/>
  <c r="R44" i="5"/>
  <c r="L43" i="5"/>
  <c r="J45" i="5"/>
  <c r="K19" i="5"/>
  <c r="L18" i="5"/>
  <c r="R19" i="5"/>
  <c r="J20" i="5"/>
  <c r="L66" i="5"/>
  <c r="R67" i="5"/>
  <c r="K67" i="5"/>
  <c r="J68" i="5"/>
  <c r="S67" i="16" l="1"/>
  <c r="W67" i="16" s="1"/>
  <c r="K44" i="16"/>
  <c r="L43" i="16"/>
  <c r="R44" i="16"/>
  <c r="J45" i="16"/>
  <c r="S42" i="16"/>
  <c r="W42" i="16" s="1"/>
  <c r="S18" i="16"/>
  <c r="W18" i="16" s="1"/>
  <c r="K20" i="16"/>
  <c r="L19" i="16"/>
  <c r="R20" i="16"/>
  <c r="J21" i="16"/>
  <c r="K69" i="16"/>
  <c r="L68" i="16"/>
  <c r="R69" i="16"/>
  <c r="J70" i="16"/>
  <c r="R19" i="15"/>
  <c r="K19" i="15"/>
  <c r="L18" i="15"/>
  <c r="J20" i="15"/>
  <c r="S43" i="15"/>
  <c r="W43" i="15" s="1"/>
  <c r="L44" i="15"/>
  <c r="R45" i="15"/>
  <c r="K45" i="15"/>
  <c r="J46" i="15"/>
  <c r="K69" i="15"/>
  <c r="L68" i="15"/>
  <c r="R69" i="15"/>
  <c r="J70" i="15"/>
  <c r="S67" i="15"/>
  <c r="W67" i="15" s="1"/>
  <c r="S17" i="15"/>
  <c r="W17" i="15" s="1"/>
  <c r="R68" i="14"/>
  <c r="K68" i="14"/>
  <c r="L67" i="14"/>
  <c r="S67" i="14" s="1"/>
  <c r="W67" i="14" s="1"/>
  <c r="J69" i="14"/>
  <c r="L19" i="14"/>
  <c r="R20" i="14"/>
  <c r="K20" i="14"/>
  <c r="J21" i="14"/>
  <c r="S46" i="14"/>
  <c r="W46" i="14" s="1"/>
  <c r="S47" i="14"/>
  <c r="W47" i="14" s="1"/>
  <c r="X47" i="14" s="1"/>
  <c r="M47" i="14"/>
  <c r="N47" i="14" s="1"/>
  <c r="T47" i="14" s="1"/>
  <c r="S18" i="14"/>
  <c r="W18" i="14" s="1"/>
  <c r="R44" i="9"/>
  <c r="K44" i="9"/>
  <c r="L43" i="9"/>
  <c r="S43" i="9" s="1"/>
  <c r="W43" i="9" s="1"/>
  <c r="J45" i="9"/>
  <c r="J69" i="9"/>
  <c r="L67" i="9"/>
  <c r="S67" i="9" s="1"/>
  <c r="W67" i="9" s="1"/>
  <c r="R68" i="9"/>
  <c r="K68" i="9"/>
  <c r="R45" i="13"/>
  <c r="L44" i="13"/>
  <c r="K45" i="13"/>
  <c r="J46" i="13"/>
  <c r="S69" i="13"/>
  <c r="W69" i="13" s="1"/>
  <c r="R20" i="13"/>
  <c r="K20" i="13"/>
  <c r="L19" i="13"/>
  <c r="J21" i="13"/>
  <c r="L70" i="13"/>
  <c r="R71" i="13"/>
  <c r="K71" i="13"/>
  <c r="J72" i="13"/>
  <c r="S18" i="13"/>
  <c r="W18" i="13" s="1"/>
  <c r="S43" i="13"/>
  <c r="W43" i="13" s="1"/>
  <c r="K21" i="12"/>
  <c r="L20" i="12"/>
  <c r="R21" i="12"/>
  <c r="J22" i="12"/>
  <c r="S19" i="12"/>
  <c r="W19" i="12" s="1"/>
  <c r="S44" i="12"/>
  <c r="W44" i="12" s="1"/>
  <c r="S66" i="12"/>
  <c r="W66" i="12" s="1"/>
  <c r="R68" i="12"/>
  <c r="K68" i="12"/>
  <c r="L67" i="12"/>
  <c r="J69" i="12"/>
  <c r="R46" i="12"/>
  <c r="L45" i="12"/>
  <c r="K46" i="12"/>
  <c r="J47" i="12"/>
  <c r="K20" i="11"/>
  <c r="R20" i="11"/>
  <c r="L19" i="11"/>
  <c r="J21" i="11"/>
  <c r="R68" i="11"/>
  <c r="K68" i="11"/>
  <c r="L67" i="11"/>
  <c r="J69" i="11"/>
  <c r="S18" i="11"/>
  <c r="W18" i="11" s="1"/>
  <c r="L44" i="11"/>
  <c r="R45" i="11"/>
  <c r="K45" i="11"/>
  <c r="J46" i="11"/>
  <c r="S43" i="11"/>
  <c r="W43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R19" i="9"/>
  <c r="K19" i="9"/>
  <c r="L18" i="9"/>
  <c r="J20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K46" i="6"/>
  <c r="R46" i="6"/>
  <c r="L45" i="6"/>
  <c r="J47" i="6"/>
  <c r="R19" i="6"/>
  <c r="K19" i="6"/>
  <c r="L18" i="6"/>
  <c r="J20" i="6"/>
  <c r="S17" i="6"/>
  <c r="W17" i="6" s="1"/>
  <c r="R68" i="6"/>
  <c r="K68" i="6"/>
  <c r="L67" i="6"/>
  <c r="J69" i="6"/>
  <c r="S44" i="6"/>
  <c r="W44" i="6" s="1"/>
  <c r="S66" i="6"/>
  <c r="W66" i="6" s="1"/>
  <c r="S18" i="5"/>
  <c r="W18" i="5" s="1"/>
  <c r="S66" i="5"/>
  <c r="W66" i="5" s="1"/>
  <c r="L67" i="5"/>
  <c r="R68" i="5"/>
  <c r="K68" i="5"/>
  <c r="J69" i="5"/>
  <c r="K20" i="5"/>
  <c r="L19" i="5"/>
  <c r="R20" i="5"/>
  <c r="J21" i="5"/>
  <c r="L44" i="5"/>
  <c r="R45" i="5"/>
  <c r="K45" i="5"/>
  <c r="J46" i="5"/>
  <c r="S43" i="5"/>
  <c r="W43" i="5" s="1"/>
  <c r="S19" i="16" l="1"/>
  <c r="W19" i="16" s="1"/>
  <c r="L44" i="16"/>
  <c r="R45" i="16"/>
  <c r="K45" i="16"/>
  <c r="J46" i="16"/>
  <c r="S68" i="16"/>
  <c r="W68" i="16" s="1"/>
  <c r="S43" i="16"/>
  <c r="W43" i="16" s="1"/>
  <c r="L69" i="16"/>
  <c r="R70" i="16"/>
  <c r="K70" i="16"/>
  <c r="J71" i="16"/>
  <c r="L20" i="16"/>
  <c r="R21" i="16"/>
  <c r="K21" i="16"/>
  <c r="J22" i="16"/>
  <c r="S68" i="15"/>
  <c r="W68" i="15" s="1"/>
  <c r="S44" i="15"/>
  <c r="W44" i="15" s="1"/>
  <c r="R46" i="15"/>
  <c r="K46" i="15"/>
  <c r="L45" i="15"/>
  <c r="J47" i="15"/>
  <c r="K20" i="15"/>
  <c r="L19" i="15"/>
  <c r="R20" i="15"/>
  <c r="J21" i="15"/>
  <c r="S18" i="15"/>
  <c r="W18" i="15" s="1"/>
  <c r="L69" i="15"/>
  <c r="K70" i="15"/>
  <c r="R70" i="15"/>
  <c r="J71" i="15"/>
  <c r="M46" i="14"/>
  <c r="N46" i="14" s="1"/>
  <c r="T46" i="14" s="1"/>
  <c r="L68" i="14"/>
  <c r="S68" i="14" s="1"/>
  <c r="W68" i="14" s="1"/>
  <c r="K69" i="14"/>
  <c r="J70" i="14"/>
  <c r="R69" i="14"/>
  <c r="S19" i="14"/>
  <c r="W19" i="14" s="1"/>
  <c r="L20" i="14"/>
  <c r="R21" i="14"/>
  <c r="K21" i="14"/>
  <c r="J22" i="14"/>
  <c r="X46" i="14"/>
  <c r="Y47" i="14"/>
  <c r="Z47" i="14" s="1"/>
  <c r="R45" i="9"/>
  <c r="L44" i="9"/>
  <c r="S44" i="9" s="1"/>
  <c r="W44" i="9" s="1"/>
  <c r="J46" i="9"/>
  <c r="K45" i="9"/>
  <c r="J70" i="9"/>
  <c r="L68" i="9"/>
  <c r="S68" i="9" s="1"/>
  <c r="W68" i="9" s="1"/>
  <c r="R69" i="9"/>
  <c r="K69" i="9"/>
  <c r="R46" i="13"/>
  <c r="K46" i="13"/>
  <c r="L45" i="13"/>
  <c r="J47" i="13"/>
  <c r="S70" i="13"/>
  <c r="W70" i="13" s="1"/>
  <c r="R72" i="13"/>
  <c r="K72" i="13"/>
  <c r="L72" i="13" s="1"/>
  <c r="L71" i="13"/>
  <c r="R21" i="13"/>
  <c r="K21" i="13"/>
  <c r="L20" i="13"/>
  <c r="J22" i="13"/>
  <c r="S44" i="13"/>
  <c r="W44" i="13" s="1"/>
  <c r="S19" i="13"/>
  <c r="W19" i="13" s="1"/>
  <c r="S45" i="12"/>
  <c r="W45" i="12" s="1"/>
  <c r="S20" i="12"/>
  <c r="W20" i="12" s="1"/>
  <c r="L21" i="12"/>
  <c r="R22" i="12"/>
  <c r="K22" i="12"/>
  <c r="L22" i="12" s="1"/>
  <c r="R47" i="12"/>
  <c r="K47" i="12"/>
  <c r="L47" i="12" s="1"/>
  <c r="L46" i="12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K46" i="11"/>
  <c r="L45" i="11"/>
  <c r="R46" i="11"/>
  <c r="J47" i="11"/>
  <c r="S44" i="11"/>
  <c r="W44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20" i="9"/>
  <c r="K20" i="9"/>
  <c r="L19" i="9"/>
  <c r="J21" i="9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S45" i="6"/>
  <c r="W45" i="6" s="1"/>
  <c r="K20" i="6"/>
  <c r="J21" i="6"/>
  <c r="R20" i="6"/>
  <c r="L19" i="6"/>
  <c r="R47" i="6"/>
  <c r="K47" i="6"/>
  <c r="L47" i="6" s="1"/>
  <c r="L46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19" i="5"/>
  <c r="W19" i="5" s="1"/>
  <c r="S44" i="5"/>
  <c r="W44" i="5" s="1"/>
  <c r="S67" i="5"/>
  <c r="W67" i="5" s="1"/>
  <c r="S69" i="16" l="1"/>
  <c r="W69" i="16" s="1"/>
  <c r="S20" i="16"/>
  <c r="W20" i="16" s="1"/>
  <c r="S44" i="16"/>
  <c r="W44" i="16" s="1"/>
  <c r="R46" i="16"/>
  <c r="K46" i="16"/>
  <c r="L45" i="16"/>
  <c r="J47" i="16"/>
  <c r="K71" i="16"/>
  <c r="L70" i="16"/>
  <c r="R71" i="16"/>
  <c r="J72" i="16"/>
  <c r="R22" i="16"/>
  <c r="K22" i="16"/>
  <c r="L22" i="16" s="1"/>
  <c r="L21" i="16"/>
  <c r="S19" i="15"/>
  <c r="W19" i="15" s="1"/>
  <c r="R47" i="15"/>
  <c r="K47" i="15"/>
  <c r="L47" i="15" s="1"/>
  <c r="L46" i="15"/>
  <c r="S45" i="15"/>
  <c r="W45" i="15" s="1"/>
  <c r="L20" i="15"/>
  <c r="R21" i="15"/>
  <c r="K21" i="15"/>
  <c r="J22" i="15"/>
  <c r="K71" i="15"/>
  <c r="L70" i="15"/>
  <c r="R71" i="15"/>
  <c r="J72" i="15"/>
  <c r="S69" i="15"/>
  <c r="W69" i="15" s="1"/>
  <c r="M45" i="14"/>
  <c r="M44" i="14" s="1"/>
  <c r="R70" i="14"/>
  <c r="K70" i="14"/>
  <c r="L69" i="14"/>
  <c r="S69" i="14" s="1"/>
  <c r="W69" i="14" s="1"/>
  <c r="J71" i="14"/>
  <c r="Y46" i="14"/>
  <c r="Z46" i="14" s="1"/>
  <c r="X45" i="14"/>
  <c r="S20" i="14"/>
  <c r="W20" i="14" s="1"/>
  <c r="N45" i="14"/>
  <c r="T45" i="14" s="1"/>
  <c r="R22" i="14"/>
  <c r="K22" i="14"/>
  <c r="L22" i="14" s="1"/>
  <c r="L21" i="14"/>
  <c r="J47" i="9"/>
  <c r="L45" i="9"/>
  <c r="S45" i="9" s="1"/>
  <c r="W45" i="9" s="1"/>
  <c r="K46" i="9"/>
  <c r="R46" i="9"/>
  <c r="J71" i="9"/>
  <c r="K70" i="9"/>
  <c r="L69" i="9"/>
  <c r="S69" i="9" s="1"/>
  <c r="W69" i="9" s="1"/>
  <c r="R70" i="9"/>
  <c r="S20" i="13"/>
  <c r="W20" i="13" s="1"/>
  <c r="M72" i="13"/>
  <c r="N72" i="13" s="1"/>
  <c r="T72" i="13" s="1"/>
  <c r="S72" i="13"/>
  <c r="W72" i="13" s="1"/>
  <c r="X72" i="13" s="1"/>
  <c r="R47" i="13"/>
  <c r="K47" i="13"/>
  <c r="L47" i="13" s="1"/>
  <c r="L46" i="13"/>
  <c r="S45" i="13"/>
  <c r="W45" i="13" s="1"/>
  <c r="R22" i="13"/>
  <c r="K22" i="13"/>
  <c r="L22" i="13" s="1"/>
  <c r="L21" i="13"/>
  <c r="S71" i="13"/>
  <c r="W71" i="13" s="1"/>
  <c r="S68" i="12"/>
  <c r="W68" i="12" s="1"/>
  <c r="M22" i="12"/>
  <c r="N22" i="12" s="1"/>
  <c r="T22" i="12" s="1"/>
  <c r="S22" i="12"/>
  <c r="W22" i="12" s="1"/>
  <c r="X22" i="12" s="1"/>
  <c r="R70" i="12"/>
  <c r="K70" i="12"/>
  <c r="L69" i="12"/>
  <c r="J71" i="12"/>
  <c r="S46" i="12"/>
  <c r="W46" i="12" s="1"/>
  <c r="S47" i="12"/>
  <c r="W47" i="12" s="1"/>
  <c r="X47" i="12" s="1"/>
  <c r="M47" i="12"/>
  <c r="N47" i="12" s="1"/>
  <c r="T47" i="12" s="1"/>
  <c r="S21" i="12"/>
  <c r="W21" i="12" s="1"/>
  <c r="M21" i="12"/>
  <c r="R70" i="11"/>
  <c r="K70" i="11"/>
  <c r="L69" i="11"/>
  <c r="J71" i="11"/>
  <c r="R47" i="11"/>
  <c r="K47" i="11"/>
  <c r="L47" i="11" s="1"/>
  <c r="L46" i="11"/>
  <c r="L21" i="11"/>
  <c r="R22" i="11"/>
  <c r="K22" i="11"/>
  <c r="L22" i="11" s="1"/>
  <c r="S68" i="11"/>
  <c r="W68" i="11" s="1"/>
  <c r="S20" i="11"/>
  <c r="W20" i="11" s="1"/>
  <c r="S45" i="11"/>
  <c r="W45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19" i="9"/>
  <c r="W19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S46" i="6"/>
  <c r="W46" i="6" s="1"/>
  <c r="S47" i="6"/>
  <c r="W47" i="6" s="1"/>
  <c r="X47" i="6" s="1"/>
  <c r="M47" i="6"/>
  <c r="N47" i="6" s="1"/>
  <c r="T47" i="6" s="1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S70" i="16" l="1"/>
  <c r="W70" i="16" s="1"/>
  <c r="R47" i="16"/>
  <c r="K47" i="16"/>
  <c r="L47" i="16" s="1"/>
  <c r="L46" i="16"/>
  <c r="S21" i="16"/>
  <c r="W21" i="16" s="1"/>
  <c r="S22" i="16"/>
  <c r="W22" i="16" s="1"/>
  <c r="X22" i="16" s="1"/>
  <c r="M22" i="16"/>
  <c r="N22" i="16" s="1"/>
  <c r="T22" i="16" s="1"/>
  <c r="L71" i="16"/>
  <c r="R72" i="16"/>
  <c r="K72" i="16"/>
  <c r="L72" i="16" s="1"/>
  <c r="S45" i="16"/>
  <c r="W45" i="16" s="1"/>
  <c r="S46" i="15"/>
  <c r="W46" i="15" s="1"/>
  <c r="M47" i="15"/>
  <c r="N47" i="15" s="1"/>
  <c r="T47" i="15" s="1"/>
  <c r="S47" i="15"/>
  <c r="W47" i="15" s="1"/>
  <c r="X47" i="15" s="1"/>
  <c r="L71" i="15"/>
  <c r="R72" i="15"/>
  <c r="K72" i="15"/>
  <c r="L72" i="15" s="1"/>
  <c r="S20" i="15"/>
  <c r="W20" i="15" s="1"/>
  <c r="R22" i="15"/>
  <c r="K22" i="15"/>
  <c r="L22" i="15" s="1"/>
  <c r="L21" i="15"/>
  <c r="S70" i="15"/>
  <c r="W70" i="15" s="1"/>
  <c r="L70" i="14"/>
  <c r="R71" i="14"/>
  <c r="J72" i="14"/>
  <c r="K71" i="14"/>
  <c r="N44" i="14"/>
  <c r="T44" i="14" s="1"/>
  <c r="M43" i="14"/>
  <c r="S21" i="14"/>
  <c r="W21" i="14" s="1"/>
  <c r="Y45" i="14"/>
  <c r="Z45" i="14" s="1"/>
  <c r="X44" i="14"/>
  <c r="M22" i="14"/>
  <c r="N22" i="14" s="1"/>
  <c r="T22" i="14" s="1"/>
  <c r="S22" i="14"/>
  <c r="W22" i="14" s="1"/>
  <c r="X22" i="14" s="1"/>
  <c r="R47" i="9"/>
  <c r="K47" i="9"/>
  <c r="L47" i="9" s="1"/>
  <c r="L46" i="9"/>
  <c r="S46" i="9" s="1"/>
  <c r="W46" i="9" s="1"/>
  <c r="L70" i="9"/>
  <c r="S70" i="9" s="1"/>
  <c r="W70" i="9" s="1"/>
  <c r="K71" i="9"/>
  <c r="R71" i="9"/>
  <c r="J72" i="9"/>
  <c r="S21" i="13"/>
  <c r="W21" i="13" s="1"/>
  <c r="Y72" i="13"/>
  <c r="X71" i="13"/>
  <c r="M46" i="13"/>
  <c r="S46" i="13"/>
  <c r="W46" i="13" s="1"/>
  <c r="Z72" i="13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M71" i="13"/>
  <c r="L70" i="12"/>
  <c r="R71" i="12"/>
  <c r="K71" i="12"/>
  <c r="J72" i="12"/>
  <c r="Y22" i="12"/>
  <c r="Z22" i="12" s="1"/>
  <c r="X21" i="12"/>
  <c r="X46" i="12"/>
  <c r="Y47" i="12"/>
  <c r="Z47" i="12" s="1"/>
  <c r="S69" i="12"/>
  <c r="W69" i="12" s="1"/>
  <c r="N21" i="12"/>
  <c r="T21" i="12" s="1"/>
  <c r="M20" i="12"/>
  <c r="M46" i="12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47" i="11"/>
  <c r="W47" i="11" s="1"/>
  <c r="X47" i="11" s="1"/>
  <c r="M47" i="11"/>
  <c r="N47" i="11" s="1"/>
  <c r="T47" i="11" s="1"/>
  <c r="M21" i="11"/>
  <c r="S21" i="11"/>
  <c r="W21" i="11" s="1"/>
  <c r="S46" i="11"/>
  <c r="W46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Y47" i="6"/>
  <c r="Z47" i="6" s="1"/>
  <c r="X46" i="6"/>
  <c r="S69" i="6"/>
  <c r="W69" i="6" s="1"/>
  <c r="S20" i="6"/>
  <c r="W20" i="6" s="1"/>
  <c r="M46" i="6"/>
  <c r="L70" i="5"/>
  <c r="R71" i="5"/>
  <c r="K71" i="5"/>
  <c r="J72" i="5"/>
  <c r="S46" i="5"/>
  <c r="W46" i="5" s="1"/>
  <c r="M46" i="5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M47" i="16" l="1"/>
  <c r="N47" i="16" s="1"/>
  <c r="T47" i="16" s="1"/>
  <c r="S47" i="16"/>
  <c r="W47" i="16" s="1"/>
  <c r="X47" i="16" s="1"/>
  <c r="S46" i="16"/>
  <c r="W46" i="16" s="1"/>
  <c r="M46" i="16"/>
  <c r="S72" i="16"/>
  <c r="W72" i="16" s="1"/>
  <c r="X72" i="16" s="1"/>
  <c r="M72" i="16"/>
  <c r="N72" i="16" s="1"/>
  <c r="T72" i="16" s="1"/>
  <c r="M71" i="16"/>
  <c r="S71" i="16"/>
  <c r="W71" i="16" s="1"/>
  <c r="X21" i="16"/>
  <c r="Y22" i="16"/>
  <c r="Z22" i="16" s="1"/>
  <c r="M21" i="16"/>
  <c r="S21" i="15"/>
  <c r="W21" i="15" s="1"/>
  <c r="S71" i="15"/>
  <c r="W71" i="15" s="1"/>
  <c r="Y47" i="15"/>
  <c r="X46" i="15"/>
  <c r="Z47" i="15"/>
  <c r="M46" i="15"/>
  <c r="S22" i="15"/>
  <c r="W22" i="15" s="1"/>
  <c r="X22" i="15" s="1"/>
  <c r="M22" i="15"/>
  <c r="N22" i="15" s="1"/>
  <c r="T22" i="15" s="1"/>
  <c r="S72" i="15"/>
  <c r="W72" i="15" s="1"/>
  <c r="X72" i="15" s="1"/>
  <c r="M72" i="15"/>
  <c r="N72" i="15" s="1"/>
  <c r="T72" i="15" s="1"/>
  <c r="R72" i="14"/>
  <c r="L71" i="14"/>
  <c r="K72" i="14"/>
  <c r="L72" i="14" s="1"/>
  <c r="S70" i="14"/>
  <c r="W70" i="14" s="1"/>
  <c r="M21" i="14"/>
  <c r="N43" i="14"/>
  <c r="T43" i="14" s="1"/>
  <c r="M42" i="14"/>
  <c r="Y22" i="14"/>
  <c r="Z22" i="14" s="1"/>
  <c r="X21" i="14"/>
  <c r="X43" i="14"/>
  <c r="Y44" i="14"/>
  <c r="Z44" i="14" s="1"/>
  <c r="M46" i="11"/>
  <c r="M47" i="9"/>
  <c r="N47" i="9" s="1"/>
  <c r="T47" i="9" s="1"/>
  <c r="S47" i="9"/>
  <c r="W47" i="9" s="1"/>
  <c r="X47" i="9" s="1"/>
  <c r="M46" i="8"/>
  <c r="M45" i="8" s="1"/>
  <c r="K72" i="9"/>
  <c r="L72" i="9" s="1"/>
  <c r="R72" i="9"/>
  <c r="L71" i="9"/>
  <c r="N71" i="13"/>
  <c r="T71" i="13" s="1"/>
  <c r="M70" i="13"/>
  <c r="X70" i="13"/>
  <c r="Y71" i="13"/>
  <c r="Y22" i="13"/>
  <c r="Z22" i="13" s="1"/>
  <c r="X21" i="13"/>
  <c r="Y47" i="13"/>
  <c r="Z47" i="13" s="1"/>
  <c r="X46" i="13"/>
  <c r="N46" i="13"/>
  <c r="T46" i="13" s="1"/>
  <c r="M45" i="13"/>
  <c r="M21" i="13"/>
  <c r="Y46" i="12"/>
  <c r="X45" i="12"/>
  <c r="N46" i="12"/>
  <c r="T46" i="12" s="1"/>
  <c r="M45" i="12"/>
  <c r="X20" i="12"/>
  <c r="Y21" i="12"/>
  <c r="N20" i="12"/>
  <c r="T20" i="12" s="1"/>
  <c r="M19" i="12"/>
  <c r="S70" i="12"/>
  <c r="W70" i="12" s="1"/>
  <c r="Z21" i="12"/>
  <c r="R72" i="12"/>
  <c r="K72" i="12"/>
  <c r="L72" i="12" s="1"/>
  <c r="L71" i="12"/>
  <c r="N46" i="11"/>
  <c r="T46" i="11" s="1"/>
  <c r="M45" i="11"/>
  <c r="S70" i="11"/>
  <c r="W70" i="11" s="1"/>
  <c r="Y22" i="11"/>
  <c r="Z22" i="11" s="1"/>
  <c r="X21" i="11"/>
  <c r="N21" i="11"/>
  <c r="T21" i="11" s="1"/>
  <c r="M20" i="11"/>
  <c r="Y47" i="11"/>
  <c r="Z47" i="11" s="1"/>
  <c r="X46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S21" i="9"/>
  <c r="W21" i="9" s="1"/>
  <c r="M22" i="9"/>
  <c r="N22" i="9" s="1"/>
  <c r="T22" i="9" s="1"/>
  <c r="S22" i="9"/>
  <c r="W22" i="9" s="1"/>
  <c r="X22" i="9" s="1"/>
  <c r="N46" i="8"/>
  <c r="T46" i="8" s="1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N46" i="6"/>
  <c r="T46" i="6" s="1"/>
  <c r="M45" i="6"/>
  <c r="Y46" i="6"/>
  <c r="X45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N21" i="16" l="1"/>
  <c r="T21" i="16" s="1"/>
  <c r="M20" i="16"/>
  <c r="Y21" i="16"/>
  <c r="X20" i="16"/>
  <c r="N71" i="16"/>
  <c r="T71" i="16" s="1"/>
  <c r="M70" i="16"/>
  <c r="Y72" i="16"/>
  <c r="X71" i="16"/>
  <c r="Y47" i="16"/>
  <c r="Z47" i="16" s="1"/>
  <c r="X46" i="16"/>
  <c r="Z72" i="16"/>
  <c r="N46" i="16"/>
  <c r="T46" i="16" s="1"/>
  <c r="M45" i="16"/>
  <c r="Y72" i="15"/>
  <c r="Z72" i="15" s="1"/>
  <c r="X71" i="15"/>
  <c r="N46" i="15"/>
  <c r="T46" i="15" s="1"/>
  <c r="M45" i="15"/>
  <c r="X45" i="15"/>
  <c r="Y46" i="15"/>
  <c r="M71" i="15"/>
  <c r="X21" i="15"/>
  <c r="Y22" i="15"/>
  <c r="Z22" i="15" s="1"/>
  <c r="M21" i="15"/>
  <c r="M72" i="14"/>
  <c r="N72" i="14" s="1"/>
  <c r="T72" i="14" s="1"/>
  <c r="S72" i="14"/>
  <c r="W72" i="14" s="1"/>
  <c r="X72" i="14" s="1"/>
  <c r="S71" i="14"/>
  <c r="W71" i="14" s="1"/>
  <c r="N21" i="14"/>
  <c r="T21" i="14" s="1"/>
  <c r="M20" i="14"/>
  <c r="N42" i="14"/>
  <c r="T42" i="14" s="1"/>
  <c r="M41" i="14"/>
  <c r="X42" i="14"/>
  <c r="Y43" i="14"/>
  <c r="Z43" i="14" s="1"/>
  <c r="Y21" i="14"/>
  <c r="X20" i="14"/>
  <c r="M21" i="8"/>
  <c r="Z45" i="7"/>
  <c r="Z46" i="12"/>
  <c r="M46" i="10"/>
  <c r="Y47" i="9"/>
  <c r="Z47" i="9" s="1"/>
  <c r="X46" i="9"/>
  <c r="M46" i="9"/>
  <c r="S71" i="9"/>
  <c r="W71" i="9" s="1"/>
  <c r="S72" i="9"/>
  <c r="W72" i="9" s="1"/>
  <c r="X72" i="9" s="1"/>
  <c r="M72" i="9"/>
  <c r="N72" i="9" s="1"/>
  <c r="T72" i="9" s="1"/>
  <c r="N45" i="13"/>
  <c r="T45" i="13" s="1"/>
  <c r="M44" i="13"/>
  <c r="X69" i="13"/>
  <c r="Y70" i="13"/>
  <c r="Y46" i="13"/>
  <c r="Z46" i="13" s="1"/>
  <c r="X45" i="13"/>
  <c r="N70" i="13"/>
  <c r="T70" i="13" s="1"/>
  <c r="M69" i="13"/>
  <c r="Y21" i="13"/>
  <c r="X20" i="13"/>
  <c r="N21" i="13"/>
  <c r="T21" i="13" s="1"/>
  <c r="M20" i="13"/>
  <c r="Z71" i="13"/>
  <c r="S71" i="12"/>
  <c r="W71" i="12" s="1"/>
  <c r="N19" i="12"/>
  <c r="T19" i="12" s="1"/>
  <c r="M18" i="12"/>
  <c r="N45" i="12"/>
  <c r="T45" i="12" s="1"/>
  <c r="M44" i="12"/>
  <c r="Y45" i="12"/>
  <c r="X44" i="12"/>
  <c r="M72" i="12"/>
  <c r="N72" i="12" s="1"/>
  <c r="T72" i="12" s="1"/>
  <c r="S72" i="12"/>
  <c r="W72" i="12" s="1"/>
  <c r="X72" i="12" s="1"/>
  <c r="X19" i="12"/>
  <c r="Y20" i="12"/>
  <c r="Z20" i="12" s="1"/>
  <c r="N20" i="11"/>
  <c r="T20" i="11" s="1"/>
  <c r="M19" i="11"/>
  <c r="Y46" i="11"/>
  <c r="Z46" i="11" s="1"/>
  <c r="X45" i="11"/>
  <c r="S71" i="11"/>
  <c r="W71" i="11" s="1"/>
  <c r="Y21" i="11"/>
  <c r="Z21" i="11" s="1"/>
  <c r="X20" i="11"/>
  <c r="N45" i="11"/>
  <c r="T45" i="11" s="1"/>
  <c r="M44" i="11"/>
  <c r="M72" i="11"/>
  <c r="N72" i="11" s="1"/>
  <c r="T72" i="11" s="1"/>
  <c r="S72" i="11"/>
  <c r="W72" i="11" s="1"/>
  <c r="X72" i="11" s="1"/>
  <c r="Y22" i="10"/>
  <c r="X21" i="10"/>
  <c r="Z22" i="10"/>
  <c r="M21" i="10"/>
  <c r="N71" i="10"/>
  <c r="T71" i="10" s="1"/>
  <c r="M70" i="10"/>
  <c r="Y47" i="10"/>
  <c r="Z47" i="10" s="1"/>
  <c r="X46" i="10"/>
  <c r="N46" i="10"/>
  <c r="T46" i="10" s="1"/>
  <c r="M45" i="10"/>
  <c r="X70" i="10"/>
  <c r="Y71" i="10"/>
  <c r="M21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N21" i="8"/>
  <c r="T21" i="8" s="1"/>
  <c r="M20" i="8"/>
  <c r="Y22" i="8"/>
  <c r="Z22" i="8" s="1"/>
  <c r="X21" i="8"/>
  <c r="N45" i="8"/>
  <c r="T45" i="8" s="1"/>
  <c r="M44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Z46" i="6"/>
  <c r="Y45" i="6"/>
  <c r="X44" i="6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N45" i="6"/>
  <c r="T45" i="6" s="1"/>
  <c r="Z45" i="6" s="1"/>
  <c r="M44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Z21" i="5" s="1"/>
  <c r="M20" i="5"/>
  <c r="X20" i="5"/>
  <c r="Y21" i="5"/>
  <c r="X45" i="5"/>
  <c r="Y46" i="5"/>
  <c r="Z46" i="5" s="1"/>
  <c r="S71" i="5"/>
  <c r="W71" i="5" s="1"/>
  <c r="Y20" i="16" l="1"/>
  <c r="X19" i="16"/>
  <c r="X45" i="16"/>
  <c r="Y46" i="16"/>
  <c r="Z46" i="16" s="1"/>
  <c r="X70" i="16"/>
  <c r="Y71" i="16"/>
  <c r="Z71" i="16" s="1"/>
  <c r="N70" i="16"/>
  <c r="T70" i="16" s="1"/>
  <c r="M69" i="16"/>
  <c r="N20" i="16"/>
  <c r="T20" i="16" s="1"/>
  <c r="Z20" i="16" s="1"/>
  <c r="M19" i="16"/>
  <c r="N45" i="16"/>
  <c r="T45" i="16" s="1"/>
  <c r="M44" i="16"/>
  <c r="Z21" i="16"/>
  <c r="N21" i="15"/>
  <c r="T21" i="15" s="1"/>
  <c r="M20" i="15"/>
  <c r="Y45" i="15"/>
  <c r="X44" i="15"/>
  <c r="N71" i="15"/>
  <c r="T71" i="15" s="1"/>
  <c r="M70" i="15"/>
  <c r="N45" i="15"/>
  <c r="T45" i="15" s="1"/>
  <c r="Z45" i="15" s="1"/>
  <c r="M44" i="15"/>
  <c r="Z46" i="15"/>
  <c r="X70" i="15"/>
  <c r="Y71" i="15"/>
  <c r="Y21" i="15"/>
  <c r="X20" i="15"/>
  <c r="M71" i="14"/>
  <c r="N71" i="14" s="1"/>
  <c r="T71" i="14" s="1"/>
  <c r="Y72" i="14"/>
  <c r="Z72" i="14" s="1"/>
  <c r="X71" i="14"/>
  <c r="Y20" i="14"/>
  <c r="X19" i="14"/>
  <c r="Y42" i="14"/>
  <c r="Z42" i="14" s="1"/>
  <c r="X41" i="14"/>
  <c r="N41" i="14"/>
  <c r="T41" i="14" s="1"/>
  <c r="M40" i="14"/>
  <c r="N20" i="14"/>
  <c r="T20" i="14" s="1"/>
  <c r="M19" i="14"/>
  <c r="Z21" i="14"/>
  <c r="N46" i="9"/>
  <c r="T46" i="9" s="1"/>
  <c r="M45" i="9"/>
  <c r="Y46" i="9"/>
  <c r="X45" i="9"/>
  <c r="Z21" i="13"/>
  <c r="X71" i="9"/>
  <c r="Y72" i="9"/>
  <c r="Z72" i="9" s="1"/>
  <c r="M71" i="9"/>
  <c r="M71" i="5"/>
  <c r="N71" i="5" s="1"/>
  <c r="T71" i="5" s="1"/>
  <c r="Z70" i="13"/>
  <c r="X68" i="13"/>
  <c r="Y69" i="13"/>
  <c r="N44" i="13"/>
  <c r="T44" i="13" s="1"/>
  <c r="M43" i="13"/>
  <c r="N69" i="13"/>
  <c r="T69" i="13" s="1"/>
  <c r="M68" i="13"/>
  <c r="Y20" i="13"/>
  <c r="X19" i="13"/>
  <c r="Y45" i="13"/>
  <c r="Z45" i="13" s="1"/>
  <c r="X44" i="13"/>
  <c r="N20" i="13"/>
  <c r="T20" i="13" s="1"/>
  <c r="Z20" i="13" s="1"/>
  <c r="M19" i="13"/>
  <c r="Y72" i="12"/>
  <c r="X71" i="12"/>
  <c r="N44" i="12"/>
  <c r="T44" i="12" s="1"/>
  <c r="M43" i="12"/>
  <c r="Y19" i="12"/>
  <c r="Z19" i="12" s="1"/>
  <c r="X18" i="12"/>
  <c r="N18" i="12"/>
  <c r="T18" i="12" s="1"/>
  <c r="M17" i="12"/>
  <c r="Z72" i="12"/>
  <c r="X43" i="12"/>
  <c r="Y44" i="12"/>
  <c r="Z45" i="12"/>
  <c r="M71" i="12"/>
  <c r="Y45" i="11"/>
  <c r="Z45" i="11" s="1"/>
  <c r="X44" i="11"/>
  <c r="N44" i="11"/>
  <c r="T44" i="11" s="1"/>
  <c r="M43" i="11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Y45" i="8"/>
  <c r="Z45" i="8" s="1"/>
  <c r="X44" i="8"/>
  <c r="M71" i="8"/>
  <c r="N20" i="8"/>
  <c r="T20" i="8" s="1"/>
  <c r="M19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43" i="6"/>
  <c r="Y44" i="6"/>
  <c r="X20" i="6"/>
  <c r="Y21" i="6"/>
  <c r="N44" i="6"/>
  <c r="T44" i="6" s="1"/>
  <c r="M43" i="6"/>
  <c r="N21" i="6"/>
  <c r="T21" i="6" s="1"/>
  <c r="M20" i="6"/>
  <c r="M71" i="6"/>
  <c r="X19" i="5"/>
  <c r="Y20" i="5"/>
  <c r="N44" i="5"/>
  <c r="T44" i="5" s="1"/>
  <c r="M43" i="5"/>
  <c r="X44" i="5"/>
  <c r="Y45" i="5"/>
  <c r="Z45" i="5" s="1"/>
  <c r="N20" i="5"/>
  <c r="T20" i="5" s="1"/>
  <c r="M19" i="5"/>
  <c r="Y72" i="5"/>
  <c r="Z72" i="5" s="1"/>
  <c r="X71" i="5"/>
  <c r="Y45" i="16" l="1"/>
  <c r="X44" i="16"/>
  <c r="N19" i="16"/>
  <c r="T19" i="16" s="1"/>
  <c r="M18" i="16"/>
  <c r="N69" i="16"/>
  <c r="T69" i="16" s="1"/>
  <c r="M68" i="16"/>
  <c r="X69" i="16"/>
  <c r="Y70" i="16"/>
  <c r="Z70" i="16" s="1"/>
  <c r="N44" i="16"/>
  <c r="T44" i="16" s="1"/>
  <c r="M43" i="16"/>
  <c r="X18" i="16"/>
  <c r="Y19" i="16"/>
  <c r="Z45" i="16"/>
  <c r="N70" i="15"/>
  <c r="T70" i="15" s="1"/>
  <c r="M69" i="15"/>
  <c r="X69" i="15"/>
  <c r="Y70" i="15"/>
  <c r="Z71" i="15"/>
  <c r="X43" i="15"/>
  <c r="Y44" i="15"/>
  <c r="N44" i="15"/>
  <c r="T44" i="15" s="1"/>
  <c r="Z44" i="15" s="1"/>
  <c r="M43" i="15"/>
  <c r="N20" i="15"/>
  <c r="T20" i="15" s="1"/>
  <c r="Z20" i="15" s="1"/>
  <c r="M19" i="15"/>
  <c r="X19" i="15"/>
  <c r="Y20" i="15"/>
  <c r="Z21" i="15"/>
  <c r="M70" i="14"/>
  <c r="N70" i="14" s="1"/>
  <c r="T70" i="14" s="1"/>
  <c r="Z20" i="14"/>
  <c r="Y71" i="14"/>
  <c r="Z71" i="14" s="1"/>
  <c r="X70" i="14"/>
  <c r="N40" i="14"/>
  <c r="T40" i="14" s="1"/>
  <c r="M39" i="14"/>
  <c r="Y19" i="14"/>
  <c r="X18" i="14"/>
  <c r="N19" i="14"/>
  <c r="T19" i="14" s="1"/>
  <c r="M18" i="14"/>
  <c r="Y41" i="14"/>
  <c r="Z41" i="14" s="1"/>
  <c r="X40" i="14"/>
  <c r="Z44" i="6"/>
  <c r="Z21" i="6"/>
  <c r="M70" i="5"/>
  <c r="N45" i="9"/>
  <c r="T45" i="9" s="1"/>
  <c r="M44" i="9"/>
  <c r="X44" i="9"/>
  <c r="Y45" i="9"/>
  <c r="Z46" i="9"/>
  <c r="Z21" i="10"/>
  <c r="N71" i="9"/>
  <c r="T71" i="9" s="1"/>
  <c r="M70" i="9"/>
  <c r="Y71" i="9"/>
  <c r="X70" i="9"/>
  <c r="Z20" i="5"/>
  <c r="Y44" i="13"/>
  <c r="Z44" i="13" s="1"/>
  <c r="X43" i="13"/>
  <c r="N68" i="13"/>
  <c r="T68" i="13" s="1"/>
  <c r="M67" i="13"/>
  <c r="Z69" i="13"/>
  <c r="X67" i="13"/>
  <c r="Y68" i="13"/>
  <c r="N19" i="13"/>
  <c r="T19" i="13" s="1"/>
  <c r="M18" i="13"/>
  <c r="Y19" i="13"/>
  <c r="X18" i="13"/>
  <c r="N43" i="13"/>
  <c r="T43" i="13" s="1"/>
  <c r="M42" i="13"/>
  <c r="Z44" i="12"/>
  <c r="X42" i="12"/>
  <c r="Y43" i="12"/>
  <c r="Y18" i="12"/>
  <c r="Z18" i="12" s="1"/>
  <c r="X17" i="12"/>
  <c r="X70" i="12"/>
  <c r="Y71" i="12"/>
  <c r="N71" i="12"/>
  <c r="T71" i="12" s="1"/>
  <c r="M70" i="12"/>
  <c r="N17" i="12"/>
  <c r="T17" i="12" s="1"/>
  <c r="M16" i="12"/>
  <c r="N43" i="12"/>
  <c r="T43" i="12" s="1"/>
  <c r="M42" i="12"/>
  <c r="X70" i="11"/>
  <c r="Y71" i="11"/>
  <c r="N71" i="11"/>
  <c r="T71" i="11" s="1"/>
  <c r="M70" i="11"/>
  <c r="Y44" i="11"/>
  <c r="Z44" i="11" s="1"/>
  <c r="X43" i="11"/>
  <c r="Y19" i="11"/>
  <c r="Z19" i="11" s="1"/>
  <c r="X18" i="11"/>
  <c r="N18" i="11"/>
  <c r="T18" i="11" s="1"/>
  <c r="M17" i="11"/>
  <c r="N43" i="11"/>
  <c r="T43" i="11" s="1"/>
  <c r="M42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Z20" i="10" s="1"/>
  <c r="M19" i="10"/>
  <c r="X44" i="10"/>
  <c r="Y45" i="10"/>
  <c r="Z45" i="10" s="1"/>
  <c r="Z21" i="9"/>
  <c r="Y20" i="9"/>
  <c r="X19" i="9"/>
  <c r="N20" i="9"/>
  <c r="T20" i="9" s="1"/>
  <c r="M19" i="9"/>
  <c r="Y20" i="8"/>
  <c r="Z20" i="8" s="1"/>
  <c r="X19" i="8"/>
  <c r="N71" i="8"/>
  <c r="T71" i="8" s="1"/>
  <c r="Z71" i="8" s="1"/>
  <c r="M70" i="8"/>
  <c r="X70" i="8"/>
  <c r="Y71" i="8"/>
  <c r="N43" i="8"/>
  <c r="T43" i="8" s="1"/>
  <c r="M42" i="8"/>
  <c r="X43" i="8"/>
  <c r="Y44" i="8"/>
  <c r="Z44" i="8"/>
  <c r="N19" i="8"/>
  <c r="T19" i="8" s="1"/>
  <c r="M18" i="8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Z42" i="7" s="1"/>
  <c r="M41" i="7"/>
  <c r="Z21" i="7"/>
  <c r="N71" i="6"/>
  <c r="T71" i="6" s="1"/>
  <c r="M70" i="6"/>
  <c r="N20" i="6"/>
  <c r="T20" i="6" s="1"/>
  <c r="M19" i="6"/>
  <c r="X42" i="6"/>
  <c r="Y43" i="6"/>
  <c r="X19" i="6"/>
  <c r="Y20" i="6"/>
  <c r="X70" i="6"/>
  <c r="Y71" i="6"/>
  <c r="N43" i="6"/>
  <c r="T43" i="6" s="1"/>
  <c r="M42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Z19" i="16" l="1"/>
  <c r="N18" i="16"/>
  <c r="T18" i="16" s="1"/>
  <c r="M17" i="16"/>
  <c r="N43" i="16"/>
  <c r="T43" i="16" s="1"/>
  <c r="M42" i="16"/>
  <c r="Y18" i="16"/>
  <c r="X17" i="16"/>
  <c r="Z44" i="16"/>
  <c r="X68" i="16"/>
  <c r="Y69" i="16"/>
  <c r="Z69" i="16" s="1"/>
  <c r="N68" i="16"/>
  <c r="T68" i="16" s="1"/>
  <c r="M67" i="16"/>
  <c r="Y44" i="16"/>
  <c r="X43" i="16"/>
  <c r="N19" i="15"/>
  <c r="T19" i="15" s="1"/>
  <c r="M18" i="15"/>
  <c r="N43" i="15"/>
  <c r="T43" i="15" s="1"/>
  <c r="M42" i="15"/>
  <c r="X42" i="15"/>
  <c r="Y43" i="15"/>
  <c r="X18" i="15"/>
  <c r="Y19" i="15"/>
  <c r="X68" i="15"/>
  <c r="Y69" i="15"/>
  <c r="N69" i="15"/>
  <c r="T69" i="15" s="1"/>
  <c r="M68" i="15"/>
  <c r="Z70" i="15"/>
  <c r="M69" i="14"/>
  <c r="N69" i="14" s="1"/>
  <c r="T69" i="14" s="1"/>
  <c r="Y70" i="14"/>
  <c r="Z70" i="14" s="1"/>
  <c r="X69" i="14"/>
  <c r="Z19" i="14"/>
  <c r="N18" i="14"/>
  <c r="T18" i="14" s="1"/>
  <c r="M17" i="14"/>
  <c r="N39" i="14"/>
  <c r="T39" i="14" s="1"/>
  <c r="M38" i="14"/>
  <c r="X39" i="14"/>
  <c r="Y40" i="14"/>
  <c r="Z40" i="14" s="1"/>
  <c r="Y18" i="14"/>
  <c r="X17" i="14"/>
  <c r="Z43" i="6"/>
  <c r="Y44" i="9"/>
  <c r="X43" i="9"/>
  <c r="N44" i="9"/>
  <c r="T44" i="9" s="1"/>
  <c r="M43" i="9"/>
  <c r="Z71" i="9"/>
  <c r="Z45" i="9"/>
  <c r="X69" i="9"/>
  <c r="Y70" i="9"/>
  <c r="M69" i="9"/>
  <c r="N70" i="9"/>
  <c r="T70" i="9" s="1"/>
  <c r="Z20" i="7"/>
  <c r="Z20" i="6"/>
  <c r="Z19" i="5"/>
  <c r="Y18" i="13"/>
  <c r="X17" i="13"/>
  <c r="Z68" i="13"/>
  <c r="X66" i="13"/>
  <c r="Y67" i="13"/>
  <c r="Y43" i="13"/>
  <c r="Z43" i="13" s="1"/>
  <c r="X42" i="13"/>
  <c r="N18" i="13"/>
  <c r="T18" i="13" s="1"/>
  <c r="M17" i="13"/>
  <c r="N42" i="13"/>
  <c r="T42" i="13" s="1"/>
  <c r="M41" i="13"/>
  <c r="Z19" i="13"/>
  <c r="N67" i="13"/>
  <c r="T67" i="13" s="1"/>
  <c r="M66" i="13"/>
  <c r="X41" i="12"/>
  <c r="Y42" i="12"/>
  <c r="N16" i="12"/>
  <c r="T16" i="12" s="1"/>
  <c r="M15" i="12"/>
  <c r="Y17" i="12"/>
  <c r="Z17" i="12" s="1"/>
  <c r="X16" i="12"/>
  <c r="X69" i="12"/>
  <c r="Y70" i="12"/>
  <c r="N42" i="12"/>
  <c r="T42" i="12" s="1"/>
  <c r="M41" i="12"/>
  <c r="N70" i="12"/>
  <c r="T70" i="12" s="1"/>
  <c r="M69" i="12"/>
  <c r="Z43" i="12"/>
  <c r="Z71" i="12"/>
  <c r="N42" i="11"/>
  <c r="T42" i="11" s="1"/>
  <c r="M41" i="11"/>
  <c r="N17" i="11"/>
  <c r="T17" i="11" s="1"/>
  <c r="M16" i="11"/>
  <c r="Y43" i="11"/>
  <c r="X42" i="11"/>
  <c r="X69" i="11"/>
  <c r="Y70" i="11"/>
  <c r="N70" i="11"/>
  <c r="T70" i="11" s="1"/>
  <c r="M69" i="11"/>
  <c r="Y18" i="11"/>
  <c r="Z18" i="11" s="1"/>
  <c r="X17" i="11"/>
  <c r="Z43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Z20" i="9"/>
  <c r="Y19" i="9"/>
  <c r="X18" i="9"/>
  <c r="N18" i="8"/>
  <c r="T18" i="8" s="1"/>
  <c r="M17" i="8"/>
  <c r="X42" i="8"/>
  <c r="Y43" i="8"/>
  <c r="Z43" i="8" s="1"/>
  <c r="X69" i="8"/>
  <c r="Y70" i="8"/>
  <c r="Y19" i="8"/>
  <c r="X18" i="8"/>
  <c r="Z19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42" i="6"/>
  <c r="T42" i="6" s="1"/>
  <c r="M41" i="6"/>
  <c r="N19" i="6"/>
  <c r="T19" i="6" s="1"/>
  <c r="M18" i="6"/>
  <c r="Y19" i="6"/>
  <c r="X18" i="6"/>
  <c r="N70" i="6"/>
  <c r="T70" i="6" s="1"/>
  <c r="M69" i="6"/>
  <c r="X69" i="6"/>
  <c r="Y70" i="6"/>
  <c r="X41" i="6"/>
  <c r="Y42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69" i="15" l="1"/>
  <c r="N42" i="16"/>
  <c r="T42" i="16" s="1"/>
  <c r="M41" i="16"/>
  <c r="X67" i="16"/>
  <c r="Y68" i="16"/>
  <c r="Z68" i="16" s="1"/>
  <c r="Y17" i="16"/>
  <c r="X16" i="16"/>
  <c r="X42" i="16"/>
  <c r="Y43" i="16"/>
  <c r="Z43" i="16" s="1"/>
  <c r="N17" i="16"/>
  <c r="T17" i="16" s="1"/>
  <c r="Z17" i="16" s="1"/>
  <c r="M16" i="16"/>
  <c r="N67" i="16"/>
  <c r="T67" i="16" s="1"/>
  <c r="M66" i="16"/>
  <c r="Z18" i="16"/>
  <c r="X67" i="15"/>
  <c r="Y68" i="15"/>
  <c r="Y18" i="15"/>
  <c r="X17" i="15"/>
  <c r="Y42" i="15"/>
  <c r="X41" i="15"/>
  <c r="N42" i="15"/>
  <c r="T42" i="15" s="1"/>
  <c r="Z42" i="15" s="1"/>
  <c r="M41" i="15"/>
  <c r="N68" i="15"/>
  <c r="T68" i="15" s="1"/>
  <c r="Z68" i="15" s="1"/>
  <c r="M67" i="15"/>
  <c r="Z43" i="15"/>
  <c r="N18" i="15"/>
  <c r="T18" i="15" s="1"/>
  <c r="Z18" i="15" s="1"/>
  <c r="M17" i="15"/>
  <c r="Z19" i="15"/>
  <c r="M68" i="14"/>
  <c r="N68" i="14" s="1"/>
  <c r="T68" i="14" s="1"/>
  <c r="X68" i="14"/>
  <c r="Y69" i="14"/>
  <c r="Z69" i="14" s="1"/>
  <c r="Z18" i="14"/>
  <c r="N38" i="14"/>
  <c r="T38" i="14" s="1"/>
  <c r="M37" i="14"/>
  <c r="X38" i="14"/>
  <c r="Y39" i="14"/>
  <c r="Z39" i="14" s="1"/>
  <c r="N17" i="14"/>
  <c r="T17" i="14" s="1"/>
  <c r="M16" i="14"/>
  <c r="Y17" i="14"/>
  <c r="X16" i="14"/>
  <c r="Z42" i="12"/>
  <c r="Z68" i="10"/>
  <c r="N43" i="9"/>
  <c r="T43" i="9" s="1"/>
  <c r="Z43" i="9" s="1"/>
  <c r="M42" i="9"/>
  <c r="Z44" i="9"/>
  <c r="Y43" i="9"/>
  <c r="X42" i="9"/>
  <c r="Z41" i="7"/>
  <c r="Z18" i="13"/>
  <c r="Z67" i="13"/>
  <c r="Z70" i="12"/>
  <c r="M68" i="9"/>
  <c r="N69" i="9"/>
  <c r="T69" i="9" s="1"/>
  <c r="Z70" i="9"/>
  <c r="Y69" i="9"/>
  <c r="X68" i="9"/>
  <c r="Z70" i="6"/>
  <c r="Z19" i="6"/>
  <c r="Z18" i="5"/>
  <c r="N66" i="13"/>
  <c r="T66" i="13" s="1"/>
  <c r="M65" i="13"/>
  <c r="Y42" i="13"/>
  <c r="Z42" i="13" s="1"/>
  <c r="X41" i="13"/>
  <c r="Y17" i="13"/>
  <c r="X16" i="13"/>
  <c r="X65" i="13"/>
  <c r="Y66" i="13"/>
  <c r="N41" i="13"/>
  <c r="T41" i="13" s="1"/>
  <c r="M40" i="13"/>
  <c r="N17" i="13"/>
  <c r="T17" i="13" s="1"/>
  <c r="M16" i="13"/>
  <c r="X68" i="12"/>
  <c r="Y69" i="12"/>
  <c r="N15" i="12"/>
  <c r="T15" i="12" s="1"/>
  <c r="M14" i="12"/>
  <c r="N41" i="12"/>
  <c r="T41" i="12" s="1"/>
  <c r="M40" i="12"/>
  <c r="Y16" i="12"/>
  <c r="Z16" i="12" s="1"/>
  <c r="X15" i="12"/>
  <c r="N69" i="12"/>
  <c r="T69" i="12" s="1"/>
  <c r="M68" i="12"/>
  <c r="X40" i="12"/>
  <c r="Y41" i="12"/>
  <c r="X68" i="11"/>
  <c r="Y69" i="11"/>
  <c r="N16" i="11"/>
  <c r="T16" i="11" s="1"/>
  <c r="M15" i="11"/>
  <c r="N69" i="11"/>
  <c r="T69" i="11" s="1"/>
  <c r="M68" i="11"/>
  <c r="Z70" i="11"/>
  <c r="Y42" i="11"/>
  <c r="Z42" i="11" s="1"/>
  <c r="X41" i="11"/>
  <c r="N41" i="11"/>
  <c r="T41" i="11" s="1"/>
  <c r="M4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18" i="9"/>
  <c r="T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X40" i="6"/>
  <c r="Y41" i="6"/>
  <c r="Y18" i="6"/>
  <c r="X17" i="6"/>
  <c r="N41" i="6"/>
  <c r="T41" i="6" s="1"/>
  <c r="M40" i="6"/>
  <c r="X68" i="6"/>
  <c r="Y69" i="6"/>
  <c r="Z42" i="6"/>
  <c r="X41" i="5"/>
  <c r="Y42" i="5"/>
  <c r="Y17" i="5"/>
  <c r="X16" i="5"/>
  <c r="Z42" i="5"/>
  <c r="X68" i="5"/>
  <c r="Y69" i="5"/>
  <c r="Z69" i="5" s="1"/>
  <c r="N41" i="5"/>
  <c r="T41" i="5" s="1"/>
  <c r="M40" i="5"/>
  <c r="N68" i="5"/>
  <c r="T68" i="5" s="1"/>
  <c r="M67" i="5"/>
  <c r="N17" i="5"/>
  <c r="T17" i="5" s="1"/>
  <c r="Z17" i="5" s="1"/>
  <c r="M16" i="5"/>
  <c r="X15" i="16" l="1"/>
  <c r="Y16" i="16"/>
  <c r="Y42" i="16"/>
  <c r="Z42" i="16" s="1"/>
  <c r="X41" i="16"/>
  <c r="N66" i="16"/>
  <c r="T66" i="16" s="1"/>
  <c r="M65" i="16"/>
  <c r="N41" i="16"/>
  <c r="T41" i="16" s="1"/>
  <c r="M40" i="16"/>
  <c r="N16" i="16"/>
  <c r="T16" i="16" s="1"/>
  <c r="Z16" i="16" s="1"/>
  <c r="M15" i="16"/>
  <c r="X66" i="16"/>
  <c r="Y67" i="16"/>
  <c r="Z67" i="16" s="1"/>
  <c r="N67" i="15"/>
  <c r="T67" i="15" s="1"/>
  <c r="M66" i="15"/>
  <c r="N41" i="15"/>
  <c r="T41" i="15" s="1"/>
  <c r="M40" i="15"/>
  <c r="X40" i="15"/>
  <c r="Y41" i="15"/>
  <c r="X16" i="15"/>
  <c r="Y17" i="15"/>
  <c r="N17" i="15"/>
  <c r="T17" i="15" s="1"/>
  <c r="M16" i="15"/>
  <c r="X66" i="15"/>
  <c r="Y67" i="15"/>
  <c r="M67" i="14"/>
  <c r="N67" i="14" s="1"/>
  <c r="T67" i="14" s="1"/>
  <c r="Y68" i="14"/>
  <c r="Z68" i="14" s="1"/>
  <c r="X67" i="14"/>
  <c r="Y38" i="14"/>
  <c r="Z38" i="14" s="1"/>
  <c r="X37" i="14"/>
  <c r="Y16" i="14"/>
  <c r="X15" i="14"/>
  <c r="N16" i="14"/>
  <c r="T16" i="14" s="1"/>
  <c r="M15" i="14"/>
  <c r="N37" i="14"/>
  <c r="T37" i="14" s="1"/>
  <c r="M36" i="14"/>
  <c r="Z17" i="14"/>
  <c r="Z18" i="9"/>
  <c r="N42" i="9"/>
  <c r="T42" i="9" s="1"/>
  <c r="M41" i="9"/>
  <c r="Z69" i="9"/>
  <c r="X41" i="9"/>
  <c r="Y42" i="9"/>
  <c r="Z17" i="13"/>
  <c r="Z69" i="12"/>
  <c r="Y68" i="9"/>
  <c r="X67" i="9"/>
  <c r="N68" i="9"/>
  <c r="T68" i="9" s="1"/>
  <c r="M67" i="9"/>
  <c r="X64" i="13"/>
  <c r="Y65" i="13"/>
  <c r="Y41" i="13"/>
  <c r="Z41" i="13" s="1"/>
  <c r="X40" i="13"/>
  <c r="Y16" i="13"/>
  <c r="X15" i="13"/>
  <c r="N40" i="13"/>
  <c r="T40" i="13" s="1"/>
  <c r="M39" i="13"/>
  <c r="N65" i="13"/>
  <c r="T65" i="13" s="1"/>
  <c r="M64" i="13"/>
  <c r="N16" i="13"/>
  <c r="T16" i="13" s="1"/>
  <c r="Z16" i="13" s="1"/>
  <c r="M15" i="13"/>
  <c r="Z66" i="13"/>
  <c r="X39" i="12"/>
  <c r="Y40" i="12"/>
  <c r="N68" i="12"/>
  <c r="T68" i="12" s="1"/>
  <c r="M67" i="12"/>
  <c r="N40" i="12"/>
  <c r="T40" i="12" s="1"/>
  <c r="M39" i="12"/>
  <c r="N14" i="12"/>
  <c r="T14" i="12" s="1"/>
  <c r="M13" i="12"/>
  <c r="Y15" i="12"/>
  <c r="Z15" i="12" s="1"/>
  <c r="X14" i="12"/>
  <c r="Z41" i="12"/>
  <c r="X67" i="12"/>
  <c r="Y68" i="12"/>
  <c r="N40" i="11"/>
  <c r="T40" i="11" s="1"/>
  <c r="M39" i="11"/>
  <c r="N15" i="11"/>
  <c r="T15" i="11" s="1"/>
  <c r="M14" i="11"/>
  <c r="Y16" i="11"/>
  <c r="Z16" i="11" s="1"/>
  <c r="X15" i="11"/>
  <c r="N68" i="11"/>
  <c r="T68" i="11" s="1"/>
  <c r="M67" i="11"/>
  <c r="Y41" i="11"/>
  <c r="Z41" i="11" s="1"/>
  <c r="X40" i="11"/>
  <c r="Z69" i="11"/>
  <c r="X67" i="11"/>
  <c r="Y68" i="11"/>
  <c r="N66" i="10"/>
  <c r="T66" i="10" s="1"/>
  <c r="M65" i="10"/>
  <c r="Y42" i="10"/>
  <c r="X41" i="10"/>
  <c r="Z67" i="10"/>
  <c r="Y17" i="10"/>
  <c r="X16" i="10"/>
  <c r="N17" i="10"/>
  <c r="T17" i="10" s="1"/>
  <c r="M16" i="10"/>
  <c r="N41" i="10"/>
  <c r="T41" i="10" s="1"/>
  <c r="M40" i="10"/>
  <c r="Z18" i="10"/>
  <c r="Z42" i="10"/>
  <c r="X65" i="10"/>
  <c r="Y66" i="10"/>
  <c r="Y17" i="9"/>
  <c r="X16" i="9"/>
  <c r="N17" i="9"/>
  <c r="T17" i="9" s="1"/>
  <c r="M16" i="9"/>
  <c r="N40" i="8"/>
  <c r="T40" i="8" s="1"/>
  <c r="M39" i="8"/>
  <c r="X67" i="8"/>
  <c r="Y68" i="8"/>
  <c r="N68" i="8"/>
  <c r="T68" i="8" s="1"/>
  <c r="Z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Z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40" i="6"/>
  <c r="T40" i="6" s="1"/>
  <c r="M39" i="6"/>
  <c r="N68" i="6"/>
  <c r="T68" i="6" s="1"/>
  <c r="M67" i="6"/>
  <c r="Z41" i="6"/>
  <c r="X39" i="6"/>
  <c r="Y40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N40" i="16" l="1"/>
  <c r="T40" i="16" s="1"/>
  <c r="M39" i="16"/>
  <c r="X65" i="16"/>
  <c r="Y66" i="16"/>
  <c r="N15" i="16"/>
  <c r="T15" i="16" s="1"/>
  <c r="M14" i="16"/>
  <c r="N65" i="16"/>
  <c r="T65" i="16" s="1"/>
  <c r="M64" i="16"/>
  <c r="Z66" i="16"/>
  <c r="Y41" i="16"/>
  <c r="Z41" i="16" s="1"/>
  <c r="X40" i="16"/>
  <c r="Y15" i="16"/>
  <c r="X14" i="16"/>
  <c r="N16" i="15"/>
  <c r="T16" i="15" s="1"/>
  <c r="M15" i="15"/>
  <c r="Z17" i="15"/>
  <c r="X15" i="15"/>
  <c r="Y16" i="15"/>
  <c r="X39" i="15"/>
  <c r="Y40" i="15"/>
  <c r="N40" i="15"/>
  <c r="T40" i="15" s="1"/>
  <c r="Z40" i="15" s="1"/>
  <c r="M39" i="15"/>
  <c r="X65" i="15"/>
  <c r="Y66" i="15"/>
  <c r="Z41" i="15"/>
  <c r="N66" i="15"/>
  <c r="T66" i="15" s="1"/>
  <c r="M65" i="15"/>
  <c r="Z67" i="15"/>
  <c r="M66" i="14"/>
  <c r="N66" i="14" s="1"/>
  <c r="T66" i="14" s="1"/>
  <c r="X66" i="14"/>
  <c r="Y67" i="14"/>
  <c r="Z67" i="14" s="1"/>
  <c r="N15" i="14"/>
  <c r="T15" i="14" s="1"/>
  <c r="M14" i="14"/>
  <c r="Y37" i="14"/>
  <c r="Z37" i="14" s="1"/>
  <c r="X36" i="14"/>
  <c r="Z16" i="14"/>
  <c r="N36" i="14"/>
  <c r="T36" i="14" s="1"/>
  <c r="M35" i="14"/>
  <c r="Y15" i="14"/>
  <c r="X14" i="14"/>
  <c r="Z65" i="13"/>
  <c r="Z40" i="12"/>
  <c r="Z66" i="10"/>
  <c r="Z68" i="11"/>
  <c r="Y41" i="9"/>
  <c r="X40" i="9"/>
  <c r="Z68" i="9"/>
  <c r="N41" i="9"/>
  <c r="T41" i="9" s="1"/>
  <c r="M40" i="9"/>
  <c r="Z42" i="9"/>
  <c r="Z68" i="6"/>
  <c r="X66" i="9"/>
  <c r="Y67" i="9"/>
  <c r="M66" i="9"/>
  <c r="N67" i="9"/>
  <c r="T67" i="9" s="1"/>
  <c r="Z68" i="7"/>
  <c r="Y40" i="13"/>
  <c r="X39" i="13"/>
  <c r="N64" i="13"/>
  <c r="T64" i="13" s="1"/>
  <c r="M63" i="13"/>
  <c r="Z40" i="13"/>
  <c r="N39" i="13"/>
  <c r="T39" i="13" s="1"/>
  <c r="M38" i="13"/>
  <c r="Y15" i="13"/>
  <c r="X14" i="13"/>
  <c r="N15" i="13"/>
  <c r="T15" i="13" s="1"/>
  <c r="M14" i="13"/>
  <c r="X63" i="13"/>
  <c r="Y64" i="13"/>
  <c r="X66" i="12"/>
  <c r="Y67" i="12"/>
  <c r="X38" i="12"/>
  <c r="Y39" i="12"/>
  <c r="N67" i="12"/>
  <c r="T67" i="12" s="1"/>
  <c r="M66" i="12"/>
  <c r="Y14" i="12"/>
  <c r="Z14" i="12" s="1"/>
  <c r="X13" i="12"/>
  <c r="Z68" i="12"/>
  <c r="N13" i="12"/>
  <c r="T13" i="12" s="1"/>
  <c r="M12" i="12"/>
  <c r="N39" i="12"/>
  <c r="T39" i="12" s="1"/>
  <c r="Z39" i="12" s="1"/>
  <c r="M38" i="12"/>
  <c r="N14" i="11"/>
  <c r="T14" i="11" s="1"/>
  <c r="M13" i="11"/>
  <c r="Y40" i="11"/>
  <c r="Z40" i="11" s="1"/>
  <c r="X39" i="11"/>
  <c r="Y15" i="11"/>
  <c r="Z15" i="11" s="1"/>
  <c r="X14" i="11"/>
  <c r="N67" i="11"/>
  <c r="T67" i="11" s="1"/>
  <c r="M66" i="11"/>
  <c r="X66" i="11"/>
  <c r="Y67" i="11"/>
  <c r="N39" i="11"/>
  <c r="T39" i="11" s="1"/>
  <c r="M38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Z65" i="10" s="1"/>
  <c r="M64" i="10"/>
  <c r="N16" i="10"/>
  <c r="T16" i="10" s="1"/>
  <c r="M15" i="10"/>
  <c r="Z17" i="9"/>
  <c r="N16" i="9"/>
  <c r="T16" i="9" s="1"/>
  <c r="M15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Z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Z40" i="6"/>
  <c r="N16" i="6"/>
  <c r="T16" i="6" s="1"/>
  <c r="Z16" i="6" s="1"/>
  <c r="M15" i="6"/>
  <c r="N67" i="6"/>
  <c r="T67" i="6" s="1"/>
  <c r="M66" i="6"/>
  <c r="Z17" i="6"/>
  <c r="Y16" i="6"/>
  <c r="X15" i="6"/>
  <c r="X38" i="6"/>
  <c r="Y39" i="6"/>
  <c r="N39" i="6"/>
  <c r="T39" i="6" s="1"/>
  <c r="M38" i="6"/>
  <c r="X66" i="6"/>
  <c r="Y67" i="6"/>
  <c r="Y15" i="5"/>
  <c r="X14" i="5"/>
  <c r="X66" i="5"/>
  <c r="Y67" i="5"/>
  <c r="Z67" i="5" s="1"/>
  <c r="N15" i="5"/>
  <c r="T15" i="5" s="1"/>
  <c r="M14" i="5"/>
  <c r="Y40" i="5"/>
  <c r="Z40" i="5" s="1"/>
  <c r="X39" i="5"/>
  <c r="Z16" i="5"/>
  <c r="N66" i="5"/>
  <c r="T66" i="5" s="1"/>
  <c r="M65" i="5"/>
  <c r="N39" i="5"/>
  <c r="T39" i="5" s="1"/>
  <c r="M38" i="5"/>
  <c r="Z15" i="16" l="1"/>
  <c r="N64" i="16"/>
  <c r="T64" i="16" s="1"/>
  <c r="M63" i="16"/>
  <c r="N14" i="16"/>
  <c r="T14" i="16" s="1"/>
  <c r="M13" i="16"/>
  <c r="X64" i="16"/>
  <c r="Y65" i="16"/>
  <c r="Z65" i="16" s="1"/>
  <c r="Y14" i="16"/>
  <c r="X13" i="16"/>
  <c r="N39" i="16"/>
  <c r="T39" i="16" s="1"/>
  <c r="M38" i="16"/>
  <c r="X39" i="16"/>
  <c r="Y40" i="16"/>
  <c r="Z40" i="16"/>
  <c r="X64" i="15"/>
  <c r="Y65" i="15"/>
  <c r="Y39" i="15"/>
  <c r="X38" i="15"/>
  <c r="Y15" i="15"/>
  <c r="X14" i="15"/>
  <c r="N65" i="15"/>
  <c r="T65" i="15" s="1"/>
  <c r="Z65" i="15" s="1"/>
  <c r="M64" i="15"/>
  <c r="N15" i="15"/>
  <c r="T15" i="15" s="1"/>
  <c r="Z15" i="15" s="1"/>
  <c r="M14" i="15"/>
  <c r="N39" i="15"/>
  <c r="T39" i="15" s="1"/>
  <c r="Z39" i="15" s="1"/>
  <c r="M38" i="15"/>
  <c r="Z66" i="15"/>
  <c r="Z16" i="15"/>
  <c r="M65" i="14"/>
  <c r="N65" i="14" s="1"/>
  <c r="T65" i="14" s="1"/>
  <c r="X65" i="14"/>
  <c r="Y66" i="14"/>
  <c r="Z66" i="14" s="1"/>
  <c r="N35" i="14"/>
  <c r="T35" i="14" s="1"/>
  <c r="M34" i="14"/>
  <c r="N14" i="14"/>
  <c r="T14" i="14" s="1"/>
  <c r="M13" i="14"/>
  <c r="Z15" i="14"/>
  <c r="X13" i="14"/>
  <c r="Y14" i="14"/>
  <c r="X35" i="14"/>
  <c r="Y36" i="14"/>
  <c r="Z36" i="14" s="1"/>
  <c r="Z41" i="9"/>
  <c r="Z38" i="7"/>
  <c r="Y40" i="9"/>
  <c r="X39" i="9"/>
  <c r="N40" i="9"/>
  <c r="T40" i="9" s="1"/>
  <c r="M39" i="9"/>
  <c r="Z67" i="7"/>
  <c r="Z67" i="12"/>
  <c r="M65" i="9"/>
  <c r="N66" i="9"/>
  <c r="T66" i="9" s="1"/>
  <c r="Z67" i="9"/>
  <c r="Z16" i="9"/>
  <c r="Y66" i="9"/>
  <c r="X65" i="9"/>
  <c r="Z15" i="5"/>
  <c r="N63" i="13"/>
  <c r="T63" i="13" s="1"/>
  <c r="M62" i="13"/>
  <c r="N14" i="13"/>
  <c r="T14" i="13" s="1"/>
  <c r="M13" i="13"/>
  <c r="N38" i="13"/>
  <c r="T38" i="13" s="1"/>
  <c r="M37" i="13"/>
  <c r="Z64" i="13"/>
  <c r="X62" i="13"/>
  <c r="Y63" i="13"/>
  <c r="Z15" i="13"/>
  <c r="Y39" i="13"/>
  <c r="Z39" i="13" s="1"/>
  <c r="X38" i="13"/>
  <c r="X13" i="13"/>
  <c r="Y14" i="13"/>
  <c r="N12" i="12"/>
  <c r="T12" i="12" s="1"/>
  <c r="M11" i="12"/>
  <c r="Y13" i="12"/>
  <c r="Z13" i="12" s="1"/>
  <c r="X12" i="12"/>
  <c r="X37" i="12"/>
  <c r="Y38" i="12"/>
  <c r="N38" i="12"/>
  <c r="T38" i="12" s="1"/>
  <c r="M37" i="12"/>
  <c r="N66" i="12"/>
  <c r="T66" i="12" s="1"/>
  <c r="M65" i="12"/>
  <c r="X65" i="12"/>
  <c r="Y66" i="12"/>
  <c r="Z67" i="11"/>
  <c r="Y39" i="11"/>
  <c r="Z39" i="11" s="1"/>
  <c r="X38" i="11"/>
  <c r="Y14" i="11"/>
  <c r="X13" i="11"/>
  <c r="X65" i="11"/>
  <c r="Y66" i="11"/>
  <c r="N13" i="11"/>
  <c r="T13" i="11" s="1"/>
  <c r="M12" i="11"/>
  <c r="N38" i="11"/>
  <c r="T38" i="11" s="1"/>
  <c r="M37" i="11"/>
  <c r="N66" i="11"/>
  <c r="T66" i="11" s="1"/>
  <c r="M65" i="11"/>
  <c r="Z14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Y15" i="9"/>
  <c r="X14" i="9"/>
  <c r="N15" i="9"/>
  <c r="T15" i="9" s="1"/>
  <c r="Z15" i="9" s="1"/>
  <c r="M14" i="9"/>
  <c r="X38" i="8"/>
  <c r="Y39" i="8"/>
  <c r="Z39" i="8" s="1"/>
  <c r="N14" i="8"/>
  <c r="T14" i="8" s="1"/>
  <c r="M13" i="8"/>
  <c r="N38" i="8"/>
  <c r="T38" i="8" s="1"/>
  <c r="M37" i="8"/>
  <c r="Z15" i="8"/>
  <c r="Y15" i="8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38" i="6"/>
  <c r="T38" i="6" s="1"/>
  <c r="M37" i="6"/>
  <c r="Z39" i="6"/>
  <c r="N15" i="6"/>
  <c r="T15" i="6" s="1"/>
  <c r="Z15" i="6" s="1"/>
  <c r="M14" i="6"/>
  <c r="X65" i="6"/>
  <c r="Y66" i="6"/>
  <c r="X37" i="6"/>
  <c r="Y38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Z39" i="5"/>
  <c r="X38" i="5"/>
  <c r="Y39" i="5"/>
  <c r="Y39" i="16" l="1"/>
  <c r="X38" i="16"/>
  <c r="N38" i="16"/>
  <c r="T38" i="16" s="1"/>
  <c r="M37" i="16"/>
  <c r="X63" i="16"/>
  <c r="Y64" i="16"/>
  <c r="Z64" i="16" s="1"/>
  <c r="Z39" i="16"/>
  <c r="N13" i="16"/>
  <c r="T13" i="16" s="1"/>
  <c r="Z13" i="16" s="1"/>
  <c r="M12" i="16"/>
  <c r="X12" i="16"/>
  <c r="Y13" i="16"/>
  <c r="Z14" i="16"/>
  <c r="N63" i="16"/>
  <c r="T63" i="16" s="1"/>
  <c r="M62" i="16"/>
  <c r="N64" i="15"/>
  <c r="T64" i="15" s="1"/>
  <c r="M63" i="15"/>
  <c r="N14" i="15"/>
  <c r="T14" i="15" s="1"/>
  <c r="M13" i="15"/>
  <c r="X13" i="15"/>
  <c r="Y14" i="15"/>
  <c r="N38" i="15"/>
  <c r="T38" i="15" s="1"/>
  <c r="M37" i="15"/>
  <c r="X37" i="15"/>
  <c r="Y38" i="15"/>
  <c r="X63" i="15"/>
  <c r="Y64" i="15"/>
  <c r="M64" i="14"/>
  <c r="X64" i="14"/>
  <c r="Y65" i="14"/>
  <c r="Z65" i="14" s="1"/>
  <c r="M63" i="14"/>
  <c r="N64" i="14"/>
  <c r="T64" i="14" s="1"/>
  <c r="X12" i="14"/>
  <c r="Y13" i="14"/>
  <c r="N13" i="14"/>
  <c r="T13" i="14" s="1"/>
  <c r="M12" i="14"/>
  <c r="X34" i="14"/>
  <c r="Y35" i="14"/>
  <c r="Z35" i="14" s="1"/>
  <c r="N34" i="14"/>
  <c r="T34" i="14" s="1"/>
  <c r="M33" i="14"/>
  <c r="Z14" i="14"/>
  <c r="Z40" i="9"/>
  <c r="Z66" i="9"/>
  <c r="Z66" i="8"/>
  <c r="Z38" i="12"/>
  <c r="N39" i="9"/>
  <c r="T39" i="9" s="1"/>
  <c r="M38" i="9"/>
  <c r="X38" i="9"/>
  <c r="Y39" i="9"/>
  <c r="Z37" i="7"/>
  <c r="Z66" i="12"/>
  <c r="X64" i="9"/>
  <c r="Y65" i="9"/>
  <c r="M64" i="9"/>
  <c r="N65" i="9"/>
  <c r="T65" i="9" s="1"/>
  <c r="Z66" i="7"/>
  <c r="Z66" i="6"/>
  <c r="X61" i="13"/>
  <c r="Y62" i="13"/>
  <c r="N13" i="13"/>
  <c r="T13" i="13" s="1"/>
  <c r="M12" i="13"/>
  <c r="Z14" i="13"/>
  <c r="Y13" i="13"/>
  <c r="X12" i="13"/>
  <c r="N37" i="13"/>
  <c r="T37" i="13" s="1"/>
  <c r="M36" i="13"/>
  <c r="N62" i="13"/>
  <c r="T62" i="13" s="1"/>
  <c r="Z62" i="13" s="1"/>
  <c r="M61" i="13"/>
  <c r="Y38" i="13"/>
  <c r="Z38" i="13" s="1"/>
  <c r="X37" i="13"/>
  <c r="Z63" i="13"/>
  <c r="X64" i="12"/>
  <c r="Y65" i="12"/>
  <c r="Y12" i="12"/>
  <c r="X11" i="12"/>
  <c r="N65" i="12"/>
  <c r="T65" i="12" s="1"/>
  <c r="M64" i="12"/>
  <c r="X36" i="12"/>
  <c r="Y37" i="12"/>
  <c r="N11" i="12"/>
  <c r="T11" i="12" s="1"/>
  <c r="M10" i="12"/>
  <c r="N37" i="12"/>
  <c r="T37" i="12" s="1"/>
  <c r="M36" i="12"/>
  <c r="Z12" i="12"/>
  <c r="N37" i="11"/>
  <c r="T37" i="11" s="1"/>
  <c r="M36" i="11"/>
  <c r="Y38" i="11"/>
  <c r="Z38" i="11" s="1"/>
  <c r="X37" i="11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Z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14" i="9"/>
  <c r="T14" i="9" s="1"/>
  <c r="M13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Z65" i="7" s="1"/>
  <c r="M64" i="7"/>
  <c r="N36" i="7"/>
  <c r="T36" i="7" s="1"/>
  <c r="Z36" i="7" s="1"/>
  <c r="M35" i="7"/>
  <c r="N14" i="6"/>
  <c r="T14" i="6" s="1"/>
  <c r="M13" i="6"/>
  <c r="X36" i="6"/>
  <c r="Y37" i="6"/>
  <c r="N65" i="6"/>
  <c r="T65" i="6" s="1"/>
  <c r="M64" i="6"/>
  <c r="Y14" i="6"/>
  <c r="X13" i="6"/>
  <c r="Z38" i="6"/>
  <c r="X64" i="6"/>
  <c r="Y65" i="6"/>
  <c r="N37" i="6"/>
  <c r="T37" i="6" s="1"/>
  <c r="Z37" i="6" s="1"/>
  <c r="M36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Y12" i="16" l="1"/>
  <c r="X11" i="16"/>
  <c r="N12" i="16"/>
  <c r="T12" i="16" s="1"/>
  <c r="Z12" i="16" s="1"/>
  <c r="M11" i="16"/>
  <c r="X62" i="16"/>
  <c r="Y63" i="16"/>
  <c r="Z63" i="16" s="1"/>
  <c r="N37" i="16"/>
  <c r="T37" i="16" s="1"/>
  <c r="M36" i="16"/>
  <c r="N62" i="16"/>
  <c r="T62" i="16" s="1"/>
  <c r="M61" i="16"/>
  <c r="Y38" i="16"/>
  <c r="Z38" i="16" s="1"/>
  <c r="X37" i="16"/>
  <c r="X36" i="15"/>
  <c r="Y37" i="15"/>
  <c r="N37" i="15"/>
  <c r="T37" i="15" s="1"/>
  <c r="Z37" i="15" s="1"/>
  <c r="M36" i="15"/>
  <c r="Z38" i="15"/>
  <c r="X12" i="15"/>
  <c r="Y13" i="15"/>
  <c r="X62" i="15"/>
  <c r="Y63" i="15"/>
  <c r="N13" i="15"/>
  <c r="T13" i="15" s="1"/>
  <c r="Z13" i="15" s="1"/>
  <c r="M12" i="15"/>
  <c r="Z14" i="15"/>
  <c r="N63" i="15"/>
  <c r="T63" i="15" s="1"/>
  <c r="M62" i="15"/>
  <c r="Z64" i="15"/>
  <c r="Z13" i="14"/>
  <c r="N63" i="14"/>
  <c r="T63" i="14" s="1"/>
  <c r="M62" i="14"/>
  <c r="Y64" i="14"/>
  <c r="Z64" i="14" s="1"/>
  <c r="X63" i="14"/>
  <c r="Y34" i="14"/>
  <c r="Z34" i="14" s="1"/>
  <c r="X33" i="14"/>
  <c r="N33" i="14"/>
  <c r="T33" i="14" s="1"/>
  <c r="M32" i="14"/>
  <c r="N12" i="14"/>
  <c r="T12" i="14" s="1"/>
  <c r="M11" i="14"/>
  <c r="Y12" i="14"/>
  <c r="X11" i="14"/>
  <c r="Z65" i="11"/>
  <c r="Y38" i="9"/>
  <c r="X37" i="9"/>
  <c r="Z65" i="9"/>
  <c r="N38" i="9"/>
  <c r="T38" i="9" s="1"/>
  <c r="Z38" i="9" s="1"/>
  <c r="M37" i="9"/>
  <c r="Z39" i="9"/>
  <c r="Z63" i="10"/>
  <c r="N64" i="9"/>
  <c r="T64" i="9" s="1"/>
  <c r="M63" i="9"/>
  <c r="Z14" i="9"/>
  <c r="X63" i="9"/>
  <c r="Y64" i="9"/>
  <c r="Z13" i="5"/>
  <c r="N12" i="13"/>
  <c r="T12" i="13" s="1"/>
  <c r="M11" i="13"/>
  <c r="N61" i="13"/>
  <c r="T61" i="13" s="1"/>
  <c r="M60" i="13"/>
  <c r="Y12" i="13"/>
  <c r="X11" i="13"/>
  <c r="Z13" i="13"/>
  <c r="Y37" i="13"/>
  <c r="Z37" i="13" s="1"/>
  <c r="X36" i="13"/>
  <c r="N36" i="13"/>
  <c r="T36" i="13" s="1"/>
  <c r="M35" i="13"/>
  <c r="X60" i="13"/>
  <c r="Y61" i="13"/>
  <c r="Z37" i="12"/>
  <c r="X35" i="12"/>
  <c r="Y36" i="12"/>
  <c r="N36" i="12"/>
  <c r="T36" i="12" s="1"/>
  <c r="M35" i="12"/>
  <c r="N10" i="12"/>
  <c r="T10" i="12" s="1"/>
  <c r="M9" i="12"/>
  <c r="N64" i="12"/>
  <c r="T64" i="12" s="1"/>
  <c r="M63" i="12"/>
  <c r="Y11" i="12"/>
  <c r="Z11" i="12" s="1"/>
  <c r="X10" i="12"/>
  <c r="Z65" i="12"/>
  <c r="X63" i="12"/>
  <c r="Y64" i="12"/>
  <c r="Y37" i="11"/>
  <c r="X36" i="11"/>
  <c r="N11" i="11"/>
  <c r="T11" i="11" s="1"/>
  <c r="M10" i="11"/>
  <c r="X63" i="11"/>
  <c r="Y64" i="11"/>
  <c r="N36" i="11"/>
  <c r="T36" i="11" s="1"/>
  <c r="M35" i="11"/>
  <c r="Y12" i="11"/>
  <c r="Z12" i="11" s="1"/>
  <c r="X11" i="11"/>
  <c r="N64" i="11"/>
  <c r="T64" i="11" s="1"/>
  <c r="M63" i="11"/>
  <c r="Z37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Y13" i="9"/>
  <c r="X12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X12" i="8"/>
  <c r="Z13" i="8"/>
  <c r="Y35" i="7"/>
  <c r="X34" i="7"/>
  <c r="N13" i="7"/>
  <c r="T13" i="7" s="1"/>
  <c r="M12" i="7"/>
  <c r="N64" i="7"/>
  <c r="T64" i="7" s="1"/>
  <c r="M63" i="7"/>
  <c r="Z14" i="7"/>
  <c r="N35" i="7"/>
  <c r="T35" i="7" s="1"/>
  <c r="Z35" i="7" s="1"/>
  <c r="M34" i="7"/>
  <c r="Y13" i="7"/>
  <c r="X12" i="7"/>
  <c r="X63" i="7"/>
  <c r="Y64" i="7"/>
  <c r="Y13" i="6"/>
  <c r="X12" i="6"/>
  <c r="X35" i="6"/>
  <c r="Y36" i="6"/>
  <c r="X63" i="6"/>
  <c r="Y64" i="6"/>
  <c r="N64" i="6"/>
  <c r="T64" i="6" s="1"/>
  <c r="M63" i="6"/>
  <c r="N13" i="6"/>
  <c r="T13" i="6" s="1"/>
  <c r="Z13" i="6" s="1"/>
  <c r="M12" i="6"/>
  <c r="N36" i="6"/>
  <c r="T36" i="6" s="1"/>
  <c r="M35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N36" i="16" l="1"/>
  <c r="T36" i="16" s="1"/>
  <c r="M35" i="16"/>
  <c r="N61" i="16"/>
  <c r="T61" i="16" s="1"/>
  <c r="M60" i="16"/>
  <c r="X61" i="16"/>
  <c r="Y62" i="16"/>
  <c r="Z62" i="16" s="1"/>
  <c r="N11" i="16"/>
  <c r="T11" i="16" s="1"/>
  <c r="M10" i="16"/>
  <c r="Y11" i="16"/>
  <c r="X10" i="16"/>
  <c r="X36" i="16"/>
  <c r="Y37" i="16"/>
  <c r="Z37" i="16" s="1"/>
  <c r="X61" i="15"/>
  <c r="Y62" i="15"/>
  <c r="Y12" i="15"/>
  <c r="X11" i="15"/>
  <c r="N12" i="15"/>
  <c r="T12" i="15" s="1"/>
  <c r="Z12" i="15" s="1"/>
  <c r="M11" i="15"/>
  <c r="N36" i="15"/>
  <c r="T36" i="15" s="1"/>
  <c r="M35" i="15"/>
  <c r="N62" i="15"/>
  <c r="T62" i="15" s="1"/>
  <c r="Z62" i="15" s="1"/>
  <c r="M61" i="15"/>
  <c r="Z63" i="15"/>
  <c r="Y36" i="15"/>
  <c r="X35" i="15"/>
  <c r="N62" i="14"/>
  <c r="T62" i="14" s="1"/>
  <c r="M61" i="14"/>
  <c r="Y63" i="14"/>
  <c r="Z63" i="14" s="1"/>
  <c r="X62" i="14"/>
  <c r="Z12" i="14"/>
  <c r="N32" i="14"/>
  <c r="T32" i="14" s="1"/>
  <c r="M31" i="14"/>
  <c r="Y11" i="14"/>
  <c r="X10" i="14"/>
  <c r="N11" i="14"/>
  <c r="T11" i="14" s="1"/>
  <c r="M10" i="14"/>
  <c r="Y33" i="14"/>
  <c r="Z33" i="14" s="1"/>
  <c r="X32" i="14"/>
  <c r="Z64" i="11"/>
  <c r="Z13" i="10"/>
  <c r="Z64" i="12"/>
  <c r="Z36" i="12"/>
  <c r="Z64" i="9"/>
  <c r="X36" i="9"/>
  <c r="Y37" i="9"/>
  <c r="N37" i="9"/>
  <c r="T37" i="9" s="1"/>
  <c r="Z37" i="9" s="1"/>
  <c r="M36" i="9"/>
  <c r="Z61" i="13"/>
  <c r="X62" i="9"/>
  <c r="Y63" i="9"/>
  <c r="N63" i="9"/>
  <c r="T63" i="9" s="1"/>
  <c r="M62" i="9"/>
  <c r="Z64" i="8"/>
  <c r="Z64" i="6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59" i="13"/>
  <c r="Y60" i="13"/>
  <c r="N60" i="13"/>
  <c r="T60" i="13" s="1"/>
  <c r="M59" i="13"/>
  <c r="N9" i="12"/>
  <c r="T9" i="12" s="1"/>
  <c r="M8" i="12"/>
  <c r="X62" i="12"/>
  <c r="Y63" i="12"/>
  <c r="Z10" i="12"/>
  <c r="X34" i="12"/>
  <c r="Y35" i="12"/>
  <c r="Y10" i="12"/>
  <c r="X9" i="12"/>
  <c r="N63" i="12"/>
  <c r="T63" i="12" s="1"/>
  <c r="M62" i="12"/>
  <c r="N35" i="12"/>
  <c r="T35" i="12" s="1"/>
  <c r="M34" i="12"/>
  <c r="Y11" i="11"/>
  <c r="X10" i="11"/>
  <c r="X62" i="11"/>
  <c r="Y63" i="11"/>
  <c r="Y36" i="11"/>
  <c r="Z36" i="11" s="1"/>
  <c r="X35" i="11"/>
  <c r="N10" i="11"/>
  <c r="T10" i="11" s="1"/>
  <c r="M9" i="11"/>
  <c r="Z11" i="11"/>
  <c r="N63" i="11"/>
  <c r="T63" i="11" s="1"/>
  <c r="M62" i="11"/>
  <c r="N35" i="11"/>
  <c r="T35" i="11" s="1"/>
  <c r="M34" i="11"/>
  <c r="Y37" i="10"/>
  <c r="X36" i="10"/>
  <c r="N61" i="10"/>
  <c r="T61" i="10" s="1"/>
  <c r="M60" i="10"/>
  <c r="N36" i="10"/>
  <c r="T36" i="10" s="1"/>
  <c r="M35" i="10"/>
  <c r="N12" i="10"/>
  <c r="T12" i="10" s="1"/>
  <c r="M11" i="10"/>
  <c r="Z37" i="10"/>
  <c r="Y12" i="10"/>
  <c r="X11" i="10"/>
  <c r="X60" i="10"/>
  <c r="Y61" i="10"/>
  <c r="Z62" i="10"/>
  <c r="N12" i="9"/>
  <c r="T12" i="9" s="1"/>
  <c r="M11" i="9"/>
  <c r="Z13" i="9"/>
  <c r="Y12" i="9"/>
  <c r="X11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35" i="6"/>
  <c r="T35" i="6" s="1"/>
  <c r="Z35" i="6" s="1"/>
  <c r="M34" i="6"/>
  <c r="N63" i="6"/>
  <c r="T63" i="6" s="1"/>
  <c r="M62" i="6"/>
  <c r="Z36" i="6"/>
  <c r="X34" i="6"/>
  <c r="Y35" i="6"/>
  <c r="N12" i="6"/>
  <c r="T12" i="6" s="1"/>
  <c r="Z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Z11" i="16" l="1"/>
  <c r="X60" i="16"/>
  <c r="Y61" i="16"/>
  <c r="N60" i="16"/>
  <c r="T60" i="16" s="1"/>
  <c r="M59" i="16"/>
  <c r="X9" i="16"/>
  <c r="Y10" i="16"/>
  <c r="Z61" i="16"/>
  <c r="N10" i="16"/>
  <c r="T10" i="16" s="1"/>
  <c r="M9" i="16"/>
  <c r="N35" i="16"/>
  <c r="T35" i="16" s="1"/>
  <c r="M34" i="16"/>
  <c r="Y36" i="16"/>
  <c r="X35" i="16"/>
  <c r="Z36" i="16"/>
  <c r="N35" i="15"/>
  <c r="T35" i="15" s="1"/>
  <c r="M34" i="15"/>
  <c r="N61" i="15"/>
  <c r="T61" i="15" s="1"/>
  <c r="Z61" i="15" s="1"/>
  <c r="M60" i="15"/>
  <c r="Z36" i="15"/>
  <c r="N11" i="15"/>
  <c r="T11" i="15" s="1"/>
  <c r="M10" i="15"/>
  <c r="X10" i="15"/>
  <c r="Y11" i="15"/>
  <c r="X34" i="15"/>
  <c r="Y35" i="15"/>
  <c r="X60" i="15"/>
  <c r="Y61" i="15"/>
  <c r="Z11" i="14"/>
  <c r="N61" i="14"/>
  <c r="T61" i="14" s="1"/>
  <c r="M60" i="14"/>
  <c r="X61" i="14"/>
  <c r="Y62" i="14"/>
  <c r="Z62" i="14" s="1"/>
  <c r="N10" i="14"/>
  <c r="T10" i="14" s="1"/>
  <c r="M9" i="14"/>
  <c r="X31" i="14"/>
  <c r="Y32" i="14"/>
  <c r="Z32" i="14" s="1"/>
  <c r="X9" i="14"/>
  <c r="Y10" i="14"/>
  <c r="N31" i="14"/>
  <c r="T31" i="14" s="1"/>
  <c r="M30" i="14"/>
  <c r="Z63" i="9"/>
  <c r="Z34" i="7"/>
  <c r="Z63" i="12"/>
  <c r="X35" i="9"/>
  <c r="Y36" i="9"/>
  <c r="N36" i="9"/>
  <c r="T36" i="9" s="1"/>
  <c r="Z36" i="9" s="1"/>
  <c r="M35" i="9"/>
  <c r="Z11" i="13"/>
  <c r="M61" i="9"/>
  <c r="N62" i="9"/>
  <c r="T62" i="9" s="1"/>
  <c r="X61" i="9"/>
  <c r="Y62" i="9"/>
  <c r="Z62" i="9" s="1"/>
  <c r="Z63" i="8"/>
  <c r="Z63" i="7"/>
  <c r="Y10" i="13"/>
  <c r="X9" i="13"/>
  <c r="N59" i="13"/>
  <c r="T59" i="13" s="1"/>
  <c r="M58" i="13"/>
  <c r="X58" i="13"/>
  <c r="Y59" i="13"/>
  <c r="N34" i="13"/>
  <c r="T34" i="13" s="1"/>
  <c r="M33" i="13"/>
  <c r="Z60" i="13"/>
  <c r="Y35" i="13"/>
  <c r="Z35" i="13" s="1"/>
  <c r="X34" i="13"/>
  <c r="N10" i="13"/>
  <c r="T10" i="13" s="1"/>
  <c r="M9" i="13"/>
  <c r="X33" i="12"/>
  <c r="Y34" i="12"/>
  <c r="N34" i="12"/>
  <c r="T34" i="12" s="1"/>
  <c r="M33" i="12"/>
  <c r="Z35" i="12"/>
  <c r="N62" i="12"/>
  <c r="T62" i="12" s="1"/>
  <c r="M61" i="12"/>
  <c r="X61" i="12"/>
  <c r="Y62" i="12"/>
  <c r="N8" i="12"/>
  <c r="T8" i="12" s="1"/>
  <c r="M7" i="12"/>
  <c r="Y9" i="12"/>
  <c r="Z9" i="12" s="1"/>
  <c r="X8" i="12"/>
  <c r="N62" i="11"/>
  <c r="T62" i="11" s="1"/>
  <c r="M61" i="11"/>
  <c r="Z10" i="11"/>
  <c r="X61" i="11"/>
  <c r="Y62" i="11"/>
  <c r="Z63" i="11"/>
  <c r="Y35" i="11"/>
  <c r="Z35" i="11" s="1"/>
  <c r="X34" i="11"/>
  <c r="Y10" i="11"/>
  <c r="X9" i="11"/>
  <c r="N34" i="11"/>
  <c r="T34" i="11" s="1"/>
  <c r="M33" i="11"/>
  <c r="N9" i="11"/>
  <c r="T9" i="11" s="1"/>
  <c r="M8" i="11"/>
  <c r="X59" i="10"/>
  <c r="Y60" i="10"/>
  <c r="N11" i="10"/>
  <c r="T11" i="10" s="1"/>
  <c r="M10" i="10"/>
  <c r="N60" i="10"/>
  <c r="T60" i="10" s="1"/>
  <c r="Z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X10" i="8"/>
  <c r="X34" i="8"/>
  <c r="Y35" i="8"/>
  <c r="Z35" i="8" s="1"/>
  <c r="Z11" i="8"/>
  <c r="N11" i="7"/>
  <c r="T11" i="7" s="1"/>
  <c r="M10" i="7"/>
  <c r="N33" i="7"/>
  <c r="T33" i="7" s="1"/>
  <c r="Z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33" i="6"/>
  <c r="Y34" i="6"/>
  <c r="N34" i="6"/>
  <c r="T34" i="6" s="1"/>
  <c r="M3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/>
  <c r="X61" i="5"/>
  <c r="Y62" i="5"/>
  <c r="Z62" i="5" s="1"/>
  <c r="N61" i="5"/>
  <c r="T61" i="5" s="1"/>
  <c r="M60" i="5"/>
  <c r="Z10" i="16" l="1"/>
  <c r="Y9" i="16"/>
  <c r="X8" i="16"/>
  <c r="N59" i="16"/>
  <c r="T59" i="16" s="1"/>
  <c r="M58" i="16"/>
  <c r="N34" i="16"/>
  <c r="T34" i="16" s="1"/>
  <c r="M33" i="16"/>
  <c r="Y35" i="16"/>
  <c r="Z35" i="16" s="1"/>
  <c r="X34" i="16"/>
  <c r="X59" i="16"/>
  <c r="Y60" i="16"/>
  <c r="Z60" i="16" s="1"/>
  <c r="N9" i="16"/>
  <c r="T9" i="16" s="1"/>
  <c r="Z9" i="16" s="1"/>
  <c r="M8" i="16"/>
  <c r="X33" i="15"/>
  <c r="Y34" i="15"/>
  <c r="X9" i="15"/>
  <c r="Y10" i="15"/>
  <c r="N10" i="15"/>
  <c r="T10" i="15" s="1"/>
  <c r="Z10" i="15" s="1"/>
  <c r="M9" i="15"/>
  <c r="Z11" i="15"/>
  <c r="X59" i="15"/>
  <c r="Y60" i="15"/>
  <c r="N60" i="15"/>
  <c r="T60" i="15" s="1"/>
  <c r="Z60" i="15" s="1"/>
  <c r="M59" i="15"/>
  <c r="N34" i="15"/>
  <c r="T34" i="15" s="1"/>
  <c r="Z34" i="15" s="1"/>
  <c r="M33" i="15"/>
  <c r="Z35" i="15"/>
  <c r="X60" i="14"/>
  <c r="Y61" i="14"/>
  <c r="Z61" i="14" s="1"/>
  <c r="M59" i="14"/>
  <c r="N60" i="14"/>
  <c r="T60" i="14" s="1"/>
  <c r="Z10" i="14"/>
  <c r="X8" i="14"/>
  <c r="Y9" i="14"/>
  <c r="X30" i="14"/>
  <c r="Y31" i="14"/>
  <c r="Z31" i="14" s="1"/>
  <c r="N30" i="14"/>
  <c r="T30" i="14" s="1"/>
  <c r="M29" i="14"/>
  <c r="N29" i="14" s="1"/>
  <c r="N9" i="14"/>
  <c r="T9" i="14" s="1"/>
  <c r="M8" i="14"/>
  <c r="Z59" i="13"/>
  <c r="N35" i="9"/>
  <c r="T35" i="9" s="1"/>
  <c r="M34" i="9"/>
  <c r="Y35" i="9"/>
  <c r="X34" i="9"/>
  <c r="Z34" i="6"/>
  <c r="Z10" i="13"/>
  <c r="X60" i="9"/>
  <c r="Y61" i="9"/>
  <c r="N61" i="9"/>
  <c r="T61" i="9" s="1"/>
  <c r="M60" i="9"/>
  <c r="Z62" i="7"/>
  <c r="Z11" i="6"/>
  <c r="N9" i="13"/>
  <c r="T9" i="13" s="1"/>
  <c r="M8" i="13"/>
  <c r="X57" i="13"/>
  <c r="Y58" i="13"/>
  <c r="X8" i="13"/>
  <c r="Y9" i="13"/>
  <c r="Y34" i="13"/>
  <c r="Z34" i="13" s="1"/>
  <c r="X33" i="13"/>
  <c r="N58" i="13"/>
  <c r="T58" i="13" s="1"/>
  <c r="Z58" i="13" s="1"/>
  <c r="M57" i="13"/>
  <c r="N33" i="13"/>
  <c r="T33" i="13" s="1"/>
  <c r="M32" i="13"/>
  <c r="X60" i="12"/>
  <c r="Y61" i="12"/>
  <c r="N33" i="12"/>
  <c r="T33" i="12" s="1"/>
  <c r="M32" i="12"/>
  <c r="N7" i="12"/>
  <c r="T7" i="12" s="1"/>
  <c r="M6" i="12"/>
  <c r="N61" i="12"/>
  <c r="T61" i="12" s="1"/>
  <c r="Z61" i="12" s="1"/>
  <c r="M60" i="12"/>
  <c r="Z34" i="12"/>
  <c r="Z62" i="12"/>
  <c r="Y8" i="12"/>
  <c r="Z8" i="12" s="1"/>
  <c r="X7" i="12"/>
  <c r="X32" i="12"/>
  <c r="Y33" i="12"/>
  <c r="X60" i="11"/>
  <c r="Y61" i="11"/>
  <c r="Y34" i="11"/>
  <c r="Z34" i="11" s="1"/>
  <c r="X33" i="11"/>
  <c r="Y9" i="11"/>
  <c r="Z9" i="11" s="1"/>
  <c r="X8" i="11"/>
  <c r="N61" i="11"/>
  <c r="T61" i="11" s="1"/>
  <c r="M60" i="11"/>
  <c r="N8" i="11"/>
  <c r="T8" i="11" s="1"/>
  <c r="M7" i="11"/>
  <c r="N33" i="11"/>
  <c r="T33" i="11" s="1"/>
  <c r="M32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Y10" i="9"/>
  <c r="X9" i="9"/>
  <c r="N10" i="9"/>
  <c r="T10" i="9" s="1"/>
  <c r="M9" i="9"/>
  <c r="X33" i="8"/>
  <c r="Y34" i="8"/>
  <c r="N33" i="8"/>
  <c r="T33" i="8" s="1"/>
  <c r="M32" i="8"/>
  <c r="Y10" i="8"/>
  <c r="Z10" i="8" s="1"/>
  <c r="X9" i="8"/>
  <c r="Z34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Z32" i="7" s="1"/>
  <c r="M31" i="7"/>
  <c r="N61" i="7"/>
  <c r="T61" i="7" s="1"/>
  <c r="M60" i="7"/>
  <c r="N10" i="7"/>
  <c r="T10" i="7" s="1"/>
  <c r="Z10" i="7" s="1"/>
  <c r="M9" i="7"/>
  <c r="Y10" i="7"/>
  <c r="X9" i="7"/>
  <c r="X31" i="7"/>
  <c r="Y32" i="7"/>
  <c r="Z11" i="7"/>
  <c r="Y10" i="6"/>
  <c r="X9" i="6"/>
  <c r="X60" i="6"/>
  <c r="Y61" i="6"/>
  <c r="X32" i="6"/>
  <c r="Y33" i="6"/>
  <c r="N61" i="6"/>
  <c r="T61" i="6" s="1"/>
  <c r="M60" i="6"/>
  <c r="N10" i="6"/>
  <c r="T10" i="6" s="1"/>
  <c r="Z10" i="6" s="1"/>
  <c r="M9" i="6"/>
  <c r="N33" i="6"/>
  <c r="T33" i="6" s="1"/>
  <c r="M32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X58" i="16" l="1"/>
  <c r="Y59" i="16"/>
  <c r="N33" i="16"/>
  <c r="T33" i="16" s="1"/>
  <c r="M32" i="16"/>
  <c r="Z34" i="16"/>
  <c r="N58" i="16"/>
  <c r="T58" i="16" s="1"/>
  <c r="M57" i="16"/>
  <c r="Z59" i="16"/>
  <c r="N8" i="16"/>
  <c r="T8" i="16" s="1"/>
  <c r="M7" i="16"/>
  <c r="Y8" i="16"/>
  <c r="X7" i="16"/>
  <c r="X33" i="16"/>
  <c r="Y34" i="16"/>
  <c r="N59" i="15"/>
  <c r="T59" i="15" s="1"/>
  <c r="M58" i="15"/>
  <c r="X58" i="15"/>
  <c r="Y59" i="15"/>
  <c r="N9" i="15"/>
  <c r="T9" i="15" s="1"/>
  <c r="M8" i="15"/>
  <c r="Y9" i="15"/>
  <c r="X8" i="15"/>
  <c r="N33" i="15"/>
  <c r="T33" i="15" s="1"/>
  <c r="Z33" i="15" s="1"/>
  <c r="M32" i="15"/>
  <c r="Y33" i="15"/>
  <c r="X32" i="15"/>
  <c r="N59" i="14"/>
  <c r="T59" i="14" s="1"/>
  <c r="M58" i="14"/>
  <c r="Y60" i="14"/>
  <c r="Z60" i="14" s="1"/>
  <c r="X59" i="14"/>
  <c r="E79" i="14"/>
  <c r="T29" i="14"/>
  <c r="N8" i="14"/>
  <c r="T8" i="14" s="1"/>
  <c r="M7" i="14"/>
  <c r="Y8" i="14"/>
  <c r="X7" i="14"/>
  <c r="Z9" i="14"/>
  <c r="Y30" i="14"/>
  <c r="Z30" i="14" s="1"/>
  <c r="X29" i="14"/>
  <c r="Y29" i="14" s="1"/>
  <c r="F79" i="14" s="1"/>
  <c r="Z61" i="11"/>
  <c r="Z35" i="9"/>
  <c r="Z10" i="9"/>
  <c r="Y34" i="9"/>
  <c r="X33" i="9"/>
  <c r="N34" i="9"/>
  <c r="T34" i="9" s="1"/>
  <c r="M33" i="9"/>
  <c r="N60" i="9"/>
  <c r="T60" i="9" s="1"/>
  <c r="M59" i="9"/>
  <c r="Z61" i="9"/>
  <c r="Y60" i="9"/>
  <c r="X59" i="9"/>
  <c r="Z61" i="7"/>
  <c r="Z9" i="5"/>
  <c r="X56" i="13"/>
  <c r="Y57" i="13"/>
  <c r="N57" i="13"/>
  <c r="T57" i="13" s="1"/>
  <c r="Z57" i="13" s="1"/>
  <c r="M56" i="13"/>
  <c r="N8" i="13"/>
  <c r="T8" i="13" s="1"/>
  <c r="Z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N32" i="12"/>
  <c r="T32" i="12" s="1"/>
  <c r="M31" i="12"/>
  <c r="Z33" i="12"/>
  <c r="Y7" i="12"/>
  <c r="Z7" i="12" s="1"/>
  <c r="X6" i="12"/>
  <c r="X31" i="12"/>
  <c r="Y32" i="12"/>
  <c r="N6" i="12"/>
  <c r="T6" i="12" s="1"/>
  <c r="M5" i="12"/>
  <c r="X59" i="12"/>
  <c r="Y60" i="12"/>
  <c r="N7" i="11"/>
  <c r="T7" i="11" s="1"/>
  <c r="M6" i="11"/>
  <c r="Y33" i="11"/>
  <c r="Z33" i="11" s="1"/>
  <c r="X32" i="11"/>
  <c r="Y8" i="11"/>
  <c r="Z8" i="11" s="1"/>
  <c r="X7" i="11"/>
  <c r="N32" i="11"/>
  <c r="T32" i="11" s="1"/>
  <c r="M31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N9" i="9"/>
  <c r="T9" i="9" s="1"/>
  <c r="Z9" i="9" s="1"/>
  <c r="M8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32" i="6"/>
  <c r="T32" i="6" s="1"/>
  <c r="M31" i="6"/>
  <c r="N60" i="6"/>
  <c r="T60" i="6" s="1"/>
  <c r="M59" i="6"/>
  <c r="Y9" i="6"/>
  <c r="X8" i="6"/>
  <c r="Z33" i="6"/>
  <c r="Z61" i="6"/>
  <c r="X59" i="6"/>
  <c r="Y60" i="6"/>
  <c r="X31" i="6"/>
  <c r="Y32" i="6"/>
  <c r="Y8" i="5"/>
  <c r="X7" i="5"/>
  <c r="N32" i="5"/>
  <c r="T32" i="5" s="1"/>
  <c r="M31" i="5"/>
  <c r="Z33" i="5"/>
  <c r="N8" i="5"/>
  <c r="T8" i="5" s="1"/>
  <c r="Z8" i="5" s="1"/>
  <c r="M7" i="5"/>
  <c r="Y33" i="5"/>
  <c r="X32" i="5"/>
  <c r="N59" i="5"/>
  <c r="T59" i="5" s="1"/>
  <c r="M58" i="5"/>
  <c r="X59" i="5"/>
  <c r="Y60" i="5"/>
  <c r="Z60" i="5" s="1"/>
  <c r="N57" i="16" l="1"/>
  <c r="T57" i="16" s="1"/>
  <c r="M56" i="16"/>
  <c r="X6" i="16"/>
  <c r="Y7" i="16"/>
  <c r="N7" i="16"/>
  <c r="T7" i="16" s="1"/>
  <c r="M6" i="16"/>
  <c r="N32" i="16"/>
  <c r="T32" i="16" s="1"/>
  <c r="M31" i="16"/>
  <c r="Z8" i="16"/>
  <c r="Y33" i="16"/>
  <c r="Z33" i="16" s="1"/>
  <c r="X32" i="16"/>
  <c r="X57" i="16"/>
  <c r="Y58" i="16"/>
  <c r="Z58" i="16" s="1"/>
  <c r="N32" i="15"/>
  <c r="T32" i="15" s="1"/>
  <c r="M31" i="15"/>
  <c r="X31" i="15"/>
  <c r="Y32" i="15"/>
  <c r="N8" i="15"/>
  <c r="T8" i="15" s="1"/>
  <c r="Z8" i="15" s="1"/>
  <c r="M7" i="15"/>
  <c r="Z9" i="15"/>
  <c r="X57" i="15"/>
  <c r="Y58" i="15"/>
  <c r="N58" i="15"/>
  <c r="T58" i="15" s="1"/>
  <c r="Z58" i="15" s="1"/>
  <c r="M57" i="15"/>
  <c r="X7" i="15"/>
  <c r="Y8" i="15"/>
  <c r="Z59" i="15"/>
  <c r="X58" i="14"/>
  <c r="Y59" i="14"/>
  <c r="Z59" i="14" s="1"/>
  <c r="N58" i="14"/>
  <c r="T58" i="14" s="1"/>
  <c r="M57" i="14"/>
  <c r="Z8" i="14"/>
  <c r="X6" i="14"/>
  <c r="Y7" i="14"/>
  <c r="Z29" i="14"/>
  <c r="N7" i="14"/>
  <c r="T7" i="14" s="1"/>
  <c r="M6" i="14"/>
  <c r="G79" i="14"/>
  <c r="Z32" i="12"/>
  <c r="Z34" i="9"/>
  <c r="Z60" i="11"/>
  <c r="Z60" i="9"/>
  <c r="M32" i="9"/>
  <c r="N33" i="9"/>
  <c r="T33" i="9" s="1"/>
  <c r="Y33" i="9"/>
  <c r="X32" i="9"/>
  <c r="Z60" i="8"/>
  <c r="Z9" i="10"/>
  <c r="N59" i="9"/>
  <c r="T59" i="9" s="1"/>
  <c r="M58" i="9"/>
  <c r="X58" i="9"/>
  <c r="Y59" i="9"/>
  <c r="Z9" i="7"/>
  <c r="Z9" i="6"/>
  <c r="N31" i="13"/>
  <c r="T31" i="13" s="1"/>
  <c r="M30" i="13"/>
  <c r="X6" i="13"/>
  <c r="Y7" i="13"/>
  <c r="X55" i="13"/>
  <c r="Y56" i="13"/>
  <c r="N7" i="13"/>
  <c r="T7" i="13" s="1"/>
  <c r="M6" i="13"/>
  <c r="Y32" i="13"/>
  <c r="Z32" i="13" s="1"/>
  <c r="X31" i="13"/>
  <c r="N56" i="13"/>
  <c r="T56" i="13" s="1"/>
  <c r="M55" i="13"/>
  <c r="X30" i="12"/>
  <c r="Y31" i="12"/>
  <c r="N31" i="12"/>
  <c r="T31" i="12" s="1"/>
  <c r="M30" i="12"/>
  <c r="N5" i="12"/>
  <c r="T5" i="12" s="1"/>
  <c r="M4" i="12"/>
  <c r="N4" i="12" s="1"/>
  <c r="Y6" i="12"/>
  <c r="Z6" i="12" s="1"/>
  <c r="X5" i="12"/>
  <c r="N59" i="12"/>
  <c r="T59" i="12" s="1"/>
  <c r="M58" i="12"/>
  <c r="X58" i="12"/>
  <c r="Y59" i="12"/>
  <c r="Z60" i="12"/>
  <c r="N59" i="11"/>
  <c r="T59" i="11" s="1"/>
  <c r="M58" i="11"/>
  <c r="Y32" i="11"/>
  <c r="Z32" i="11" s="1"/>
  <c r="X31" i="11"/>
  <c r="Y7" i="11"/>
  <c r="X6" i="11"/>
  <c r="N6" i="11"/>
  <c r="T6" i="11" s="1"/>
  <c r="M5" i="11"/>
  <c r="X58" i="11"/>
  <c r="Y59" i="11"/>
  <c r="N31" i="11"/>
  <c r="T31" i="11" s="1"/>
  <c r="M30" i="11"/>
  <c r="Z7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Y8" i="9"/>
  <c r="X7" i="9"/>
  <c r="N8" i="9"/>
  <c r="T8" i="9" s="1"/>
  <c r="M7" i="9"/>
  <c r="N59" i="8"/>
  <c r="T59" i="8" s="1"/>
  <c r="M58" i="8"/>
  <c r="N7" i="8"/>
  <c r="T7" i="8" s="1"/>
  <c r="M6" i="8"/>
  <c r="Z8" i="8"/>
  <c r="X31" i="8"/>
  <c r="Y32" i="8"/>
  <c r="Z32" i="8" s="1"/>
  <c r="Y8" i="8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N31" i="6"/>
  <c r="T31" i="6" s="1"/>
  <c r="M30" i="6"/>
  <c r="X58" i="6"/>
  <c r="Y59" i="6"/>
  <c r="Z32" i="6"/>
  <c r="N59" i="6"/>
  <c r="T59" i="6" s="1"/>
  <c r="M58" i="6"/>
  <c r="X30" i="6"/>
  <c r="Y31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Z7" i="16" l="1"/>
  <c r="Y6" i="16"/>
  <c r="X5" i="16"/>
  <c r="N31" i="16"/>
  <c r="T31" i="16" s="1"/>
  <c r="M30" i="16"/>
  <c r="X56" i="16"/>
  <c r="Y57" i="16"/>
  <c r="Z57" i="16" s="1"/>
  <c r="N56" i="16"/>
  <c r="T56" i="16" s="1"/>
  <c r="M55" i="16"/>
  <c r="N6" i="16"/>
  <c r="T6" i="16" s="1"/>
  <c r="Z6" i="16" s="1"/>
  <c r="M5" i="16"/>
  <c r="Y32" i="16"/>
  <c r="Z32" i="16" s="1"/>
  <c r="X31" i="16"/>
  <c r="X6" i="15"/>
  <c r="Y7" i="15"/>
  <c r="N7" i="15"/>
  <c r="T7" i="15" s="1"/>
  <c r="M6" i="15"/>
  <c r="X30" i="15"/>
  <c r="Y31" i="15"/>
  <c r="X56" i="15"/>
  <c r="Y57" i="15"/>
  <c r="N31" i="15"/>
  <c r="T31" i="15" s="1"/>
  <c r="Z31" i="15" s="1"/>
  <c r="M30" i="15"/>
  <c r="N57" i="15"/>
  <c r="T57" i="15" s="1"/>
  <c r="M56" i="15"/>
  <c r="Z32" i="15"/>
  <c r="N57" i="14"/>
  <c r="T57" i="14" s="1"/>
  <c r="M56" i="14"/>
  <c r="X57" i="14"/>
  <c r="Y58" i="14"/>
  <c r="Z58" i="14" s="1"/>
  <c r="N6" i="14"/>
  <c r="T6" i="14" s="1"/>
  <c r="M5" i="14"/>
  <c r="Z7" i="14"/>
  <c r="X5" i="14"/>
  <c r="Y6" i="14"/>
  <c r="Z7" i="13"/>
  <c r="Z59" i="12"/>
  <c r="Z59" i="11"/>
  <c r="Z8" i="9"/>
  <c r="Z56" i="13"/>
  <c r="Z33" i="9"/>
  <c r="N32" i="9"/>
  <c r="T32" i="9" s="1"/>
  <c r="M31" i="9"/>
  <c r="Y32" i="9"/>
  <c r="X31" i="9"/>
  <c r="Z30" i="7"/>
  <c r="Z59" i="9"/>
  <c r="Y58" i="9"/>
  <c r="X57" i="9"/>
  <c r="N58" i="9"/>
  <c r="T58" i="9" s="1"/>
  <c r="M57" i="9"/>
  <c r="Z8" i="6"/>
  <c r="Z7" i="5"/>
  <c r="Y31" i="13"/>
  <c r="X30" i="13"/>
  <c r="X5" i="13"/>
  <c r="Y6" i="13"/>
  <c r="X54" i="13"/>
  <c r="Y54" i="13" s="1"/>
  <c r="F80" i="13" s="1"/>
  <c r="Y55" i="13"/>
  <c r="N30" i="13"/>
  <c r="T30" i="13" s="1"/>
  <c r="M29" i="13"/>
  <c r="N29" i="13" s="1"/>
  <c r="N55" i="13"/>
  <c r="T55" i="13" s="1"/>
  <c r="M54" i="13"/>
  <c r="N54" i="13" s="1"/>
  <c r="N6" i="13"/>
  <c r="T6" i="13" s="1"/>
  <c r="M5" i="13"/>
  <c r="Z31" i="13"/>
  <c r="X57" i="12"/>
  <c r="Y58" i="12"/>
  <c r="Y5" i="12"/>
  <c r="X4" i="12"/>
  <c r="Y4" i="12" s="1"/>
  <c r="F78" i="12" s="1"/>
  <c r="N30" i="12"/>
  <c r="T30" i="12" s="1"/>
  <c r="M29" i="12"/>
  <c r="N29" i="12" s="1"/>
  <c r="N58" i="12"/>
  <c r="T58" i="12" s="1"/>
  <c r="M57" i="12"/>
  <c r="Z31" i="12"/>
  <c r="E78" i="12"/>
  <c r="T4" i="12"/>
  <c r="Z5" i="12"/>
  <c r="X29" i="12"/>
  <c r="Y29" i="12" s="1"/>
  <c r="F79" i="12" s="1"/>
  <c r="Y30" i="12"/>
  <c r="N5" i="11"/>
  <c r="T5" i="11" s="1"/>
  <c r="M4" i="11"/>
  <c r="N4" i="11" s="1"/>
  <c r="Y31" i="11"/>
  <c r="Z31" i="11" s="1"/>
  <c r="X30" i="11"/>
  <c r="X57" i="11"/>
  <c r="Y58" i="11"/>
  <c r="Y6" i="11"/>
  <c r="Z6" i="11" s="1"/>
  <c r="X5" i="11"/>
  <c r="N58" i="11"/>
  <c r="T58" i="11" s="1"/>
  <c r="M57" i="11"/>
  <c r="N30" i="11"/>
  <c r="T30" i="11" s="1"/>
  <c r="M29" i="11"/>
  <c r="N29" i="11" s="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N7" i="9"/>
  <c r="T7" i="9" s="1"/>
  <c r="Z7" i="9" s="1"/>
  <c r="M6" i="9"/>
  <c r="Y7" i="9"/>
  <c r="X6" i="9"/>
  <c r="N30" i="8"/>
  <c r="T30" i="8" s="1"/>
  <c r="M29" i="8"/>
  <c r="N29" i="8" s="1"/>
  <c r="X30" i="8"/>
  <c r="Y31" i="8"/>
  <c r="Z31" i="8" s="1"/>
  <c r="N58" i="8"/>
  <c r="T58" i="8" s="1"/>
  <c r="Z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X29" i="6"/>
  <c r="Y29" i="6" s="1"/>
  <c r="F79" i="6" s="1"/>
  <c r="Y30" i="6"/>
  <c r="Y7" i="6"/>
  <c r="X6" i="6"/>
  <c r="N58" i="6"/>
  <c r="T58" i="6" s="1"/>
  <c r="M57" i="6"/>
  <c r="X57" i="6"/>
  <c r="Y58" i="6"/>
  <c r="Z31" i="6"/>
  <c r="Z59" i="6"/>
  <c r="N30" i="6"/>
  <c r="T30" i="6" s="1"/>
  <c r="Z30" i="6" s="1"/>
  <c r="M29" i="6"/>
  <c r="N29" i="6" s="1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Z57" i="15" l="1"/>
  <c r="N55" i="16"/>
  <c r="T55" i="16" s="1"/>
  <c r="M54" i="16"/>
  <c r="N54" i="16" s="1"/>
  <c r="N5" i="16"/>
  <c r="T5" i="16" s="1"/>
  <c r="M4" i="16"/>
  <c r="N4" i="16" s="1"/>
  <c r="X55" i="16"/>
  <c r="Y56" i="16"/>
  <c r="Z56" i="16" s="1"/>
  <c r="N30" i="16"/>
  <c r="T30" i="16" s="1"/>
  <c r="M29" i="16"/>
  <c r="N29" i="16" s="1"/>
  <c r="Z31" i="16"/>
  <c r="Y5" i="16"/>
  <c r="X4" i="16"/>
  <c r="Y4" i="16" s="1"/>
  <c r="F78" i="16" s="1"/>
  <c r="X30" i="16"/>
  <c r="Y31" i="16"/>
  <c r="Y30" i="15"/>
  <c r="X29" i="15"/>
  <c r="Y29" i="15" s="1"/>
  <c r="F79" i="15" s="1"/>
  <c r="N6" i="15"/>
  <c r="T6" i="15" s="1"/>
  <c r="M5" i="15"/>
  <c r="N56" i="15"/>
  <c r="T56" i="15" s="1"/>
  <c r="M55" i="15"/>
  <c r="X55" i="15"/>
  <c r="Y56" i="15"/>
  <c r="Z7" i="15"/>
  <c r="N30" i="15"/>
  <c r="T30" i="15" s="1"/>
  <c r="Z30" i="15" s="1"/>
  <c r="M29" i="15"/>
  <c r="N29" i="15" s="1"/>
  <c r="Y6" i="15"/>
  <c r="X5" i="15"/>
  <c r="Y57" i="14"/>
  <c r="Z57" i="14" s="1"/>
  <c r="X56" i="14"/>
  <c r="N56" i="14"/>
  <c r="T56" i="14" s="1"/>
  <c r="M55" i="14"/>
  <c r="Y5" i="14"/>
  <c r="X4" i="14"/>
  <c r="Y4" i="14" s="1"/>
  <c r="F78" i="14" s="1"/>
  <c r="N5" i="14"/>
  <c r="T5" i="14" s="1"/>
  <c r="M4" i="14"/>
  <c r="N4" i="14" s="1"/>
  <c r="Z6" i="14"/>
  <c r="Z55" i="13"/>
  <c r="Z58" i="12"/>
  <c r="M30" i="9"/>
  <c r="N31" i="9"/>
  <c r="T31" i="9" s="1"/>
  <c r="Z32" i="9"/>
  <c r="X30" i="9"/>
  <c r="Y31" i="9"/>
  <c r="Z4" i="12"/>
  <c r="G78" i="12"/>
  <c r="Z56" i="10"/>
  <c r="X56" i="9"/>
  <c r="Y57" i="9"/>
  <c r="Z58" i="9"/>
  <c r="N57" i="9"/>
  <c r="T57" i="9" s="1"/>
  <c r="M56" i="9"/>
  <c r="Z6" i="5"/>
  <c r="Z6" i="13"/>
  <c r="X4" i="13"/>
  <c r="Y4" i="13" s="1"/>
  <c r="F78" i="13" s="1"/>
  <c r="Y5" i="13"/>
  <c r="E79" i="13"/>
  <c r="T29" i="13"/>
  <c r="E80" i="13"/>
  <c r="G80" i="13" s="1"/>
  <c r="T54" i="13"/>
  <c r="Z54" i="13" s="1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Z57" i="12" s="1"/>
  <c r="M56" i="12"/>
  <c r="E79" i="12"/>
  <c r="G79" i="12" s="1"/>
  <c r="T29" i="12"/>
  <c r="Z29" i="12" s="1"/>
  <c r="Z30" i="12"/>
  <c r="X56" i="12"/>
  <c r="Y57" i="12"/>
  <c r="N57" i="11"/>
  <c r="T57" i="11" s="1"/>
  <c r="M56" i="11"/>
  <c r="Z58" i="11"/>
  <c r="X56" i="11"/>
  <c r="Y57" i="11"/>
  <c r="E78" i="11"/>
  <c r="T4" i="11"/>
  <c r="E79" i="11"/>
  <c r="T29" i="11"/>
  <c r="Y5" i="11"/>
  <c r="Z5" i="11" s="1"/>
  <c r="X4" i="11"/>
  <c r="Y4" i="11" s="1"/>
  <c r="F78" i="11" s="1"/>
  <c r="Z30" i="11"/>
  <c r="Y30" i="11"/>
  <c r="X29" i="11"/>
  <c r="Y29" i="11" s="1"/>
  <c r="F79" i="11" s="1"/>
  <c r="X5" i="10"/>
  <c r="Y6" i="10"/>
  <c r="Y31" i="10"/>
  <c r="X30" i="10"/>
  <c r="N30" i="10"/>
  <c r="T30" i="10" s="1"/>
  <c r="M29" i="10"/>
  <c r="N29" i="10" s="1"/>
  <c r="N6" i="10"/>
  <c r="T6" i="10" s="1"/>
  <c r="Z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N6" i="9"/>
  <c r="T6" i="9" s="1"/>
  <c r="M5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E79" i="6"/>
  <c r="G79" i="6" s="1"/>
  <c r="T29" i="6"/>
  <c r="Z29" i="6" s="1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E79" i="16" l="1"/>
  <c r="T29" i="16"/>
  <c r="X54" i="16"/>
  <c r="Y54" i="16" s="1"/>
  <c r="F80" i="16" s="1"/>
  <c r="Y55" i="16"/>
  <c r="Z55" i="16" s="1"/>
  <c r="T4" i="16"/>
  <c r="Z4" i="16" s="1"/>
  <c r="E78" i="16"/>
  <c r="G78" i="16" s="1"/>
  <c r="Z5" i="16"/>
  <c r="E80" i="16"/>
  <c r="G80" i="16" s="1"/>
  <c r="T54" i="16"/>
  <c r="Z54" i="16" s="1"/>
  <c r="Y30" i="16"/>
  <c r="Z30" i="16" s="1"/>
  <c r="X29" i="16"/>
  <c r="Y29" i="16" s="1"/>
  <c r="F79" i="16" s="1"/>
  <c r="E79" i="15"/>
  <c r="G79" i="15" s="1"/>
  <c r="T29" i="15"/>
  <c r="Z29" i="15" s="1"/>
  <c r="Z56" i="15"/>
  <c r="N5" i="15"/>
  <c r="T5" i="15" s="1"/>
  <c r="M4" i="15"/>
  <c r="N4" i="15" s="1"/>
  <c r="N55" i="15"/>
  <c r="T55" i="15" s="1"/>
  <c r="M54" i="15"/>
  <c r="N54" i="15" s="1"/>
  <c r="Z6" i="15"/>
  <c r="X54" i="15"/>
  <c r="Y54" i="15" s="1"/>
  <c r="F80" i="15" s="1"/>
  <c r="Y55" i="15"/>
  <c r="X4" i="15"/>
  <c r="Y4" i="15" s="1"/>
  <c r="F78" i="15" s="1"/>
  <c r="Y5" i="15"/>
  <c r="Z5" i="14"/>
  <c r="N55" i="14"/>
  <c r="T55" i="14" s="1"/>
  <c r="M54" i="14"/>
  <c r="N54" i="14" s="1"/>
  <c r="Y56" i="14"/>
  <c r="Z56" i="14" s="1"/>
  <c r="X55" i="14"/>
  <c r="E78" i="14"/>
  <c r="G78" i="14" s="1"/>
  <c r="T4" i="14"/>
  <c r="Z4" i="14" s="1"/>
  <c r="Z57" i="9"/>
  <c r="Z31" i="9"/>
  <c r="Z55" i="10"/>
  <c r="Y30" i="9"/>
  <c r="X29" i="9"/>
  <c r="Y29" i="9" s="1"/>
  <c r="F79" i="9" s="1"/>
  <c r="N30" i="9"/>
  <c r="T30" i="9" s="1"/>
  <c r="M29" i="9"/>
  <c r="N29" i="9" s="1"/>
  <c r="Z57" i="6"/>
  <c r="M55" i="9"/>
  <c r="N56" i="9"/>
  <c r="T56" i="9" s="1"/>
  <c r="X55" i="9"/>
  <c r="Y56" i="9"/>
  <c r="Z6" i="7"/>
  <c r="Z57" i="7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G79" i="11"/>
  <c r="X55" i="11"/>
  <c r="Y56" i="11"/>
  <c r="Z4" i="11"/>
  <c r="G78" i="11"/>
  <c r="N56" i="11"/>
  <c r="T56" i="11" s="1"/>
  <c r="M55" i="11"/>
  <c r="Z29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29" i="16" l="1"/>
  <c r="G79" i="16"/>
  <c r="Z5" i="15"/>
  <c r="E80" i="15"/>
  <c r="G80" i="15" s="1"/>
  <c r="T54" i="15"/>
  <c r="Z54" i="15" s="1"/>
  <c r="T4" i="15"/>
  <c r="Z4" i="15" s="1"/>
  <c r="E78" i="15"/>
  <c r="G78" i="15" s="1"/>
  <c r="Z55" i="15"/>
  <c r="X54" i="14"/>
  <c r="Y54" i="14" s="1"/>
  <c r="F80" i="14" s="1"/>
  <c r="Y55" i="14"/>
  <c r="Z55" i="14" s="1"/>
  <c r="T54" i="14"/>
  <c r="E80" i="14"/>
  <c r="Z56" i="12"/>
  <c r="Z56" i="9"/>
  <c r="Z30" i="9"/>
  <c r="Z56" i="6"/>
  <c r="Z29" i="10"/>
  <c r="E79" i="9"/>
  <c r="G79" i="9" s="1"/>
  <c r="T29" i="9"/>
  <c r="Z29" i="9" s="1"/>
  <c r="Z5" i="9"/>
  <c r="X54" i="9"/>
  <c r="Y54" i="9" s="1"/>
  <c r="F80" i="9" s="1"/>
  <c r="Y55" i="9"/>
  <c r="M54" i="9"/>
  <c r="N54" i="9" s="1"/>
  <c r="N55" i="9"/>
  <c r="T55" i="9" s="1"/>
  <c r="Z56" i="8"/>
  <c r="Z5" i="7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G80" i="14" l="1"/>
  <c r="Z54" i="14"/>
  <c r="Z55" i="9"/>
  <c r="E80" i="9"/>
  <c r="G80" i="9" s="1"/>
  <c r="T54" i="9"/>
  <c r="Z54" i="9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<sst xmlns="http://schemas.openxmlformats.org/spreadsheetml/2006/main" count="2990" uniqueCount="93">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</sst>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8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rgb="FFFF0000"/>
      <name val="Tahoma"/>
      <family val="2"/>
      <charset val="222"/>
    </font>
    <font>
      <sz val="10"/>
      <color rgb="FFFF0000"/>
      <name val="Arial"/>
      <family val="2"/>
      <charset val="22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167" fontId="25" fillId="0" borderId="0" xfId="0" applyNumberFormat="1" applyFont="1"/>
    <xf numFmtId="0" fontId="26" fillId="0" borderId="0" xfId="0" applyFont="1"/>
    <xf numFmtId="166" fontId="27" fillId="0" borderId="0" xfId="2" applyNumberFormat="1" applyFont="1"/>
    <xf numFmtId="0" fontId="8" fillId="6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11" zoomScale="80" zoomScaleNormal="80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304</v>
      </c>
      <c r="E4">
        <v>1</v>
      </c>
      <c r="F4" s="3">
        <f>E4/D4</f>
        <v>3.2894736842105261E-3</v>
      </c>
      <c r="G4" s="2">
        <v>0.3</v>
      </c>
      <c r="H4" s="18">
        <f>C4*F4/(1+(1-G4)*C4*F4)</f>
        <v>3.2819166393173609E-3</v>
      </c>
      <c r="I4" s="18">
        <f>1-H4</f>
        <v>0.99671808336068268</v>
      </c>
      <c r="J4" s="41">
        <v>100000</v>
      </c>
      <c r="K4" s="20">
        <f>J4*H4</f>
        <v>328.19166393173612</v>
      </c>
      <c r="L4" s="20">
        <f>C4*(J5+G4*K4)</f>
        <v>99770.265835247788</v>
      </c>
      <c r="M4" s="5">
        <f t="shared" ref="M4:M20" si="0">L4+M5</f>
        <v>7398197.9041187083</v>
      </c>
      <c r="N4" s="32">
        <f>M4/J4</f>
        <v>73.981979041187088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99770.265835247788</v>
      </c>
      <c r="T4" s="35">
        <f t="shared" ref="T4:T22" si="3">N4</f>
        <v>73.981979041187088</v>
      </c>
      <c r="U4" s="42">
        <v>0.96680194174873568</v>
      </c>
      <c r="V4" s="43">
        <f>1-U4</f>
        <v>3.3198058251264317E-2</v>
      </c>
      <c r="W4" s="29">
        <f>S4*U4</f>
        <v>96458.086738305108</v>
      </c>
      <c r="X4" s="29">
        <f t="shared" ref="X4:X20" si="4">X5+W4</f>
        <v>6689188.1381805502</v>
      </c>
      <c r="Y4" s="40">
        <f>X4/R4</f>
        <v>66.891881381805504</v>
      </c>
      <c r="Z4" s="36">
        <f>T4-Y4</f>
        <v>7.0900976593815841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1233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99671.808336068265</v>
      </c>
      <c r="K5" s="5">
        <f t="shared" ref="K5:K22" si="8">J5*H5</f>
        <v>0</v>
      </c>
      <c r="L5" s="5">
        <f t="shared" ref="L5:L21" si="9">C5*(J6+G5*K5)</f>
        <v>398687.23334427306</v>
      </c>
      <c r="M5" s="5">
        <f t="shared" si="0"/>
        <v>7298427.6382834604</v>
      </c>
      <c r="N5" s="33">
        <f t="shared" ref="N5:N22" si="10">M5/J5</f>
        <v>73.224593394302616</v>
      </c>
      <c r="O5" s="4"/>
      <c r="Q5" s="27" t="s">
        <v>36</v>
      </c>
      <c r="R5" s="29">
        <f t="shared" si="1"/>
        <v>99671.808336068265</v>
      </c>
      <c r="S5" s="29">
        <f t="shared" si="2"/>
        <v>398687.23334427306</v>
      </c>
      <c r="T5" s="35">
        <f t="shared" si="3"/>
        <v>73.224593394302616</v>
      </c>
      <c r="U5" s="42">
        <v>0.96680194174873568</v>
      </c>
      <c r="V5" s="43">
        <f>1-U5</f>
        <v>3.3198058251264317E-2</v>
      </c>
      <c r="W5" s="29">
        <f t="shared" ref="W5:W22" si="11">S5*U5</f>
        <v>385451.59134767449</v>
      </c>
      <c r="X5" s="29">
        <f t="shared" si="4"/>
        <v>6592730.051442245</v>
      </c>
      <c r="Y5" s="35">
        <f t="shared" ref="Y5:Y22" si="12">X5/R5</f>
        <v>66.144380858559501</v>
      </c>
      <c r="Z5" s="36">
        <f t="shared" ref="Z5:Z22" si="13">T5-Y5</f>
        <v>7.0802125357431152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1526</v>
      </c>
      <c r="E6">
        <v>1</v>
      </c>
      <c r="F6" s="3">
        <f t="shared" si="5"/>
        <v>6.5530799475753605E-4</v>
      </c>
      <c r="G6" s="2">
        <v>0.5</v>
      </c>
      <c r="H6" s="3">
        <f t="shared" si="6"/>
        <v>3.2711808963035655E-3</v>
      </c>
      <c r="I6" s="3">
        <f t="shared" si="7"/>
        <v>0.99672881910369648</v>
      </c>
      <c r="J6" s="5">
        <f t="shared" ref="J6:J22" si="14">I5*J5</f>
        <v>99671.808336068265</v>
      </c>
      <c r="K6" s="5">
        <f t="shared" si="8"/>
        <v>326.04451532897696</v>
      </c>
      <c r="L6" s="5">
        <f t="shared" si="9"/>
        <v>497543.93039201887</v>
      </c>
      <c r="M6" s="5">
        <f t="shared" si="0"/>
        <v>6899740.4049391877</v>
      </c>
      <c r="N6" s="33">
        <f t="shared" si="10"/>
        <v>69.224593394302616</v>
      </c>
      <c r="O6" s="4"/>
      <c r="Q6" s="27" t="s">
        <v>38</v>
      </c>
      <c r="R6" s="29">
        <f t="shared" si="1"/>
        <v>99671.808336068265</v>
      </c>
      <c r="S6" s="29">
        <f t="shared" si="2"/>
        <v>497543.93039201887</v>
      </c>
      <c r="T6" s="35">
        <f t="shared" si="3"/>
        <v>69.224593394302616</v>
      </c>
      <c r="U6" s="42">
        <v>0.96680194174873568</v>
      </c>
      <c r="V6" s="43">
        <f>1-U6</f>
        <v>3.3198058251264317E-2</v>
      </c>
      <c r="W6" s="29">
        <f t="shared" si="11"/>
        <v>481026.4380083016</v>
      </c>
      <c r="X6" s="29">
        <f t="shared" si="4"/>
        <v>6207278.4600945702</v>
      </c>
      <c r="Y6" s="35">
        <f t="shared" si="12"/>
        <v>62.277173091564556</v>
      </c>
      <c r="Z6" s="36">
        <f t="shared" si="13"/>
        <v>6.9474203027380597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1631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99345.763820739288</v>
      </c>
      <c r="K7" s="5">
        <f t="shared" si="8"/>
        <v>0</v>
      </c>
      <c r="L7" s="5">
        <f t="shared" si="9"/>
        <v>496728.81910369644</v>
      </c>
      <c r="M7" s="5">
        <f t="shared" si="0"/>
        <v>6402196.4745471692</v>
      </c>
      <c r="N7" s="33">
        <f t="shared" si="10"/>
        <v>64.443577947615069</v>
      </c>
      <c r="O7" s="4"/>
      <c r="Q7" s="27" t="s">
        <v>40</v>
      </c>
      <c r="R7" s="29">
        <f t="shared" si="1"/>
        <v>99345.763820739288</v>
      </c>
      <c r="S7" s="29">
        <f t="shared" si="2"/>
        <v>496728.81910369644</v>
      </c>
      <c r="T7" s="35">
        <f t="shared" si="3"/>
        <v>64.443577947615069</v>
      </c>
      <c r="U7" s="42">
        <v>0.96680194174873568</v>
      </c>
      <c r="V7" s="43">
        <f>1-U7</f>
        <v>3.3198058251264317E-2</v>
      </c>
      <c r="W7" s="29">
        <f t="shared" si="11"/>
        <v>480238.38683201018</v>
      </c>
      <c r="X7" s="29">
        <f t="shared" si="4"/>
        <v>5726252.0220862683</v>
      </c>
      <c r="Y7" s="35">
        <f t="shared" si="12"/>
        <v>57.639619464990851</v>
      </c>
      <c r="Z7" s="36">
        <f t="shared" si="13"/>
        <v>6.8039584826242177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1995</v>
      </c>
      <c r="E8">
        <v>3</v>
      </c>
      <c r="F8" s="3">
        <f t="shared" si="5"/>
        <v>1.5037593984962407E-3</v>
      </c>
      <c r="G8" s="2">
        <v>0.5</v>
      </c>
      <c r="H8" s="3">
        <f t="shared" si="6"/>
        <v>7.4906367041198511E-3</v>
      </c>
      <c r="I8" s="3">
        <f t="shared" si="7"/>
        <v>0.99250936329588013</v>
      </c>
      <c r="J8" s="5">
        <f t="shared" si="14"/>
        <v>99345.763820739288</v>
      </c>
      <c r="K8" s="5">
        <f t="shared" si="8"/>
        <v>744.16302487445171</v>
      </c>
      <c r="L8" s="5">
        <f t="shared" si="9"/>
        <v>494868.41154151037</v>
      </c>
      <c r="M8" s="5">
        <f t="shared" si="0"/>
        <v>5905467.6554434728</v>
      </c>
      <c r="N8" s="33">
        <f t="shared" si="10"/>
        <v>59.443577947615069</v>
      </c>
      <c r="O8" s="4"/>
      <c r="Q8" s="27" t="s">
        <v>42</v>
      </c>
      <c r="R8" s="29">
        <f t="shared" si="1"/>
        <v>99345.763820739288</v>
      </c>
      <c r="S8" s="29">
        <f t="shared" si="2"/>
        <v>494868.41154151037</v>
      </c>
      <c r="T8" s="35">
        <f t="shared" si="3"/>
        <v>59.443577947615069</v>
      </c>
      <c r="U8" s="42">
        <v>0.96680194174873568</v>
      </c>
      <c r="V8" s="43">
        <f>1-U8</f>
        <v>3.3198058251264317E-2</v>
      </c>
      <c r="W8" s="29">
        <f t="shared" si="11"/>
        <v>478439.74118844466</v>
      </c>
      <c r="X8" s="29">
        <f t="shared" si="4"/>
        <v>5246013.6352542583</v>
      </c>
      <c r="Y8" s="35">
        <f t="shared" si="12"/>
        <v>52.805609756247179</v>
      </c>
      <c r="Z8" s="36">
        <f t="shared" si="13"/>
        <v>6.6379681913678894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1837</v>
      </c>
      <c r="E9">
        <v>7</v>
      </c>
      <c r="F9" s="3">
        <f t="shared" si="5"/>
        <v>3.8105606967882419E-3</v>
      </c>
      <c r="G9" s="2">
        <v>0.5</v>
      </c>
      <c r="H9" s="3">
        <f t="shared" si="6"/>
        <v>1.8873011593421411E-2</v>
      </c>
      <c r="I9" s="3">
        <f t="shared" si="7"/>
        <v>0.98112698840657864</v>
      </c>
      <c r="J9" s="5">
        <f t="shared" si="14"/>
        <v>98601.600795864841</v>
      </c>
      <c r="K9" s="5">
        <f t="shared" si="8"/>
        <v>1860.9091549502671</v>
      </c>
      <c r="L9" s="5">
        <f t="shared" si="9"/>
        <v>488355.73109194858</v>
      </c>
      <c r="M9" s="5">
        <f t="shared" si="0"/>
        <v>5410599.2439019624</v>
      </c>
      <c r="N9" s="33">
        <f t="shared" si="10"/>
        <v>54.873340800049895</v>
      </c>
      <c r="O9" s="4"/>
      <c r="Q9" s="27" t="s">
        <v>44</v>
      </c>
      <c r="R9" s="29">
        <f t="shared" si="1"/>
        <v>98601.600795864841</v>
      </c>
      <c r="S9" s="29">
        <f t="shared" si="2"/>
        <v>488355.73109194858</v>
      </c>
      <c r="T9" s="35">
        <f t="shared" si="3"/>
        <v>54.873340800049895</v>
      </c>
      <c r="U9" s="42">
        <v>0.9555940589531835</v>
      </c>
      <c r="V9" s="43">
        <f t="shared" ref="V9:V22" si="15">1-U9</f>
        <v>4.4405941046816499E-2</v>
      </c>
      <c r="W9" s="29">
        <f t="shared" si="11"/>
        <v>466669.83528720454</v>
      </c>
      <c r="X9" s="29">
        <f t="shared" si="4"/>
        <v>4767573.8940658141</v>
      </c>
      <c r="Y9" s="35">
        <f t="shared" si="12"/>
        <v>48.351891405253504</v>
      </c>
      <c r="Z9" s="36">
        <f t="shared" si="13"/>
        <v>6.5214493947963916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1895</v>
      </c>
      <c r="E10">
        <v>2</v>
      </c>
      <c r="F10" s="3">
        <f t="shared" si="5"/>
        <v>1.0554089709762533E-3</v>
      </c>
      <c r="G10" s="2">
        <v>0.5</v>
      </c>
      <c r="H10" s="3">
        <f t="shared" si="6"/>
        <v>5.263157894736842E-3</v>
      </c>
      <c r="I10" s="3">
        <f t="shared" si="7"/>
        <v>0.99473684210526314</v>
      </c>
      <c r="J10" s="5">
        <f t="shared" si="14"/>
        <v>96740.691640914578</v>
      </c>
      <c r="K10" s="5">
        <f t="shared" si="8"/>
        <v>509.16153495218197</v>
      </c>
      <c r="L10" s="5">
        <f t="shared" si="9"/>
        <v>482430.55436719238</v>
      </c>
      <c r="M10" s="5">
        <f t="shared" si="0"/>
        <v>4922243.5128100142</v>
      </c>
      <c r="N10" s="33">
        <f t="shared" si="10"/>
        <v>50.880797204557588</v>
      </c>
      <c r="O10" s="4"/>
      <c r="Q10" s="27" t="s">
        <v>46</v>
      </c>
      <c r="R10" s="29">
        <f t="shared" si="1"/>
        <v>96740.691640914578</v>
      </c>
      <c r="S10" s="29">
        <f t="shared" si="2"/>
        <v>482430.55436719238</v>
      </c>
      <c r="T10" s="35">
        <f t="shared" si="3"/>
        <v>50.880797204557588</v>
      </c>
      <c r="U10" s="42">
        <v>0.96363095511775332</v>
      </c>
      <c r="V10" s="43">
        <f t="shared" si="15"/>
        <v>3.6369044882246682E-2</v>
      </c>
      <c r="W10" s="29">
        <f t="shared" si="11"/>
        <v>464885.0158828448</v>
      </c>
      <c r="X10" s="29">
        <f t="shared" si="4"/>
        <v>4300904.0587786091</v>
      </c>
      <c r="Y10" s="35">
        <f t="shared" si="12"/>
        <v>44.45806605086981</v>
      </c>
      <c r="Z10" s="36">
        <f t="shared" si="13"/>
        <v>6.4227311536877778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2179</v>
      </c>
      <c r="E11">
        <v>9</v>
      </c>
      <c r="F11" s="3">
        <f t="shared" si="5"/>
        <v>4.1303350160624142E-3</v>
      </c>
      <c r="G11" s="2">
        <v>0.5</v>
      </c>
      <c r="H11" s="3">
        <f t="shared" si="6"/>
        <v>2.0440608675902795E-2</v>
      </c>
      <c r="I11" s="3">
        <f t="shared" si="7"/>
        <v>0.9795593913240972</v>
      </c>
      <c r="J11" s="5">
        <f t="shared" si="14"/>
        <v>96231.530105962389</v>
      </c>
      <c r="K11" s="5">
        <f t="shared" si="8"/>
        <v>1967.0310491793357</v>
      </c>
      <c r="L11" s="5">
        <f t="shared" si="9"/>
        <v>476240.07290686364</v>
      </c>
      <c r="M11" s="5">
        <f t="shared" si="0"/>
        <v>4439812.9584428221</v>
      </c>
      <c r="N11" s="33">
        <f t="shared" si="10"/>
        <v>46.136780258549962</v>
      </c>
      <c r="O11" s="4"/>
      <c r="Q11" s="27" t="s">
        <v>48</v>
      </c>
      <c r="R11" s="29">
        <f t="shared" si="1"/>
        <v>96231.530105962389</v>
      </c>
      <c r="S11" s="29">
        <f t="shared" si="2"/>
        <v>476240.07290686364</v>
      </c>
      <c r="T11" s="35">
        <f t="shared" si="3"/>
        <v>46.136780258549962</v>
      </c>
      <c r="U11" s="42">
        <v>0.96005435016735896</v>
      </c>
      <c r="V11" s="43">
        <f t="shared" si="15"/>
        <v>3.9945649832641039E-2</v>
      </c>
      <c r="W11" s="29">
        <f t="shared" si="11"/>
        <v>457216.35371825466</v>
      </c>
      <c r="X11" s="29">
        <f t="shared" si="4"/>
        <v>3836019.0428957641</v>
      </c>
      <c r="Y11" s="35">
        <f t="shared" si="12"/>
        <v>39.862392696778798</v>
      </c>
      <c r="Z11" s="36">
        <f t="shared" si="13"/>
        <v>6.2743875617711637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2148</v>
      </c>
      <c r="E12">
        <v>12</v>
      </c>
      <c r="F12" s="3">
        <f t="shared" si="5"/>
        <v>5.5865921787709499E-3</v>
      </c>
      <c r="G12" s="2">
        <v>0.5</v>
      </c>
      <c r="H12" s="3">
        <f t="shared" si="6"/>
        <v>2.7548209366391189E-2</v>
      </c>
      <c r="I12" s="3">
        <f t="shared" si="7"/>
        <v>0.97245179063360876</v>
      </c>
      <c r="J12" s="5">
        <f t="shared" si="14"/>
        <v>94264.499056783054</v>
      </c>
      <c r="K12" s="5">
        <f t="shared" si="8"/>
        <v>2596.8181558342444</v>
      </c>
      <c r="L12" s="5">
        <f t="shared" si="9"/>
        <v>464830.44989432965</v>
      </c>
      <c r="M12" s="5">
        <f t="shared" si="0"/>
        <v>3963572.8855359582</v>
      </c>
      <c r="N12" s="33">
        <f t="shared" si="10"/>
        <v>42.047355316113027</v>
      </c>
      <c r="O12" s="4"/>
      <c r="Q12" s="27" t="s">
        <v>50</v>
      </c>
      <c r="R12" s="29">
        <f t="shared" si="1"/>
        <v>94264.499056783054</v>
      </c>
      <c r="S12" s="29">
        <f t="shared" si="2"/>
        <v>464830.44989432965</v>
      </c>
      <c r="T12" s="35">
        <f t="shared" si="3"/>
        <v>42.047355316113027</v>
      </c>
      <c r="U12" s="42">
        <v>0.94127750867207383</v>
      </c>
      <c r="V12" s="43">
        <f t="shared" si="15"/>
        <v>5.8722491327926174E-2</v>
      </c>
      <c r="W12" s="29">
        <f t="shared" si="11"/>
        <v>437534.44783145387</v>
      </c>
      <c r="X12" s="29">
        <f t="shared" si="4"/>
        <v>3378802.6891775094</v>
      </c>
      <c r="Y12" s="35">
        <f t="shared" si="12"/>
        <v>35.843851322460068</v>
      </c>
      <c r="Z12" s="36">
        <f t="shared" si="13"/>
        <v>6.2035039936529586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2270</v>
      </c>
      <c r="E13">
        <v>8</v>
      </c>
      <c r="F13" s="3">
        <f t="shared" si="5"/>
        <v>3.524229074889868E-3</v>
      </c>
      <c r="G13" s="2">
        <v>0.5</v>
      </c>
      <c r="H13" s="3">
        <f t="shared" si="6"/>
        <v>1.7467248908296942E-2</v>
      </c>
      <c r="I13" s="3">
        <f t="shared" si="7"/>
        <v>0.98253275109170302</v>
      </c>
      <c r="J13" s="5">
        <f t="shared" si="14"/>
        <v>91667.680900948806</v>
      </c>
      <c r="K13" s="5">
        <f t="shared" si="8"/>
        <v>1601.1821991432105</v>
      </c>
      <c r="L13" s="5">
        <f t="shared" si="9"/>
        <v>454335.44900688605</v>
      </c>
      <c r="M13" s="5">
        <f t="shared" si="0"/>
        <v>3498742.4356416287</v>
      </c>
      <c r="N13" s="33">
        <f t="shared" si="10"/>
        <v>38.167676996456173</v>
      </c>
      <c r="O13" s="4"/>
      <c r="Q13" s="27" t="s">
        <v>52</v>
      </c>
      <c r="R13" s="29">
        <f t="shared" si="1"/>
        <v>91667.680900948806</v>
      </c>
      <c r="S13" s="29">
        <f t="shared" si="2"/>
        <v>454335.44900688605</v>
      </c>
      <c r="T13" s="35">
        <f t="shared" si="3"/>
        <v>38.167676996456173</v>
      </c>
      <c r="U13" s="42">
        <v>0.95386474178345915</v>
      </c>
      <c r="V13" s="43">
        <f t="shared" si="15"/>
        <v>4.6135258216540853E-2</v>
      </c>
      <c r="W13" s="29">
        <f t="shared" si="11"/>
        <v>433374.56575002533</v>
      </c>
      <c r="X13" s="29">
        <f t="shared" si="4"/>
        <v>2941268.2413460556</v>
      </c>
      <c r="Y13" s="35">
        <f t="shared" si="12"/>
        <v>32.086207619065142</v>
      </c>
      <c r="Z13" s="36">
        <f t="shared" si="13"/>
        <v>6.0814693773910307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2056</v>
      </c>
      <c r="E14">
        <v>6</v>
      </c>
      <c r="F14" s="3">
        <f t="shared" si="5"/>
        <v>2.9182879377431907E-3</v>
      </c>
      <c r="G14" s="2">
        <v>0.5</v>
      </c>
      <c r="H14" s="3">
        <f t="shared" si="6"/>
        <v>1.448575567358764E-2</v>
      </c>
      <c r="I14" s="3">
        <f t="shared" si="7"/>
        <v>0.98551424432641233</v>
      </c>
      <c r="J14" s="5">
        <f t="shared" si="14"/>
        <v>90066.498701805598</v>
      </c>
      <c r="K14" s="5">
        <f t="shared" si="8"/>
        <v>1304.6812945698543</v>
      </c>
      <c r="L14" s="5">
        <f t="shared" si="9"/>
        <v>447070.79027260334</v>
      </c>
      <c r="M14" s="5">
        <f t="shared" si="0"/>
        <v>3044406.9866347425</v>
      </c>
      <c r="N14" s="33">
        <f t="shared" si="10"/>
        <v>33.801769031948723</v>
      </c>
      <c r="O14" s="4"/>
      <c r="Q14" s="27" t="s">
        <v>54</v>
      </c>
      <c r="R14" s="29">
        <f t="shared" si="1"/>
        <v>90066.498701805598</v>
      </c>
      <c r="S14" s="29">
        <f t="shared" si="2"/>
        <v>447070.79027260334</v>
      </c>
      <c r="T14" s="35">
        <f t="shared" si="3"/>
        <v>33.801769031948723</v>
      </c>
      <c r="U14" s="42">
        <v>0.94210046609890041</v>
      </c>
      <c r="V14" s="43">
        <f t="shared" si="15"/>
        <v>5.7899533901099587E-2</v>
      </c>
      <c r="W14" s="29">
        <f t="shared" si="11"/>
        <v>421185.59989502333</v>
      </c>
      <c r="X14" s="29">
        <f t="shared" si="4"/>
        <v>2507893.6755960304</v>
      </c>
      <c r="Y14" s="35">
        <f t="shared" si="12"/>
        <v>27.844911390407514</v>
      </c>
      <c r="Z14" s="36">
        <f t="shared" si="13"/>
        <v>5.9568576415412089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1645</v>
      </c>
      <c r="E15">
        <v>12</v>
      </c>
      <c r="F15" s="3">
        <f t="shared" si="5"/>
        <v>7.29483282674772E-3</v>
      </c>
      <c r="G15" s="2">
        <v>0.5</v>
      </c>
      <c r="H15" s="3">
        <f t="shared" si="6"/>
        <v>3.5820895522388055E-2</v>
      </c>
      <c r="I15" s="3">
        <f t="shared" si="7"/>
        <v>0.9641791044776119</v>
      </c>
      <c r="J15" s="5">
        <f t="shared" si="14"/>
        <v>88761.817407235736</v>
      </c>
      <c r="K15" s="5">
        <f t="shared" si="8"/>
        <v>3179.5277877218768</v>
      </c>
      <c r="L15" s="5">
        <f t="shared" si="9"/>
        <v>435860.26756687404</v>
      </c>
      <c r="M15" s="5">
        <f t="shared" si="0"/>
        <v>2597336.1963621392</v>
      </c>
      <c r="N15" s="33">
        <f t="shared" si="10"/>
        <v>29.261863628204711</v>
      </c>
      <c r="O15" s="4"/>
      <c r="Q15" s="27" t="s">
        <v>56</v>
      </c>
      <c r="R15" s="29">
        <f t="shared" si="1"/>
        <v>88761.817407235736</v>
      </c>
      <c r="S15" s="29">
        <f t="shared" si="2"/>
        <v>435860.26756687404</v>
      </c>
      <c r="T15" s="35">
        <f t="shared" si="3"/>
        <v>29.261863628204711</v>
      </c>
      <c r="U15" s="42">
        <v>0.91645683631107144</v>
      </c>
      <c r="V15" s="43">
        <f t="shared" si="15"/>
        <v>8.3543163688928557E-2</v>
      </c>
      <c r="W15" s="29">
        <f t="shared" si="11"/>
        <v>399447.12188803451</v>
      </c>
      <c r="X15" s="29">
        <f t="shared" si="4"/>
        <v>2086708.0757010072</v>
      </c>
      <c r="Y15" s="35">
        <f t="shared" si="12"/>
        <v>23.509073345437177</v>
      </c>
      <c r="Z15" s="36">
        <f t="shared" si="13"/>
        <v>5.7527902827675348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1308</v>
      </c>
      <c r="E16">
        <v>9</v>
      </c>
      <c r="F16" s="3">
        <f t="shared" si="5"/>
        <v>6.8807339449541288E-3</v>
      </c>
      <c r="G16" s="2">
        <v>0.5</v>
      </c>
      <c r="H16" s="3">
        <f t="shared" si="6"/>
        <v>3.3821871476888393E-2</v>
      </c>
      <c r="I16" s="3">
        <f t="shared" si="7"/>
        <v>0.96617812852311158</v>
      </c>
      <c r="J16" s="5">
        <f t="shared" si="14"/>
        <v>85582.28961951386</v>
      </c>
      <c r="K16" s="5">
        <f t="shared" si="8"/>
        <v>2894.5532002090376</v>
      </c>
      <c r="L16" s="5">
        <f t="shared" si="9"/>
        <v>420675.06509704678</v>
      </c>
      <c r="M16" s="5">
        <f t="shared" si="0"/>
        <v>2161475.928795265</v>
      </c>
      <c r="N16" s="33">
        <f t="shared" si="10"/>
        <v>25.256112431729342</v>
      </c>
      <c r="O16" s="4"/>
      <c r="Q16" s="27" t="s">
        <v>58</v>
      </c>
      <c r="R16" s="29">
        <f t="shared" si="1"/>
        <v>85582.28961951386</v>
      </c>
      <c r="S16" s="29">
        <f t="shared" si="2"/>
        <v>420675.06509704678</v>
      </c>
      <c r="T16" s="35">
        <f t="shared" si="3"/>
        <v>25.256112431729342</v>
      </c>
      <c r="U16" s="42">
        <v>0.8859396016463057</v>
      </c>
      <c r="V16" s="43">
        <f t="shared" si="15"/>
        <v>0.1140603983536943</v>
      </c>
      <c r="W16" s="29">
        <f t="shared" si="11"/>
        <v>372692.69959461136</v>
      </c>
      <c r="X16" s="29">
        <f t="shared" si="4"/>
        <v>1687260.9538129726</v>
      </c>
      <c r="Y16" s="35">
        <f t="shared" si="12"/>
        <v>19.71507143959672</v>
      </c>
      <c r="Z16" s="36">
        <f t="shared" si="13"/>
        <v>5.541040992132622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1013</v>
      </c>
      <c r="E17">
        <v>14</v>
      </c>
      <c r="F17" s="3">
        <f t="shared" si="5"/>
        <v>1.3820335636722606E-2</v>
      </c>
      <c r="G17" s="2">
        <v>0.5</v>
      </c>
      <c r="H17" s="3">
        <f t="shared" si="6"/>
        <v>6.6793893129770993E-2</v>
      </c>
      <c r="I17" s="3">
        <f t="shared" si="7"/>
        <v>0.93320610687022898</v>
      </c>
      <c r="J17" s="5">
        <f t="shared" si="14"/>
        <v>82687.736419304827</v>
      </c>
      <c r="K17" s="5">
        <f t="shared" si="8"/>
        <v>5523.0358295337192</v>
      </c>
      <c r="L17" s="5">
        <f t="shared" si="9"/>
        <v>399631.09252268978</v>
      </c>
      <c r="M17" s="5">
        <f t="shared" si="0"/>
        <v>1740800.8636982185</v>
      </c>
      <c r="N17" s="33">
        <f t="shared" si="10"/>
        <v>21.052709132956743</v>
      </c>
      <c r="O17" s="4"/>
      <c r="Q17" s="27" t="s">
        <v>60</v>
      </c>
      <c r="R17" s="29">
        <f t="shared" si="1"/>
        <v>82687.736419304827</v>
      </c>
      <c r="S17" s="29">
        <f t="shared" si="2"/>
        <v>399631.09252268978</v>
      </c>
      <c r="T17" s="35">
        <f t="shared" si="3"/>
        <v>21.052709132956743</v>
      </c>
      <c r="U17" s="42">
        <v>0.85631920960893304</v>
      </c>
      <c r="V17" s="43">
        <f t="shared" si="15"/>
        <v>0.14368079039106696</v>
      </c>
      <c r="W17" s="29">
        <f t="shared" si="11"/>
        <v>342211.78128418408</v>
      </c>
      <c r="X17" s="29">
        <f t="shared" si="4"/>
        <v>1314568.2542183613</v>
      </c>
      <c r="Y17" s="35">
        <f t="shared" si="12"/>
        <v>15.897983318254839</v>
      </c>
      <c r="Z17" s="36">
        <f t="shared" si="13"/>
        <v>5.1547258147019033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732</v>
      </c>
      <c r="E18">
        <v>14</v>
      </c>
      <c r="F18" s="3">
        <f t="shared" si="5"/>
        <v>1.912568306010929E-2</v>
      </c>
      <c r="G18" s="2">
        <v>0.5</v>
      </c>
      <c r="H18" s="3">
        <f t="shared" si="6"/>
        <v>9.1264667535853966E-2</v>
      </c>
      <c r="I18" s="3">
        <f t="shared" si="7"/>
        <v>0.90873533246414606</v>
      </c>
      <c r="J18" s="5">
        <f t="shared" si="14"/>
        <v>77164.700589771106</v>
      </c>
      <c r="K18" s="5">
        <f t="shared" si="8"/>
        <v>7042.4107448291743</v>
      </c>
      <c r="L18" s="5">
        <f t="shared" si="9"/>
        <v>368217.47608678252</v>
      </c>
      <c r="M18" s="5">
        <f t="shared" si="0"/>
        <v>1341169.7711755286</v>
      </c>
      <c r="N18" s="33">
        <f t="shared" si="10"/>
        <v>17.380612649630535</v>
      </c>
      <c r="O18" s="4"/>
      <c r="Q18" s="27" t="s">
        <v>62</v>
      </c>
      <c r="R18" s="29">
        <f t="shared" si="1"/>
        <v>77164.700589771106</v>
      </c>
      <c r="S18" s="29">
        <f t="shared" si="2"/>
        <v>368217.47608678252</v>
      </c>
      <c r="T18" s="35">
        <f t="shared" si="3"/>
        <v>17.380612649630535</v>
      </c>
      <c r="U18" s="42">
        <v>0.77613843304153718</v>
      </c>
      <c r="V18" s="43">
        <f t="shared" si="15"/>
        <v>0.22386156695846282</v>
      </c>
      <c r="W18" s="29">
        <f t="shared" si="11"/>
        <v>285787.73490850505</v>
      </c>
      <c r="X18" s="29">
        <f t="shared" si="4"/>
        <v>972356.47293417738</v>
      </c>
      <c r="Y18" s="35">
        <f t="shared" si="12"/>
        <v>12.601052884316799</v>
      </c>
      <c r="Z18" s="36">
        <f t="shared" si="13"/>
        <v>4.7795597653137367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465</v>
      </c>
      <c r="E19">
        <v>12</v>
      </c>
      <c r="F19" s="3">
        <f t="shared" si="5"/>
        <v>2.5806451612903226E-2</v>
      </c>
      <c r="G19" s="2">
        <v>0.5</v>
      </c>
      <c r="H19" s="3">
        <f t="shared" si="6"/>
        <v>0.12121212121212122</v>
      </c>
      <c r="I19" s="3">
        <f t="shared" si="7"/>
        <v>0.87878787878787878</v>
      </c>
      <c r="J19" s="5">
        <f t="shared" si="14"/>
        <v>70122.28984494193</v>
      </c>
      <c r="K19" s="5">
        <f t="shared" si="8"/>
        <v>8499.6714963565973</v>
      </c>
      <c r="L19" s="5">
        <f t="shared" si="9"/>
        <v>329362.27048381814</v>
      </c>
      <c r="M19" s="5">
        <f t="shared" si="0"/>
        <v>972952.29508874612</v>
      </c>
      <c r="N19" s="33">
        <f t="shared" si="10"/>
        <v>13.875078769392571</v>
      </c>
      <c r="O19" s="4"/>
      <c r="Q19" s="27" t="s">
        <v>64</v>
      </c>
      <c r="R19" s="29">
        <f t="shared" si="1"/>
        <v>70122.28984494193</v>
      </c>
      <c r="S19" s="29">
        <f t="shared" si="2"/>
        <v>329362.27048381814</v>
      </c>
      <c r="T19" s="35">
        <f t="shared" si="3"/>
        <v>13.875078769392571</v>
      </c>
      <c r="U19" s="42">
        <v>0.73716277889453141</v>
      </c>
      <c r="V19" s="43">
        <f t="shared" si="15"/>
        <v>0.26283722110546859</v>
      </c>
      <c r="W19" s="29">
        <f t="shared" si="11"/>
        <v>242793.60657286367</v>
      </c>
      <c r="X19" s="29">
        <f t="shared" si="4"/>
        <v>686568.73802567227</v>
      </c>
      <c r="Y19" s="35">
        <f t="shared" si="12"/>
        <v>9.7910199387933421</v>
      </c>
      <c r="Z19" s="36">
        <f t="shared" si="13"/>
        <v>4.0840588305992291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260</v>
      </c>
      <c r="E20">
        <v>17</v>
      </c>
      <c r="F20" s="3">
        <f t="shared" si="5"/>
        <v>6.5384615384615388E-2</v>
      </c>
      <c r="G20" s="2">
        <v>0.5</v>
      </c>
      <c r="H20" s="3">
        <f t="shared" si="6"/>
        <v>0.28099173553719009</v>
      </c>
      <c r="I20" s="3">
        <f t="shared" si="7"/>
        <v>0.71900826446280997</v>
      </c>
      <c r="J20" s="5">
        <f t="shared" si="14"/>
        <v>61622.618348585333</v>
      </c>
      <c r="K20" s="5">
        <f t="shared" si="8"/>
        <v>17315.446478114889</v>
      </c>
      <c r="L20" s="5">
        <f t="shared" si="9"/>
        <v>264824.47554763942</v>
      </c>
      <c r="M20" s="5">
        <f t="shared" si="0"/>
        <v>643590.02460492798</v>
      </c>
      <c r="N20" s="33">
        <f t="shared" si="10"/>
        <v>10.444055151377755</v>
      </c>
      <c r="O20" s="4"/>
      <c r="Q20" s="27" t="s">
        <v>66</v>
      </c>
      <c r="R20" s="29">
        <f t="shared" si="1"/>
        <v>61622.618348585333</v>
      </c>
      <c r="S20" s="29">
        <f t="shared" si="2"/>
        <v>264824.47554763942</v>
      </c>
      <c r="T20" s="35">
        <f t="shared" si="3"/>
        <v>10.444055151377755</v>
      </c>
      <c r="U20" s="42">
        <v>0.7271372759570951</v>
      </c>
      <c r="V20" s="43">
        <f t="shared" si="15"/>
        <v>0.2728627240429049</v>
      </c>
      <c r="W20" s="29">
        <f t="shared" si="11"/>
        <v>192563.74775647686</v>
      </c>
      <c r="X20" s="29">
        <f t="shared" si="4"/>
        <v>443775.13145280862</v>
      </c>
      <c r="Y20" s="35">
        <f t="shared" si="12"/>
        <v>7.2014974914319971</v>
      </c>
      <c r="Z20" s="36">
        <f t="shared" si="13"/>
        <v>3.2425576599457582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158</v>
      </c>
      <c r="E21">
        <v>17</v>
      </c>
      <c r="F21" s="3">
        <f t="shared" si="5"/>
        <v>0.10759493670886076</v>
      </c>
      <c r="G21" s="2">
        <v>0.5</v>
      </c>
      <c r="H21" s="3">
        <f t="shared" si="6"/>
        <v>0.42394014962593513</v>
      </c>
      <c r="I21" s="3">
        <f t="shared" si="7"/>
        <v>0.57605985037406482</v>
      </c>
      <c r="J21" s="5">
        <f t="shared" si="14"/>
        <v>44307.171870470447</v>
      </c>
      <c r="K21" s="5">
        <f t="shared" si="8"/>
        <v>18783.589072269264</v>
      </c>
      <c r="L21" s="5">
        <f t="shared" si="9"/>
        <v>174576.88667167907</v>
      </c>
      <c r="M21" s="5">
        <f>L21+M22</f>
        <v>378765.5490572885</v>
      </c>
      <c r="N21" s="33">
        <f t="shared" si="10"/>
        <v>8.5486284289276799</v>
      </c>
      <c r="O21" s="4"/>
      <c r="Q21" s="27" t="s">
        <v>68</v>
      </c>
      <c r="R21" s="29">
        <f t="shared" si="1"/>
        <v>44307.171870470447</v>
      </c>
      <c r="S21" s="29">
        <f t="shared" si="2"/>
        <v>174576.88667167907</v>
      </c>
      <c r="T21" s="35">
        <f t="shared" si="3"/>
        <v>8.5486284289276799</v>
      </c>
      <c r="U21" s="42">
        <v>0.68635947845240242</v>
      </c>
      <c r="V21" s="43">
        <f t="shared" si="15"/>
        <v>0.31364052154759758</v>
      </c>
      <c r="W21" s="29">
        <f t="shared" si="11"/>
        <v>119822.5008858178</v>
      </c>
      <c r="X21" s="29">
        <f>X22+W21</f>
        <v>251211.38369633176</v>
      </c>
      <c r="Y21" s="35">
        <f t="shared" si="12"/>
        <v>5.6697679651216344</v>
      </c>
      <c r="Z21" s="36">
        <f t="shared" si="13"/>
        <v>2.8788604638060455</v>
      </c>
    </row>
    <row r="22" spans="1:26" s="2" customFormat="1" x14ac:dyDescent="0.25">
      <c r="A22" s="12">
        <v>19</v>
      </c>
      <c r="B22" s="13" t="s">
        <v>69</v>
      </c>
      <c r="C22" s="12"/>
      <c r="D22">
        <v>96</v>
      </c>
      <c r="E22">
        <v>12</v>
      </c>
      <c r="F22" s="17">
        <f t="shared" si="5"/>
        <v>0.125</v>
      </c>
      <c r="G22" s="12"/>
      <c r="H22" s="17">
        <v>1</v>
      </c>
      <c r="I22" s="17">
        <f t="shared" si="7"/>
        <v>0</v>
      </c>
      <c r="J22" s="21">
        <f t="shared" si="14"/>
        <v>25523.58279820118</v>
      </c>
      <c r="K22" s="21">
        <f t="shared" si="8"/>
        <v>25523.58279820118</v>
      </c>
      <c r="L22" s="21">
        <f>K22/F22</f>
        <v>204188.66238560944</v>
      </c>
      <c r="M22" s="21">
        <f>L22</f>
        <v>204188.66238560944</v>
      </c>
      <c r="N22" s="34">
        <f t="shared" si="10"/>
        <v>8</v>
      </c>
      <c r="O22" s="4"/>
      <c r="Q22" s="30" t="s">
        <v>69</v>
      </c>
      <c r="R22" s="31">
        <f t="shared" si="1"/>
        <v>25523.58279820118</v>
      </c>
      <c r="S22" s="31">
        <f t="shared" si="2"/>
        <v>204188.66238560944</v>
      </c>
      <c r="T22" s="38">
        <f t="shared" si="3"/>
        <v>8</v>
      </c>
      <c r="U22" s="44">
        <v>0.64346806172022719</v>
      </c>
      <c r="V22" s="45">
        <f t="shared" si="15"/>
        <v>0.35653193827977281</v>
      </c>
      <c r="W22" s="31">
        <f t="shared" si="11"/>
        <v>131388.88281051395</v>
      </c>
      <c r="X22" s="31">
        <f>W22</f>
        <v>131388.88281051395</v>
      </c>
      <c r="Y22" s="38">
        <f t="shared" si="12"/>
        <v>5.1477444937618175</v>
      </c>
      <c r="Z22" s="37">
        <f t="shared" si="13"/>
        <v>2.8522555062381825</v>
      </c>
    </row>
    <row r="23" spans="1:26" s="2" customFormat="1" ht="13.2" x14ac:dyDescent="0.25">
      <c r="B23" s="2" t="s">
        <v>70</v>
      </c>
      <c r="D23" s="25">
        <f>SUM(D4:D22)</f>
        <v>24751</v>
      </c>
      <c r="E23" s="25">
        <f>SUM(E4:E22)</f>
        <v>156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293</v>
      </c>
      <c r="E29">
        <v>2</v>
      </c>
      <c r="F29" s="3">
        <f>E29/D29</f>
        <v>6.8259385665529011E-3</v>
      </c>
      <c r="G29" s="2">
        <v>0.3</v>
      </c>
      <c r="H29" s="18">
        <f>C29*F29/(1+(1-G29)*C29*F29)</f>
        <v>6.793478260869565E-3</v>
      </c>
      <c r="I29" s="18">
        <f>1-H29</f>
        <v>0.99320652173913049</v>
      </c>
      <c r="J29" s="19">
        <v>100000</v>
      </c>
      <c r="K29" s="20">
        <f>J29*H29</f>
        <v>679.3478260869565</v>
      </c>
      <c r="L29" s="20">
        <f>C29*(J30+G29*K29)</f>
        <v>99524.456521739135</v>
      </c>
      <c r="M29" s="5">
        <f t="shared" ref="M29:M45" si="16">L29+M30</f>
        <v>7815027.979672594</v>
      </c>
      <c r="N29" s="32">
        <f>M29/J29</f>
        <v>78.15027979672594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99524.456521739135</v>
      </c>
      <c r="T29" s="35">
        <f t="shared" ref="T29:T47" si="19">N29</f>
        <v>78.15027979672594</v>
      </c>
      <c r="U29" s="42">
        <v>0.95864674002964168</v>
      </c>
      <c r="V29" s="43">
        <f>1-U29</f>
        <v>4.1353259970358325E-2</v>
      </c>
      <c r="W29" s="29">
        <f>S29*U29</f>
        <v>95408.795797787039</v>
      </c>
      <c r="X29" s="29">
        <f t="shared" ref="X29:X45" si="20">X30+W29</f>
        <v>6936254.6283646366</v>
      </c>
      <c r="Y29" s="40">
        <f>X29/R29</f>
        <v>69.362546283646367</v>
      </c>
      <c r="Z29" s="36">
        <f>T29-Y29</f>
        <v>8.7877335130795728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1228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99320.652173913055</v>
      </c>
      <c r="K30" s="5">
        <f t="shared" ref="K30:K47" si="24">J30*H30</f>
        <v>0</v>
      </c>
      <c r="L30" s="5">
        <f t="shared" ref="L30:L46" si="25">C30*(J31+G30*K30)</f>
        <v>397282.60869565222</v>
      </c>
      <c r="M30" s="5">
        <f t="shared" si="16"/>
        <v>7715503.5231508547</v>
      </c>
      <c r="N30" s="33">
        <f t="shared" ref="N30:N47" si="26">M30/J30</f>
        <v>77.682771450602303</v>
      </c>
      <c r="O30" s="4"/>
      <c r="Q30" s="27" t="s">
        <v>36</v>
      </c>
      <c r="R30" s="29">
        <f t="shared" si="17"/>
        <v>99320.652173913055</v>
      </c>
      <c r="S30" s="29">
        <f t="shared" si="18"/>
        <v>397282.60869565222</v>
      </c>
      <c r="T30" s="35">
        <f t="shared" si="19"/>
        <v>77.682771450602303</v>
      </c>
      <c r="U30" s="42">
        <v>0.95864674002964168</v>
      </c>
      <c r="V30" s="43">
        <f>1-U30</f>
        <v>4.1353259970358325E-2</v>
      </c>
      <c r="W30" s="29">
        <f t="shared" ref="W30:W47" si="27">S30*U30</f>
        <v>380853.67769655876</v>
      </c>
      <c r="X30" s="29">
        <f t="shared" si="20"/>
        <v>6840845.8325668499</v>
      </c>
      <c r="Y30" s="35">
        <f t="shared" ref="Y30:Y47" si="28">X30/R30</f>
        <v>68.876368437335174</v>
      </c>
      <c r="Z30" s="36">
        <f t="shared" ref="Z30:Z47" si="29">T30-Y30</f>
        <v>8.8064030132671292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1476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99320.652173913055</v>
      </c>
      <c r="K31" s="5">
        <f t="shared" si="24"/>
        <v>0</v>
      </c>
      <c r="L31" s="5">
        <f t="shared" si="25"/>
        <v>496603.2608695653</v>
      </c>
      <c r="M31" s="5">
        <f t="shared" si="16"/>
        <v>7318220.9144552024</v>
      </c>
      <c r="N31" s="33">
        <f t="shared" si="26"/>
        <v>73.682771450602303</v>
      </c>
      <c r="O31" s="4"/>
      <c r="Q31" s="27" t="s">
        <v>38</v>
      </c>
      <c r="R31" s="29">
        <f t="shared" si="17"/>
        <v>99320.652173913055</v>
      </c>
      <c r="S31" s="29">
        <f t="shared" si="18"/>
        <v>496603.2608695653</v>
      </c>
      <c r="T31" s="35">
        <f t="shared" si="19"/>
        <v>73.682771450602303</v>
      </c>
      <c r="U31" s="42">
        <v>0.95864674002964168</v>
      </c>
      <c r="V31" s="43">
        <f>1-U31</f>
        <v>4.1353259970358325E-2</v>
      </c>
      <c r="W31" s="29">
        <f t="shared" si="27"/>
        <v>476067.09712069848</v>
      </c>
      <c r="X31" s="29">
        <f t="shared" si="20"/>
        <v>6459992.1548702912</v>
      </c>
      <c r="Y31" s="35">
        <f t="shared" si="28"/>
        <v>65.041781477216603</v>
      </c>
      <c r="Z31" s="36">
        <f t="shared" si="29"/>
        <v>8.6409899733857003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1468</v>
      </c>
      <c r="E32">
        <v>1</v>
      </c>
      <c r="F32" s="3">
        <f t="shared" si="21"/>
        <v>6.8119891008174384E-4</v>
      </c>
      <c r="G32" s="2">
        <v>0.5</v>
      </c>
      <c r="H32" s="3">
        <f t="shared" si="22"/>
        <v>3.4002040122407349E-3</v>
      </c>
      <c r="I32" s="3">
        <f t="shared" si="23"/>
        <v>0.99659979598775927</v>
      </c>
      <c r="J32" s="5">
        <f t="shared" si="30"/>
        <v>99320.652173913055</v>
      </c>
      <c r="K32" s="5">
        <f t="shared" si="24"/>
        <v>337.71048002010565</v>
      </c>
      <c r="L32" s="5">
        <f t="shared" si="25"/>
        <v>495758.98466951505</v>
      </c>
      <c r="M32" s="5">
        <f t="shared" si="16"/>
        <v>6821617.653585637</v>
      </c>
      <c r="N32" s="33">
        <f t="shared" si="26"/>
        <v>68.682771450602303</v>
      </c>
      <c r="O32" s="4"/>
      <c r="Q32" s="27" t="s">
        <v>40</v>
      </c>
      <c r="R32" s="29">
        <f t="shared" si="17"/>
        <v>99320.652173913055</v>
      </c>
      <c r="S32" s="29">
        <f t="shared" si="18"/>
        <v>495758.98466951505</v>
      </c>
      <c r="T32" s="35">
        <f t="shared" si="19"/>
        <v>68.682771450602303</v>
      </c>
      <c r="U32" s="42">
        <v>0.95864674002964168</v>
      </c>
      <c r="V32" s="43">
        <f>1-U32</f>
        <v>4.1353259970358325E-2</v>
      </c>
      <c r="W32" s="29">
        <f t="shared" si="27"/>
        <v>475257.73449383571</v>
      </c>
      <c r="X32" s="29">
        <f t="shared" si="20"/>
        <v>5983925.0577495927</v>
      </c>
      <c r="Y32" s="35">
        <f t="shared" si="28"/>
        <v>60.248547777068396</v>
      </c>
      <c r="Z32" s="36">
        <f t="shared" si="29"/>
        <v>8.4342236735339071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1810</v>
      </c>
      <c r="E33">
        <v>2</v>
      </c>
      <c r="F33" s="3">
        <f t="shared" si="21"/>
        <v>1.1049723756906078E-3</v>
      </c>
      <c r="G33" s="2">
        <v>0.5</v>
      </c>
      <c r="H33" s="3">
        <f t="shared" si="22"/>
        <v>5.5096418732782379E-3</v>
      </c>
      <c r="I33" s="3">
        <f t="shared" si="23"/>
        <v>0.99449035812672171</v>
      </c>
      <c r="J33" s="5">
        <f t="shared" si="30"/>
        <v>98982.94169389295</v>
      </c>
      <c r="K33" s="5">
        <f t="shared" si="24"/>
        <v>545.360560296931</v>
      </c>
      <c r="L33" s="5">
        <f t="shared" si="25"/>
        <v>493551.30706872238</v>
      </c>
      <c r="M33" s="5">
        <f t="shared" si="16"/>
        <v>6325858.6689161221</v>
      </c>
      <c r="N33" s="33">
        <f t="shared" si="26"/>
        <v>63.9085741508773</v>
      </c>
      <c r="O33" s="4"/>
      <c r="Q33" s="27" t="s">
        <v>42</v>
      </c>
      <c r="R33" s="29">
        <f t="shared" si="17"/>
        <v>98982.94169389295</v>
      </c>
      <c r="S33" s="29">
        <f t="shared" si="18"/>
        <v>493551.30706872238</v>
      </c>
      <c r="T33" s="35">
        <f t="shared" si="19"/>
        <v>63.9085741508773</v>
      </c>
      <c r="U33" s="42">
        <v>0.95864674002964168</v>
      </c>
      <c r="V33" s="43">
        <f>1-U33</f>
        <v>4.1353259970358325E-2</v>
      </c>
      <c r="W33" s="29">
        <f t="shared" si="27"/>
        <v>473141.35155879933</v>
      </c>
      <c r="X33" s="29">
        <f t="shared" si="20"/>
        <v>5508667.3232557569</v>
      </c>
      <c r="Y33" s="35">
        <f t="shared" si="28"/>
        <v>55.652693575135793</v>
      </c>
      <c r="Z33" s="36">
        <f t="shared" si="29"/>
        <v>8.2558805757415072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1861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98437.581133596017</v>
      </c>
      <c r="K34" s="5">
        <f t="shared" si="24"/>
        <v>0</v>
      </c>
      <c r="L34" s="5">
        <f t="shared" si="25"/>
        <v>492187.90566798009</v>
      </c>
      <c r="M34" s="5">
        <f t="shared" si="16"/>
        <v>5832307.3618473997</v>
      </c>
      <c r="N34" s="33">
        <f t="shared" si="26"/>
        <v>59.248787858084377</v>
      </c>
      <c r="O34" s="4"/>
      <c r="Q34" s="27" t="s">
        <v>44</v>
      </c>
      <c r="R34" s="29">
        <f t="shared" si="17"/>
        <v>98437.581133596017</v>
      </c>
      <c r="S34" s="29">
        <f t="shared" si="18"/>
        <v>492187.90566798009</v>
      </c>
      <c r="T34" s="35">
        <f t="shared" si="19"/>
        <v>59.248787858084377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477018.78134997963</v>
      </c>
      <c r="X34" s="29">
        <f t="shared" si="20"/>
        <v>5035525.9716969579</v>
      </c>
      <c r="Y34" s="35">
        <f t="shared" si="28"/>
        <v>51.154507391469927</v>
      </c>
      <c r="Z34" s="36">
        <f t="shared" si="29"/>
        <v>8.0942804666144497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1904</v>
      </c>
      <c r="E35">
        <v>1</v>
      </c>
      <c r="F35" s="3">
        <f t="shared" si="21"/>
        <v>5.2521008403361342E-4</v>
      </c>
      <c r="G35" s="2">
        <v>0.5</v>
      </c>
      <c r="H35" s="3">
        <f t="shared" si="22"/>
        <v>2.6226068712300022E-3</v>
      </c>
      <c r="I35" s="3">
        <f t="shared" si="23"/>
        <v>0.99737739312877005</v>
      </c>
      <c r="J35" s="5">
        <f t="shared" si="30"/>
        <v>98437.581133596017</v>
      </c>
      <c r="K35" s="5">
        <f t="shared" si="24"/>
        <v>258.16307666822973</v>
      </c>
      <c r="L35" s="5">
        <f t="shared" si="25"/>
        <v>491542.4979763095</v>
      </c>
      <c r="M35" s="5">
        <f t="shared" si="16"/>
        <v>5340119.4561794195</v>
      </c>
      <c r="N35" s="33">
        <f t="shared" si="26"/>
        <v>54.248787858084377</v>
      </c>
      <c r="O35" s="4"/>
      <c r="Q35" s="27" t="s">
        <v>46</v>
      </c>
      <c r="R35" s="29">
        <f t="shared" si="17"/>
        <v>98437.581133596017</v>
      </c>
      <c r="S35" s="29">
        <f t="shared" si="18"/>
        <v>491542.4979763095</v>
      </c>
      <c r="T35" s="35">
        <f t="shared" si="19"/>
        <v>54.248787858084377</v>
      </c>
      <c r="U35" s="42">
        <v>0.96192878092594225</v>
      </c>
      <c r="V35" s="43">
        <f t="shared" si="31"/>
        <v>3.8071219074057749E-2</v>
      </c>
      <c r="W35" s="29">
        <f t="shared" si="27"/>
        <v>472828.87585164385</v>
      </c>
      <c r="X35" s="29">
        <f t="shared" si="20"/>
        <v>4558507.1903469786</v>
      </c>
      <c r="Y35" s="35">
        <f t="shared" si="28"/>
        <v>46.308606305150199</v>
      </c>
      <c r="Z35" s="36">
        <f t="shared" si="29"/>
        <v>7.9401815529341775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2037</v>
      </c>
      <c r="E36">
        <v>2</v>
      </c>
      <c r="F36" s="3">
        <f t="shared" si="21"/>
        <v>9.8183603338242512E-4</v>
      </c>
      <c r="G36" s="2">
        <v>0.5</v>
      </c>
      <c r="H36" s="3">
        <f t="shared" si="22"/>
        <v>4.8971596474045058E-3</v>
      </c>
      <c r="I36" s="3">
        <f t="shared" si="23"/>
        <v>0.99510284035259544</v>
      </c>
      <c r="J36" s="5">
        <f t="shared" si="30"/>
        <v>98179.418056927796</v>
      </c>
      <c r="K36" s="5">
        <f t="shared" si="24"/>
        <v>480.80028431404406</v>
      </c>
      <c r="L36" s="5">
        <f t="shared" si="25"/>
        <v>489695.08957385388</v>
      </c>
      <c r="M36" s="5">
        <f t="shared" si="16"/>
        <v>4848576.9582031099</v>
      </c>
      <c r="N36" s="33">
        <f t="shared" si="26"/>
        <v>49.384861452241843</v>
      </c>
      <c r="O36" s="4"/>
      <c r="Q36" s="27" t="s">
        <v>48</v>
      </c>
      <c r="R36" s="29">
        <f t="shared" si="17"/>
        <v>98179.418056927796</v>
      </c>
      <c r="S36" s="29">
        <f t="shared" si="18"/>
        <v>489695.08957385388</v>
      </c>
      <c r="T36" s="35">
        <f t="shared" si="19"/>
        <v>49.384861452241843</v>
      </c>
      <c r="U36" s="42">
        <v>0.95558309086652893</v>
      </c>
      <c r="V36" s="43">
        <f t="shared" si="31"/>
        <v>4.4416909133471072E-2</v>
      </c>
      <c r="W36" s="29">
        <f t="shared" si="27"/>
        <v>467944.34727714502</v>
      </c>
      <c r="X36" s="29">
        <f t="shared" si="20"/>
        <v>4085678.3144953344</v>
      </c>
      <c r="Y36" s="35">
        <f t="shared" si="28"/>
        <v>41.614407534238161</v>
      </c>
      <c r="Z36" s="36">
        <f t="shared" si="29"/>
        <v>7.7704539180036818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2059</v>
      </c>
      <c r="E37">
        <v>2</v>
      </c>
      <c r="F37" s="3">
        <f t="shared" si="21"/>
        <v>9.7134531325886349E-4</v>
      </c>
      <c r="G37" s="2">
        <v>0.5</v>
      </c>
      <c r="H37" s="3">
        <f t="shared" si="22"/>
        <v>4.8449612403100775E-3</v>
      </c>
      <c r="I37" s="3">
        <f t="shared" si="23"/>
        <v>0.99515503875968991</v>
      </c>
      <c r="J37" s="5">
        <f t="shared" si="30"/>
        <v>97698.617772613754</v>
      </c>
      <c r="K37" s="5">
        <f t="shared" si="24"/>
        <v>473.34601634018293</v>
      </c>
      <c r="L37" s="5">
        <f t="shared" si="25"/>
        <v>487309.72382221831</v>
      </c>
      <c r="M37" s="5">
        <f t="shared" si="16"/>
        <v>4358881.8686292563</v>
      </c>
      <c r="N37" s="33">
        <f t="shared" si="26"/>
        <v>44.615594038128854</v>
      </c>
      <c r="O37" s="4"/>
      <c r="Q37" s="27" t="s">
        <v>50</v>
      </c>
      <c r="R37" s="29">
        <f t="shared" si="17"/>
        <v>97698.617772613754</v>
      </c>
      <c r="S37" s="29">
        <f t="shared" si="18"/>
        <v>487309.72382221831</v>
      </c>
      <c r="T37" s="35">
        <f t="shared" si="19"/>
        <v>44.615594038128854</v>
      </c>
      <c r="U37" s="42">
        <v>0.95343645724036619</v>
      </c>
      <c r="V37" s="43">
        <f t="shared" si="31"/>
        <v>4.6563542759633814E-2</v>
      </c>
      <c r="W37" s="29">
        <f t="shared" si="27"/>
        <v>464618.85665983713</v>
      </c>
      <c r="X37" s="29">
        <f t="shared" si="20"/>
        <v>3617733.9672181895</v>
      </c>
      <c r="Y37" s="35">
        <f t="shared" si="28"/>
        <v>37.029530710845833</v>
      </c>
      <c r="Z37" s="36">
        <f t="shared" si="29"/>
        <v>7.5860633272830214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2257</v>
      </c>
      <c r="E38">
        <v>4</v>
      </c>
      <c r="F38" s="3">
        <f t="shared" si="21"/>
        <v>1.7722640673460345E-3</v>
      </c>
      <c r="G38" s="2">
        <v>0.5</v>
      </c>
      <c r="H38" s="3">
        <f t="shared" si="22"/>
        <v>8.82223202470225E-3</v>
      </c>
      <c r="I38" s="3">
        <f t="shared" si="23"/>
        <v>0.99117776797529777</v>
      </c>
      <c r="J38" s="5">
        <f t="shared" si="30"/>
        <v>97225.271756273563</v>
      </c>
      <c r="K38" s="5">
        <f t="shared" si="24"/>
        <v>857.74390609857585</v>
      </c>
      <c r="L38" s="5">
        <f t="shared" si="25"/>
        <v>483981.99901612132</v>
      </c>
      <c r="M38" s="5">
        <f t="shared" si="16"/>
        <v>3871572.1448070384</v>
      </c>
      <c r="N38" s="33">
        <f t="shared" si="26"/>
        <v>39.820635878626085</v>
      </c>
      <c r="O38" s="4"/>
      <c r="Q38" s="27" t="s">
        <v>52</v>
      </c>
      <c r="R38" s="29">
        <f t="shared" si="17"/>
        <v>97225.271756273563</v>
      </c>
      <c r="S38" s="29">
        <f t="shared" si="18"/>
        <v>483981.99901612132</v>
      </c>
      <c r="T38" s="35">
        <f t="shared" si="19"/>
        <v>39.820635878626085</v>
      </c>
      <c r="U38" s="42">
        <v>0.93748024841036759</v>
      </c>
      <c r="V38" s="43">
        <f t="shared" si="31"/>
        <v>6.2519751589632411E-2</v>
      </c>
      <c r="W38" s="29">
        <f t="shared" si="27"/>
        <v>453723.56466377969</v>
      </c>
      <c r="X38" s="29">
        <f t="shared" si="20"/>
        <v>3153115.1105583524</v>
      </c>
      <c r="Y38" s="35">
        <f t="shared" si="28"/>
        <v>32.431023885051722</v>
      </c>
      <c r="Z38" s="36">
        <f t="shared" si="29"/>
        <v>7.3896119935743627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2114</v>
      </c>
      <c r="E39">
        <v>7</v>
      </c>
      <c r="F39" s="3">
        <f t="shared" si="21"/>
        <v>3.3112582781456954E-3</v>
      </c>
      <c r="G39" s="2">
        <v>0.5</v>
      </c>
      <c r="H39" s="3">
        <f t="shared" si="22"/>
        <v>1.6420361247947456E-2</v>
      </c>
      <c r="I39" s="3">
        <f t="shared" si="23"/>
        <v>0.98357963875205257</v>
      </c>
      <c r="J39" s="5">
        <f t="shared" si="30"/>
        <v>96367.527850174985</v>
      </c>
      <c r="K39" s="5">
        <f t="shared" si="24"/>
        <v>1582.3896198715106</v>
      </c>
      <c r="L39" s="5">
        <f t="shared" si="25"/>
        <v>477881.66520119616</v>
      </c>
      <c r="M39" s="5">
        <f t="shared" si="16"/>
        <v>3387590.1457909169</v>
      </c>
      <c r="N39" s="33">
        <f t="shared" si="26"/>
        <v>35.152817773406916</v>
      </c>
      <c r="O39" s="4"/>
      <c r="Q39" s="27" t="s">
        <v>54</v>
      </c>
      <c r="R39" s="29">
        <f t="shared" si="17"/>
        <v>96367.527850174985</v>
      </c>
      <c r="S39" s="29">
        <f t="shared" si="18"/>
        <v>477881.66520119616</v>
      </c>
      <c r="T39" s="35">
        <f t="shared" si="19"/>
        <v>35.152817773406916</v>
      </c>
      <c r="U39" s="42">
        <v>0.91788799906018037</v>
      </c>
      <c r="V39" s="43">
        <f t="shared" si="31"/>
        <v>8.2112000939819629E-2</v>
      </c>
      <c r="W39" s="29">
        <f t="shared" si="27"/>
        <v>438641.84545907297</v>
      </c>
      <c r="X39" s="29">
        <f t="shared" si="20"/>
        <v>2699391.5458945725</v>
      </c>
      <c r="Y39" s="35">
        <f t="shared" si="28"/>
        <v>28.011422583044617</v>
      </c>
      <c r="Z39" s="36">
        <f t="shared" si="29"/>
        <v>7.1413951903622994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1718</v>
      </c>
      <c r="E40">
        <v>6</v>
      </c>
      <c r="F40" s="3">
        <f t="shared" si="21"/>
        <v>3.4924330616996507E-3</v>
      </c>
      <c r="G40" s="2">
        <v>0.5</v>
      </c>
      <c r="H40" s="3">
        <f t="shared" si="22"/>
        <v>1.7311021350259664E-2</v>
      </c>
      <c r="I40" s="3">
        <f t="shared" si="23"/>
        <v>0.98268897864974036</v>
      </c>
      <c r="J40" s="5">
        <f t="shared" si="30"/>
        <v>94785.138230303477</v>
      </c>
      <c r="K40" s="5">
        <f t="shared" si="24"/>
        <v>1640.8275515920971</v>
      </c>
      <c r="L40" s="5">
        <f t="shared" si="25"/>
        <v>469823.62227253709</v>
      </c>
      <c r="M40" s="5">
        <f t="shared" si="16"/>
        <v>2909708.4805897209</v>
      </c>
      <c r="N40" s="33">
        <f t="shared" si="26"/>
        <v>30.697939939907865</v>
      </c>
      <c r="O40" s="4"/>
      <c r="Q40" s="27" t="s">
        <v>56</v>
      </c>
      <c r="R40" s="29">
        <f t="shared" si="17"/>
        <v>94785.138230303477</v>
      </c>
      <c r="S40" s="29">
        <f t="shared" si="18"/>
        <v>469823.62227253709</v>
      </c>
      <c r="T40" s="35">
        <f t="shared" si="19"/>
        <v>30.697939939907865</v>
      </c>
      <c r="U40" s="42">
        <v>0.89571782863194893</v>
      </c>
      <c r="V40" s="43">
        <f t="shared" si="31"/>
        <v>0.10428217136805107</v>
      </c>
      <c r="W40" s="29">
        <f t="shared" si="27"/>
        <v>420829.39478195389</v>
      </c>
      <c r="X40" s="29">
        <f t="shared" si="20"/>
        <v>2260749.7004354997</v>
      </c>
      <c r="Y40" s="35">
        <f t="shared" si="28"/>
        <v>23.851309842925588</v>
      </c>
      <c r="Z40" s="36">
        <f t="shared" si="29"/>
        <v>6.8466300969822775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1388</v>
      </c>
      <c r="E41">
        <v>8</v>
      </c>
      <c r="F41" s="3">
        <f t="shared" si="21"/>
        <v>5.763688760806916E-3</v>
      </c>
      <c r="G41" s="2">
        <v>0.5</v>
      </c>
      <c r="H41" s="3">
        <f t="shared" si="22"/>
        <v>2.8409090909090908E-2</v>
      </c>
      <c r="I41" s="3">
        <f t="shared" si="23"/>
        <v>0.97159090909090906</v>
      </c>
      <c r="J41" s="5">
        <f t="shared" si="30"/>
        <v>93144.310678711379</v>
      </c>
      <c r="K41" s="5">
        <f t="shared" si="24"/>
        <v>2646.1451897361185</v>
      </c>
      <c r="L41" s="5">
        <f t="shared" si="25"/>
        <v>459106.19041921658</v>
      </c>
      <c r="M41" s="5">
        <f t="shared" si="16"/>
        <v>2439884.8583171838</v>
      </c>
      <c r="N41" s="33">
        <f t="shared" si="26"/>
        <v>26.194674055114696</v>
      </c>
      <c r="O41" s="4"/>
      <c r="Q41" s="27" t="s">
        <v>58</v>
      </c>
      <c r="R41" s="29">
        <f t="shared" si="17"/>
        <v>93144.310678711379</v>
      </c>
      <c r="S41" s="29">
        <f t="shared" si="18"/>
        <v>459106.19041921658</v>
      </c>
      <c r="T41" s="35">
        <f t="shared" si="19"/>
        <v>26.194674055114696</v>
      </c>
      <c r="U41" s="42">
        <v>0.86473435856680392</v>
      </c>
      <c r="V41" s="43">
        <f t="shared" si="31"/>
        <v>0.13526564143319608</v>
      </c>
      <c r="W41" s="29">
        <f t="shared" si="27"/>
        <v>397004.8970862102</v>
      </c>
      <c r="X41" s="29">
        <f t="shared" si="20"/>
        <v>1839920.305653546</v>
      </c>
      <c r="Y41" s="35">
        <f t="shared" si="28"/>
        <v>19.753437351639228</v>
      </c>
      <c r="Z41" s="36">
        <f t="shared" si="29"/>
        <v>6.4412367034754681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1052</v>
      </c>
      <c r="E42">
        <v>8</v>
      </c>
      <c r="F42" s="3">
        <f t="shared" si="21"/>
        <v>7.6045627376425855E-3</v>
      </c>
      <c r="G42" s="2">
        <v>0.5</v>
      </c>
      <c r="H42" s="3">
        <f t="shared" si="22"/>
        <v>3.7313432835820892E-2</v>
      </c>
      <c r="I42" s="3">
        <f t="shared" si="23"/>
        <v>0.96268656716417911</v>
      </c>
      <c r="J42" s="5">
        <f t="shared" si="30"/>
        <v>90498.165488975254</v>
      </c>
      <c r="K42" s="5">
        <f t="shared" si="24"/>
        <v>3376.7972197378822</v>
      </c>
      <c r="L42" s="5">
        <f t="shared" si="25"/>
        <v>444048.83439553151</v>
      </c>
      <c r="M42" s="5">
        <f t="shared" si="16"/>
        <v>1980778.6678979674</v>
      </c>
      <c r="N42" s="33">
        <f t="shared" si="26"/>
        <v>21.88750078187244</v>
      </c>
      <c r="O42" s="4"/>
      <c r="Q42" s="27" t="s">
        <v>60</v>
      </c>
      <c r="R42" s="29">
        <f t="shared" si="17"/>
        <v>90498.165488975254</v>
      </c>
      <c r="S42" s="29">
        <f t="shared" si="18"/>
        <v>444048.83439553151</v>
      </c>
      <c r="T42" s="35">
        <f t="shared" si="19"/>
        <v>21.88750078187244</v>
      </c>
      <c r="U42" s="42">
        <v>0.81758889711164551</v>
      </c>
      <c r="V42" s="43">
        <f t="shared" si="31"/>
        <v>0.18241110288835449</v>
      </c>
      <c r="W42" s="29">
        <f t="shared" si="27"/>
        <v>363049.3967771543</v>
      </c>
      <c r="X42" s="29">
        <f t="shared" si="20"/>
        <v>1442915.4085673359</v>
      </c>
      <c r="Y42" s="35">
        <f t="shared" si="28"/>
        <v>15.944139870361417</v>
      </c>
      <c r="Z42" s="36">
        <f t="shared" si="29"/>
        <v>5.9433609115110233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791</v>
      </c>
      <c r="E43">
        <v>21</v>
      </c>
      <c r="F43" s="3">
        <f t="shared" si="21"/>
        <v>2.6548672566371681E-2</v>
      </c>
      <c r="G43" s="2">
        <v>0.5</v>
      </c>
      <c r="H43" s="3">
        <f t="shared" si="22"/>
        <v>0.12448132780082986</v>
      </c>
      <c r="I43" s="3">
        <f t="shared" si="23"/>
        <v>0.87551867219917012</v>
      </c>
      <c r="J43" s="5">
        <f t="shared" si="30"/>
        <v>87121.36826923737</v>
      </c>
      <c r="K43" s="5">
        <f t="shared" si="24"/>
        <v>10844.983601979755</v>
      </c>
      <c r="L43" s="5">
        <f t="shared" si="25"/>
        <v>408494.38234123751</v>
      </c>
      <c r="M43" s="5">
        <f t="shared" si="16"/>
        <v>1536729.8335024358</v>
      </c>
      <c r="N43" s="33">
        <f t="shared" si="26"/>
        <v>17.638954300549667</v>
      </c>
      <c r="O43" s="4"/>
      <c r="Q43" s="27" t="s">
        <v>62</v>
      </c>
      <c r="R43" s="29">
        <f t="shared" si="17"/>
        <v>87121.36826923737</v>
      </c>
      <c r="S43" s="29">
        <f t="shared" si="18"/>
        <v>408494.38234123751</v>
      </c>
      <c r="T43" s="35">
        <f t="shared" si="19"/>
        <v>17.638954300549667</v>
      </c>
      <c r="U43" s="42">
        <v>0.77888026534586052</v>
      </c>
      <c r="V43" s="43">
        <f t="shared" si="31"/>
        <v>0.22111973465413948</v>
      </c>
      <c r="W43" s="29">
        <f t="shared" si="27"/>
        <v>318168.21291023644</v>
      </c>
      <c r="X43" s="29">
        <f t="shared" si="20"/>
        <v>1079866.0117901815</v>
      </c>
      <c r="Y43" s="35">
        <f t="shared" si="28"/>
        <v>12.394961571918781</v>
      </c>
      <c r="Z43" s="36">
        <f t="shared" si="29"/>
        <v>5.2439927286308858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577</v>
      </c>
      <c r="E44">
        <v>13</v>
      </c>
      <c r="F44" s="3">
        <f t="shared" si="21"/>
        <v>2.2530329289428077E-2</v>
      </c>
      <c r="G44" s="2">
        <v>0.5</v>
      </c>
      <c r="H44" s="3">
        <f t="shared" si="22"/>
        <v>0.10664479081214111</v>
      </c>
      <c r="I44" s="3">
        <f t="shared" si="23"/>
        <v>0.89335520918785893</v>
      </c>
      <c r="J44" s="5">
        <f t="shared" si="30"/>
        <v>76276.384667257618</v>
      </c>
      <c r="K44" s="5">
        <f t="shared" si="24"/>
        <v>8134.4790867460961</v>
      </c>
      <c r="L44" s="5">
        <f t="shared" si="25"/>
        <v>361045.7256194228</v>
      </c>
      <c r="M44" s="5">
        <f t="shared" si="16"/>
        <v>1128235.4511611983</v>
      </c>
      <c r="N44" s="33">
        <f t="shared" si="26"/>
        <v>14.791412257973789</v>
      </c>
      <c r="O44" s="4"/>
      <c r="Q44" s="27" t="s">
        <v>64</v>
      </c>
      <c r="R44" s="29">
        <f t="shared" si="17"/>
        <v>76276.384667257618</v>
      </c>
      <c r="S44" s="29">
        <f t="shared" si="18"/>
        <v>361045.7256194228</v>
      </c>
      <c r="T44" s="35">
        <f t="shared" si="19"/>
        <v>14.791412257973789</v>
      </c>
      <c r="U44" s="42">
        <v>0.71980976748499381</v>
      </c>
      <c r="V44" s="43">
        <f t="shared" si="31"/>
        <v>0.28019023251500619</v>
      </c>
      <c r="W44" s="29">
        <f t="shared" si="27"/>
        <v>259884.2398095676</v>
      </c>
      <c r="X44" s="29">
        <f t="shared" si="20"/>
        <v>761697.79887994507</v>
      </c>
      <c r="Y44" s="35">
        <f t="shared" si="28"/>
        <v>9.986023881476795</v>
      </c>
      <c r="Z44" s="36">
        <f t="shared" si="29"/>
        <v>4.8053883764969942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393</v>
      </c>
      <c r="E45">
        <v>15</v>
      </c>
      <c r="F45" s="3">
        <f t="shared" si="21"/>
        <v>3.8167938931297711E-2</v>
      </c>
      <c r="G45" s="2">
        <v>0.5</v>
      </c>
      <c r="H45" s="3">
        <f t="shared" si="22"/>
        <v>0.17421602787456444</v>
      </c>
      <c r="I45" s="3">
        <f t="shared" si="23"/>
        <v>0.82578397212543553</v>
      </c>
      <c r="J45" s="5">
        <f t="shared" si="30"/>
        <v>68141.90558051152</v>
      </c>
      <c r="K45" s="5">
        <f t="shared" si="24"/>
        <v>11871.412122040334</v>
      </c>
      <c r="L45" s="5">
        <f t="shared" si="25"/>
        <v>311030.99759745679</v>
      </c>
      <c r="M45" s="5">
        <f t="shared" si="16"/>
        <v>767189.72554177546</v>
      </c>
      <c r="N45" s="33">
        <f t="shared" si="26"/>
        <v>11.258706650569374</v>
      </c>
      <c r="O45" s="4"/>
      <c r="Q45" s="27" t="s">
        <v>66</v>
      </c>
      <c r="R45" s="29">
        <f t="shared" si="17"/>
        <v>68141.90558051152</v>
      </c>
      <c r="S45" s="29">
        <f t="shared" si="18"/>
        <v>311030.99759745679</v>
      </c>
      <c r="T45" s="35">
        <f t="shared" si="19"/>
        <v>11.258706650569374</v>
      </c>
      <c r="U45" s="42">
        <v>0.68480776711742686</v>
      </c>
      <c r="V45" s="43">
        <f t="shared" si="31"/>
        <v>0.31519223288257314</v>
      </c>
      <c r="W45" s="29">
        <f t="shared" si="27"/>
        <v>212996.44296902014</v>
      </c>
      <c r="X45" s="29">
        <f t="shared" si="20"/>
        <v>501813.55907037749</v>
      </c>
      <c r="Y45" s="35">
        <f t="shared" si="28"/>
        <v>7.3642431158235091</v>
      </c>
      <c r="Z45" s="36">
        <f t="shared" si="29"/>
        <v>3.8944635347458654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230</v>
      </c>
      <c r="E46">
        <v>21</v>
      </c>
      <c r="F46" s="3">
        <f t="shared" si="21"/>
        <v>9.1304347826086957E-2</v>
      </c>
      <c r="G46" s="2">
        <v>0.5</v>
      </c>
      <c r="H46" s="3">
        <f t="shared" si="22"/>
        <v>0.37168141592920362</v>
      </c>
      <c r="I46" s="3">
        <f t="shared" si="23"/>
        <v>0.62831858407079633</v>
      </c>
      <c r="J46" s="5">
        <f t="shared" si="30"/>
        <v>56270.493458471188</v>
      </c>
      <c r="K46" s="5">
        <f t="shared" si="24"/>
        <v>20914.696683679562</v>
      </c>
      <c r="L46" s="5">
        <f t="shared" si="25"/>
        <v>229065.72558315704</v>
      </c>
      <c r="M46" s="5">
        <f>L46+M47</f>
        <v>456158.72794431867</v>
      </c>
      <c r="N46" s="33">
        <f t="shared" si="26"/>
        <v>8.1065350578624908</v>
      </c>
      <c r="O46" s="4"/>
      <c r="Q46" s="27" t="s">
        <v>68</v>
      </c>
      <c r="R46" s="29">
        <f t="shared" si="17"/>
        <v>56270.493458471188</v>
      </c>
      <c r="S46" s="29">
        <f t="shared" si="18"/>
        <v>229065.72558315704</v>
      </c>
      <c r="T46" s="35">
        <f t="shared" si="19"/>
        <v>8.1065350578624908</v>
      </c>
      <c r="U46" s="42">
        <v>0.65629805890441617</v>
      </c>
      <c r="V46" s="43">
        <f t="shared" si="31"/>
        <v>0.34370194109558383</v>
      </c>
      <c r="W46" s="29">
        <f t="shared" si="27"/>
        <v>150335.39106175763</v>
      </c>
      <c r="X46" s="29">
        <f>X47+W46</f>
        <v>288817.11610135739</v>
      </c>
      <c r="Y46" s="35">
        <f t="shared" si="28"/>
        <v>5.132656537204717</v>
      </c>
      <c r="Z46" s="36">
        <f t="shared" si="29"/>
        <v>2.9738785206577738</v>
      </c>
    </row>
    <row r="47" spans="1:26" s="2" customFormat="1" x14ac:dyDescent="0.25">
      <c r="A47" s="12">
        <v>19</v>
      </c>
      <c r="B47" s="13" t="s">
        <v>69</v>
      </c>
      <c r="C47" s="12"/>
      <c r="D47">
        <v>167</v>
      </c>
      <c r="E47">
        <v>26</v>
      </c>
      <c r="F47" s="17">
        <f t="shared" si="21"/>
        <v>0.15568862275449102</v>
      </c>
      <c r="G47" s="12"/>
      <c r="H47" s="17">
        <v>1</v>
      </c>
      <c r="I47" s="17">
        <f t="shared" si="23"/>
        <v>0</v>
      </c>
      <c r="J47" s="21">
        <f t="shared" si="30"/>
        <v>35355.796774791626</v>
      </c>
      <c r="K47" s="21">
        <f t="shared" si="24"/>
        <v>35355.796774791626</v>
      </c>
      <c r="L47" s="21">
        <f>K47/F47</f>
        <v>227093.00236116161</v>
      </c>
      <c r="M47" s="21">
        <f>L47</f>
        <v>227093.00236116161</v>
      </c>
      <c r="N47" s="34">
        <f t="shared" si="26"/>
        <v>6.4230769230769234</v>
      </c>
      <c r="O47" s="4"/>
      <c r="Q47" s="30" t="s">
        <v>69</v>
      </c>
      <c r="R47" s="31">
        <f t="shared" si="17"/>
        <v>35355.796774791626</v>
      </c>
      <c r="S47" s="31">
        <f t="shared" si="18"/>
        <v>227093.00236116161</v>
      </c>
      <c r="T47" s="38">
        <f t="shared" si="19"/>
        <v>6.4230769230769234</v>
      </c>
      <c r="U47" s="44">
        <v>0.6098018151143324</v>
      </c>
      <c r="V47" s="45">
        <f t="shared" si="31"/>
        <v>0.3901981848856676</v>
      </c>
      <c r="W47" s="31">
        <f t="shared" si="27"/>
        <v>138481.72503959973</v>
      </c>
      <c r="X47" s="31">
        <f>W47</f>
        <v>138481.72503959973</v>
      </c>
      <c r="Y47" s="38">
        <f t="shared" si="28"/>
        <v>3.916803966311289</v>
      </c>
      <c r="Z47" s="37">
        <f t="shared" si="29"/>
        <v>2.5062729567656343</v>
      </c>
    </row>
    <row r="48" spans="1:26" s="2" customFormat="1" ht="13.2" x14ac:dyDescent="0.25">
      <c r="B48" s="2" t="s">
        <v>70</v>
      </c>
      <c r="D48" s="25">
        <f>SUM(D29:D47)</f>
        <v>24823</v>
      </c>
      <c r="E48" s="25">
        <f>SUM(E29:E47)</f>
        <v>139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597</v>
      </c>
      <c r="E54" s="49">
        <f>E4+E29</f>
        <v>3</v>
      </c>
      <c r="F54" s="3">
        <f>E54/D54</f>
        <v>5.0251256281407036E-3</v>
      </c>
      <c r="G54" s="2">
        <v>0.3</v>
      </c>
      <c r="H54" s="18">
        <f>C54*F54/(1+(1-G54)*C54*F54)</f>
        <v>5.0075112669003509E-3</v>
      </c>
      <c r="I54" s="18">
        <f>1-H54</f>
        <v>0.99499248873309964</v>
      </c>
      <c r="J54" s="19">
        <v>100000</v>
      </c>
      <c r="K54" s="20">
        <f>J54*H54</f>
        <v>500.75112669003511</v>
      </c>
      <c r="L54" s="20">
        <f>C54*(J55+G54*K54)</f>
        <v>99649.474211316963</v>
      </c>
      <c r="M54" s="5">
        <f t="shared" ref="M54:M70" si="32">L54+M55</f>
        <v>7602596.232508312</v>
      </c>
      <c r="N54" s="32">
        <f>M54/J54</f>
        <v>76.025962325083114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99649.474211316963</v>
      </c>
      <c r="T54" s="35">
        <f t="shared" ref="T54:T72" si="35">N54</f>
        <v>76.025962325083114</v>
      </c>
      <c r="U54" s="42">
        <v>0.96170886472285344</v>
      </c>
      <c r="V54" s="43">
        <f>1-U54</f>
        <v>3.829113527714656E-2</v>
      </c>
      <c r="W54" s="29">
        <f>S54*U54</f>
        <v>95833.782713994893</v>
      </c>
      <c r="X54" s="29">
        <f t="shared" ref="X54:X70" si="36">X55+W54</f>
        <v>6742759.1441601571</v>
      </c>
      <c r="Y54" s="40">
        <f>X54/R54</f>
        <v>67.427591441601564</v>
      </c>
      <c r="Z54" s="36">
        <f>T54-Y54</f>
        <v>8.5983708834815502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2461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99499.24887330996</v>
      </c>
      <c r="K55" s="5">
        <f t="shared" ref="K55:K72" si="41">J55*H55</f>
        <v>0</v>
      </c>
      <c r="L55" s="5">
        <f t="shared" ref="L55:L71" si="42">C55*(J56+G55*K55)</f>
        <v>397996.99549323984</v>
      </c>
      <c r="M55" s="5">
        <f t="shared" si="32"/>
        <v>7502946.7582969954</v>
      </c>
      <c r="N55" s="33">
        <f t="shared" ref="N55:N72" si="43">M55/J55</f>
        <v>75.407069332255162</v>
      </c>
      <c r="O55" s="4"/>
      <c r="Q55" s="27" t="s">
        <v>36</v>
      </c>
      <c r="R55" s="29">
        <f t="shared" si="33"/>
        <v>99499.24887330996</v>
      </c>
      <c r="S55" s="29">
        <f t="shared" si="34"/>
        <v>397996.99549323984</v>
      </c>
      <c r="T55" s="35">
        <f t="shared" si="35"/>
        <v>75.407069332255162</v>
      </c>
      <c r="U55" s="42">
        <v>0.96170886472285344</v>
      </c>
      <c r="V55" s="43">
        <f>1-U55</f>
        <v>3.829113527714656E-2</v>
      </c>
      <c r="W55" s="29">
        <f t="shared" ref="W55:W72" si="44">S55*U55</f>
        <v>382757.23869891028</v>
      </c>
      <c r="X55" s="29">
        <f t="shared" si="36"/>
        <v>6646925.3614461618</v>
      </c>
      <c r="Y55" s="35">
        <f t="shared" ref="Y55:Y72" si="45">X55/R55</f>
        <v>66.803774266773956</v>
      </c>
      <c r="Z55" s="36">
        <f t="shared" ref="Z55:Z72" si="46">T55-Y55</f>
        <v>8.6032950654812055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3002</v>
      </c>
      <c r="E56" s="49">
        <f t="shared" si="37"/>
        <v>1</v>
      </c>
      <c r="F56" s="3">
        <f t="shared" si="38"/>
        <v>3.3311125916055963E-4</v>
      </c>
      <c r="G56" s="2">
        <v>0.5</v>
      </c>
      <c r="H56" s="3">
        <f t="shared" si="39"/>
        <v>1.6641704110500915E-3</v>
      </c>
      <c r="I56" s="3">
        <f t="shared" si="40"/>
        <v>0.99833582958894995</v>
      </c>
      <c r="J56" s="5">
        <f t="shared" ref="J56:J72" si="47">I55*J55</f>
        <v>99499.24887330996</v>
      </c>
      <c r="K56" s="5">
        <f t="shared" si="41"/>
        <v>165.5837058966716</v>
      </c>
      <c r="L56" s="5">
        <f t="shared" si="42"/>
        <v>497082.28510180808</v>
      </c>
      <c r="M56" s="5">
        <f t="shared" si="32"/>
        <v>7104949.7628037557</v>
      </c>
      <c r="N56" s="33">
        <f t="shared" si="43"/>
        <v>71.407069332255162</v>
      </c>
      <c r="O56" s="4"/>
      <c r="Q56" s="27" t="s">
        <v>38</v>
      </c>
      <c r="R56" s="29">
        <f t="shared" si="33"/>
        <v>99499.24887330996</v>
      </c>
      <c r="S56" s="29">
        <f t="shared" si="34"/>
        <v>497082.28510180808</v>
      </c>
      <c r="T56" s="35">
        <f t="shared" si="35"/>
        <v>71.407069332255162</v>
      </c>
      <c r="U56" s="42">
        <v>0.96170886472285344</v>
      </c>
      <c r="V56" s="43">
        <f>1-U56</f>
        <v>3.829113527714656E-2</v>
      </c>
      <c r="W56" s="29">
        <f t="shared" si="44"/>
        <v>478048.44007910159</v>
      </c>
      <c r="X56" s="29">
        <f t="shared" si="36"/>
        <v>6264168.1227472518</v>
      </c>
      <c r="Y56" s="35">
        <f t="shared" si="45"/>
        <v>62.956938807882551</v>
      </c>
      <c r="Z56" s="36">
        <f t="shared" si="46"/>
        <v>8.4501305243726108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3099</v>
      </c>
      <c r="E57" s="49">
        <f t="shared" si="37"/>
        <v>1</v>
      </c>
      <c r="F57" s="3">
        <f t="shared" si="38"/>
        <v>3.2268473701193933E-4</v>
      </c>
      <c r="G57" s="2">
        <v>0.5</v>
      </c>
      <c r="H57" s="3">
        <f t="shared" si="39"/>
        <v>1.6121231662098983E-3</v>
      </c>
      <c r="I57" s="3">
        <f t="shared" si="40"/>
        <v>0.99838787683379016</v>
      </c>
      <c r="J57" s="5">
        <f t="shared" si="47"/>
        <v>99333.665167413288</v>
      </c>
      <c r="K57" s="5">
        <f t="shared" si="41"/>
        <v>160.1381028009242</v>
      </c>
      <c r="L57" s="5">
        <f t="shared" si="42"/>
        <v>496267.98058006418</v>
      </c>
      <c r="M57" s="5">
        <f t="shared" si="32"/>
        <v>6607867.477701948</v>
      </c>
      <c r="N57" s="33">
        <f t="shared" si="43"/>
        <v>66.521933591852189</v>
      </c>
      <c r="O57" s="4"/>
      <c r="Q57" s="27" t="s">
        <v>40</v>
      </c>
      <c r="R57" s="29">
        <f t="shared" si="33"/>
        <v>99333.665167413288</v>
      </c>
      <c r="S57" s="29">
        <f t="shared" si="34"/>
        <v>496267.98058006418</v>
      </c>
      <c r="T57" s="35">
        <f t="shared" si="35"/>
        <v>66.521933591852189</v>
      </c>
      <c r="U57" s="42">
        <v>0.96170886472285344</v>
      </c>
      <c r="V57" s="43">
        <f>1-U57</f>
        <v>3.829113527714656E-2</v>
      </c>
      <c r="W57" s="29">
        <f t="shared" si="44"/>
        <v>477265.31620195659</v>
      </c>
      <c r="X57" s="29">
        <f t="shared" si="36"/>
        <v>5786119.6826681504</v>
      </c>
      <c r="Y57" s="35">
        <f t="shared" si="45"/>
        <v>58.249332418334085</v>
      </c>
      <c r="Z57" s="36">
        <f t="shared" si="46"/>
        <v>8.2726011735181046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3805</v>
      </c>
      <c r="E58" s="49">
        <f t="shared" si="37"/>
        <v>5</v>
      </c>
      <c r="F58" s="3">
        <f t="shared" si="38"/>
        <v>1.3140604467805519E-3</v>
      </c>
      <c r="G58" s="2">
        <v>0.5</v>
      </c>
      <c r="H58" s="3">
        <f t="shared" si="39"/>
        <v>6.5487884741322862E-3</v>
      </c>
      <c r="I58" s="3">
        <f t="shared" si="40"/>
        <v>0.99345121152586768</v>
      </c>
      <c r="J58" s="5">
        <f t="shared" si="47"/>
        <v>99173.527064612368</v>
      </c>
      <c r="K58" s="5">
        <f t="shared" si="41"/>
        <v>649.46645097977978</v>
      </c>
      <c r="L58" s="5">
        <f t="shared" si="42"/>
        <v>494243.96919561236</v>
      </c>
      <c r="M58" s="5">
        <f t="shared" si="32"/>
        <v>6111599.4971218836</v>
      </c>
      <c r="N58" s="33">
        <f t="shared" si="43"/>
        <v>61.625311492048944</v>
      </c>
      <c r="O58" s="4"/>
      <c r="Q58" s="27" t="s">
        <v>42</v>
      </c>
      <c r="R58" s="29">
        <f t="shared" si="33"/>
        <v>99173.527064612368</v>
      </c>
      <c r="S58" s="29">
        <f t="shared" si="34"/>
        <v>494243.96919561236</v>
      </c>
      <c r="T58" s="35">
        <f t="shared" si="35"/>
        <v>61.625311492048944</v>
      </c>
      <c r="U58" s="42">
        <v>0.96170886472285344</v>
      </c>
      <c r="V58" s="43">
        <f>1-U58</f>
        <v>3.829113527714656E-2</v>
      </c>
      <c r="W58" s="29">
        <f t="shared" si="44"/>
        <v>475318.80651122931</v>
      </c>
      <c r="X58" s="29">
        <f t="shared" si="36"/>
        <v>5308854.3664661935</v>
      </c>
      <c r="Y58" s="35">
        <f t="shared" si="45"/>
        <v>53.530962582458436</v>
      </c>
      <c r="Z58" s="36">
        <f t="shared" si="46"/>
        <v>8.0943489095905079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3698</v>
      </c>
      <c r="E59" s="49">
        <f t="shared" si="37"/>
        <v>7</v>
      </c>
      <c r="F59" s="3">
        <f t="shared" si="38"/>
        <v>1.8929150892374256E-3</v>
      </c>
      <c r="G59" s="2">
        <v>0.5</v>
      </c>
      <c r="H59" s="3">
        <f t="shared" si="39"/>
        <v>9.4199973085721984E-3</v>
      </c>
      <c r="I59" s="3">
        <f t="shared" si="40"/>
        <v>0.99058000269142776</v>
      </c>
      <c r="J59" s="5">
        <f t="shared" si="47"/>
        <v>98524.06061363258</v>
      </c>
      <c r="K59" s="5">
        <f t="shared" si="41"/>
        <v>928.09638581002309</v>
      </c>
      <c r="L59" s="5">
        <f t="shared" si="42"/>
        <v>490300.06210363784</v>
      </c>
      <c r="M59" s="5">
        <f t="shared" si="32"/>
        <v>5617355.5279262709</v>
      </c>
      <c r="N59" s="33">
        <f t="shared" si="43"/>
        <v>57.015063050994556</v>
      </c>
      <c r="O59" s="4"/>
      <c r="Q59" s="27" t="s">
        <v>44</v>
      </c>
      <c r="R59" s="29">
        <f t="shared" si="33"/>
        <v>98524.06061363258</v>
      </c>
      <c r="S59" s="29">
        <f t="shared" si="34"/>
        <v>490300.06210363784</v>
      </c>
      <c r="T59" s="35">
        <f t="shared" si="35"/>
        <v>57.015063050994556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472203.91498225502</v>
      </c>
      <c r="X59" s="29">
        <f t="shared" si="36"/>
        <v>4833535.5599549646</v>
      </c>
      <c r="Y59" s="35">
        <f t="shared" si="45"/>
        <v>49.059443245137196</v>
      </c>
      <c r="Z59" s="36">
        <f t="shared" si="46"/>
        <v>7.9556198058573599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3799</v>
      </c>
      <c r="E60" s="49">
        <f t="shared" si="37"/>
        <v>3</v>
      </c>
      <c r="F60" s="3">
        <f t="shared" si="38"/>
        <v>7.8968149513029742E-4</v>
      </c>
      <c r="G60" s="2">
        <v>0.5</v>
      </c>
      <c r="H60" s="3">
        <f t="shared" si="39"/>
        <v>3.9406278733744911E-3</v>
      </c>
      <c r="I60" s="3">
        <f t="shared" si="40"/>
        <v>0.99605937212662554</v>
      </c>
      <c r="J60" s="5">
        <f t="shared" si="47"/>
        <v>97595.964227822551</v>
      </c>
      <c r="K60" s="5">
        <f t="shared" si="41"/>
        <v>384.58937696501727</v>
      </c>
      <c r="L60" s="5">
        <f t="shared" si="42"/>
        <v>487018.34769670025</v>
      </c>
      <c r="M60" s="5">
        <f t="shared" si="32"/>
        <v>5127055.4658226334</v>
      </c>
      <c r="N60" s="33">
        <f t="shared" si="43"/>
        <v>52.533478268162014</v>
      </c>
      <c r="O60" s="4"/>
      <c r="Q60" s="27" t="s">
        <v>46</v>
      </c>
      <c r="R60" s="29">
        <f t="shared" si="33"/>
        <v>97595.964227822551</v>
      </c>
      <c r="S60" s="29">
        <f t="shared" si="34"/>
        <v>487018.34769670025</v>
      </c>
      <c r="T60" s="35">
        <f t="shared" si="35"/>
        <v>52.533478268162014</v>
      </c>
      <c r="U60" s="42">
        <v>0.95736753435116873</v>
      </c>
      <c r="V60" s="43">
        <f t="shared" si="48"/>
        <v>4.2632465648831275E-2</v>
      </c>
      <c r="W60" s="29">
        <f t="shared" si="44"/>
        <v>466255.55471817008</v>
      </c>
      <c r="X60" s="29">
        <f t="shared" si="36"/>
        <v>4361331.6449727099</v>
      </c>
      <c r="Y60" s="35">
        <f t="shared" si="45"/>
        <v>44.687622889732012</v>
      </c>
      <c r="Z60" s="36">
        <f t="shared" si="46"/>
        <v>7.8458553784300022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4216</v>
      </c>
      <c r="E61" s="49">
        <f t="shared" si="37"/>
        <v>11</v>
      </c>
      <c r="F61" s="3">
        <f t="shared" si="38"/>
        <v>2.6091081593927895E-3</v>
      </c>
      <c r="G61" s="2">
        <v>0.5</v>
      </c>
      <c r="H61" s="3">
        <f t="shared" si="39"/>
        <v>1.2960999175209143E-2</v>
      </c>
      <c r="I61" s="3">
        <f t="shared" si="40"/>
        <v>0.9870390008247909</v>
      </c>
      <c r="J61" s="5">
        <f t="shared" si="47"/>
        <v>97211.374850857537</v>
      </c>
      <c r="K61" s="5">
        <f t="shared" si="41"/>
        <v>1259.9565492629115</v>
      </c>
      <c r="L61" s="5">
        <f t="shared" si="42"/>
        <v>482906.98288113048</v>
      </c>
      <c r="M61" s="5">
        <f t="shared" si="32"/>
        <v>4640037.1181259332</v>
      </c>
      <c r="N61" s="33">
        <f t="shared" si="43"/>
        <v>47.731421608270793</v>
      </c>
      <c r="O61" s="4"/>
      <c r="Q61" s="27" t="s">
        <v>48</v>
      </c>
      <c r="R61" s="29">
        <f t="shared" si="33"/>
        <v>97211.374850857537</v>
      </c>
      <c r="S61" s="29">
        <f t="shared" si="34"/>
        <v>482906.98288113048</v>
      </c>
      <c r="T61" s="35">
        <f t="shared" si="35"/>
        <v>47.731421608270793</v>
      </c>
      <c r="U61" s="42">
        <v>0.95681081085376496</v>
      </c>
      <c r="V61" s="43">
        <f t="shared" si="48"/>
        <v>4.3189189146235041E-2</v>
      </c>
      <c r="W61" s="29">
        <f t="shared" si="44"/>
        <v>462050.62185743963</v>
      </c>
      <c r="X61" s="29">
        <f t="shared" si="36"/>
        <v>3895076.0902545401</v>
      </c>
      <c r="Y61" s="35">
        <f t="shared" si="45"/>
        <v>40.068110303247913</v>
      </c>
      <c r="Z61" s="36">
        <f t="shared" si="46"/>
        <v>7.66331130502288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4207</v>
      </c>
      <c r="E62" s="49">
        <f t="shared" si="37"/>
        <v>14</v>
      </c>
      <c r="F62" s="3">
        <f t="shared" si="38"/>
        <v>3.3277870216306157E-3</v>
      </c>
      <c r="G62" s="2">
        <v>0.5</v>
      </c>
      <c r="H62" s="3">
        <f t="shared" si="39"/>
        <v>1.65016501650165E-2</v>
      </c>
      <c r="I62" s="3">
        <f t="shared" si="40"/>
        <v>0.98349834983498352</v>
      </c>
      <c r="J62" s="5">
        <f t="shared" si="47"/>
        <v>95951.418301594633</v>
      </c>
      <c r="K62" s="5">
        <f t="shared" si="41"/>
        <v>1583.3567376500764</v>
      </c>
      <c r="L62" s="5">
        <f t="shared" si="42"/>
        <v>475798.69966384803</v>
      </c>
      <c r="M62" s="5">
        <f t="shared" si="32"/>
        <v>4157130.135244803</v>
      </c>
      <c r="N62" s="33">
        <f t="shared" si="43"/>
        <v>43.325364114765932</v>
      </c>
      <c r="O62" s="4"/>
      <c r="Q62" s="27" t="s">
        <v>50</v>
      </c>
      <c r="R62" s="29">
        <f t="shared" si="33"/>
        <v>95951.418301594633</v>
      </c>
      <c r="S62" s="29">
        <f t="shared" si="34"/>
        <v>475798.69966384803</v>
      </c>
      <c r="T62" s="35">
        <f t="shared" si="35"/>
        <v>43.325364114765932</v>
      </c>
      <c r="U62" s="42">
        <v>0.94800928093814252</v>
      </c>
      <c r="V62" s="43">
        <f t="shared" si="48"/>
        <v>5.1990719061857482E-2</v>
      </c>
      <c r="W62" s="29">
        <f t="shared" si="44"/>
        <v>451061.58313962782</v>
      </c>
      <c r="X62" s="29">
        <f t="shared" si="36"/>
        <v>3433025.4683971005</v>
      </c>
      <c r="Y62" s="35">
        <f t="shared" si="45"/>
        <v>35.77878815304647</v>
      </c>
      <c r="Z62" s="36">
        <f t="shared" si="46"/>
        <v>7.5465759617194621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4527</v>
      </c>
      <c r="E63" s="49">
        <f t="shared" si="37"/>
        <v>12</v>
      </c>
      <c r="F63" s="3">
        <f t="shared" si="38"/>
        <v>2.6507620941020544E-3</v>
      </c>
      <c r="G63" s="2">
        <v>0.5</v>
      </c>
      <c r="H63" s="3">
        <f t="shared" si="39"/>
        <v>1.3166556945358787E-2</v>
      </c>
      <c r="I63" s="3">
        <f t="shared" si="40"/>
        <v>0.98683344305464127</v>
      </c>
      <c r="J63" s="5">
        <f t="shared" si="47"/>
        <v>94368.06156394456</v>
      </c>
      <c r="K63" s="5">
        <f t="shared" si="41"/>
        <v>1242.5024564047999</v>
      </c>
      <c r="L63" s="5">
        <f t="shared" si="42"/>
        <v>468734.05167871085</v>
      </c>
      <c r="M63" s="5">
        <f t="shared" si="32"/>
        <v>3681331.4355809549</v>
      </c>
      <c r="N63" s="33">
        <f t="shared" si="43"/>
        <v>39.010353445550592</v>
      </c>
      <c r="O63" s="4"/>
      <c r="Q63" s="27" t="s">
        <v>52</v>
      </c>
      <c r="R63" s="29">
        <f t="shared" si="33"/>
        <v>94368.06156394456</v>
      </c>
      <c r="S63" s="29">
        <f t="shared" si="34"/>
        <v>468734.05167871085</v>
      </c>
      <c r="T63" s="35">
        <f t="shared" si="35"/>
        <v>39.010353445550592</v>
      </c>
      <c r="U63" s="42">
        <v>0.94216194080535964</v>
      </c>
      <c r="V63" s="43">
        <f t="shared" si="48"/>
        <v>5.7838059194640357E-2</v>
      </c>
      <c r="W63" s="29">
        <f t="shared" si="44"/>
        <v>441623.38385117397</v>
      </c>
      <c r="X63" s="29">
        <f t="shared" si="36"/>
        <v>2981963.8852574727</v>
      </c>
      <c r="Y63" s="35">
        <f t="shared" si="45"/>
        <v>31.599291495850743</v>
      </c>
      <c r="Z63" s="36">
        <f t="shared" si="46"/>
        <v>7.4110619496998495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4170</v>
      </c>
      <c r="E64" s="49">
        <f t="shared" si="37"/>
        <v>13</v>
      </c>
      <c r="F64" s="3">
        <f t="shared" si="38"/>
        <v>3.1175059952038369E-3</v>
      </c>
      <c r="G64" s="2">
        <v>0.5</v>
      </c>
      <c r="H64" s="3">
        <f t="shared" si="39"/>
        <v>1.5466983938132065E-2</v>
      </c>
      <c r="I64" s="3">
        <f t="shared" si="40"/>
        <v>0.98453301606186794</v>
      </c>
      <c r="J64" s="5">
        <f t="shared" si="47"/>
        <v>93125.559107539768</v>
      </c>
      <c r="K64" s="5">
        <f t="shared" si="41"/>
        <v>1440.3715269458858</v>
      </c>
      <c r="L64" s="5">
        <f t="shared" si="42"/>
        <v>462026.86672033404</v>
      </c>
      <c r="M64" s="5">
        <f t="shared" si="32"/>
        <v>3212597.3839022438</v>
      </c>
      <c r="N64" s="33">
        <f t="shared" si="43"/>
        <v>34.497482911134981</v>
      </c>
      <c r="O64" s="4"/>
      <c r="Q64" s="27" t="s">
        <v>54</v>
      </c>
      <c r="R64" s="29">
        <f t="shared" si="33"/>
        <v>93125.559107539768</v>
      </c>
      <c r="S64" s="29">
        <f t="shared" si="34"/>
        <v>462026.86672033404</v>
      </c>
      <c r="T64" s="35">
        <f t="shared" si="35"/>
        <v>34.497482911134981</v>
      </c>
      <c r="U64" s="42">
        <v>0.92489605986448908</v>
      </c>
      <c r="V64" s="43">
        <f t="shared" si="48"/>
        <v>7.5103940135510916E-2</v>
      </c>
      <c r="W64" s="29">
        <f t="shared" si="44"/>
        <v>427326.82858117239</v>
      </c>
      <c r="X64" s="29">
        <f t="shared" si="36"/>
        <v>2540340.501406299</v>
      </c>
      <c r="Y64" s="35">
        <f t="shared" si="45"/>
        <v>27.278660399480213</v>
      </c>
      <c r="Z64" s="36">
        <f t="shared" si="46"/>
        <v>7.2188225116547677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3363</v>
      </c>
      <c r="E65" s="49">
        <f t="shared" si="37"/>
        <v>18</v>
      </c>
      <c r="F65" s="3">
        <f t="shared" si="38"/>
        <v>5.3523639607493305E-3</v>
      </c>
      <c r="G65" s="2">
        <v>0.5</v>
      </c>
      <c r="H65" s="3">
        <f t="shared" si="39"/>
        <v>2.6408450704225348E-2</v>
      </c>
      <c r="I65" s="3">
        <f t="shared" si="40"/>
        <v>0.97359154929577463</v>
      </c>
      <c r="J65" s="5">
        <f t="shared" si="47"/>
        <v>91685.187580593876</v>
      </c>
      <c r="K65" s="5">
        <f t="shared" si="41"/>
        <v>2421.2637565297673</v>
      </c>
      <c r="L65" s="5">
        <f t="shared" si="42"/>
        <v>452372.77851164504</v>
      </c>
      <c r="M65" s="5">
        <f t="shared" si="32"/>
        <v>2750570.5171819096</v>
      </c>
      <c r="N65" s="33">
        <f t="shared" si="43"/>
        <v>30.000162400977587</v>
      </c>
      <c r="O65" s="4"/>
      <c r="Q65" s="27" t="s">
        <v>56</v>
      </c>
      <c r="R65" s="29">
        <f t="shared" si="33"/>
        <v>91685.187580593876</v>
      </c>
      <c r="S65" s="29">
        <f t="shared" si="34"/>
        <v>452372.77851164504</v>
      </c>
      <c r="T65" s="35">
        <f t="shared" si="35"/>
        <v>30.000162400977587</v>
      </c>
      <c r="U65" s="42">
        <v>0.89970667843387275</v>
      </c>
      <c r="V65" s="43">
        <f t="shared" si="48"/>
        <v>0.10029332156612725</v>
      </c>
      <c r="W65" s="29">
        <f t="shared" si="44"/>
        <v>407002.80996861419</v>
      </c>
      <c r="X65" s="29">
        <f t="shared" si="36"/>
        <v>2113013.6728251264</v>
      </c>
      <c r="Y65" s="35">
        <f t="shared" si="45"/>
        <v>23.046401808009911</v>
      </c>
      <c r="Z65" s="36">
        <f t="shared" si="46"/>
        <v>6.9537605929676758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2696</v>
      </c>
      <c r="E66" s="49">
        <f t="shared" si="37"/>
        <v>17</v>
      </c>
      <c r="F66" s="3">
        <f t="shared" si="38"/>
        <v>6.3056379821958457E-3</v>
      </c>
      <c r="G66" s="2">
        <v>0.5</v>
      </c>
      <c r="H66" s="3">
        <f t="shared" si="39"/>
        <v>3.1038889903231698E-2</v>
      </c>
      <c r="I66" s="3">
        <f t="shared" si="40"/>
        <v>0.96896111009676833</v>
      </c>
      <c r="J66" s="5">
        <f t="shared" si="47"/>
        <v>89263.923824064113</v>
      </c>
      <c r="K66" s="5">
        <f t="shared" si="41"/>
        <v>2770.6531039055872</v>
      </c>
      <c r="L66" s="5">
        <f t="shared" si="42"/>
        <v>439392.98636055662</v>
      </c>
      <c r="M66" s="5">
        <f t="shared" si="32"/>
        <v>2298197.7386702644</v>
      </c>
      <c r="N66" s="33">
        <f t="shared" si="43"/>
        <v>25.746098089973358</v>
      </c>
      <c r="O66" s="4"/>
      <c r="Q66" s="27" t="s">
        <v>58</v>
      </c>
      <c r="R66" s="29">
        <f t="shared" si="33"/>
        <v>89263.923824064113</v>
      </c>
      <c r="S66" s="29">
        <f t="shared" si="34"/>
        <v>439392.98636055662</v>
      </c>
      <c r="T66" s="35">
        <f t="shared" si="35"/>
        <v>25.746098089973358</v>
      </c>
      <c r="U66" s="42">
        <v>0.86438699185239576</v>
      </c>
      <c r="V66" s="43">
        <f t="shared" si="48"/>
        <v>0.13561300814760424</v>
      </c>
      <c r="W66" s="29">
        <f t="shared" si="44"/>
        <v>379805.58172124228</v>
      </c>
      <c r="X66" s="29">
        <f t="shared" si="36"/>
        <v>1706010.8628565124</v>
      </c>
      <c r="Y66" s="35">
        <f t="shared" si="45"/>
        <v>19.111986004771609</v>
      </c>
      <c r="Z66" s="36">
        <f t="shared" si="46"/>
        <v>6.6341120852017497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2065</v>
      </c>
      <c r="E67" s="49">
        <f t="shared" si="37"/>
        <v>22</v>
      </c>
      <c r="F67" s="3">
        <f t="shared" si="38"/>
        <v>1.0653753026634382E-2</v>
      </c>
      <c r="G67" s="2">
        <v>0.5</v>
      </c>
      <c r="H67" s="3">
        <f t="shared" si="39"/>
        <v>5.1886792452830184E-2</v>
      </c>
      <c r="I67" s="3">
        <f t="shared" si="40"/>
        <v>0.94811320754716977</v>
      </c>
      <c r="J67" s="5">
        <f t="shared" si="47"/>
        <v>86493.270720158529</v>
      </c>
      <c r="K67" s="5">
        <f t="shared" si="41"/>
        <v>4487.8583864233196</v>
      </c>
      <c r="L67" s="5">
        <f t="shared" si="42"/>
        <v>421246.70763473434</v>
      </c>
      <c r="M67" s="5">
        <f t="shared" si="32"/>
        <v>1858804.7523097079</v>
      </c>
      <c r="N67" s="33">
        <f t="shared" si="43"/>
        <v>21.490744156544956</v>
      </c>
      <c r="O67" s="4"/>
      <c r="Q67" s="27" t="s">
        <v>60</v>
      </c>
      <c r="R67" s="29">
        <f t="shared" si="33"/>
        <v>86493.270720158529</v>
      </c>
      <c r="S67" s="29">
        <f t="shared" si="34"/>
        <v>421246.70763473434</v>
      </c>
      <c r="T67" s="35">
        <f t="shared" si="35"/>
        <v>21.490744156544956</v>
      </c>
      <c r="U67" s="42">
        <v>0.82345390469096191</v>
      </c>
      <c r="V67" s="43">
        <f t="shared" si="48"/>
        <v>0.17654609530903809</v>
      </c>
      <c r="W67" s="29">
        <f t="shared" si="44"/>
        <v>346877.246240034</v>
      </c>
      <c r="X67" s="29">
        <f t="shared" si="36"/>
        <v>1326205.2811352701</v>
      </c>
      <c r="Y67" s="35">
        <f t="shared" si="45"/>
        <v>15.33304579758687</v>
      </c>
      <c r="Z67" s="36">
        <f t="shared" si="46"/>
        <v>6.1576983589580863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1523</v>
      </c>
      <c r="E68" s="49">
        <f t="shared" si="37"/>
        <v>35</v>
      </c>
      <c r="F68" s="3">
        <f t="shared" si="38"/>
        <v>2.2980958634274459E-2</v>
      </c>
      <c r="G68" s="2">
        <v>0.5</v>
      </c>
      <c r="H68" s="3">
        <f t="shared" si="39"/>
        <v>0.10866190624029805</v>
      </c>
      <c r="I68" s="3">
        <f t="shared" si="40"/>
        <v>0.89133809375970197</v>
      </c>
      <c r="J68" s="5">
        <f t="shared" si="47"/>
        <v>82005.412333735207</v>
      </c>
      <c r="K68" s="5">
        <f t="shared" si="41"/>
        <v>8910.8644262053167</v>
      </c>
      <c r="L68" s="5">
        <f t="shared" si="42"/>
        <v>387749.90060316277</v>
      </c>
      <c r="M68" s="5">
        <f t="shared" si="32"/>
        <v>1437558.0446749737</v>
      </c>
      <c r="N68" s="33">
        <f t="shared" si="43"/>
        <v>17.530038612873291</v>
      </c>
      <c r="O68" s="4"/>
      <c r="Q68" s="27" t="s">
        <v>62</v>
      </c>
      <c r="R68" s="29">
        <f t="shared" si="33"/>
        <v>82005.412333735207</v>
      </c>
      <c r="S68" s="29">
        <f t="shared" si="34"/>
        <v>387749.90060316277</v>
      </c>
      <c r="T68" s="35">
        <f t="shared" si="35"/>
        <v>17.530038612873291</v>
      </c>
      <c r="U68" s="42">
        <v>0.7557222850963411</v>
      </c>
      <c r="V68" s="43">
        <f t="shared" si="48"/>
        <v>0.2442777149036589</v>
      </c>
      <c r="W68" s="29">
        <f t="shared" si="44"/>
        <v>293031.24092970131</v>
      </c>
      <c r="X68" s="29">
        <f t="shared" si="36"/>
        <v>979328.03489523614</v>
      </c>
      <c r="Y68" s="35">
        <f t="shared" si="45"/>
        <v>11.942236579577106</v>
      </c>
      <c r="Z68" s="36">
        <f t="shared" si="46"/>
        <v>5.5878020332961853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1042</v>
      </c>
      <c r="E69" s="49">
        <f t="shared" si="37"/>
        <v>25</v>
      </c>
      <c r="F69" s="3">
        <f t="shared" si="38"/>
        <v>2.3992322456813819E-2</v>
      </c>
      <c r="G69" s="2">
        <v>0.5</v>
      </c>
      <c r="H69" s="3">
        <f t="shared" si="39"/>
        <v>0.11317338162064282</v>
      </c>
      <c r="I69" s="3">
        <f t="shared" si="40"/>
        <v>0.88682661837935717</v>
      </c>
      <c r="J69" s="5">
        <f t="shared" si="47"/>
        <v>73094.547907529894</v>
      </c>
      <c r="K69" s="5">
        <f t="shared" si="41"/>
        <v>8272.3571647272402</v>
      </c>
      <c r="L69" s="5">
        <f t="shared" si="42"/>
        <v>344791.84662583139</v>
      </c>
      <c r="M69" s="5">
        <f t="shared" si="32"/>
        <v>1049808.1440718109</v>
      </c>
      <c r="N69" s="33">
        <f t="shared" si="43"/>
        <v>14.362331721374037</v>
      </c>
      <c r="O69" s="4"/>
      <c r="Q69" s="27" t="s">
        <v>64</v>
      </c>
      <c r="R69" s="29">
        <f t="shared" si="33"/>
        <v>73094.547907529894</v>
      </c>
      <c r="S69" s="29">
        <f t="shared" si="34"/>
        <v>344791.84662583139</v>
      </c>
      <c r="T69" s="35">
        <f t="shared" si="35"/>
        <v>14.362331721374037</v>
      </c>
      <c r="U69" s="42">
        <v>0.69850988448397933</v>
      </c>
      <c r="V69" s="43">
        <f t="shared" si="48"/>
        <v>0.30149011551602067</v>
      </c>
      <c r="W69" s="29">
        <f t="shared" si="44"/>
        <v>240840.51295762739</v>
      </c>
      <c r="X69" s="29">
        <f t="shared" si="36"/>
        <v>686296.79396553477</v>
      </c>
      <c r="Y69" s="35">
        <f t="shared" si="45"/>
        <v>9.3891653155000281</v>
      </c>
      <c r="Z69" s="36">
        <f t="shared" si="46"/>
        <v>4.973166405874009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653</v>
      </c>
      <c r="E70" s="49">
        <f t="shared" si="37"/>
        <v>32</v>
      </c>
      <c r="F70" s="3">
        <f t="shared" si="38"/>
        <v>4.9004594180704443E-2</v>
      </c>
      <c r="G70" s="2">
        <v>0.5</v>
      </c>
      <c r="H70" s="3">
        <f t="shared" si="39"/>
        <v>0.21828103683492497</v>
      </c>
      <c r="I70" s="3">
        <f t="shared" si="40"/>
        <v>0.78171896316507505</v>
      </c>
      <c r="J70" s="5">
        <f t="shared" si="47"/>
        <v>64822.190742802653</v>
      </c>
      <c r="K70" s="5">
        <f t="shared" si="41"/>
        <v>14149.455005250238</v>
      </c>
      <c r="L70" s="5">
        <f t="shared" si="42"/>
        <v>288737.31620088767</v>
      </c>
      <c r="M70" s="5">
        <f t="shared" si="32"/>
        <v>705016.29744597955</v>
      </c>
      <c r="N70" s="33">
        <f t="shared" si="43"/>
        <v>10.876156596485579</v>
      </c>
      <c r="O70" s="4"/>
      <c r="Q70" s="27" t="s">
        <v>66</v>
      </c>
      <c r="R70" s="29">
        <f t="shared" si="33"/>
        <v>64822.190742802653</v>
      </c>
      <c r="S70" s="29">
        <f t="shared" si="34"/>
        <v>288737.31620088767</v>
      </c>
      <c r="T70" s="35">
        <f t="shared" si="35"/>
        <v>10.876156596485579</v>
      </c>
      <c r="U70" s="42">
        <v>0.67065690345363116</v>
      </c>
      <c r="V70" s="43">
        <f t="shared" si="48"/>
        <v>0.32934309654636884</v>
      </c>
      <c r="W70" s="29">
        <f t="shared" si="44"/>
        <v>193643.67439479928</v>
      </c>
      <c r="X70" s="29">
        <f t="shared" si="36"/>
        <v>445456.28100790735</v>
      </c>
      <c r="Y70" s="35">
        <f t="shared" si="45"/>
        <v>6.8719720192018858</v>
      </c>
      <c r="Z70" s="36">
        <f t="shared" si="46"/>
        <v>4.0041845772836933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388</v>
      </c>
      <c r="E71" s="49">
        <f t="shared" si="37"/>
        <v>38</v>
      </c>
      <c r="F71" s="3">
        <f t="shared" si="38"/>
        <v>9.7938144329896906E-2</v>
      </c>
      <c r="G71" s="2">
        <v>0.5</v>
      </c>
      <c r="H71" s="3">
        <f t="shared" si="39"/>
        <v>0.39337474120082816</v>
      </c>
      <c r="I71" s="3">
        <f t="shared" si="40"/>
        <v>0.60662525879917184</v>
      </c>
      <c r="J71" s="5">
        <f t="shared" si="47"/>
        <v>50672.735737552415</v>
      </c>
      <c r="K71" s="5">
        <f t="shared" si="41"/>
        <v>19933.374306697639</v>
      </c>
      <c r="L71" s="5">
        <f t="shared" si="42"/>
        <v>203530.24292101798</v>
      </c>
      <c r="M71" s="5">
        <f>L71+M72</f>
        <v>416278.98124509188</v>
      </c>
      <c r="N71" s="33">
        <f t="shared" si="43"/>
        <v>8.2150484907921992</v>
      </c>
      <c r="O71" s="4"/>
      <c r="Q71" s="27" t="s">
        <v>68</v>
      </c>
      <c r="R71" s="29">
        <f t="shared" si="33"/>
        <v>50672.735737552415</v>
      </c>
      <c r="S71" s="29">
        <f t="shared" si="34"/>
        <v>203530.24292101798</v>
      </c>
      <c r="T71" s="35">
        <f t="shared" si="35"/>
        <v>8.2150484907921992</v>
      </c>
      <c r="U71" s="42">
        <v>0.63527807449444496</v>
      </c>
      <c r="V71" s="43">
        <f t="shared" si="48"/>
        <v>0.36472192550555504</v>
      </c>
      <c r="W71" s="29">
        <f t="shared" si="44"/>
        <v>129298.30082425094</v>
      </c>
      <c r="X71" s="29">
        <f>X72+W71</f>
        <v>251812.60661310807</v>
      </c>
      <c r="Y71" s="35">
        <f t="shared" si="45"/>
        <v>4.969390401917761</v>
      </c>
      <c r="Z71" s="36">
        <f t="shared" si="46"/>
        <v>3.2456580888744382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263</v>
      </c>
      <c r="E72" s="50">
        <f t="shared" si="37"/>
        <v>38</v>
      </c>
      <c r="F72" s="17">
        <f t="shared" si="38"/>
        <v>0.14448669201520911</v>
      </c>
      <c r="G72" s="12"/>
      <c r="H72" s="17">
        <v>1</v>
      </c>
      <c r="I72" s="17">
        <f t="shared" si="40"/>
        <v>0</v>
      </c>
      <c r="J72" s="21">
        <f t="shared" si="47"/>
        <v>30739.361430854777</v>
      </c>
      <c r="K72" s="21">
        <f t="shared" si="41"/>
        <v>30739.361430854777</v>
      </c>
      <c r="L72" s="21">
        <f>K72/F72</f>
        <v>212748.73832407387</v>
      </c>
      <c r="M72" s="21">
        <f>L72</f>
        <v>212748.73832407387</v>
      </c>
      <c r="N72" s="34">
        <f t="shared" si="43"/>
        <v>6.9210526315789478</v>
      </c>
      <c r="O72" s="4"/>
      <c r="Q72" s="30" t="s">
        <v>69</v>
      </c>
      <c r="R72" s="31">
        <f t="shared" si="33"/>
        <v>30739.361430854777</v>
      </c>
      <c r="S72" s="31">
        <f t="shared" si="34"/>
        <v>212748.73832407387</v>
      </c>
      <c r="T72" s="38">
        <f t="shared" si="35"/>
        <v>6.9210526315789478</v>
      </c>
      <c r="U72" s="44">
        <v>0.57586384179742911</v>
      </c>
      <c r="V72" s="45">
        <f t="shared" si="48"/>
        <v>0.42413615820257089</v>
      </c>
      <c r="W72" s="31">
        <f t="shared" si="44"/>
        <v>122514.30578885712</v>
      </c>
      <c r="X72" s="31">
        <f>W72</f>
        <v>122514.30578885712</v>
      </c>
      <c r="Y72" s="38">
        <f t="shared" si="45"/>
        <v>3.9855839577032599</v>
      </c>
      <c r="Z72" s="37">
        <f t="shared" si="46"/>
        <v>2.9354686738756879</v>
      </c>
    </row>
    <row r="73" spans="1:26" s="2" customFormat="1" ht="13.2" x14ac:dyDescent="0.25">
      <c r="B73" s="2" t="s">
        <v>70</v>
      </c>
      <c r="D73" s="25">
        <f>SUM(D54:D72)</f>
        <v>49574</v>
      </c>
      <c r="E73" s="25">
        <f>SUM(E54:E72)</f>
        <v>295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73.981979041187088</v>
      </c>
      <c r="F78" s="54">
        <f>$Y$4</f>
        <v>66.891881381805504</v>
      </c>
      <c r="G78" s="54">
        <f>E78-F78</f>
        <v>7.0900976593815841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78.15027979672594</v>
      </c>
      <c r="F79" s="54">
        <f>$Y$29</f>
        <v>69.362546283646367</v>
      </c>
      <c r="G79" s="54">
        <f t="shared" ref="G79:G80" si="49">E79-F79</f>
        <v>8.7877335130795728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76.025962325083114</v>
      </c>
      <c r="F80" s="54">
        <f>$Y$54</f>
        <v>67.427591441601564</v>
      </c>
      <c r="G80" s="54">
        <f t="shared" si="49"/>
        <v>8.5983708834815502</v>
      </c>
    </row>
  </sheetData>
  <mergeCells count="30">
    <mergeCell ref="B1:N1"/>
    <mergeCell ref="B2:B3"/>
    <mergeCell ref="B26:N26"/>
    <mergeCell ref="B27:B28"/>
    <mergeCell ref="B51:N51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13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257</v>
      </c>
      <c r="E4">
        <v>1</v>
      </c>
      <c r="F4" s="3">
        <f>E4/D4</f>
        <v>3.8910505836575876E-3</v>
      </c>
      <c r="G4" s="2">
        <v>0.3</v>
      </c>
      <c r="H4" s="18">
        <f>C4*F4/(1+(1-G4)*C4*F4)</f>
        <v>3.8804811796662787E-3</v>
      </c>
      <c r="I4" s="18">
        <f>1-H4</f>
        <v>0.99611951882033367</v>
      </c>
      <c r="J4" s="41">
        <v>100000</v>
      </c>
      <c r="K4" s="20">
        <f>J4*H4</f>
        <v>388.04811796662784</v>
      </c>
      <c r="L4" s="20">
        <f>C4*(J5+G4*K4)</f>
        <v>99728.366317423352</v>
      </c>
      <c r="M4" s="5">
        <f t="shared" ref="M4:M20" si="0">L4+M5</f>
        <v>7262571.5295072887</v>
      </c>
      <c r="N4" s="32">
        <f>M4/J4</f>
        <v>72.625715295072894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99728.366317423352</v>
      </c>
      <c r="T4" s="35">
        <f t="shared" ref="T4:T22" si="3">N4</f>
        <v>72.625715295072894</v>
      </c>
      <c r="U4" s="42">
        <v>0.96680194174873568</v>
      </c>
      <c r="V4" s="43">
        <f>1-U4</f>
        <v>3.3198058251264317E-2</v>
      </c>
      <c r="W4" s="29">
        <f>S4*U4</f>
        <v>96417.578203114099</v>
      </c>
      <c r="X4" s="29">
        <f t="shared" ref="X4:X20" si="4">X5+W4</f>
        <v>6600451.8304539481</v>
      </c>
      <c r="Y4" s="40">
        <f>X4/R4</f>
        <v>66.004518304539488</v>
      </c>
      <c r="Z4" s="36">
        <f>T4-Y4</f>
        <v>6.6211969905334058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1243</v>
      </c>
      <c r="E5">
        <v>1</v>
      </c>
      <c r="F5" s="3">
        <f t="shared" ref="F5:F22" si="5">E5/D5</f>
        <v>8.045052292839903E-4</v>
      </c>
      <c r="G5" s="2">
        <v>0.4</v>
      </c>
      <c r="H5" s="3">
        <f t="shared" ref="H5:H21" si="6">C5*F5/(1+(1-G5)*C5*F5)</f>
        <v>3.2118194957443391E-3</v>
      </c>
      <c r="I5" s="3">
        <f t="shared" ref="I5:I22" si="7">1-H5</f>
        <v>0.99678818050425566</v>
      </c>
      <c r="J5" s="5">
        <f>I4*J4</f>
        <v>99611.951882033361</v>
      </c>
      <c r="K5" s="5">
        <f t="shared" ref="K5:K22" si="8">J5*H5</f>
        <v>319.93560906386176</v>
      </c>
      <c r="L5" s="5">
        <f t="shared" ref="L5:L21" si="9">C5*(J6+G5*K5)</f>
        <v>397679.96206638019</v>
      </c>
      <c r="M5" s="5">
        <f t="shared" si="0"/>
        <v>7162843.1631898656</v>
      </c>
      <c r="N5" s="33">
        <f t="shared" ref="N5:N22" si="10">M5/J5</f>
        <v>71.907467205065387</v>
      </c>
      <c r="O5" s="4"/>
      <c r="Q5" s="27" t="s">
        <v>36</v>
      </c>
      <c r="R5" s="29">
        <f t="shared" si="1"/>
        <v>99611.951882033361</v>
      </c>
      <c r="S5" s="29">
        <f t="shared" si="2"/>
        <v>397679.96206638019</v>
      </c>
      <c r="T5" s="35">
        <f t="shared" si="3"/>
        <v>71.907467205065387</v>
      </c>
      <c r="U5" s="42">
        <v>0.96680194174873568</v>
      </c>
      <c r="V5" s="43">
        <f>1-U5</f>
        <v>3.3198058251264317E-2</v>
      </c>
      <c r="W5" s="29">
        <f t="shared" ref="W5:W22" si="11">S5*U5</f>
        <v>384477.7595203399</v>
      </c>
      <c r="X5" s="29">
        <f t="shared" si="4"/>
        <v>6504034.2522508344</v>
      </c>
      <c r="Y5" s="35">
        <f t="shared" ref="Y5:Y22" si="12">X5/R5</f>
        <v>65.293713549086107</v>
      </c>
      <c r="Z5" s="36">
        <f t="shared" ref="Z5:Z22" si="13">T5-Y5</f>
        <v>6.6137536559792807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1534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99292.0162729695</v>
      </c>
      <c r="K6" s="5">
        <f t="shared" si="8"/>
        <v>0</v>
      </c>
      <c r="L6" s="5">
        <f t="shared" si="9"/>
        <v>496460.08136484749</v>
      </c>
      <c r="M6" s="5">
        <f t="shared" si="0"/>
        <v>6765163.2011234853</v>
      </c>
      <c r="N6" s="33">
        <f t="shared" si="10"/>
        <v>68.134009712573246</v>
      </c>
      <c r="O6" s="4"/>
      <c r="Q6" s="27" t="s">
        <v>38</v>
      </c>
      <c r="R6" s="29">
        <f t="shared" si="1"/>
        <v>99292.0162729695</v>
      </c>
      <c r="S6" s="29">
        <f t="shared" si="2"/>
        <v>496460.08136484749</v>
      </c>
      <c r="T6" s="35">
        <f t="shared" si="3"/>
        <v>68.134009712573246</v>
      </c>
      <c r="U6" s="42">
        <v>0.96680194174873568</v>
      </c>
      <c r="V6" s="43">
        <f>1-U6</f>
        <v>3.3198058251264317E-2</v>
      </c>
      <c r="W6" s="29">
        <f t="shared" si="11"/>
        <v>479978.57066426985</v>
      </c>
      <c r="X6" s="29">
        <f t="shared" si="4"/>
        <v>6119556.4927304946</v>
      </c>
      <c r="Y6" s="35">
        <f t="shared" si="12"/>
        <v>61.631908812354695</v>
      </c>
      <c r="Z6" s="36">
        <f t="shared" si="13"/>
        <v>6.5021009002185508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1609</v>
      </c>
      <c r="E7">
        <v>1</v>
      </c>
      <c r="F7" s="3">
        <f t="shared" si="5"/>
        <v>6.215040397762585E-4</v>
      </c>
      <c r="G7" s="2">
        <v>0.5</v>
      </c>
      <c r="H7" s="3">
        <f t="shared" si="6"/>
        <v>3.1026993484331365E-3</v>
      </c>
      <c r="I7" s="3">
        <f t="shared" si="7"/>
        <v>0.9968973006515669</v>
      </c>
      <c r="J7" s="5">
        <f t="shared" si="14"/>
        <v>99292.0162729695</v>
      </c>
      <c r="K7" s="5">
        <f t="shared" si="8"/>
        <v>308.07327419475484</v>
      </c>
      <c r="L7" s="5">
        <f t="shared" si="9"/>
        <v>495689.89817936061</v>
      </c>
      <c r="M7" s="5">
        <f t="shared" si="0"/>
        <v>6268703.1197586376</v>
      </c>
      <c r="N7" s="33">
        <f t="shared" si="10"/>
        <v>63.134009712573253</v>
      </c>
      <c r="O7" s="4"/>
      <c r="Q7" s="27" t="s">
        <v>40</v>
      </c>
      <c r="R7" s="29">
        <f t="shared" si="1"/>
        <v>99292.0162729695</v>
      </c>
      <c r="S7" s="29">
        <f t="shared" si="2"/>
        <v>495689.89817936061</v>
      </c>
      <c r="T7" s="35">
        <f t="shared" si="3"/>
        <v>63.134009712573253</v>
      </c>
      <c r="U7" s="42">
        <v>0.96680194174873568</v>
      </c>
      <c r="V7" s="43">
        <f>1-U7</f>
        <v>3.3198058251264317E-2</v>
      </c>
      <c r="W7" s="29">
        <f t="shared" si="11"/>
        <v>479233.95606503892</v>
      </c>
      <c r="X7" s="29">
        <f t="shared" si="4"/>
        <v>5639577.9220662247</v>
      </c>
      <c r="Y7" s="35">
        <f t="shared" si="12"/>
        <v>56.797899103611016</v>
      </c>
      <c r="Z7" s="36">
        <f t="shared" si="13"/>
        <v>6.3361106089622368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1946</v>
      </c>
      <c r="E8">
        <v>1</v>
      </c>
      <c r="F8" s="3">
        <f t="shared" si="5"/>
        <v>5.1387461459403907E-4</v>
      </c>
      <c r="G8" s="2">
        <v>0.5</v>
      </c>
      <c r="H8" s="3">
        <f t="shared" si="6"/>
        <v>2.5660764690787785E-3</v>
      </c>
      <c r="I8" s="3">
        <f t="shared" si="7"/>
        <v>0.9974339235309212</v>
      </c>
      <c r="J8" s="5">
        <f t="shared" si="14"/>
        <v>98983.942998774743</v>
      </c>
      <c r="K8" s="5">
        <f t="shared" si="8"/>
        <v>254.00036694579097</v>
      </c>
      <c r="L8" s="5">
        <f t="shared" si="9"/>
        <v>494284.71407650918</v>
      </c>
      <c r="M8" s="5">
        <f t="shared" si="0"/>
        <v>5773013.221579277</v>
      </c>
      <c r="N8" s="33">
        <f t="shared" si="10"/>
        <v>58.322724339752128</v>
      </c>
      <c r="O8" s="4"/>
      <c r="Q8" s="27" t="s">
        <v>42</v>
      </c>
      <c r="R8" s="29">
        <f t="shared" si="1"/>
        <v>98983.942998774743</v>
      </c>
      <c r="S8" s="29">
        <f t="shared" si="2"/>
        <v>494284.71407650918</v>
      </c>
      <c r="T8" s="35">
        <f t="shared" si="3"/>
        <v>58.322724339752128</v>
      </c>
      <c r="U8" s="42">
        <v>0.96680194174873568</v>
      </c>
      <c r="V8" s="43">
        <f>1-U8</f>
        <v>3.3198058251264317E-2</v>
      </c>
      <c r="W8" s="29">
        <f t="shared" si="11"/>
        <v>477875.42134588771</v>
      </c>
      <c r="X8" s="29">
        <f t="shared" si="4"/>
        <v>5160343.9660011856</v>
      </c>
      <c r="Y8" s="35">
        <f t="shared" si="12"/>
        <v>52.133142100280466</v>
      </c>
      <c r="Z8" s="36">
        <f t="shared" si="13"/>
        <v>6.1895822394716618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1871</v>
      </c>
      <c r="E9">
        <v>1</v>
      </c>
      <c r="F9" s="3">
        <f t="shared" si="5"/>
        <v>5.3447354355959376E-4</v>
      </c>
      <c r="G9" s="2">
        <v>0.5</v>
      </c>
      <c r="H9" s="3">
        <f t="shared" si="6"/>
        <v>2.6688017080330928E-3</v>
      </c>
      <c r="I9" s="3">
        <f t="shared" si="7"/>
        <v>0.99733119829196692</v>
      </c>
      <c r="J9" s="5">
        <f t="shared" si="14"/>
        <v>98729.942631828948</v>
      </c>
      <c r="K9" s="5">
        <f t="shared" si="8"/>
        <v>263.49063952983437</v>
      </c>
      <c r="L9" s="5">
        <f t="shared" si="9"/>
        <v>492990.98656032013</v>
      </c>
      <c r="M9" s="5">
        <f t="shared" si="0"/>
        <v>5278728.5075027682</v>
      </c>
      <c r="N9" s="33">
        <f t="shared" si="10"/>
        <v>53.466338243378971</v>
      </c>
      <c r="O9" s="4"/>
      <c r="Q9" s="27" t="s">
        <v>44</v>
      </c>
      <c r="R9" s="29">
        <f t="shared" si="1"/>
        <v>98729.942631828948</v>
      </c>
      <c r="S9" s="29">
        <f t="shared" si="2"/>
        <v>492990.98656032013</v>
      </c>
      <c r="T9" s="35">
        <f t="shared" si="3"/>
        <v>53.466338243378971</v>
      </c>
      <c r="U9" s="42">
        <v>0.9555940589531835</v>
      </c>
      <c r="V9" s="43">
        <f t="shared" ref="V9:V22" si="15">1-U9</f>
        <v>4.4405941046816499E-2</v>
      </c>
      <c r="W9" s="29">
        <f t="shared" si="11"/>
        <v>471099.25787451066</v>
      </c>
      <c r="X9" s="29">
        <f t="shared" si="4"/>
        <v>4682468.5446552979</v>
      </c>
      <c r="Y9" s="35">
        <f t="shared" si="12"/>
        <v>47.427036011927605</v>
      </c>
      <c r="Z9" s="36">
        <f t="shared" si="13"/>
        <v>6.0393022314513658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1862</v>
      </c>
      <c r="E10">
        <v>4</v>
      </c>
      <c r="F10" s="3">
        <f t="shared" si="5"/>
        <v>2.1482277121374865E-3</v>
      </c>
      <c r="G10" s="2">
        <v>0.5</v>
      </c>
      <c r="H10" s="3">
        <f t="shared" si="6"/>
        <v>1.0683760683760686E-2</v>
      </c>
      <c r="I10" s="3">
        <f t="shared" si="7"/>
        <v>0.98931623931623935</v>
      </c>
      <c r="J10" s="5">
        <f t="shared" si="14"/>
        <v>98466.451992299117</v>
      </c>
      <c r="K10" s="5">
        <f t="shared" si="8"/>
        <v>1051.9920084647345</v>
      </c>
      <c r="L10" s="5">
        <f t="shared" si="9"/>
        <v>489702.27994033374</v>
      </c>
      <c r="M10" s="5">
        <f t="shared" si="0"/>
        <v>4785737.5209424477</v>
      </c>
      <c r="N10" s="33">
        <f t="shared" si="10"/>
        <v>48.602721273198021</v>
      </c>
      <c r="O10" s="4"/>
      <c r="Q10" s="27" t="s">
        <v>46</v>
      </c>
      <c r="R10" s="29">
        <f t="shared" si="1"/>
        <v>98466.451992299117</v>
      </c>
      <c r="S10" s="29">
        <f t="shared" si="2"/>
        <v>489702.27994033374</v>
      </c>
      <c r="T10" s="35">
        <f t="shared" si="3"/>
        <v>48.602721273198021</v>
      </c>
      <c r="U10" s="42">
        <v>0.96363095511775332</v>
      </c>
      <c r="V10" s="43">
        <f t="shared" si="15"/>
        <v>3.6369044882246682E-2</v>
      </c>
      <c r="W10" s="29">
        <f t="shared" si="11"/>
        <v>471892.2757422452</v>
      </c>
      <c r="X10" s="29">
        <f t="shared" si="4"/>
        <v>4211369.2867807876</v>
      </c>
      <c r="Y10" s="35">
        <f t="shared" si="12"/>
        <v>42.769584986266707</v>
      </c>
      <c r="Z10" s="36">
        <f t="shared" si="13"/>
        <v>5.8331362869313139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2125</v>
      </c>
      <c r="E11">
        <v>6</v>
      </c>
      <c r="F11" s="3">
        <f t="shared" si="5"/>
        <v>2.8235294117647061E-3</v>
      </c>
      <c r="G11" s="2">
        <v>0.5</v>
      </c>
      <c r="H11" s="3">
        <f t="shared" si="6"/>
        <v>1.4018691588785047E-2</v>
      </c>
      <c r="I11" s="3">
        <f t="shared" si="7"/>
        <v>0.98598130841121501</v>
      </c>
      <c r="J11" s="5">
        <f t="shared" si="14"/>
        <v>97414.459983834386</v>
      </c>
      <c r="K11" s="5">
        <f t="shared" si="8"/>
        <v>1365.6232708014165</v>
      </c>
      <c r="L11" s="5">
        <f t="shared" si="9"/>
        <v>483658.24174216838</v>
      </c>
      <c r="M11" s="5">
        <f t="shared" si="0"/>
        <v>4296035.2410021136</v>
      </c>
      <c r="N11" s="33">
        <f t="shared" si="10"/>
        <v>44.100590833383734</v>
      </c>
      <c r="O11" s="4"/>
      <c r="Q11" s="27" t="s">
        <v>48</v>
      </c>
      <c r="R11" s="29">
        <f t="shared" si="1"/>
        <v>97414.459983834386</v>
      </c>
      <c r="S11" s="29">
        <f t="shared" si="2"/>
        <v>483658.24174216838</v>
      </c>
      <c r="T11" s="35">
        <f t="shared" si="3"/>
        <v>44.100590833383734</v>
      </c>
      <c r="U11" s="42">
        <v>0.96005435016735896</v>
      </c>
      <c r="V11" s="43">
        <f t="shared" si="15"/>
        <v>3.9945649832641039E-2</v>
      </c>
      <c r="W11" s="29">
        <f t="shared" si="11"/>
        <v>464338.19897886488</v>
      </c>
      <c r="X11" s="29">
        <f t="shared" si="4"/>
        <v>3739477.0110385423</v>
      </c>
      <c r="Y11" s="35">
        <f t="shared" si="12"/>
        <v>38.387288824052369</v>
      </c>
      <c r="Z11" s="36">
        <f t="shared" si="13"/>
        <v>5.7133020093313647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2098</v>
      </c>
      <c r="E12">
        <v>9</v>
      </c>
      <c r="F12" s="3">
        <f t="shared" si="5"/>
        <v>4.2897998093422308E-3</v>
      </c>
      <c r="G12" s="2">
        <v>0.5</v>
      </c>
      <c r="H12" s="3">
        <f t="shared" si="6"/>
        <v>2.1221410044800753E-2</v>
      </c>
      <c r="I12" s="3">
        <f t="shared" si="7"/>
        <v>0.97877858995519929</v>
      </c>
      <c r="J12" s="5">
        <f t="shared" si="14"/>
        <v>96048.836713032972</v>
      </c>
      <c r="K12" s="5">
        <f t="shared" si="8"/>
        <v>2038.2917482133853</v>
      </c>
      <c r="L12" s="5">
        <f t="shared" si="9"/>
        <v>475148.45419463143</v>
      </c>
      <c r="M12" s="5">
        <f t="shared" si="0"/>
        <v>3812376.9992599455</v>
      </c>
      <c r="N12" s="33">
        <f t="shared" si="10"/>
        <v>39.692068428171183</v>
      </c>
      <c r="O12" s="4"/>
      <c r="Q12" s="27" t="s">
        <v>50</v>
      </c>
      <c r="R12" s="29">
        <f t="shared" si="1"/>
        <v>96048.836713032972</v>
      </c>
      <c r="S12" s="29">
        <f t="shared" si="2"/>
        <v>475148.45419463143</v>
      </c>
      <c r="T12" s="35">
        <f t="shared" si="3"/>
        <v>39.692068428171183</v>
      </c>
      <c r="U12" s="42">
        <v>0.94127750867207383</v>
      </c>
      <c r="V12" s="43">
        <f t="shared" si="15"/>
        <v>5.8722491327926174E-2</v>
      </c>
      <c r="W12" s="29">
        <f t="shared" si="11"/>
        <v>447246.55321370967</v>
      </c>
      <c r="X12" s="29">
        <f t="shared" si="4"/>
        <v>3275138.8120596772</v>
      </c>
      <c r="Y12" s="35">
        <f t="shared" si="12"/>
        <v>34.098682754949699</v>
      </c>
      <c r="Z12" s="36">
        <f t="shared" si="13"/>
        <v>5.5933856732214835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2268</v>
      </c>
      <c r="E13">
        <v>10</v>
      </c>
      <c r="F13" s="3">
        <f t="shared" si="5"/>
        <v>4.4091710758377423E-3</v>
      </c>
      <c r="G13" s="2">
        <v>0.5</v>
      </c>
      <c r="H13" s="3">
        <f t="shared" si="6"/>
        <v>2.1805494984736152E-2</v>
      </c>
      <c r="I13" s="3">
        <f t="shared" si="7"/>
        <v>0.97819450501526384</v>
      </c>
      <c r="J13" s="5">
        <f t="shared" si="14"/>
        <v>94010.544964819594</v>
      </c>
      <c r="K13" s="5">
        <f t="shared" si="8"/>
        <v>2049.946466742686</v>
      </c>
      <c r="L13" s="5">
        <f t="shared" si="9"/>
        <v>464927.85865724133</v>
      </c>
      <c r="M13" s="5">
        <f t="shared" si="0"/>
        <v>3337228.545065314</v>
      </c>
      <c r="N13" s="33">
        <f t="shared" si="10"/>
        <v>35.498449097536493</v>
      </c>
      <c r="O13" s="4"/>
      <c r="Q13" s="27" t="s">
        <v>52</v>
      </c>
      <c r="R13" s="29">
        <f t="shared" si="1"/>
        <v>94010.544964819594</v>
      </c>
      <c r="S13" s="29">
        <f t="shared" si="2"/>
        <v>464927.85865724133</v>
      </c>
      <c r="T13" s="35">
        <f t="shared" si="3"/>
        <v>35.498449097536493</v>
      </c>
      <c r="U13" s="42">
        <v>0.95386474178345915</v>
      </c>
      <c r="V13" s="43">
        <f t="shared" si="15"/>
        <v>4.6135258216540853E-2</v>
      </c>
      <c r="W13" s="29">
        <f t="shared" si="11"/>
        <v>443478.29184602608</v>
      </c>
      <c r="X13" s="29">
        <f t="shared" si="4"/>
        <v>2827892.2588459677</v>
      </c>
      <c r="Y13" s="35">
        <f t="shared" si="12"/>
        <v>30.080585746037478</v>
      </c>
      <c r="Z13" s="36">
        <f t="shared" si="13"/>
        <v>5.4178633514990153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2095</v>
      </c>
      <c r="E14">
        <v>18</v>
      </c>
      <c r="F14" s="3">
        <f t="shared" si="5"/>
        <v>8.591885441527447E-3</v>
      </c>
      <c r="G14" s="2">
        <v>0.5</v>
      </c>
      <c r="H14" s="3">
        <f t="shared" si="6"/>
        <v>4.2056074766355145E-2</v>
      </c>
      <c r="I14" s="3">
        <f t="shared" si="7"/>
        <v>0.9579439252336448</v>
      </c>
      <c r="J14" s="5">
        <f t="shared" si="14"/>
        <v>91960.598498076914</v>
      </c>
      <c r="K14" s="5">
        <f t="shared" si="8"/>
        <v>3867.5018059938893</v>
      </c>
      <c r="L14" s="5">
        <f t="shared" si="9"/>
        <v>450134.23797539988</v>
      </c>
      <c r="M14" s="5">
        <f t="shared" si="0"/>
        <v>2872300.6864080727</v>
      </c>
      <c r="N14" s="33">
        <f t="shared" si="10"/>
        <v>31.234036460388396</v>
      </c>
      <c r="O14" s="4"/>
      <c r="Q14" s="27" t="s">
        <v>54</v>
      </c>
      <c r="R14" s="29">
        <f t="shared" si="1"/>
        <v>91960.598498076914</v>
      </c>
      <c r="S14" s="29">
        <f t="shared" si="2"/>
        <v>450134.23797539988</v>
      </c>
      <c r="T14" s="35">
        <f t="shared" si="3"/>
        <v>31.234036460388396</v>
      </c>
      <c r="U14" s="42">
        <v>0.94210046609890041</v>
      </c>
      <c r="V14" s="43">
        <f t="shared" si="15"/>
        <v>5.7899533901099587E-2</v>
      </c>
      <c r="W14" s="29">
        <f t="shared" si="11"/>
        <v>424071.67540369759</v>
      </c>
      <c r="X14" s="29">
        <f t="shared" si="4"/>
        <v>2384413.9669999415</v>
      </c>
      <c r="Y14" s="35">
        <f t="shared" si="12"/>
        <v>25.928647768096077</v>
      </c>
      <c r="Z14" s="36">
        <f t="shared" si="13"/>
        <v>5.3053886922923184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1745</v>
      </c>
      <c r="E15">
        <v>11</v>
      </c>
      <c r="F15" s="3">
        <f t="shared" si="5"/>
        <v>6.3037249283667621E-3</v>
      </c>
      <c r="G15" s="2">
        <v>0.5</v>
      </c>
      <c r="H15" s="3">
        <f t="shared" si="6"/>
        <v>3.10296191819464E-2</v>
      </c>
      <c r="I15" s="3">
        <f t="shared" si="7"/>
        <v>0.96897038081805364</v>
      </c>
      <c r="J15" s="5">
        <f t="shared" si="14"/>
        <v>88093.096692083025</v>
      </c>
      <c r="K15" s="5">
        <f t="shared" si="8"/>
        <v>2733.4952429137184</v>
      </c>
      <c r="L15" s="5">
        <f t="shared" si="9"/>
        <v>433631.74535313086</v>
      </c>
      <c r="M15" s="5">
        <f t="shared" si="0"/>
        <v>2422166.4484326728</v>
      </c>
      <c r="N15" s="33">
        <f t="shared" si="10"/>
        <v>27.495530744015202</v>
      </c>
      <c r="O15" s="4"/>
      <c r="Q15" s="27" t="s">
        <v>56</v>
      </c>
      <c r="R15" s="29">
        <f t="shared" si="1"/>
        <v>88093.096692083025</v>
      </c>
      <c r="S15" s="29">
        <f t="shared" si="2"/>
        <v>433631.74535313086</v>
      </c>
      <c r="T15" s="35">
        <f t="shared" si="3"/>
        <v>27.495530744015202</v>
      </c>
      <c r="U15" s="42">
        <v>0.91645683631107144</v>
      </c>
      <c r="V15" s="43">
        <f t="shared" si="15"/>
        <v>8.3543163688928557E-2</v>
      </c>
      <c r="W15" s="29">
        <f t="shared" si="11"/>
        <v>397404.77747037844</v>
      </c>
      <c r="X15" s="29">
        <f t="shared" si="4"/>
        <v>1960342.2915962441</v>
      </c>
      <c r="Y15" s="35">
        <f t="shared" si="12"/>
        <v>22.253075044555917</v>
      </c>
      <c r="Z15" s="36">
        <f t="shared" si="13"/>
        <v>5.2424556994592848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1327</v>
      </c>
      <c r="E16">
        <v>18</v>
      </c>
      <c r="F16" s="3">
        <f t="shared" si="5"/>
        <v>1.3564431047475508E-2</v>
      </c>
      <c r="G16" s="2">
        <v>0.5</v>
      </c>
      <c r="H16" s="3">
        <f t="shared" si="6"/>
        <v>6.5597667638483959E-2</v>
      </c>
      <c r="I16" s="3">
        <f t="shared" si="7"/>
        <v>0.93440233236151604</v>
      </c>
      <c r="J16" s="5">
        <f t="shared" si="14"/>
        <v>85359.601449169306</v>
      </c>
      <c r="K16" s="5">
        <f t="shared" si="8"/>
        <v>5599.3907656160618</v>
      </c>
      <c r="L16" s="5">
        <f t="shared" si="9"/>
        <v>412799.5303318064</v>
      </c>
      <c r="M16" s="5">
        <f t="shared" si="0"/>
        <v>1988534.7030795421</v>
      </c>
      <c r="N16" s="33">
        <f t="shared" si="10"/>
        <v>23.295969865366494</v>
      </c>
      <c r="O16" s="4"/>
      <c r="Q16" s="27" t="s">
        <v>58</v>
      </c>
      <c r="R16" s="29">
        <f t="shared" si="1"/>
        <v>85359.601449169306</v>
      </c>
      <c r="S16" s="29">
        <f t="shared" si="2"/>
        <v>412799.5303318064</v>
      </c>
      <c r="T16" s="35">
        <f t="shared" si="3"/>
        <v>23.295969865366494</v>
      </c>
      <c r="U16" s="42">
        <v>0.8859396016463057</v>
      </c>
      <c r="V16" s="43">
        <f t="shared" si="15"/>
        <v>0.1140603983536943</v>
      </c>
      <c r="W16" s="29">
        <f t="shared" si="11"/>
        <v>365715.45146194263</v>
      </c>
      <c r="X16" s="29">
        <f t="shared" si="4"/>
        <v>1562937.5141258657</v>
      </c>
      <c r="Y16" s="35">
        <f t="shared" si="12"/>
        <v>18.310037624256921</v>
      </c>
      <c r="Z16" s="36">
        <f t="shared" si="13"/>
        <v>4.9859322411095732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1084</v>
      </c>
      <c r="E17">
        <v>18</v>
      </c>
      <c r="F17" s="3">
        <f t="shared" si="5"/>
        <v>1.6605166051660517E-2</v>
      </c>
      <c r="G17" s="2">
        <v>0.5</v>
      </c>
      <c r="H17" s="3">
        <f t="shared" si="6"/>
        <v>7.9716563330380866E-2</v>
      </c>
      <c r="I17" s="3">
        <f t="shared" si="7"/>
        <v>0.92028343666961909</v>
      </c>
      <c r="J17" s="5">
        <f t="shared" si="14"/>
        <v>79760.210683553247</v>
      </c>
      <c r="K17" s="5">
        <f t="shared" si="8"/>
        <v>6358.209886199993</v>
      </c>
      <c r="L17" s="5">
        <f t="shared" si="9"/>
        <v>382905.52870226622</v>
      </c>
      <c r="M17" s="5">
        <f t="shared" si="0"/>
        <v>1575735.1727477359</v>
      </c>
      <c r="N17" s="33">
        <f t="shared" si="10"/>
        <v>19.755905347334501</v>
      </c>
      <c r="O17" s="4"/>
      <c r="Q17" s="27" t="s">
        <v>60</v>
      </c>
      <c r="R17" s="29">
        <f t="shared" si="1"/>
        <v>79760.210683553247</v>
      </c>
      <c r="S17" s="29">
        <f t="shared" si="2"/>
        <v>382905.52870226622</v>
      </c>
      <c r="T17" s="35">
        <f t="shared" si="3"/>
        <v>19.755905347334501</v>
      </c>
      <c r="U17" s="42">
        <v>0.85631920960893304</v>
      </c>
      <c r="V17" s="43">
        <f t="shared" si="15"/>
        <v>0.14368079039106696</v>
      </c>
      <c r="W17" s="29">
        <f t="shared" si="11"/>
        <v>327889.35969321523</v>
      </c>
      <c r="X17" s="29">
        <f t="shared" si="4"/>
        <v>1197222.062663923</v>
      </c>
      <c r="Y17" s="35">
        <f t="shared" si="12"/>
        <v>15.010267054256831</v>
      </c>
      <c r="Z17" s="36">
        <f t="shared" si="13"/>
        <v>4.7456382930776702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745</v>
      </c>
      <c r="E18">
        <v>14</v>
      </c>
      <c r="F18" s="3">
        <f t="shared" si="5"/>
        <v>1.8791946308724831E-2</v>
      </c>
      <c r="G18" s="2">
        <v>0.5</v>
      </c>
      <c r="H18" s="3">
        <f t="shared" si="6"/>
        <v>8.974358974358973E-2</v>
      </c>
      <c r="I18" s="3">
        <f t="shared" si="7"/>
        <v>0.91025641025641024</v>
      </c>
      <c r="J18" s="5">
        <f t="shared" si="14"/>
        <v>73402.000797353248</v>
      </c>
      <c r="K18" s="5">
        <f t="shared" si="8"/>
        <v>6587.3590459163161</v>
      </c>
      <c r="L18" s="5">
        <f t="shared" si="9"/>
        <v>350541.60637197545</v>
      </c>
      <c r="M18" s="5">
        <f t="shared" si="0"/>
        <v>1192829.6440454696</v>
      </c>
      <c r="N18" s="33">
        <f t="shared" si="10"/>
        <v>16.250642095419298</v>
      </c>
      <c r="O18" s="4"/>
      <c r="Q18" s="27" t="s">
        <v>62</v>
      </c>
      <c r="R18" s="29">
        <f t="shared" si="1"/>
        <v>73402.000797353248</v>
      </c>
      <c r="S18" s="29">
        <f t="shared" si="2"/>
        <v>350541.60637197545</v>
      </c>
      <c r="T18" s="35">
        <f t="shared" si="3"/>
        <v>16.250642095419298</v>
      </c>
      <c r="U18" s="42">
        <v>0.77613843304153718</v>
      </c>
      <c r="V18" s="43">
        <f t="shared" si="15"/>
        <v>0.22386156695846282</v>
      </c>
      <c r="W18" s="29">
        <f t="shared" si="11"/>
        <v>272068.81308540836</v>
      </c>
      <c r="X18" s="29">
        <f t="shared" si="4"/>
        <v>869332.70297070779</v>
      </c>
      <c r="Y18" s="35">
        <f t="shared" si="12"/>
        <v>11.843446956858081</v>
      </c>
      <c r="Z18" s="36">
        <f t="shared" si="13"/>
        <v>4.4071951385612174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516</v>
      </c>
      <c r="E19">
        <v>19</v>
      </c>
      <c r="F19" s="3">
        <f t="shared" si="5"/>
        <v>3.6821705426356592E-2</v>
      </c>
      <c r="G19" s="2">
        <v>0.5</v>
      </c>
      <c r="H19" s="3">
        <f t="shared" si="6"/>
        <v>0.16858917480035496</v>
      </c>
      <c r="I19" s="3">
        <f t="shared" si="7"/>
        <v>0.83141082519964504</v>
      </c>
      <c r="J19" s="5">
        <f t="shared" si="14"/>
        <v>66814.641751436924</v>
      </c>
      <c r="K19" s="5">
        <f t="shared" si="8"/>
        <v>11264.225317456094</v>
      </c>
      <c r="L19" s="5">
        <f t="shared" si="9"/>
        <v>305912.64546354435</v>
      </c>
      <c r="M19" s="5">
        <f t="shared" si="0"/>
        <v>842288.03767349408</v>
      </c>
      <c r="N19" s="33">
        <f t="shared" si="10"/>
        <v>12.606339203418385</v>
      </c>
      <c r="O19" s="4"/>
      <c r="Q19" s="27" t="s">
        <v>64</v>
      </c>
      <c r="R19" s="29">
        <f t="shared" si="1"/>
        <v>66814.641751436924</v>
      </c>
      <c r="S19" s="29">
        <f t="shared" si="2"/>
        <v>305912.64546354435</v>
      </c>
      <c r="T19" s="35">
        <f t="shared" si="3"/>
        <v>12.606339203418385</v>
      </c>
      <c r="U19" s="42">
        <v>0.73716277889453141</v>
      </c>
      <c r="V19" s="43">
        <f t="shared" si="15"/>
        <v>0.26283722110546859</v>
      </c>
      <c r="W19" s="29">
        <f t="shared" si="11"/>
        <v>225507.41582888391</v>
      </c>
      <c r="X19" s="29">
        <f t="shared" si="4"/>
        <v>597263.88988529937</v>
      </c>
      <c r="Y19" s="35">
        <f t="shared" si="12"/>
        <v>8.9391168496754609</v>
      </c>
      <c r="Z19" s="36">
        <f t="shared" si="13"/>
        <v>3.6672223537429236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278</v>
      </c>
      <c r="E20">
        <v>19</v>
      </c>
      <c r="F20" s="3">
        <f t="shared" si="5"/>
        <v>6.83453237410072E-2</v>
      </c>
      <c r="G20" s="2">
        <v>0.5</v>
      </c>
      <c r="H20" s="3">
        <f t="shared" si="6"/>
        <v>0.2918586789554532</v>
      </c>
      <c r="I20" s="3">
        <f t="shared" si="7"/>
        <v>0.70814132104454686</v>
      </c>
      <c r="J20" s="5">
        <f t="shared" si="14"/>
        <v>55550.416433980827</v>
      </c>
      <c r="K20" s="5">
        <f t="shared" si="8"/>
        <v>16212.871155846942</v>
      </c>
      <c r="L20" s="5">
        <f t="shared" si="9"/>
        <v>237219.90428028681</v>
      </c>
      <c r="M20" s="5">
        <f t="shared" si="0"/>
        <v>536375.39220994967</v>
      </c>
      <c r="N20" s="33">
        <f t="shared" si="10"/>
        <v>9.655650247868218</v>
      </c>
      <c r="O20" s="4"/>
      <c r="Q20" s="27" t="s">
        <v>66</v>
      </c>
      <c r="R20" s="29">
        <f t="shared" si="1"/>
        <v>55550.416433980827</v>
      </c>
      <c r="S20" s="29">
        <f t="shared" si="2"/>
        <v>237219.90428028681</v>
      </c>
      <c r="T20" s="35">
        <f t="shared" si="3"/>
        <v>9.655650247868218</v>
      </c>
      <c r="U20" s="42">
        <v>0.7271372759570951</v>
      </c>
      <c r="V20" s="43">
        <f t="shared" si="15"/>
        <v>0.2728627240429049</v>
      </c>
      <c r="W20" s="29">
        <f t="shared" si="11"/>
        <v>172491.43500117058</v>
      </c>
      <c r="X20" s="29">
        <f t="shared" si="4"/>
        <v>371756.47405641549</v>
      </c>
      <c r="Y20" s="35">
        <f t="shared" si="12"/>
        <v>6.6922355928372088</v>
      </c>
      <c r="Z20" s="36">
        <f t="shared" si="13"/>
        <v>2.9634146550310092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142</v>
      </c>
      <c r="E21">
        <v>14</v>
      </c>
      <c r="F21" s="3">
        <f t="shared" si="5"/>
        <v>9.8591549295774641E-2</v>
      </c>
      <c r="G21" s="2">
        <v>0.5</v>
      </c>
      <c r="H21" s="3">
        <f t="shared" si="6"/>
        <v>0.39548022598870058</v>
      </c>
      <c r="I21" s="3">
        <f t="shared" si="7"/>
        <v>0.60451977401129942</v>
      </c>
      <c r="J21" s="5">
        <f t="shared" si="14"/>
        <v>39337.54527813389</v>
      </c>
      <c r="K21" s="5">
        <f t="shared" si="8"/>
        <v>15557.221296437132</v>
      </c>
      <c r="L21" s="5">
        <f t="shared" si="9"/>
        <v>157794.67314957664</v>
      </c>
      <c r="M21" s="5">
        <f>L21+M22</f>
        <v>299155.48792966292</v>
      </c>
      <c r="N21" s="33">
        <f t="shared" si="10"/>
        <v>7.6048336472065285</v>
      </c>
      <c r="O21" s="4"/>
      <c r="Q21" s="27" t="s">
        <v>68</v>
      </c>
      <c r="R21" s="29">
        <f t="shared" si="1"/>
        <v>39337.54527813389</v>
      </c>
      <c r="S21" s="29">
        <f t="shared" si="2"/>
        <v>157794.67314957664</v>
      </c>
      <c r="T21" s="35">
        <f t="shared" si="3"/>
        <v>7.6048336472065285</v>
      </c>
      <c r="U21" s="42">
        <v>0.68635947845240242</v>
      </c>
      <c r="V21" s="43">
        <f t="shared" si="15"/>
        <v>0.31364052154759758</v>
      </c>
      <c r="W21" s="29">
        <f t="shared" si="11"/>
        <v>108303.86956551073</v>
      </c>
      <c r="X21" s="29">
        <f>X22+W21</f>
        <v>199265.03905524488</v>
      </c>
      <c r="Y21" s="35">
        <f t="shared" si="12"/>
        <v>5.0655178823780869</v>
      </c>
      <c r="Z21" s="36">
        <f t="shared" si="13"/>
        <v>2.5393157648284417</v>
      </c>
    </row>
    <row r="22" spans="1:26" s="2" customFormat="1" x14ac:dyDescent="0.25">
      <c r="A22" s="12">
        <v>19</v>
      </c>
      <c r="B22" s="13" t="s">
        <v>69</v>
      </c>
      <c r="C22" s="12"/>
      <c r="D22">
        <v>107</v>
      </c>
      <c r="E22">
        <v>18</v>
      </c>
      <c r="F22" s="17">
        <f t="shared" si="5"/>
        <v>0.16822429906542055</v>
      </c>
      <c r="G22" s="12"/>
      <c r="H22" s="17">
        <v>1</v>
      </c>
      <c r="I22" s="17">
        <f t="shared" si="7"/>
        <v>0</v>
      </c>
      <c r="J22" s="21">
        <f t="shared" si="14"/>
        <v>23780.323981696758</v>
      </c>
      <c r="K22" s="21">
        <f t="shared" si="8"/>
        <v>23780.323981696758</v>
      </c>
      <c r="L22" s="21">
        <f>K22/F22</f>
        <v>141360.81478008628</v>
      </c>
      <c r="M22" s="21">
        <f>L22</f>
        <v>141360.81478008628</v>
      </c>
      <c r="N22" s="34">
        <f t="shared" si="10"/>
        <v>5.9444444444444446</v>
      </c>
      <c r="O22" s="4"/>
      <c r="Q22" s="30" t="s">
        <v>69</v>
      </c>
      <c r="R22" s="31">
        <f t="shared" si="1"/>
        <v>23780.323981696758</v>
      </c>
      <c r="S22" s="31">
        <f t="shared" si="2"/>
        <v>141360.81478008628</v>
      </c>
      <c r="T22" s="38">
        <f t="shared" si="3"/>
        <v>5.9444444444444446</v>
      </c>
      <c r="U22" s="44">
        <v>0.64346806172022719</v>
      </c>
      <c r="V22" s="45">
        <f t="shared" si="15"/>
        <v>0.35653193827977281</v>
      </c>
      <c r="W22" s="31">
        <f t="shared" si="11"/>
        <v>90961.169489734166</v>
      </c>
      <c r="X22" s="31">
        <f>W22</f>
        <v>90961.169489734166</v>
      </c>
      <c r="Y22" s="38">
        <f t="shared" si="12"/>
        <v>3.8250601446702395</v>
      </c>
      <c r="Z22" s="37">
        <f t="shared" si="13"/>
        <v>2.1193842997742052</v>
      </c>
    </row>
    <row r="23" spans="1:26" s="2" customFormat="1" ht="13.2" x14ac:dyDescent="0.25">
      <c r="B23" s="2" t="s">
        <v>70</v>
      </c>
      <c r="D23" s="25">
        <f>SUM(D4:D22)</f>
        <v>24852</v>
      </c>
      <c r="E23" s="25">
        <f>SUM(E4:E22)</f>
        <v>183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252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8122855.3363726037</v>
      </c>
      <c r="N29" s="32">
        <f>M29/J29</f>
        <v>81.228553363726036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81.228553363726036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7166308.5934860744</v>
      </c>
      <c r="Y29" s="40">
        <f>X29/R29</f>
        <v>71.663085934860746</v>
      </c>
      <c r="Z29" s="36">
        <f>T29-Y29</f>
        <v>9.5654674288652899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1227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8022855.3363726037</v>
      </c>
      <c r="N30" s="33">
        <f t="shared" ref="N30:N47" si="26">M30/J30</f>
        <v>80.228553363726036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80.228553363726036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7070443.9194831103</v>
      </c>
      <c r="Y30" s="35">
        <f t="shared" ref="Y30:Y47" si="28">X30/R30</f>
        <v>70.70443919483111</v>
      </c>
      <c r="Z30" s="36">
        <f t="shared" ref="Z30:Z47" si="29">T30-Y30</f>
        <v>9.5241141688949256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1472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7622855.3363726037</v>
      </c>
      <c r="N31" s="33">
        <f t="shared" si="26"/>
        <v>76.228553363726036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76.228553363726036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6686985.2234712532</v>
      </c>
      <c r="Y31" s="35">
        <f t="shared" si="28"/>
        <v>66.869852234712525</v>
      </c>
      <c r="Z31" s="36">
        <f t="shared" si="29"/>
        <v>9.3587011290135109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1440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7122855.3363726037</v>
      </c>
      <c r="N32" s="33">
        <f t="shared" si="26"/>
        <v>71.228553363726036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71.228553363726036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6207661.853456432</v>
      </c>
      <c r="Y32" s="35">
        <f t="shared" si="28"/>
        <v>62.076618534564318</v>
      </c>
      <c r="Z32" s="36">
        <f t="shared" si="29"/>
        <v>9.1519348291617177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1778</v>
      </c>
      <c r="E33">
        <v>2</v>
      </c>
      <c r="F33" s="3">
        <f t="shared" si="21"/>
        <v>1.1248593925759281E-3</v>
      </c>
      <c r="G33" s="2">
        <v>0.5</v>
      </c>
      <c r="H33" s="3">
        <f t="shared" si="22"/>
        <v>5.6085249579360631E-3</v>
      </c>
      <c r="I33" s="3">
        <f t="shared" si="23"/>
        <v>0.99439147504206393</v>
      </c>
      <c r="J33" s="5">
        <f t="shared" si="30"/>
        <v>100000</v>
      </c>
      <c r="K33" s="5">
        <f t="shared" si="24"/>
        <v>560.85249579360629</v>
      </c>
      <c r="L33" s="5">
        <f t="shared" si="25"/>
        <v>498597.86876051599</v>
      </c>
      <c r="M33" s="5">
        <f t="shared" si="16"/>
        <v>6622855.3363726037</v>
      </c>
      <c r="N33" s="33">
        <f t="shared" si="26"/>
        <v>66.228553363726036</v>
      </c>
      <c r="O33" s="4"/>
      <c r="Q33" s="27" t="s">
        <v>42</v>
      </c>
      <c r="R33" s="29">
        <f t="shared" si="17"/>
        <v>100000</v>
      </c>
      <c r="S33" s="29">
        <f t="shared" si="18"/>
        <v>498597.86876051599</v>
      </c>
      <c r="T33" s="35">
        <f t="shared" si="19"/>
        <v>66.228553363726036</v>
      </c>
      <c r="U33" s="42">
        <v>0.95864674002964168</v>
      </c>
      <c r="V33" s="43">
        <f>1-U33</f>
        <v>4.1353259970358325E-2</v>
      </c>
      <c r="W33" s="29">
        <f t="shared" si="27"/>
        <v>477979.22147299576</v>
      </c>
      <c r="X33" s="29">
        <f t="shared" si="20"/>
        <v>5728338.4834416108</v>
      </c>
      <c r="Y33" s="35">
        <f t="shared" si="28"/>
        <v>57.283384834416111</v>
      </c>
      <c r="Z33" s="36">
        <f t="shared" si="29"/>
        <v>8.9451685293099246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1849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99439.147504206398</v>
      </c>
      <c r="K34" s="5">
        <f t="shared" si="24"/>
        <v>0</v>
      </c>
      <c r="L34" s="5">
        <f t="shared" si="25"/>
        <v>497195.73752103199</v>
      </c>
      <c r="M34" s="5">
        <f t="shared" si="16"/>
        <v>6124257.4676120877</v>
      </c>
      <c r="N34" s="33">
        <f t="shared" si="26"/>
        <v>61.587992468992397</v>
      </c>
      <c r="O34" s="4"/>
      <c r="Q34" s="27" t="s">
        <v>44</v>
      </c>
      <c r="R34" s="29">
        <f t="shared" si="17"/>
        <v>99439.147504206398</v>
      </c>
      <c r="S34" s="29">
        <f t="shared" si="18"/>
        <v>497195.73752103199</v>
      </c>
      <c r="T34" s="35">
        <f t="shared" si="19"/>
        <v>61.587992468992397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481872.27291334182</v>
      </c>
      <c r="X34" s="29">
        <f t="shared" si="20"/>
        <v>5250359.2619686155</v>
      </c>
      <c r="Y34" s="35">
        <f t="shared" si="28"/>
        <v>52.799721173660693</v>
      </c>
      <c r="Z34" s="36">
        <f t="shared" si="29"/>
        <v>8.7882712953317039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1835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99439.147504206398</v>
      </c>
      <c r="K35" s="5">
        <f t="shared" si="24"/>
        <v>0</v>
      </c>
      <c r="L35" s="5">
        <f t="shared" si="25"/>
        <v>497195.73752103199</v>
      </c>
      <c r="M35" s="5">
        <f t="shared" si="16"/>
        <v>5627061.7300910559</v>
      </c>
      <c r="N35" s="33">
        <f t="shared" si="26"/>
        <v>56.587992468992397</v>
      </c>
      <c r="O35" s="4"/>
      <c r="Q35" s="27" t="s">
        <v>46</v>
      </c>
      <c r="R35" s="29">
        <f t="shared" si="17"/>
        <v>99439.147504206398</v>
      </c>
      <c r="S35" s="29">
        <f t="shared" si="18"/>
        <v>497195.73752103199</v>
      </c>
      <c r="T35" s="35">
        <f t="shared" si="19"/>
        <v>56.587992468992397</v>
      </c>
      <c r="U35" s="42">
        <v>0.96192878092594225</v>
      </c>
      <c r="V35" s="43">
        <f t="shared" si="31"/>
        <v>3.8071219074057749E-2</v>
      </c>
      <c r="W35" s="29">
        <f t="shared" si="27"/>
        <v>478266.88967518107</v>
      </c>
      <c r="X35" s="29">
        <f t="shared" si="20"/>
        <v>4768486.9890552741</v>
      </c>
      <c r="Y35" s="35">
        <f t="shared" si="28"/>
        <v>47.953820087340965</v>
      </c>
      <c r="Z35" s="36">
        <f t="shared" si="29"/>
        <v>8.6341723816514317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1994</v>
      </c>
      <c r="E36">
        <v>1</v>
      </c>
      <c r="F36" s="3">
        <f t="shared" si="21"/>
        <v>5.0150451354062187E-4</v>
      </c>
      <c r="G36" s="2">
        <v>0.5</v>
      </c>
      <c r="H36" s="3">
        <f t="shared" si="22"/>
        <v>2.5043826696719259E-3</v>
      </c>
      <c r="I36" s="3">
        <f t="shared" si="23"/>
        <v>0.9974956173303281</v>
      </c>
      <c r="J36" s="5">
        <f t="shared" si="30"/>
        <v>99439.147504206398</v>
      </c>
      <c r="K36" s="5">
        <f t="shared" si="24"/>
        <v>249.03367769648483</v>
      </c>
      <c r="L36" s="5">
        <f t="shared" si="25"/>
        <v>496573.15332679078</v>
      </c>
      <c r="M36" s="5">
        <f t="shared" si="16"/>
        <v>5129865.992570024</v>
      </c>
      <c r="N36" s="33">
        <f t="shared" si="26"/>
        <v>51.587992468992397</v>
      </c>
      <c r="O36" s="4"/>
      <c r="Q36" s="27" t="s">
        <v>48</v>
      </c>
      <c r="R36" s="29">
        <f t="shared" si="17"/>
        <v>99439.147504206398</v>
      </c>
      <c r="S36" s="29">
        <f t="shared" si="18"/>
        <v>496573.15332679078</v>
      </c>
      <c r="T36" s="35">
        <f t="shared" si="19"/>
        <v>51.587992468992397</v>
      </c>
      <c r="U36" s="42">
        <v>0.95558309086652893</v>
      </c>
      <c r="V36" s="43">
        <f t="shared" si="31"/>
        <v>4.4416909133471072E-2</v>
      </c>
      <c r="W36" s="29">
        <f t="shared" si="27"/>
        <v>474516.9086973535</v>
      </c>
      <c r="X36" s="29">
        <f t="shared" si="20"/>
        <v>4290220.0993800927</v>
      </c>
      <c r="Y36" s="35">
        <f t="shared" si="28"/>
        <v>43.144176182711249</v>
      </c>
      <c r="Z36" s="36">
        <f t="shared" si="29"/>
        <v>8.4438162862811481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2019</v>
      </c>
      <c r="E37">
        <v>3</v>
      </c>
      <c r="F37" s="3">
        <f t="shared" si="21"/>
        <v>1.4858841010401188E-3</v>
      </c>
      <c r="G37" s="2">
        <v>0.5</v>
      </c>
      <c r="H37" s="3">
        <f t="shared" si="22"/>
        <v>7.4019245003700959E-3</v>
      </c>
      <c r="I37" s="3">
        <f t="shared" si="23"/>
        <v>0.99259807549962986</v>
      </c>
      <c r="J37" s="5">
        <f t="shared" si="30"/>
        <v>99190.113826509914</v>
      </c>
      <c r="K37" s="5">
        <f t="shared" si="24"/>
        <v>734.19773372694237</v>
      </c>
      <c r="L37" s="5">
        <f t="shared" si="25"/>
        <v>494115.07479823218</v>
      </c>
      <c r="M37" s="5">
        <f t="shared" si="16"/>
        <v>4633292.8392432332</v>
      </c>
      <c r="N37" s="33">
        <f t="shared" si="26"/>
        <v>46.711236236175409</v>
      </c>
      <c r="O37" s="4"/>
      <c r="Q37" s="27" t="s">
        <v>50</v>
      </c>
      <c r="R37" s="29">
        <f t="shared" si="17"/>
        <v>99190.113826509914</v>
      </c>
      <c r="S37" s="29">
        <f t="shared" si="18"/>
        <v>494115.07479823218</v>
      </c>
      <c r="T37" s="35">
        <f t="shared" si="19"/>
        <v>46.711236236175409</v>
      </c>
      <c r="U37" s="42">
        <v>0.95343645724036619</v>
      </c>
      <c r="V37" s="43">
        <f t="shared" si="31"/>
        <v>4.6563542759633814E-2</v>
      </c>
      <c r="W37" s="29">
        <f t="shared" si="27"/>
        <v>471107.32638468506</v>
      </c>
      <c r="X37" s="29">
        <f t="shared" si="20"/>
        <v>3815703.190682739</v>
      </c>
      <c r="Y37" s="35">
        <f t="shared" si="28"/>
        <v>38.468583646921275</v>
      </c>
      <c r="Z37" s="36">
        <f t="shared" si="29"/>
        <v>8.2426525892541349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2276</v>
      </c>
      <c r="E38">
        <v>4</v>
      </c>
      <c r="F38" s="3">
        <f t="shared" si="21"/>
        <v>1.7574692442882249E-3</v>
      </c>
      <c r="G38" s="2">
        <v>0.5</v>
      </c>
      <c r="H38" s="3">
        <f t="shared" si="22"/>
        <v>8.748906386701661E-3</v>
      </c>
      <c r="I38" s="3">
        <f t="shared" si="23"/>
        <v>0.99125109361329833</v>
      </c>
      <c r="J38" s="5">
        <f t="shared" si="30"/>
        <v>98455.916092782965</v>
      </c>
      <c r="K38" s="5">
        <f t="shared" si="24"/>
        <v>861.3815931127117</v>
      </c>
      <c r="L38" s="5">
        <f t="shared" si="25"/>
        <v>490126.12648113305</v>
      </c>
      <c r="M38" s="5">
        <f t="shared" si="16"/>
        <v>4139177.7644450008</v>
      </c>
      <c r="N38" s="33">
        <f t="shared" si="26"/>
        <v>42.04092479871214</v>
      </c>
      <c r="O38" s="4"/>
      <c r="Q38" s="27" t="s">
        <v>52</v>
      </c>
      <c r="R38" s="29">
        <f t="shared" si="17"/>
        <v>98455.916092782965</v>
      </c>
      <c r="S38" s="29">
        <f t="shared" si="18"/>
        <v>490126.12648113305</v>
      </c>
      <c r="T38" s="35">
        <f t="shared" si="19"/>
        <v>42.04092479871214</v>
      </c>
      <c r="U38" s="42">
        <v>0.93748024841036759</v>
      </c>
      <c r="V38" s="43">
        <f t="shared" si="31"/>
        <v>6.2519751589632411E-2</v>
      </c>
      <c r="W38" s="29">
        <f t="shared" si="27"/>
        <v>459483.56280594383</v>
      </c>
      <c r="X38" s="29">
        <f t="shared" si="20"/>
        <v>3344595.864298054</v>
      </c>
      <c r="Y38" s="35">
        <f t="shared" si="28"/>
        <v>33.970491535990291</v>
      </c>
      <c r="Z38" s="36">
        <f t="shared" si="29"/>
        <v>8.0704332627218491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2147</v>
      </c>
      <c r="E39">
        <v>2</v>
      </c>
      <c r="F39" s="3">
        <f t="shared" si="21"/>
        <v>9.3153237074988359E-4</v>
      </c>
      <c r="G39" s="2">
        <v>0.5</v>
      </c>
      <c r="H39" s="3">
        <f t="shared" si="22"/>
        <v>4.646840148698885E-3</v>
      </c>
      <c r="I39" s="3">
        <f t="shared" si="23"/>
        <v>0.99535315985130113</v>
      </c>
      <c r="J39" s="5">
        <f t="shared" si="30"/>
        <v>97594.534499670248</v>
      </c>
      <c r="K39" s="5">
        <f t="shared" si="24"/>
        <v>453.50620120664615</v>
      </c>
      <c r="L39" s="5">
        <f t="shared" si="25"/>
        <v>486838.9069953346</v>
      </c>
      <c r="M39" s="5">
        <f t="shared" si="16"/>
        <v>3649051.6379638677</v>
      </c>
      <c r="N39" s="33">
        <f t="shared" si="26"/>
        <v>37.389917956688414</v>
      </c>
      <c r="O39" s="4"/>
      <c r="Q39" s="27" t="s">
        <v>54</v>
      </c>
      <c r="R39" s="29">
        <f t="shared" si="17"/>
        <v>97594.534499670248</v>
      </c>
      <c r="S39" s="29">
        <f t="shared" si="18"/>
        <v>486838.9069953346</v>
      </c>
      <c r="T39" s="35">
        <f t="shared" si="19"/>
        <v>37.389917956688414</v>
      </c>
      <c r="U39" s="42">
        <v>0.91788799906018037</v>
      </c>
      <c r="V39" s="43">
        <f t="shared" si="31"/>
        <v>8.2112000939819629E-2</v>
      </c>
      <c r="W39" s="29">
        <f t="shared" si="27"/>
        <v>446863.59020659293</v>
      </c>
      <c r="X39" s="29">
        <f t="shared" si="20"/>
        <v>2885112.3014921104</v>
      </c>
      <c r="Y39" s="35">
        <f t="shared" si="28"/>
        <v>29.562232314370622</v>
      </c>
      <c r="Z39" s="36">
        <f t="shared" si="29"/>
        <v>7.8276856423177925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1751</v>
      </c>
      <c r="E40">
        <v>4</v>
      </c>
      <c r="F40" s="3">
        <f t="shared" si="21"/>
        <v>2.2844089091947459E-3</v>
      </c>
      <c r="G40" s="2">
        <v>0.5</v>
      </c>
      <c r="H40" s="3">
        <f t="shared" si="22"/>
        <v>1.1357183418512209E-2</v>
      </c>
      <c r="I40" s="3">
        <f t="shared" si="23"/>
        <v>0.98864281658148778</v>
      </c>
      <c r="J40" s="5">
        <f t="shared" si="30"/>
        <v>97141.0282984636</v>
      </c>
      <c r="K40" s="5">
        <f t="shared" si="24"/>
        <v>1103.2484758485361</v>
      </c>
      <c r="L40" s="5">
        <f t="shared" si="25"/>
        <v>482947.02030269662</v>
      </c>
      <c r="M40" s="5">
        <f t="shared" si="16"/>
        <v>3162212.7309685331</v>
      </c>
      <c r="N40" s="33">
        <f t="shared" si="26"/>
        <v>32.552802727728043</v>
      </c>
      <c r="O40" s="4"/>
      <c r="Q40" s="27" t="s">
        <v>56</v>
      </c>
      <c r="R40" s="29">
        <f t="shared" si="17"/>
        <v>97141.0282984636</v>
      </c>
      <c r="S40" s="29">
        <f t="shared" si="18"/>
        <v>482947.02030269662</v>
      </c>
      <c r="T40" s="35">
        <f t="shared" si="19"/>
        <v>32.552802727728043</v>
      </c>
      <c r="U40" s="42">
        <v>0.89571782863194893</v>
      </c>
      <c r="V40" s="43">
        <f t="shared" si="31"/>
        <v>0.10428217136805107</v>
      </c>
      <c r="W40" s="29">
        <f t="shared" si="27"/>
        <v>432584.25636980118</v>
      </c>
      <c r="X40" s="29">
        <f t="shared" si="20"/>
        <v>2438248.7112855176</v>
      </c>
      <c r="Y40" s="35">
        <f t="shared" si="28"/>
        <v>25.100091629605298</v>
      </c>
      <c r="Z40" s="36">
        <f t="shared" si="29"/>
        <v>7.4527110981227445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1482</v>
      </c>
      <c r="E41">
        <v>5</v>
      </c>
      <c r="F41" s="3">
        <f t="shared" si="21"/>
        <v>3.3738191632928477E-3</v>
      </c>
      <c r="G41" s="2">
        <v>0.5</v>
      </c>
      <c r="H41" s="3">
        <f t="shared" si="22"/>
        <v>1.6728002676480426E-2</v>
      </c>
      <c r="I41" s="3">
        <f t="shared" si="23"/>
        <v>0.98327199732351955</v>
      </c>
      <c r="J41" s="5">
        <f t="shared" si="30"/>
        <v>96037.779822615063</v>
      </c>
      <c r="K41" s="5">
        <f t="shared" si="24"/>
        <v>1606.5202379159425</v>
      </c>
      <c r="L41" s="5">
        <f t="shared" si="25"/>
        <v>476172.59851828543</v>
      </c>
      <c r="M41" s="5">
        <f t="shared" si="16"/>
        <v>2679265.7106658365</v>
      </c>
      <c r="N41" s="33">
        <f t="shared" si="26"/>
        <v>27.898038830286669</v>
      </c>
      <c r="O41" s="4"/>
      <c r="Q41" s="27" t="s">
        <v>58</v>
      </c>
      <c r="R41" s="29">
        <f t="shared" si="17"/>
        <v>96037.779822615063</v>
      </c>
      <c r="S41" s="29">
        <f t="shared" si="18"/>
        <v>476172.59851828543</v>
      </c>
      <c r="T41" s="35">
        <f t="shared" si="19"/>
        <v>27.898038830286669</v>
      </c>
      <c r="U41" s="42">
        <v>0.86473435856680392</v>
      </c>
      <c r="V41" s="43">
        <f t="shared" si="31"/>
        <v>0.13526564143319608</v>
      </c>
      <c r="W41" s="29">
        <f t="shared" si="27"/>
        <v>411762.8065467978</v>
      </c>
      <c r="X41" s="29">
        <f t="shared" si="20"/>
        <v>2005664.4549157165</v>
      </c>
      <c r="Y41" s="35">
        <f t="shared" si="28"/>
        <v>20.884119339495818</v>
      </c>
      <c r="Z41" s="36">
        <f t="shared" si="29"/>
        <v>7.0139194907908511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1153</v>
      </c>
      <c r="E42">
        <v>10</v>
      </c>
      <c r="F42" s="3">
        <f t="shared" si="21"/>
        <v>8.6730268863833473E-3</v>
      </c>
      <c r="G42" s="2">
        <v>0.5</v>
      </c>
      <c r="H42" s="3">
        <f t="shared" si="22"/>
        <v>4.2444821731748725E-2</v>
      </c>
      <c r="I42" s="3">
        <f t="shared" si="23"/>
        <v>0.95755517826825132</v>
      </c>
      <c r="J42" s="5">
        <f t="shared" si="30"/>
        <v>94431.259584699117</v>
      </c>
      <c r="K42" s="5">
        <f t="shared" si="24"/>
        <v>4008.1179789770422</v>
      </c>
      <c r="L42" s="5">
        <f t="shared" si="25"/>
        <v>462136.00297605299</v>
      </c>
      <c r="M42" s="5">
        <f t="shared" si="16"/>
        <v>2203093.112147551</v>
      </c>
      <c r="N42" s="33">
        <f t="shared" si="26"/>
        <v>23.330125234340542</v>
      </c>
      <c r="O42" s="4"/>
      <c r="Q42" s="27" t="s">
        <v>60</v>
      </c>
      <c r="R42" s="29">
        <f t="shared" si="17"/>
        <v>94431.259584699117</v>
      </c>
      <c r="S42" s="29">
        <f t="shared" si="18"/>
        <v>462136.00297605299</v>
      </c>
      <c r="T42" s="35">
        <f t="shared" si="19"/>
        <v>23.330125234340542</v>
      </c>
      <c r="U42" s="42">
        <v>0.81758889711164551</v>
      </c>
      <c r="V42" s="43">
        <f t="shared" si="31"/>
        <v>0.18241110288835449</v>
      </c>
      <c r="W42" s="29">
        <f t="shared" si="27"/>
        <v>377837.26498877531</v>
      </c>
      <c r="X42" s="29">
        <f t="shared" si="20"/>
        <v>1593901.6483689188</v>
      </c>
      <c r="Y42" s="35">
        <f t="shared" si="28"/>
        <v>16.878962065938406</v>
      </c>
      <c r="Z42" s="36">
        <f t="shared" si="29"/>
        <v>6.451163168402136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783</v>
      </c>
      <c r="E43">
        <v>11</v>
      </c>
      <c r="F43" s="3">
        <f t="shared" si="21"/>
        <v>1.40485312899106E-2</v>
      </c>
      <c r="G43" s="2">
        <v>0.5</v>
      </c>
      <c r="H43" s="3">
        <f t="shared" si="22"/>
        <v>6.7859346082665029E-2</v>
      </c>
      <c r="I43" s="3">
        <f t="shared" si="23"/>
        <v>0.93214065391733492</v>
      </c>
      <c r="J43" s="5">
        <f t="shared" si="30"/>
        <v>90423.141605722078</v>
      </c>
      <c r="K43" s="5">
        <f t="shared" si="24"/>
        <v>6136.0552601045219</v>
      </c>
      <c r="L43" s="5">
        <f t="shared" si="25"/>
        <v>436775.56987834914</v>
      </c>
      <c r="M43" s="5">
        <f t="shared" si="16"/>
        <v>1740957.1091714981</v>
      </c>
      <c r="N43" s="33">
        <f t="shared" si="26"/>
        <v>19.253446388344997</v>
      </c>
      <c r="O43" s="4"/>
      <c r="Q43" s="27" t="s">
        <v>62</v>
      </c>
      <c r="R43" s="29">
        <f t="shared" si="17"/>
        <v>90423.141605722078</v>
      </c>
      <c r="S43" s="29">
        <f t="shared" si="18"/>
        <v>436775.56987834914</v>
      </c>
      <c r="T43" s="35">
        <f t="shared" si="19"/>
        <v>19.253446388344997</v>
      </c>
      <c r="U43" s="42">
        <v>0.77888026534586052</v>
      </c>
      <c r="V43" s="43">
        <f t="shared" si="31"/>
        <v>0.22111973465413948</v>
      </c>
      <c r="W43" s="29">
        <f t="shared" si="27"/>
        <v>340195.87176343804</v>
      </c>
      <c r="X43" s="29">
        <f t="shared" si="20"/>
        <v>1216064.3833801434</v>
      </c>
      <c r="Y43" s="35">
        <f t="shared" si="28"/>
        <v>13.448596916513123</v>
      </c>
      <c r="Z43" s="36">
        <f t="shared" si="29"/>
        <v>5.8048494718318739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609</v>
      </c>
      <c r="E44">
        <v>13</v>
      </c>
      <c r="F44" s="3">
        <f t="shared" si="21"/>
        <v>2.1346469622331693E-2</v>
      </c>
      <c r="G44" s="2">
        <v>0.5</v>
      </c>
      <c r="H44" s="3">
        <f t="shared" si="22"/>
        <v>0.10132501948558068</v>
      </c>
      <c r="I44" s="3">
        <f t="shared" si="23"/>
        <v>0.8986749805144193</v>
      </c>
      <c r="J44" s="5">
        <f t="shared" si="30"/>
        <v>84287.086345617558</v>
      </c>
      <c r="K44" s="5">
        <f t="shared" si="24"/>
        <v>8540.3906663525195</v>
      </c>
      <c r="L44" s="5">
        <f t="shared" si="25"/>
        <v>400084.45506220649</v>
      </c>
      <c r="M44" s="5">
        <f t="shared" si="16"/>
        <v>1304181.539293149</v>
      </c>
      <c r="N44" s="33">
        <f t="shared" si="26"/>
        <v>15.473088415292683</v>
      </c>
      <c r="O44" s="4"/>
      <c r="Q44" s="27" t="s">
        <v>64</v>
      </c>
      <c r="R44" s="29">
        <f t="shared" si="17"/>
        <v>84287.086345617558</v>
      </c>
      <c r="S44" s="29">
        <f t="shared" si="18"/>
        <v>400084.45506220649</v>
      </c>
      <c r="T44" s="35">
        <f t="shared" si="19"/>
        <v>15.473088415292683</v>
      </c>
      <c r="U44" s="42">
        <v>0.71980976748499381</v>
      </c>
      <c r="V44" s="43">
        <f t="shared" si="31"/>
        <v>0.28019023251500619</v>
      </c>
      <c r="W44" s="29">
        <f t="shared" si="27"/>
        <v>287984.69857268728</v>
      </c>
      <c r="X44" s="29">
        <f t="shared" si="20"/>
        <v>875868.51161670545</v>
      </c>
      <c r="Y44" s="35">
        <f t="shared" si="28"/>
        <v>10.391491147590791</v>
      </c>
      <c r="Z44" s="36">
        <f t="shared" si="29"/>
        <v>5.0815972677018912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410</v>
      </c>
      <c r="E45">
        <v>22</v>
      </c>
      <c r="F45" s="3">
        <f t="shared" si="21"/>
        <v>5.3658536585365853E-2</v>
      </c>
      <c r="G45" s="2">
        <v>0.5</v>
      </c>
      <c r="H45" s="3">
        <f t="shared" si="22"/>
        <v>0.23655913978494622</v>
      </c>
      <c r="I45" s="3">
        <f t="shared" si="23"/>
        <v>0.76344086021505375</v>
      </c>
      <c r="J45" s="5">
        <f t="shared" si="30"/>
        <v>75746.695679265031</v>
      </c>
      <c r="K45" s="5">
        <f t="shared" si="24"/>
        <v>17918.573171439039</v>
      </c>
      <c r="L45" s="5">
        <f t="shared" si="25"/>
        <v>333937.04546772753</v>
      </c>
      <c r="M45" s="5">
        <f t="shared" si="16"/>
        <v>904097.08423094242</v>
      </c>
      <c r="N45" s="33">
        <f t="shared" si="26"/>
        <v>11.935795695421085</v>
      </c>
      <c r="O45" s="4"/>
      <c r="Q45" s="27" t="s">
        <v>66</v>
      </c>
      <c r="R45" s="29">
        <f t="shared" si="17"/>
        <v>75746.695679265031</v>
      </c>
      <c r="S45" s="29">
        <f t="shared" si="18"/>
        <v>333937.04546772753</v>
      </c>
      <c r="T45" s="35">
        <f t="shared" si="19"/>
        <v>11.935795695421085</v>
      </c>
      <c r="U45" s="42">
        <v>0.68480776711742686</v>
      </c>
      <c r="V45" s="43">
        <f t="shared" si="31"/>
        <v>0.31519223288257314</v>
      </c>
      <c r="W45" s="29">
        <f t="shared" si="27"/>
        <v>228682.68246454513</v>
      </c>
      <c r="X45" s="29">
        <f t="shared" si="20"/>
        <v>587883.81304401811</v>
      </c>
      <c r="Y45" s="35">
        <f t="shared" si="28"/>
        <v>7.761180969969967</v>
      </c>
      <c r="Z45" s="36">
        <f t="shared" si="29"/>
        <v>4.1746147254511179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239</v>
      </c>
      <c r="E46">
        <v>16</v>
      </c>
      <c r="F46" s="3">
        <f t="shared" si="21"/>
        <v>6.6945606694560664E-2</v>
      </c>
      <c r="G46" s="2">
        <v>0.5</v>
      </c>
      <c r="H46" s="3">
        <f t="shared" si="22"/>
        <v>0.28673835125448027</v>
      </c>
      <c r="I46" s="3">
        <f t="shared" si="23"/>
        <v>0.71326164874551967</v>
      </c>
      <c r="J46" s="5">
        <f t="shared" si="30"/>
        <v>57828.122507825989</v>
      </c>
      <c r="K46" s="5">
        <f t="shared" si="24"/>
        <v>16581.540504036126</v>
      </c>
      <c r="L46" s="5">
        <f t="shared" si="25"/>
        <v>247686.76127903961</v>
      </c>
      <c r="M46" s="5">
        <f>L46+M47</f>
        <v>570160.03876321483</v>
      </c>
      <c r="N46" s="33">
        <f t="shared" si="26"/>
        <v>9.8595633756924066</v>
      </c>
      <c r="O46" s="4"/>
      <c r="Q46" s="27" t="s">
        <v>68</v>
      </c>
      <c r="R46" s="29">
        <f t="shared" si="17"/>
        <v>57828.122507825989</v>
      </c>
      <c r="S46" s="29">
        <f t="shared" si="18"/>
        <v>247686.76127903961</v>
      </c>
      <c r="T46" s="35">
        <f t="shared" si="19"/>
        <v>9.8595633756924066</v>
      </c>
      <c r="U46" s="42">
        <v>0.65629805890441617</v>
      </c>
      <c r="V46" s="43">
        <f t="shared" si="31"/>
        <v>0.34370194109558383</v>
      </c>
      <c r="W46" s="29">
        <f t="shared" si="27"/>
        <v>162556.34064375519</v>
      </c>
      <c r="X46" s="29">
        <f>X47+W46</f>
        <v>359201.13057947299</v>
      </c>
      <c r="Y46" s="35">
        <f t="shared" si="28"/>
        <v>6.2115302209727048</v>
      </c>
      <c r="Z46" s="36">
        <f t="shared" si="29"/>
        <v>3.6480331547197018</v>
      </c>
    </row>
    <row r="47" spans="1:26" s="2" customFormat="1" x14ac:dyDescent="0.25">
      <c r="A47" s="12">
        <v>19</v>
      </c>
      <c r="B47" s="13" t="s">
        <v>69</v>
      </c>
      <c r="C47" s="12"/>
      <c r="D47">
        <v>172</v>
      </c>
      <c r="E47">
        <v>22</v>
      </c>
      <c r="F47" s="17">
        <f t="shared" si="21"/>
        <v>0.12790697674418605</v>
      </c>
      <c r="G47" s="12"/>
      <c r="H47" s="17">
        <v>1</v>
      </c>
      <c r="I47" s="17">
        <f t="shared" si="23"/>
        <v>0</v>
      </c>
      <c r="J47" s="21">
        <f t="shared" si="30"/>
        <v>41246.582003789859</v>
      </c>
      <c r="K47" s="21">
        <f t="shared" si="24"/>
        <v>41246.582003789859</v>
      </c>
      <c r="L47" s="21">
        <f>K47/F47</f>
        <v>322473.27748417523</v>
      </c>
      <c r="M47" s="21">
        <f>L47</f>
        <v>322473.27748417523</v>
      </c>
      <c r="N47" s="34">
        <f t="shared" si="26"/>
        <v>7.8181818181818175</v>
      </c>
      <c r="O47" s="4"/>
      <c r="Q47" s="30" t="s">
        <v>69</v>
      </c>
      <c r="R47" s="31">
        <f t="shared" si="17"/>
        <v>41246.582003789859</v>
      </c>
      <c r="S47" s="31">
        <f t="shared" si="18"/>
        <v>322473.27748417523</v>
      </c>
      <c r="T47" s="38">
        <f t="shared" si="19"/>
        <v>7.8181818181818175</v>
      </c>
      <c r="U47" s="44">
        <v>0.6098018151143324</v>
      </c>
      <c r="V47" s="45">
        <f t="shared" si="31"/>
        <v>0.3901981848856676</v>
      </c>
      <c r="W47" s="31">
        <f t="shared" si="27"/>
        <v>196644.78993571782</v>
      </c>
      <c r="X47" s="31">
        <f>W47</f>
        <v>196644.78993571782</v>
      </c>
      <c r="Y47" s="38">
        <f t="shared" si="28"/>
        <v>4.7675414636211437</v>
      </c>
      <c r="Z47" s="37">
        <f t="shared" si="29"/>
        <v>3.0506403545606737</v>
      </c>
    </row>
    <row r="48" spans="1:26" s="2" customFormat="1" ht="13.2" x14ac:dyDescent="0.25">
      <c r="B48" s="2" t="s">
        <v>70</v>
      </c>
      <c r="D48" s="25">
        <f>SUM(D29:D47)</f>
        <v>24888</v>
      </c>
      <c r="E48" s="25">
        <f>SUM(E29:E47)</f>
        <v>115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509</v>
      </c>
      <c r="E54" s="49">
        <f>E4+E29</f>
        <v>1</v>
      </c>
      <c r="F54" s="3">
        <f>E54/D54</f>
        <v>1.9646365422396855E-3</v>
      </c>
      <c r="G54" s="2">
        <v>0.3</v>
      </c>
      <c r="H54" s="18">
        <f>C54*F54/(1+(1-G54)*C54*F54)</f>
        <v>1.961938395134393E-3</v>
      </c>
      <c r="I54" s="18">
        <f>1-H54</f>
        <v>0.99803806160486563</v>
      </c>
      <c r="J54" s="19">
        <v>100000</v>
      </c>
      <c r="K54" s="20">
        <f>J54*H54</f>
        <v>196.19383951343929</v>
      </c>
      <c r="L54" s="20">
        <f>C54*(J55+G54*K54)</f>
        <v>99862.664312340596</v>
      </c>
      <c r="M54" s="5">
        <f t="shared" ref="M54:M70" si="32">L54+M55</f>
        <v>7676350.8911508368</v>
      </c>
      <c r="N54" s="32">
        <f>M54/J54</f>
        <v>76.763508911508367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99862.664312340596</v>
      </c>
      <c r="T54" s="35">
        <f t="shared" ref="T54:T72" si="35">N54</f>
        <v>76.763508911508367</v>
      </c>
      <c r="U54" s="42">
        <v>0.96170886472285344</v>
      </c>
      <c r="V54" s="43">
        <f>1-U54</f>
        <v>3.829113527714656E-2</v>
      </c>
      <c r="W54" s="29">
        <f>S54*U54</f>
        <v>96038.809524020486</v>
      </c>
      <c r="X54" s="29">
        <f t="shared" ref="X54:X70" si="36">X55+W54</f>
        <v>6806689.2596957367</v>
      </c>
      <c r="Y54" s="40">
        <f>X54/R54</f>
        <v>68.066892596957373</v>
      </c>
      <c r="Z54" s="36">
        <f>T54-Y54</f>
        <v>8.6966163145509938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2470</v>
      </c>
      <c r="E55" s="49">
        <f t="shared" si="37"/>
        <v>1</v>
      </c>
      <c r="F55" s="3">
        <f t="shared" ref="F55:F72" si="38">E55/D55</f>
        <v>4.0485829959514168E-4</v>
      </c>
      <c r="G55" s="2">
        <v>0.4</v>
      </c>
      <c r="H55" s="3">
        <f t="shared" ref="H55:H71" si="39">C55*F55/(1+(1-G55)*C55*F55)</f>
        <v>1.6178611875101116E-3</v>
      </c>
      <c r="I55" s="3">
        <f t="shared" ref="I55:I72" si="40">1-H55</f>
        <v>0.99838213881248994</v>
      </c>
      <c r="J55" s="5">
        <f>I54*J54</f>
        <v>99803.806160486565</v>
      </c>
      <c r="K55" s="5">
        <f t="shared" ref="K55:K72" si="41">J55*H55</f>
        <v>161.46870435283378</v>
      </c>
      <c r="L55" s="5">
        <f t="shared" ref="L55:L71" si="42">C55*(J56+G55*K55)</f>
        <v>398827.69975149952</v>
      </c>
      <c r="M55" s="5">
        <f t="shared" si="32"/>
        <v>7576488.2268384965</v>
      </c>
      <c r="N55" s="33">
        <f t="shared" ref="N55:N72" si="43">M55/J55</f>
        <v>75.913820507560089</v>
      </c>
      <c r="O55" s="4"/>
      <c r="Q55" s="27" t="s">
        <v>36</v>
      </c>
      <c r="R55" s="29">
        <f t="shared" si="33"/>
        <v>99803.806160486565</v>
      </c>
      <c r="S55" s="29">
        <f t="shared" si="34"/>
        <v>398827.69975149952</v>
      </c>
      <c r="T55" s="35">
        <f t="shared" si="35"/>
        <v>75.913820507560089</v>
      </c>
      <c r="U55" s="42">
        <v>0.96170886472285344</v>
      </c>
      <c r="V55" s="43">
        <f>1-U55</f>
        <v>3.829113527714656E-2</v>
      </c>
      <c r="W55" s="29">
        <f t="shared" ref="W55:W72" si="44">S55*U55</f>
        <v>383556.13434804167</v>
      </c>
      <c r="X55" s="29">
        <f t="shared" si="36"/>
        <v>6710650.4501717165</v>
      </c>
      <c r="Y55" s="35">
        <f t="shared" ref="Y55:Y72" si="45">X55/R55</f>
        <v>67.238422143749233</v>
      </c>
      <c r="Z55" s="36">
        <f t="shared" ref="Z55:Z72" si="46">T55-Y55</f>
        <v>8.6753983638108565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3006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99642.33745613374</v>
      </c>
      <c r="K56" s="5">
        <f t="shared" si="41"/>
        <v>0</v>
      </c>
      <c r="L56" s="5">
        <f t="shared" si="42"/>
        <v>498211.6872806687</v>
      </c>
      <c r="M56" s="5">
        <f t="shared" si="32"/>
        <v>7177660.5270869974</v>
      </c>
      <c r="N56" s="33">
        <f t="shared" si="43"/>
        <v>72.034244783216479</v>
      </c>
      <c r="O56" s="4"/>
      <c r="Q56" s="27" t="s">
        <v>38</v>
      </c>
      <c r="R56" s="29">
        <f t="shared" si="33"/>
        <v>99642.33745613374</v>
      </c>
      <c r="S56" s="29">
        <f t="shared" si="34"/>
        <v>498211.6872806687</v>
      </c>
      <c r="T56" s="35">
        <f t="shared" si="35"/>
        <v>72.034244783216479</v>
      </c>
      <c r="U56" s="42">
        <v>0.96170886472285344</v>
      </c>
      <c r="V56" s="43">
        <f>1-U56</f>
        <v>3.829113527714656E-2</v>
      </c>
      <c r="W56" s="29">
        <f t="shared" si="44"/>
        <v>479134.59616634919</v>
      </c>
      <c r="X56" s="29">
        <f t="shared" si="36"/>
        <v>6327094.3158236751</v>
      </c>
      <c r="Y56" s="35">
        <f t="shared" si="45"/>
        <v>63.498051905989229</v>
      </c>
      <c r="Z56" s="36">
        <f t="shared" si="46"/>
        <v>8.5361928772272506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3049</v>
      </c>
      <c r="E57" s="49">
        <f t="shared" si="37"/>
        <v>1</v>
      </c>
      <c r="F57" s="3">
        <f t="shared" si="38"/>
        <v>3.2797638570022957E-4</v>
      </c>
      <c r="G57" s="2">
        <v>0.5</v>
      </c>
      <c r="H57" s="3">
        <f t="shared" si="39"/>
        <v>1.6385384237260362E-3</v>
      </c>
      <c r="I57" s="3">
        <f t="shared" si="40"/>
        <v>0.99836146157627392</v>
      </c>
      <c r="J57" s="5">
        <f t="shared" si="47"/>
        <v>99642.33745613374</v>
      </c>
      <c r="K57" s="5">
        <f t="shared" si="41"/>
        <v>163.26779855175116</v>
      </c>
      <c r="L57" s="5">
        <f t="shared" si="42"/>
        <v>497803.51778428932</v>
      </c>
      <c r="M57" s="5">
        <f t="shared" si="32"/>
        <v>6679448.8398063285</v>
      </c>
      <c r="N57" s="33">
        <f t="shared" si="43"/>
        <v>67.034244783216479</v>
      </c>
      <c r="O57" s="4"/>
      <c r="Q57" s="27" t="s">
        <v>40</v>
      </c>
      <c r="R57" s="29">
        <f t="shared" si="33"/>
        <v>99642.33745613374</v>
      </c>
      <c r="S57" s="29">
        <f t="shared" si="34"/>
        <v>497803.51778428932</v>
      </c>
      <c r="T57" s="35">
        <f t="shared" si="35"/>
        <v>67.034244783216479</v>
      </c>
      <c r="U57" s="42">
        <v>0.96170886472285344</v>
      </c>
      <c r="V57" s="43">
        <f>1-U57</f>
        <v>3.829113527714656E-2</v>
      </c>
      <c r="W57" s="29">
        <f t="shared" si="44"/>
        <v>478742.05594337167</v>
      </c>
      <c r="X57" s="29">
        <f t="shared" si="36"/>
        <v>5847959.7196573261</v>
      </c>
      <c r="Y57" s="35">
        <f t="shared" si="45"/>
        <v>58.689507582374965</v>
      </c>
      <c r="Z57" s="36">
        <f t="shared" si="46"/>
        <v>8.3447372008415144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3724</v>
      </c>
      <c r="E58" s="49">
        <f t="shared" si="37"/>
        <v>3</v>
      </c>
      <c r="F58" s="3">
        <f t="shared" si="38"/>
        <v>8.055853920515575E-4</v>
      </c>
      <c r="G58" s="2">
        <v>0.5</v>
      </c>
      <c r="H58" s="3">
        <f t="shared" si="39"/>
        <v>4.0198311670909823E-3</v>
      </c>
      <c r="I58" s="3">
        <f t="shared" si="40"/>
        <v>0.99598016883290896</v>
      </c>
      <c r="J58" s="5">
        <f t="shared" si="47"/>
        <v>99479.069657581989</v>
      </c>
      <c r="K58" s="5">
        <f t="shared" si="41"/>
        <v>399.88906468276292</v>
      </c>
      <c r="L58" s="5">
        <f t="shared" si="42"/>
        <v>496395.62562620302</v>
      </c>
      <c r="M58" s="5">
        <f t="shared" si="32"/>
        <v>6181645.3220220394</v>
      </c>
      <c r="N58" s="33">
        <f t="shared" si="43"/>
        <v>62.140160169369793</v>
      </c>
      <c r="O58" s="4"/>
      <c r="Q58" s="27" t="s">
        <v>42</v>
      </c>
      <c r="R58" s="29">
        <f t="shared" si="33"/>
        <v>99479.069657581989</v>
      </c>
      <c r="S58" s="29">
        <f t="shared" si="34"/>
        <v>496395.62562620302</v>
      </c>
      <c r="T58" s="35">
        <f t="shared" si="35"/>
        <v>62.140160169369793</v>
      </c>
      <c r="U58" s="42">
        <v>0.96170886472285344</v>
      </c>
      <c r="V58" s="43">
        <f>1-U58</f>
        <v>3.829113527714656E-2</v>
      </c>
      <c r="W58" s="29">
        <f t="shared" si="44"/>
        <v>477388.07357436628</v>
      </c>
      <c r="X58" s="29">
        <f t="shared" si="36"/>
        <v>5369217.6637139544</v>
      </c>
      <c r="Y58" s="35">
        <f t="shared" si="45"/>
        <v>53.97334014275966</v>
      </c>
      <c r="Z58" s="36">
        <f t="shared" si="46"/>
        <v>8.1668200266101323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3720</v>
      </c>
      <c r="E59" s="49">
        <f t="shared" si="37"/>
        <v>1</v>
      </c>
      <c r="F59" s="3">
        <f t="shared" si="38"/>
        <v>2.6881720430107527E-4</v>
      </c>
      <c r="G59" s="2">
        <v>0.5</v>
      </c>
      <c r="H59" s="3">
        <f t="shared" si="39"/>
        <v>1.3431833445265279E-3</v>
      </c>
      <c r="I59" s="3">
        <f t="shared" si="40"/>
        <v>0.99865681665547346</v>
      </c>
      <c r="J59" s="5">
        <f t="shared" si="47"/>
        <v>99079.180592899225</v>
      </c>
      <c r="K59" s="5">
        <f t="shared" si="41"/>
        <v>133.08150516171824</v>
      </c>
      <c r="L59" s="5">
        <f t="shared" si="42"/>
        <v>495063.19920159178</v>
      </c>
      <c r="M59" s="5">
        <f t="shared" si="32"/>
        <v>5685249.6963958368</v>
      </c>
      <c r="N59" s="33">
        <f t="shared" si="43"/>
        <v>57.380871161577666</v>
      </c>
      <c r="O59" s="4"/>
      <c r="Q59" s="27" t="s">
        <v>44</v>
      </c>
      <c r="R59" s="29">
        <f t="shared" si="33"/>
        <v>99079.180592899225</v>
      </c>
      <c r="S59" s="29">
        <f t="shared" si="34"/>
        <v>495063.19920159178</v>
      </c>
      <c r="T59" s="35">
        <f t="shared" si="35"/>
        <v>57.380871161577666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476791.25273538718</v>
      </c>
      <c r="X59" s="29">
        <f t="shared" si="36"/>
        <v>4891829.5901395883</v>
      </c>
      <c r="Y59" s="35">
        <f t="shared" si="45"/>
        <v>49.372931435912321</v>
      </c>
      <c r="Z59" s="36">
        <f t="shared" si="46"/>
        <v>8.0079397256653451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3697</v>
      </c>
      <c r="E60" s="49">
        <f t="shared" si="37"/>
        <v>4</v>
      </c>
      <c r="F60" s="3">
        <f t="shared" si="38"/>
        <v>1.0819583446037328E-3</v>
      </c>
      <c r="G60" s="2">
        <v>0.5</v>
      </c>
      <c r="H60" s="3">
        <f t="shared" si="39"/>
        <v>5.3951982735365531E-3</v>
      </c>
      <c r="I60" s="3">
        <f t="shared" si="40"/>
        <v>0.99460480172646348</v>
      </c>
      <c r="J60" s="5">
        <f t="shared" si="47"/>
        <v>98946.099087737501</v>
      </c>
      <c r="K60" s="5">
        <f t="shared" si="41"/>
        <v>533.83382297133812</v>
      </c>
      <c r="L60" s="5">
        <f t="shared" si="42"/>
        <v>493395.91088125913</v>
      </c>
      <c r="M60" s="5">
        <f t="shared" si="32"/>
        <v>5190186.4971942445</v>
      </c>
      <c r="N60" s="33">
        <f t="shared" si="43"/>
        <v>52.454685379683355</v>
      </c>
      <c r="O60" s="4"/>
      <c r="Q60" s="27" t="s">
        <v>46</v>
      </c>
      <c r="R60" s="29">
        <f t="shared" si="33"/>
        <v>98946.099087737501</v>
      </c>
      <c r="S60" s="29">
        <f t="shared" si="34"/>
        <v>493395.91088125913</v>
      </c>
      <c r="T60" s="35">
        <f t="shared" si="35"/>
        <v>52.454685379683355</v>
      </c>
      <c r="U60" s="42">
        <v>0.95736753435116873</v>
      </c>
      <c r="V60" s="43">
        <f t="shared" si="48"/>
        <v>4.2632465648831275E-2</v>
      </c>
      <c r="W60" s="29">
        <f t="shared" si="44"/>
        <v>472361.22665934003</v>
      </c>
      <c r="X60" s="29">
        <f t="shared" si="36"/>
        <v>4415038.3374042008</v>
      </c>
      <c r="Y60" s="35">
        <f t="shared" si="45"/>
        <v>44.620640713579796</v>
      </c>
      <c r="Z60" s="36">
        <f t="shared" si="46"/>
        <v>7.8340446661035585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4119</v>
      </c>
      <c r="E61" s="49">
        <f t="shared" si="37"/>
        <v>7</v>
      </c>
      <c r="F61" s="3">
        <f t="shared" si="38"/>
        <v>1.6994416120417577E-3</v>
      </c>
      <c r="G61" s="2">
        <v>0.5</v>
      </c>
      <c r="H61" s="3">
        <f t="shared" si="39"/>
        <v>8.4612595189169585E-3</v>
      </c>
      <c r="I61" s="3">
        <f t="shared" si="40"/>
        <v>0.99153874048108304</v>
      </c>
      <c r="J61" s="5">
        <f t="shared" si="47"/>
        <v>98412.26526476616</v>
      </c>
      <c r="K61" s="5">
        <f t="shared" si="41"/>
        <v>832.6917162496834</v>
      </c>
      <c r="L61" s="5">
        <f t="shared" si="42"/>
        <v>489979.59703320661</v>
      </c>
      <c r="M61" s="5">
        <f t="shared" si="32"/>
        <v>4696790.586312985</v>
      </c>
      <c r="N61" s="33">
        <f t="shared" si="43"/>
        <v>47.725662788848979</v>
      </c>
      <c r="O61" s="4"/>
      <c r="Q61" s="27" t="s">
        <v>48</v>
      </c>
      <c r="R61" s="29">
        <f t="shared" si="33"/>
        <v>98412.26526476616</v>
      </c>
      <c r="S61" s="29">
        <f t="shared" si="34"/>
        <v>489979.59703320661</v>
      </c>
      <c r="T61" s="35">
        <f t="shared" si="35"/>
        <v>47.725662788848979</v>
      </c>
      <c r="U61" s="42">
        <v>0.95681081085376496</v>
      </c>
      <c r="V61" s="43">
        <f t="shared" si="48"/>
        <v>4.3189189146235041E-2</v>
      </c>
      <c r="W61" s="29">
        <f t="shared" si="44"/>
        <v>468817.77553914342</v>
      </c>
      <c r="X61" s="29">
        <f t="shared" si="36"/>
        <v>3942677.1107448605</v>
      </c>
      <c r="Y61" s="35">
        <f t="shared" si="45"/>
        <v>40.062863100829659</v>
      </c>
      <c r="Z61" s="36">
        <f t="shared" si="46"/>
        <v>7.6627996880193194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4117</v>
      </c>
      <c r="E62" s="49">
        <f t="shared" si="37"/>
        <v>12</v>
      </c>
      <c r="F62" s="3">
        <f t="shared" si="38"/>
        <v>2.914743745445713E-3</v>
      </c>
      <c r="G62" s="2">
        <v>0.5</v>
      </c>
      <c r="H62" s="3">
        <f t="shared" si="39"/>
        <v>1.4468290330359297E-2</v>
      </c>
      <c r="I62" s="3">
        <f t="shared" si="40"/>
        <v>0.98553170966964065</v>
      </c>
      <c r="J62" s="5">
        <f t="shared" si="47"/>
        <v>97579.573548516477</v>
      </c>
      <c r="K62" s="5">
        <f t="shared" si="41"/>
        <v>1411.8096004125848</v>
      </c>
      <c r="L62" s="5">
        <f t="shared" si="42"/>
        <v>484368.34374155093</v>
      </c>
      <c r="M62" s="5">
        <f t="shared" si="32"/>
        <v>4206810.9892797787</v>
      </c>
      <c r="N62" s="33">
        <f t="shared" si="43"/>
        <v>43.111594325508669</v>
      </c>
      <c r="O62" s="4"/>
      <c r="Q62" s="27" t="s">
        <v>50</v>
      </c>
      <c r="R62" s="29">
        <f t="shared" si="33"/>
        <v>97579.573548516477</v>
      </c>
      <c r="S62" s="29">
        <f t="shared" si="34"/>
        <v>484368.34374155093</v>
      </c>
      <c r="T62" s="35">
        <f t="shared" si="35"/>
        <v>43.111594325508669</v>
      </c>
      <c r="U62" s="42">
        <v>0.94800928093814252</v>
      </c>
      <c r="V62" s="43">
        <f t="shared" si="48"/>
        <v>5.1990719061857482E-2</v>
      </c>
      <c r="W62" s="29">
        <f t="shared" si="44"/>
        <v>459185.68525962671</v>
      </c>
      <c r="X62" s="29">
        <f t="shared" si="36"/>
        <v>3473859.335205717</v>
      </c>
      <c r="Y62" s="35">
        <f t="shared" si="45"/>
        <v>35.600271746202267</v>
      </c>
      <c r="Z62" s="36">
        <f t="shared" si="46"/>
        <v>7.5113225793064018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4544</v>
      </c>
      <c r="E63" s="49">
        <f t="shared" si="37"/>
        <v>14</v>
      </c>
      <c r="F63" s="3">
        <f t="shared" si="38"/>
        <v>3.0809859154929575E-3</v>
      </c>
      <c r="G63" s="2">
        <v>0.5</v>
      </c>
      <c r="H63" s="3">
        <f t="shared" si="39"/>
        <v>1.5287180607119456E-2</v>
      </c>
      <c r="I63" s="3">
        <f t="shared" si="40"/>
        <v>0.98471281939288058</v>
      </c>
      <c r="J63" s="5">
        <f t="shared" si="47"/>
        <v>96167.763948103893</v>
      </c>
      <c r="K63" s="5">
        <f t="shared" si="41"/>
        <v>1470.1339760574954</v>
      </c>
      <c r="L63" s="5">
        <f t="shared" si="42"/>
        <v>477163.48480037577</v>
      </c>
      <c r="M63" s="5">
        <f t="shared" si="32"/>
        <v>3722442.6455382276</v>
      </c>
      <c r="N63" s="33">
        <f t="shared" si="43"/>
        <v>38.707800750644587</v>
      </c>
      <c r="O63" s="4"/>
      <c r="Q63" s="27" t="s">
        <v>52</v>
      </c>
      <c r="R63" s="29">
        <f t="shared" si="33"/>
        <v>96167.763948103893</v>
      </c>
      <c r="S63" s="29">
        <f t="shared" si="34"/>
        <v>477163.48480037577</v>
      </c>
      <c r="T63" s="35">
        <f t="shared" si="35"/>
        <v>38.707800750644587</v>
      </c>
      <c r="U63" s="42">
        <v>0.94216194080535964</v>
      </c>
      <c r="V63" s="43">
        <f t="shared" si="48"/>
        <v>5.7838059194640357E-2</v>
      </c>
      <c r="W63" s="29">
        <f t="shared" si="44"/>
        <v>449565.27492097078</v>
      </c>
      <c r="X63" s="29">
        <f t="shared" si="36"/>
        <v>3014673.6499460903</v>
      </c>
      <c r="Y63" s="35">
        <f t="shared" si="45"/>
        <v>31.348068481377325</v>
      </c>
      <c r="Z63" s="36">
        <f t="shared" si="46"/>
        <v>7.359732269267262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4242</v>
      </c>
      <c r="E64" s="49">
        <f t="shared" si="37"/>
        <v>20</v>
      </c>
      <c r="F64" s="3">
        <f t="shared" si="38"/>
        <v>4.7147571900047151E-3</v>
      </c>
      <c r="G64" s="2">
        <v>0.5</v>
      </c>
      <c r="H64" s="3">
        <f t="shared" si="39"/>
        <v>2.3299161230195712E-2</v>
      </c>
      <c r="I64" s="3">
        <f t="shared" si="40"/>
        <v>0.97670083876980429</v>
      </c>
      <c r="J64" s="5">
        <f t="shared" si="47"/>
        <v>94697.629972046401</v>
      </c>
      <c r="K64" s="5">
        <f t="shared" si="41"/>
        <v>2206.3753488361231</v>
      </c>
      <c r="L64" s="5">
        <f t="shared" si="42"/>
        <v>467972.21148814168</v>
      </c>
      <c r="M64" s="5">
        <f t="shared" si="32"/>
        <v>3245279.1607378521</v>
      </c>
      <c r="N64" s="33">
        <f t="shared" si="43"/>
        <v>34.269908990286446</v>
      </c>
      <c r="O64" s="4"/>
      <c r="Q64" s="27" t="s">
        <v>54</v>
      </c>
      <c r="R64" s="29">
        <f t="shared" si="33"/>
        <v>94697.629972046401</v>
      </c>
      <c r="S64" s="29">
        <f t="shared" si="34"/>
        <v>467972.21148814168</v>
      </c>
      <c r="T64" s="35">
        <f t="shared" si="35"/>
        <v>34.269908990286446</v>
      </c>
      <c r="U64" s="42">
        <v>0.92489605986448908</v>
      </c>
      <c r="V64" s="43">
        <f t="shared" si="48"/>
        <v>7.5103940135510916E-2</v>
      </c>
      <c r="W64" s="29">
        <f t="shared" si="44"/>
        <v>432825.65453145362</v>
      </c>
      <c r="X64" s="29">
        <f t="shared" si="36"/>
        <v>2565108.3750251196</v>
      </c>
      <c r="Y64" s="35">
        <f t="shared" si="45"/>
        <v>27.087355573548237</v>
      </c>
      <c r="Z64" s="36">
        <f t="shared" si="46"/>
        <v>7.1825534167382088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3496</v>
      </c>
      <c r="E65" s="49">
        <f t="shared" si="37"/>
        <v>15</v>
      </c>
      <c r="F65" s="3">
        <f t="shared" si="38"/>
        <v>4.2906178489702518E-3</v>
      </c>
      <c r="G65" s="2">
        <v>0.5</v>
      </c>
      <c r="H65" s="3">
        <f t="shared" si="39"/>
        <v>2.1225413895570963E-2</v>
      </c>
      <c r="I65" s="3">
        <f t="shared" si="40"/>
        <v>0.97877458610442902</v>
      </c>
      <c r="J65" s="5">
        <f t="shared" si="47"/>
        <v>92491.254623210276</v>
      </c>
      <c r="K65" s="5">
        <f t="shared" si="41"/>
        <v>1963.1651610982794</v>
      </c>
      <c r="L65" s="5">
        <f t="shared" si="42"/>
        <v>457548.36021330563</v>
      </c>
      <c r="M65" s="5">
        <f t="shared" si="32"/>
        <v>2777306.9492497104</v>
      </c>
      <c r="N65" s="33">
        <f t="shared" si="43"/>
        <v>30.027778956657784</v>
      </c>
      <c r="O65" s="4"/>
      <c r="Q65" s="27" t="s">
        <v>56</v>
      </c>
      <c r="R65" s="29">
        <f t="shared" si="33"/>
        <v>92491.254623210276</v>
      </c>
      <c r="S65" s="29">
        <f t="shared" si="34"/>
        <v>457548.36021330563</v>
      </c>
      <c r="T65" s="35">
        <f t="shared" si="35"/>
        <v>30.027778956657784</v>
      </c>
      <c r="U65" s="42">
        <v>0.89970667843387275</v>
      </c>
      <c r="V65" s="43">
        <f t="shared" si="48"/>
        <v>0.10029332156612725</v>
      </c>
      <c r="W65" s="29">
        <f t="shared" si="44"/>
        <v>411659.31539037835</v>
      </c>
      <c r="X65" s="29">
        <f t="shared" si="36"/>
        <v>2132282.7204936659</v>
      </c>
      <c r="Y65" s="35">
        <f t="shared" si="45"/>
        <v>23.053884707047523</v>
      </c>
      <c r="Z65" s="36">
        <f t="shared" si="46"/>
        <v>6.9738942496102609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2809</v>
      </c>
      <c r="E66" s="49">
        <f t="shared" si="37"/>
        <v>23</v>
      </c>
      <c r="F66" s="3">
        <f t="shared" si="38"/>
        <v>8.1879672481310079E-3</v>
      </c>
      <c r="G66" s="2">
        <v>0.5</v>
      </c>
      <c r="H66" s="3">
        <f t="shared" si="39"/>
        <v>4.0118611547182971E-2</v>
      </c>
      <c r="I66" s="3">
        <f t="shared" si="40"/>
        <v>0.95988138845281701</v>
      </c>
      <c r="J66" s="5">
        <f t="shared" si="47"/>
        <v>90528.089462111995</v>
      </c>
      <c r="K66" s="5">
        <f t="shared" si="41"/>
        <v>3631.8612552390991</v>
      </c>
      <c r="L66" s="5">
        <f t="shared" si="42"/>
        <v>443560.79417246225</v>
      </c>
      <c r="M66" s="5">
        <f t="shared" si="32"/>
        <v>2319758.5890364046</v>
      </c>
      <c r="N66" s="33">
        <f t="shared" si="43"/>
        <v>25.624738164912614</v>
      </c>
      <c r="O66" s="4"/>
      <c r="Q66" s="27" t="s">
        <v>58</v>
      </c>
      <c r="R66" s="29">
        <f t="shared" si="33"/>
        <v>90528.089462111995</v>
      </c>
      <c r="S66" s="29">
        <f t="shared" si="34"/>
        <v>443560.79417246225</v>
      </c>
      <c r="T66" s="35">
        <f t="shared" si="35"/>
        <v>25.624738164912614</v>
      </c>
      <c r="U66" s="42">
        <v>0.86438699185239576</v>
      </c>
      <c r="V66" s="43">
        <f t="shared" si="48"/>
        <v>0.13561300814760424</v>
      </c>
      <c r="W66" s="29">
        <f t="shared" si="44"/>
        <v>383408.18057839433</v>
      </c>
      <c r="X66" s="29">
        <f t="shared" si="36"/>
        <v>1720623.4051032877</v>
      </c>
      <c r="Y66" s="35">
        <f t="shared" si="45"/>
        <v>19.006514059080043</v>
      </c>
      <c r="Z66" s="36">
        <f t="shared" si="46"/>
        <v>6.6182241058325708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2237</v>
      </c>
      <c r="E67" s="49">
        <f t="shared" si="37"/>
        <v>28</v>
      </c>
      <c r="F67" s="3">
        <f t="shared" si="38"/>
        <v>1.2516763522574878E-2</v>
      </c>
      <c r="G67" s="2">
        <v>0.5</v>
      </c>
      <c r="H67" s="3">
        <f t="shared" si="39"/>
        <v>6.0684872128305166E-2</v>
      </c>
      <c r="I67" s="3">
        <f t="shared" si="40"/>
        <v>0.9393151278716948</v>
      </c>
      <c r="J67" s="5">
        <f t="shared" si="47"/>
        <v>86896.228206872896</v>
      </c>
      <c r="K67" s="5">
        <f t="shared" si="41"/>
        <v>5273.2864971661065</v>
      </c>
      <c r="L67" s="5">
        <f t="shared" si="42"/>
        <v>421297.92479144927</v>
      </c>
      <c r="M67" s="5">
        <f t="shared" si="32"/>
        <v>1876197.7948639423</v>
      </c>
      <c r="N67" s="33">
        <f t="shared" si="43"/>
        <v>21.591245484180266</v>
      </c>
      <c r="O67" s="4"/>
      <c r="Q67" s="27" t="s">
        <v>60</v>
      </c>
      <c r="R67" s="29">
        <f t="shared" si="33"/>
        <v>86896.228206872896</v>
      </c>
      <c r="S67" s="29">
        <f t="shared" si="34"/>
        <v>421297.92479144927</v>
      </c>
      <c r="T67" s="35">
        <f t="shared" si="35"/>
        <v>21.591245484180266</v>
      </c>
      <c r="U67" s="42">
        <v>0.82345390469096191</v>
      </c>
      <c r="V67" s="43">
        <f t="shared" si="48"/>
        <v>0.17654609530903809</v>
      </c>
      <c r="W67" s="29">
        <f t="shared" si="44"/>
        <v>346919.42120771809</v>
      </c>
      <c r="X67" s="29">
        <f t="shared" si="36"/>
        <v>1337215.2245248933</v>
      </c>
      <c r="Y67" s="35">
        <f t="shared" si="45"/>
        <v>15.388645193453042</v>
      </c>
      <c r="Z67" s="36">
        <f t="shared" si="46"/>
        <v>6.202600290727224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1528</v>
      </c>
      <c r="E68" s="49">
        <f t="shared" si="37"/>
        <v>25</v>
      </c>
      <c r="F68" s="3">
        <f t="shared" si="38"/>
        <v>1.6361256544502618E-2</v>
      </c>
      <c r="G68" s="2">
        <v>0.5</v>
      </c>
      <c r="H68" s="3">
        <f t="shared" si="39"/>
        <v>7.8591637849732776E-2</v>
      </c>
      <c r="I68" s="3">
        <f t="shared" si="40"/>
        <v>0.92140836215026722</v>
      </c>
      <c r="J68" s="5">
        <f t="shared" si="47"/>
        <v>81622.941709706793</v>
      </c>
      <c r="K68" s="5">
        <f t="shared" si="41"/>
        <v>6414.8806750791246</v>
      </c>
      <c r="L68" s="5">
        <f t="shared" si="42"/>
        <v>392077.50686083618</v>
      </c>
      <c r="M68" s="5">
        <f t="shared" si="32"/>
        <v>1454899.8700724931</v>
      </c>
      <c r="N68" s="33">
        <f t="shared" si="43"/>
        <v>17.824643900324816</v>
      </c>
      <c r="O68" s="4"/>
      <c r="Q68" s="27" t="s">
        <v>62</v>
      </c>
      <c r="R68" s="29">
        <f t="shared" si="33"/>
        <v>81622.941709706793</v>
      </c>
      <c r="S68" s="29">
        <f t="shared" si="34"/>
        <v>392077.50686083618</v>
      </c>
      <c r="T68" s="35">
        <f t="shared" si="35"/>
        <v>17.824643900324816</v>
      </c>
      <c r="U68" s="42">
        <v>0.7557222850963411</v>
      </c>
      <c r="V68" s="43">
        <f t="shared" si="48"/>
        <v>0.2442777149036589</v>
      </c>
      <c r="W68" s="29">
        <f t="shared" si="44"/>
        <v>296301.70941974747</v>
      </c>
      <c r="X68" s="29">
        <f t="shared" si="36"/>
        <v>990295.80331717513</v>
      </c>
      <c r="Y68" s="35">
        <f t="shared" si="45"/>
        <v>12.132566930008194</v>
      </c>
      <c r="Z68" s="36">
        <f t="shared" si="46"/>
        <v>5.6920769703166219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1125</v>
      </c>
      <c r="E69" s="49">
        <f t="shared" si="37"/>
        <v>32</v>
      </c>
      <c r="F69" s="3">
        <f t="shared" si="38"/>
        <v>2.8444444444444446E-2</v>
      </c>
      <c r="G69" s="2">
        <v>0.5</v>
      </c>
      <c r="H69" s="3">
        <f t="shared" si="39"/>
        <v>0.13278008298755187</v>
      </c>
      <c r="I69" s="3">
        <f t="shared" si="40"/>
        <v>0.86721991701244816</v>
      </c>
      <c r="J69" s="5">
        <f t="shared" si="47"/>
        <v>75208.061034627666</v>
      </c>
      <c r="K69" s="5">
        <f t="shared" si="41"/>
        <v>9986.1325855107279</v>
      </c>
      <c r="L69" s="5">
        <f t="shared" si="42"/>
        <v>351074.97370936151</v>
      </c>
      <c r="M69" s="5">
        <f t="shared" si="32"/>
        <v>1062822.3632116569</v>
      </c>
      <c r="N69" s="33">
        <f t="shared" si="43"/>
        <v>14.131761257909668</v>
      </c>
      <c r="O69" s="4"/>
      <c r="Q69" s="27" t="s">
        <v>64</v>
      </c>
      <c r="R69" s="29">
        <f t="shared" si="33"/>
        <v>75208.061034627666</v>
      </c>
      <c r="S69" s="29">
        <f t="shared" si="34"/>
        <v>351074.97370936151</v>
      </c>
      <c r="T69" s="35">
        <f t="shared" si="35"/>
        <v>14.131761257909668</v>
      </c>
      <c r="U69" s="42">
        <v>0.69850988448397933</v>
      </c>
      <c r="V69" s="43">
        <f t="shared" si="48"/>
        <v>0.30149011551602067</v>
      </c>
      <c r="W69" s="29">
        <f t="shared" si="44"/>
        <v>245229.3393309422</v>
      </c>
      <c r="X69" s="29">
        <f t="shared" si="36"/>
        <v>693994.09389742767</v>
      </c>
      <c r="Y69" s="35">
        <f t="shared" si="45"/>
        <v>9.2276557107075998</v>
      </c>
      <c r="Z69" s="36">
        <f t="shared" si="46"/>
        <v>4.904105547202068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688</v>
      </c>
      <c r="E70" s="49">
        <f t="shared" si="37"/>
        <v>41</v>
      </c>
      <c r="F70" s="3">
        <f t="shared" si="38"/>
        <v>5.9593023255813955E-2</v>
      </c>
      <c r="G70" s="2">
        <v>0.5</v>
      </c>
      <c r="H70" s="3">
        <f t="shared" si="39"/>
        <v>0.25932953826691968</v>
      </c>
      <c r="I70" s="3">
        <f t="shared" si="40"/>
        <v>0.74067046173308038</v>
      </c>
      <c r="J70" s="5">
        <f t="shared" si="47"/>
        <v>65221.928449116938</v>
      </c>
      <c r="K70" s="5">
        <f t="shared" si="41"/>
        <v>16913.972589587567</v>
      </c>
      <c r="L70" s="5">
        <f t="shared" si="42"/>
        <v>283824.71077161579</v>
      </c>
      <c r="M70" s="5">
        <f t="shared" si="32"/>
        <v>711747.38950229553</v>
      </c>
      <c r="N70" s="33">
        <f t="shared" si="43"/>
        <v>10.91270078065182</v>
      </c>
      <c r="O70" s="4"/>
      <c r="Q70" s="27" t="s">
        <v>66</v>
      </c>
      <c r="R70" s="29">
        <f t="shared" si="33"/>
        <v>65221.928449116938</v>
      </c>
      <c r="S70" s="29">
        <f t="shared" si="34"/>
        <v>283824.71077161579</v>
      </c>
      <c r="T70" s="35">
        <f t="shared" si="35"/>
        <v>10.91270078065182</v>
      </c>
      <c r="U70" s="42">
        <v>0.67065690345363116</v>
      </c>
      <c r="V70" s="43">
        <f t="shared" si="48"/>
        <v>0.32934309654636884</v>
      </c>
      <c r="W70" s="29">
        <f t="shared" si="44"/>
        <v>190349.00164971431</v>
      </c>
      <c r="X70" s="29">
        <f t="shared" si="36"/>
        <v>448764.75456648541</v>
      </c>
      <c r="Y70" s="35">
        <f t="shared" si="45"/>
        <v>6.8805808910816006</v>
      </c>
      <c r="Z70" s="36">
        <f t="shared" si="46"/>
        <v>4.0321198895702191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381</v>
      </c>
      <c r="E71" s="49">
        <f t="shared" si="49"/>
        <v>30</v>
      </c>
      <c r="F71" s="3">
        <f t="shared" si="38"/>
        <v>7.874015748031496E-2</v>
      </c>
      <c r="G71" s="2">
        <v>0.5</v>
      </c>
      <c r="H71" s="3">
        <f t="shared" si="39"/>
        <v>0.3289473684210526</v>
      </c>
      <c r="I71" s="3">
        <f t="shared" si="40"/>
        <v>0.67105263157894735</v>
      </c>
      <c r="J71" s="5">
        <f t="shared" si="47"/>
        <v>48307.955859529371</v>
      </c>
      <c r="K71" s="5">
        <f t="shared" si="41"/>
        <v>15890.774953792556</v>
      </c>
      <c r="L71" s="5">
        <f t="shared" si="42"/>
        <v>201812.84191316547</v>
      </c>
      <c r="M71" s="5">
        <f>L71+M72</f>
        <v>427922.67873067979</v>
      </c>
      <c r="N71" s="33">
        <f t="shared" si="43"/>
        <v>8.8582236842105271</v>
      </c>
      <c r="O71" s="4"/>
      <c r="Q71" s="27" t="s">
        <v>68</v>
      </c>
      <c r="R71" s="29">
        <f t="shared" si="33"/>
        <v>48307.955859529371</v>
      </c>
      <c r="S71" s="29">
        <f t="shared" si="34"/>
        <v>201812.84191316547</v>
      </c>
      <c r="T71" s="35">
        <f t="shared" si="35"/>
        <v>8.8582236842105271</v>
      </c>
      <c r="U71" s="42">
        <v>0.63527807449444496</v>
      </c>
      <c r="V71" s="43">
        <f t="shared" si="48"/>
        <v>0.36472192550555504</v>
      </c>
      <c r="W71" s="29">
        <f t="shared" si="44"/>
        <v>128207.27361884757</v>
      </c>
      <c r="X71" s="29">
        <f>X72+W71</f>
        <v>258415.75291677113</v>
      </c>
      <c r="Y71" s="35">
        <f t="shared" si="45"/>
        <v>5.3493414970444313</v>
      </c>
      <c r="Z71" s="36">
        <f t="shared" si="46"/>
        <v>3.5088821871660958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279</v>
      </c>
      <c r="E72" s="50">
        <f t="shared" si="49"/>
        <v>40</v>
      </c>
      <c r="F72" s="17">
        <f t="shared" si="38"/>
        <v>0.14336917562724014</v>
      </c>
      <c r="G72" s="12"/>
      <c r="H72" s="17">
        <v>1</v>
      </c>
      <c r="I72" s="17">
        <f t="shared" si="40"/>
        <v>0</v>
      </c>
      <c r="J72" s="21">
        <f t="shared" si="47"/>
        <v>32417.180905736815</v>
      </c>
      <c r="K72" s="21">
        <f t="shared" si="41"/>
        <v>32417.180905736815</v>
      </c>
      <c r="L72" s="21">
        <f>K72/F72</f>
        <v>226109.8368175143</v>
      </c>
      <c r="M72" s="21">
        <f>L72</f>
        <v>226109.8368175143</v>
      </c>
      <c r="N72" s="34">
        <f t="shared" si="43"/>
        <v>6.9750000000000005</v>
      </c>
      <c r="O72" s="4"/>
      <c r="Q72" s="30" t="s">
        <v>69</v>
      </c>
      <c r="R72" s="31">
        <f t="shared" si="33"/>
        <v>32417.180905736815</v>
      </c>
      <c r="S72" s="31">
        <f t="shared" si="34"/>
        <v>226109.8368175143</v>
      </c>
      <c r="T72" s="38">
        <f t="shared" si="35"/>
        <v>6.9750000000000005</v>
      </c>
      <c r="U72" s="44">
        <v>0.57586384179742911</v>
      </c>
      <c r="V72" s="45">
        <f t="shared" si="48"/>
        <v>0.42413615820257089</v>
      </c>
      <c r="W72" s="31">
        <f t="shared" si="44"/>
        <v>130208.47929792356</v>
      </c>
      <c r="X72" s="31">
        <f>W72</f>
        <v>130208.47929792356</v>
      </c>
      <c r="Y72" s="38">
        <f t="shared" si="45"/>
        <v>4.0166502965370681</v>
      </c>
      <c r="Z72" s="37">
        <f t="shared" si="46"/>
        <v>2.9583497034629325</v>
      </c>
    </row>
    <row r="73" spans="1:26" s="2" customFormat="1" ht="13.2" x14ac:dyDescent="0.25">
      <c r="B73" s="2" t="s">
        <v>70</v>
      </c>
      <c r="D73" s="25">
        <f>SUM(D54:D72)</f>
        <v>49740</v>
      </c>
      <c r="E73" s="25">
        <f>SUM(E54:E72)</f>
        <v>298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72.625715295072894</v>
      </c>
      <c r="F78" s="54">
        <f>$Y$4</f>
        <v>66.004518304539488</v>
      </c>
      <c r="G78" s="54">
        <f>E78-F78</f>
        <v>6.6211969905334058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81.228553363726036</v>
      </c>
      <c r="F79" s="54">
        <f>$Y$29</f>
        <v>71.663085934860746</v>
      </c>
      <c r="G79" s="54">
        <f t="shared" ref="G79:G80" si="50">E79-F79</f>
        <v>9.5654674288652899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76.763508911508367</v>
      </c>
      <c r="F80" s="54">
        <f>$Y$54</f>
        <v>68.066892596957373</v>
      </c>
      <c r="G80" s="54">
        <f t="shared" si="50"/>
        <v>8.6966163145509938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28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264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7260600.6560716974</v>
      </c>
      <c r="N4" s="32">
        <f>M4/J4</f>
        <v>72.606006560716978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72.606006560716978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6598625.4930822635</v>
      </c>
      <c r="Y4" s="40">
        <f>X4/R4</f>
        <v>65.986254930822639</v>
      </c>
      <c r="Z4" s="36">
        <f>T4-Y4</f>
        <v>6.6197516298943384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1219</v>
      </c>
      <c r="E5">
        <v>1</v>
      </c>
      <c r="F5" s="3">
        <f t="shared" ref="F5:F22" si="5">E5/D5</f>
        <v>8.2034454470877774E-4</v>
      </c>
      <c r="G5" s="2">
        <v>0.4</v>
      </c>
      <c r="H5" s="3">
        <f t="shared" ref="H5:H21" si="6">C5*F5/(1+(1-G5)*C5*F5)</f>
        <v>3.2749304077288361E-3</v>
      </c>
      <c r="I5" s="3">
        <f t="shared" ref="I5:I22" si="7">1-H5</f>
        <v>0.99672506959227114</v>
      </c>
      <c r="J5" s="5">
        <f>I4*J4</f>
        <v>100000</v>
      </c>
      <c r="K5" s="5">
        <f t="shared" ref="K5:K22" si="8">J5*H5</f>
        <v>327.4930407728836</v>
      </c>
      <c r="L5" s="5">
        <f t="shared" ref="L5:L21" si="9">C5*(J6+G5*K5)</f>
        <v>399214.01670214511</v>
      </c>
      <c r="M5" s="5">
        <f t="shared" si="0"/>
        <v>7160600.6560716974</v>
      </c>
      <c r="N5" s="33">
        <f t="shared" ref="N5:N22" si="10">M5/J5</f>
        <v>71.606006560716978</v>
      </c>
      <c r="O5" s="4"/>
      <c r="Q5" s="27" t="s">
        <v>36</v>
      </c>
      <c r="R5" s="29">
        <f t="shared" si="1"/>
        <v>100000</v>
      </c>
      <c r="S5" s="29">
        <f t="shared" si="2"/>
        <v>399214.01670214511</v>
      </c>
      <c r="T5" s="35">
        <f t="shared" si="3"/>
        <v>71.606006560716978</v>
      </c>
      <c r="U5" s="42">
        <v>0.96680194174873568</v>
      </c>
      <c r="V5" s="43">
        <f>1-U5</f>
        <v>3.3198058251264317E-2</v>
      </c>
      <c r="W5" s="29">
        <f t="shared" ref="W5:W22" si="11">S5*U5</f>
        <v>385960.88652094611</v>
      </c>
      <c r="X5" s="29">
        <f t="shared" si="4"/>
        <v>6501945.2989073899</v>
      </c>
      <c r="Y5" s="35">
        <f t="shared" ref="Y5:Y22" si="12">X5/R5</f>
        <v>65.019452989073898</v>
      </c>
      <c r="Z5" s="36">
        <f t="shared" ref="Z5:Z22" si="13">T5-Y5</f>
        <v>6.5865535716430799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1524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99672.506959227117</v>
      </c>
      <c r="K6" s="5">
        <f t="shared" si="8"/>
        <v>0</v>
      </c>
      <c r="L6" s="5">
        <f t="shared" si="9"/>
        <v>498362.53479613562</v>
      </c>
      <c r="M6" s="5">
        <f t="shared" si="0"/>
        <v>6761386.639369552</v>
      </c>
      <c r="N6" s="33">
        <f t="shared" si="10"/>
        <v>67.836024653572949</v>
      </c>
      <c r="O6" s="4"/>
      <c r="Q6" s="27" t="s">
        <v>38</v>
      </c>
      <c r="R6" s="29">
        <f t="shared" si="1"/>
        <v>99672.506959227117</v>
      </c>
      <c r="S6" s="29">
        <f t="shared" si="2"/>
        <v>498362.53479613562</v>
      </c>
      <c r="T6" s="35">
        <f t="shared" si="3"/>
        <v>67.836024653572949</v>
      </c>
      <c r="U6" s="42">
        <v>0.96680194174873568</v>
      </c>
      <c r="V6" s="43">
        <f>1-U6</f>
        <v>3.3198058251264317E-2</v>
      </c>
      <c r="W6" s="29">
        <f t="shared" si="11"/>
        <v>481817.86633572576</v>
      </c>
      <c r="X6" s="29">
        <f t="shared" si="4"/>
        <v>6115984.4123864435</v>
      </c>
      <c r="Y6" s="35">
        <f t="shared" si="12"/>
        <v>61.360796462040433</v>
      </c>
      <c r="Z6" s="36">
        <f t="shared" si="13"/>
        <v>6.4752281915325156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1614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99672.506959227117</v>
      </c>
      <c r="K7" s="5">
        <f t="shared" si="8"/>
        <v>0</v>
      </c>
      <c r="L7" s="5">
        <f t="shared" si="9"/>
        <v>498362.53479613562</v>
      </c>
      <c r="M7" s="5">
        <f t="shared" si="0"/>
        <v>6263024.1045734165</v>
      </c>
      <c r="N7" s="33">
        <f t="shared" si="10"/>
        <v>62.836024653572949</v>
      </c>
      <c r="O7" s="4"/>
      <c r="Q7" s="27" t="s">
        <v>40</v>
      </c>
      <c r="R7" s="29">
        <f t="shared" si="1"/>
        <v>99672.506959227117</v>
      </c>
      <c r="S7" s="29">
        <f t="shared" si="2"/>
        <v>498362.53479613562</v>
      </c>
      <c r="T7" s="35">
        <f t="shared" si="3"/>
        <v>62.836024653572949</v>
      </c>
      <c r="U7" s="42">
        <v>0.96680194174873568</v>
      </c>
      <c r="V7" s="43">
        <f>1-U7</f>
        <v>3.3198058251264317E-2</v>
      </c>
      <c r="W7" s="29">
        <f t="shared" si="11"/>
        <v>481817.86633572576</v>
      </c>
      <c r="X7" s="29">
        <f t="shared" si="4"/>
        <v>5634166.5460507181</v>
      </c>
      <c r="Y7" s="35">
        <f t="shared" si="12"/>
        <v>56.526786753296754</v>
      </c>
      <c r="Z7" s="36">
        <f t="shared" si="13"/>
        <v>6.3092379002761945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1850</v>
      </c>
      <c r="E8">
        <v>1</v>
      </c>
      <c r="F8" s="3">
        <f t="shared" si="5"/>
        <v>5.4054054054054055E-4</v>
      </c>
      <c r="G8" s="2">
        <v>0.5</v>
      </c>
      <c r="H8" s="3">
        <f t="shared" si="6"/>
        <v>2.6990553306342779E-3</v>
      </c>
      <c r="I8" s="3">
        <f t="shared" si="7"/>
        <v>0.9973009446693657</v>
      </c>
      <c r="J8" s="5">
        <f t="shared" si="14"/>
        <v>99672.506959227117</v>
      </c>
      <c r="K8" s="5">
        <f t="shared" si="8"/>
        <v>269.02161122598409</v>
      </c>
      <c r="L8" s="5">
        <f t="shared" si="9"/>
        <v>497689.98076807067</v>
      </c>
      <c r="M8" s="5">
        <f t="shared" si="0"/>
        <v>5764661.569777281</v>
      </c>
      <c r="N8" s="33">
        <f t="shared" si="10"/>
        <v>57.836024653572949</v>
      </c>
      <c r="O8" s="4"/>
      <c r="Q8" s="27" t="s">
        <v>42</v>
      </c>
      <c r="R8" s="29">
        <f t="shared" si="1"/>
        <v>99672.506959227117</v>
      </c>
      <c r="S8" s="29">
        <f t="shared" si="2"/>
        <v>497689.98076807067</v>
      </c>
      <c r="T8" s="35">
        <f t="shared" si="3"/>
        <v>57.836024653572949</v>
      </c>
      <c r="U8" s="42">
        <v>0.96680194174873568</v>
      </c>
      <c r="V8" s="43">
        <f>1-U8</f>
        <v>3.3198058251264317E-2</v>
      </c>
      <c r="W8" s="29">
        <f t="shared" si="11"/>
        <v>481167.63979546167</v>
      </c>
      <c r="X8" s="29">
        <f t="shared" si="4"/>
        <v>5152348.6797149926</v>
      </c>
      <c r="Y8" s="35">
        <f t="shared" si="12"/>
        <v>51.692777044553083</v>
      </c>
      <c r="Z8" s="36">
        <f t="shared" si="13"/>
        <v>6.1432476090198662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1898</v>
      </c>
      <c r="E9">
        <v>5</v>
      </c>
      <c r="F9" s="3">
        <f t="shared" si="5"/>
        <v>2.6343519494204425E-3</v>
      </c>
      <c r="G9" s="2">
        <v>0.5</v>
      </c>
      <c r="H9" s="3">
        <f t="shared" si="6"/>
        <v>1.3085579691180316E-2</v>
      </c>
      <c r="I9" s="3">
        <f t="shared" si="7"/>
        <v>0.98691442030881971</v>
      </c>
      <c r="J9" s="5">
        <f t="shared" si="14"/>
        <v>99403.485348001137</v>
      </c>
      <c r="K9" s="5">
        <f t="shared" si="8"/>
        <v>1300.7522291023438</v>
      </c>
      <c r="L9" s="5">
        <f t="shared" si="9"/>
        <v>493765.54616724979</v>
      </c>
      <c r="M9" s="5">
        <f t="shared" si="0"/>
        <v>5266971.5890092105</v>
      </c>
      <c r="N9" s="33">
        <f t="shared" si="10"/>
        <v>52.985783854259211</v>
      </c>
      <c r="O9" s="4"/>
      <c r="Q9" s="27" t="s">
        <v>44</v>
      </c>
      <c r="R9" s="29">
        <f t="shared" si="1"/>
        <v>99403.485348001137</v>
      </c>
      <c r="S9" s="29">
        <f t="shared" si="2"/>
        <v>493765.54616724979</v>
      </c>
      <c r="T9" s="35">
        <f t="shared" si="3"/>
        <v>52.985783854259211</v>
      </c>
      <c r="U9" s="42">
        <v>0.9555940589531835</v>
      </c>
      <c r="V9" s="43">
        <f t="shared" ref="V9:V22" si="15">1-U9</f>
        <v>4.4405941046816499E-2</v>
      </c>
      <c r="W9" s="29">
        <f t="shared" si="11"/>
        <v>471839.42243319773</v>
      </c>
      <c r="X9" s="29">
        <f t="shared" si="4"/>
        <v>4671181.039919531</v>
      </c>
      <c r="Y9" s="35">
        <f t="shared" si="12"/>
        <v>46.992125311966859</v>
      </c>
      <c r="Z9" s="36">
        <f t="shared" si="13"/>
        <v>5.9936585422923514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1845</v>
      </c>
      <c r="E10">
        <v>7</v>
      </c>
      <c r="F10" s="3">
        <f t="shared" si="5"/>
        <v>3.7940379403794038E-3</v>
      </c>
      <c r="G10" s="2">
        <v>0.5</v>
      </c>
      <c r="H10" s="3">
        <f t="shared" si="6"/>
        <v>1.8791946308724831E-2</v>
      </c>
      <c r="I10" s="3">
        <f t="shared" si="7"/>
        <v>0.98120805369127517</v>
      </c>
      <c r="J10" s="5">
        <f t="shared" si="14"/>
        <v>98102.733118898788</v>
      </c>
      <c r="K10" s="5">
        <f t="shared" si="8"/>
        <v>1843.5412935095073</v>
      </c>
      <c r="L10" s="5">
        <f t="shared" si="9"/>
        <v>485904.81236072019</v>
      </c>
      <c r="M10" s="5">
        <f t="shared" si="0"/>
        <v>4773206.0428419607</v>
      </c>
      <c r="N10" s="33">
        <f t="shared" si="10"/>
        <v>48.655179026020804</v>
      </c>
      <c r="O10" s="4"/>
      <c r="Q10" s="27" t="s">
        <v>46</v>
      </c>
      <c r="R10" s="29">
        <f t="shared" si="1"/>
        <v>98102.733118898788</v>
      </c>
      <c r="S10" s="29">
        <f t="shared" si="2"/>
        <v>485904.81236072019</v>
      </c>
      <c r="T10" s="35">
        <f t="shared" si="3"/>
        <v>48.655179026020804</v>
      </c>
      <c r="U10" s="42">
        <v>0.96363095511775332</v>
      </c>
      <c r="V10" s="43">
        <f t="shared" si="15"/>
        <v>3.6369044882246682E-2</v>
      </c>
      <c r="W10" s="29">
        <f t="shared" si="11"/>
        <v>468232.91843147349</v>
      </c>
      <c r="X10" s="29">
        <f t="shared" si="4"/>
        <v>4199341.6174863335</v>
      </c>
      <c r="Y10" s="35">
        <f t="shared" si="12"/>
        <v>42.805551731130727</v>
      </c>
      <c r="Z10" s="36">
        <f t="shared" si="13"/>
        <v>5.8496272948900767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2053</v>
      </c>
      <c r="E11">
        <v>6</v>
      </c>
      <c r="F11" s="3">
        <f t="shared" si="5"/>
        <v>2.9225523623964927E-3</v>
      </c>
      <c r="G11" s="2">
        <v>0.5</v>
      </c>
      <c r="H11" s="3">
        <f t="shared" si="6"/>
        <v>1.4506769825918761E-2</v>
      </c>
      <c r="I11" s="3">
        <f t="shared" si="7"/>
        <v>0.98549323017408119</v>
      </c>
      <c r="J11" s="5">
        <f t="shared" si="14"/>
        <v>96259.19182538928</v>
      </c>
      <c r="K11" s="5">
        <f t="shared" si="8"/>
        <v>1396.4099394398831</v>
      </c>
      <c r="L11" s="5">
        <f t="shared" si="9"/>
        <v>477804.9342783466</v>
      </c>
      <c r="M11" s="5">
        <f t="shared" si="0"/>
        <v>4287301.2304812409</v>
      </c>
      <c r="N11" s="33">
        <f t="shared" si="10"/>
        <v>44.53913594307182</v>
      </c>
      <c r="O11" s="4"/>
      <c r="Q11" s="27" t="s">
        <v>48</v>
      </c>
      <c r="R11" s="29">
        <f t="shared" si="1"/>
        <v>96259.19182538928</v>
      </c>
      <c r="S11" s="29">
        <f t="shared" si="2"/>
        <v>477804.9342783466</v>
      </c>
      <c r="T11" s="35">
        <f t="shared" si="3"/>
        <v>44.53913594307182</v>
      </c>
      <c r="U11" s="42">
        <v>0.96005435016735896</v>
      </c>
      <c r="V11" s="43">
        <f t="shared" si="15"/>
        <v>3.9945649832641039E-2</v>
      </c>
      <c r="W11" s="29">
        <f t="shared" si="11"/>
        <v>458718.7056853557</v>
      </c>
      <c r="X11" s="29">
        <f t="shared" si="4"/>
        <v>3731108.69905486</v>
      </c>
      <c r="Y11" s="35">
        <f t="shared" si="12"/>
        <v>38.761064042828835</v>
      </c>
      <c r="Z11" s="36">
        <f t="shared" si="13"/>
        <v>5.7780719002429848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2115</v>
      </c>
      <c r="E12">
        <v>8</v>
      </c>
      <c r="F12" s="3">
        <f t="shared" si="5"/>
        <v>3.7825059101654845E-3</v>
      </c>
      <c r="G12" s="2">
        <v>0.5</v>
      </c>
      <c r="H12" s="3">
        <f t="shared" si="6"/>
        <v>1.873536299765808E-2</v>
      </c>
      <c r="I12" s="3">
        <f t="shared" si="7"/>
        <v>0.9812646370023419</v>
      </c>
      <c r="J12" s="5">
        <f t="shared" si="14"/>
        <v>94862.781885949385</v>
      </c>
      <c r="K12" s="5">
        <f t="shared" si="8"/>
        <v>1777.2886536009253</v>
      </c>
      <c r="L12" s="5">
        <f t="shared" si="9"/>
        <v>469870.68779574463</v>
      </c>
      <c r="M12" s="5">
        <f t="shared" si="0"/>
        <v>3809496.2962028938</v>
      </c>
      <c r="N12" s="33">
        <f t="shared" si="10"/>
        <v>40.157965225845203</v>
      </c>
      <c r="O12" s="4"/>
      <c r="Q12" s="27" t="s">
        <v>50</v>
      </c>
      <c r="R12" s="29">
        <f t="shared" si="1"/>
        <v>94862.781885949385</v>
      </c>
      <c r="S12" s="29">
        <f t="shared" si="2"/>
        <v>469870.68779574463</v>
      </c>
      <c r="T12" s="35">
        <f t="shared" si="3"/>
        <v>40.157965225845203</v>
      </c>
      <c r="U12" s="42">
        <v>0.94127750867207383</v>
      </c>
      <c r="V12" s="43">
        <f t="shared" si="15"/>
        <v>5.8722491327926174E-2</v>
      </c>
      <c r="W12" s="29">
        <f t="shared" si="11"/>
        <v>442278.71040641231</v>
      </c>
      <c r="X12" s="29">
        <f t="shared" si="4"/>
        <v>3272389.9933695043</v>
      </c>
      <c r="Y12" s="35">
        <f t="shared" si="12"/>
        <v>34.496036573160993</v>
      </c>
      <c r="Z12" s="36">
        <f t="shared" si="13"/>
        <v>5.6619286526842103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2240</v>
      </c>
      <c r="E13">
        <v>9</v>
      </c>
      <c r="F13" s="3">
        <f t="shared" si="5"/>
        <v>4.0178571428571425E-3</v>
      </c>
      <c r="G13" s="2">
        <v>0.5</v>
      </c>
      <c r="H13" s="3">
        <f t="shared" si="6"/>
        <v>1.9889502762430938E-2</v>
      </c>
      <c r="I13" s="3">
        <f t="shared" si="7"/>
        <v>0.98011049723756904</v>
      </c>
      <c r="J13" s="5">
        <f t="shared" si="14"/>
        <v>93085.493232348454</v>
      </c>
      <c r="K13" s="5">
        <f t="shared" si="8"/>
        <v>1851.424174787041</v>
      </c>
      <c r="L13" s="5">
        <f t="shared" si="9"/>
        <v>460798.9057247747</v>
      </c>
      <c r="M13" s="5">
        <f t="shared" si="0"/>
        <v>3339625.6084071491</v>
      </c>
      <c r="N13" s="33">
        <f t="shared" si="10"/>
        <v>35.876971721804061</v>
      </c>
      <c r="O13" s="4"/>
      <c r="Q13" s="27" t="s">
        <v>52</v>
      </c>
      <c r="R13" s="29">
        <f t="shared" si="1"/>
        <v>93085.493232348454</v>
      </c>
      <c r="S13" s="29">
        <f t="shared" si="2"/>
        <v>460798.9057247747</v>
      </c>
      <c r="T13" s="35">
        <f t="shared" si="3"/>
        <v>35.876971721804061</v>
      </c>
      <c r="U13" s="42">
        <v>0.95386474178345915</v>
      </c>
      <c r="V13" s="43">
        <f t="shared" si="15"/>
        <v>4.6135258216540853E-2</v>
      </c>
      <c r="W13" s="29">
        <f t="shared" si="11"/>
        <v>439539.82922326273</v>
      </c>
      <c r="X13" s="29">
        <f t="shared" si="4"/>
        <v>2830111.282963092</v>
      </c>
      <c r="Y13" s="35">
        <f t="shared" si="12"/>
        <v>30.403354858945846</v>
      </c>
      <c r="Z13" s="36">
        <f t="shared" si="13"/>
        <v>5.4736168628582149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2152</v>
      </c>
      <c r="E14">
        <v>8</v>
      </c>
      <c r="F14" s="3">
        <f t="shared" si="5"/>
        <v>3.7174721189591076E-3</v>
      </c>
      <c r="G14" s="2">
        <v>0.5</v>
      </c>
      <c r="H14" s="3">
        <f t="shared" si="6"/>
        <v>1.8416206261510127E-2</v>
      </c>
      <c r="I14" s="3">
        <f t="shared" si="7"/>
        <v>0.98158379373848992</v>
      </c>
      <c r="J14" s="5">
        <f t="shared" si="14"/>
        <v>91234.069057561414</v>
      </c>
      <c r="K14" s="5">
        <f t="shared" si="8"/>
        <v>1680.1854338409098</v>
      </c>
      <c r="L14" s="5">
        <f t="shared" si="9"/>
        <v>451969.88170320482</v>
      </c>
      <c r="M14" s="5">
        <f t="shared" si="0"/>
        <v>2878826.7026823745</v>
      </c>
      <c r="N14" s="33">
        <f t="shared" si="10"/>
        <v>31.554294710521621</v>
      </c>
      <c r="O14" s="4"/>
      <c r="Q14" s="27" t="s">
        <v>54</v>
      </c>
      <c r="R14" s="29">
        <f t="shared" si="1"/>
        <v>91234.069057561414</v>
      </c>
      <c r="S14" s="29">
        <f t="shared" si="2"/>
        <v>451969.88170320482</v>
      </c>
      <c r="T14" s="35">
        <f t="shared" si="3"/>
        <v>31.554294710521621</v>
      </c>
      <c r="U14" s="42">
        <v>0.94210046609890041</v>
      </c>
      <c r="V14" s="43">
        <f t="shared" si="15"/>
        <v>5.7899533901099587E-2</v>
      </c>
      <c r="W14" s="29">
        <f t="shared" si="11"/>
        <v>425801.03621525416</v>
      </c>
      <c r="X14" s="29">
        <f t="shared" si="4"/>
        <v>2390571.4537398294</v>
      </c>
      <c r="Y14" s="35">
        <f t="shared" si="12"/>
        <v>26.202617930277444</v>
      </c>
      <c r="Z14" s="36">
        <f t="shared" si="13"/>
        <v>5.3516767802441763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1813</v>
      </c>
      <c r="E15">
        <v>15</v>
      </c>
      <c r="F15" s="3">
        <f t="shared" si="5"/>
        <v>8.2735797021511303E-3</v>
      </c>
      <c r="G15" s="2">
        <v>0.5</v>
      </c>
      <c r="H15" s="3">
        <f t="shared" si="6"/>
        <v>4.0529586598216698E-2</v>
      </c>
      <c r="I15" s="3">
        <f t="shared" si="7"/>
        <v>0.9594704134017833</v>
      </c>
      <c r="J15" s="5">
        <f t="shared" si="14"/>
        <v>89553.883623720511</v>
      </c>
      <c r="K15" s="5">
        <f t="shared" si="8"/>
        <v>3629.5818815342004</v>
      </c>
      <c r="L15" s="5">
        <f t="shared" si="9"/>
        <v>438695.463414767</v>
      </c>
      <c r="M15" s="5">
        <f t="shared" si="0"/>
        <v>2426856.8209791696</v>
      </c>
      <c r="N15" s="33">
        <f t="shared" si="10"/>
        <v>27.09940342929313</v>
      </c>
      <c r="O15" s="4"/>
      <c r="Q15" s="27" t="s">
        <v>56</v>
      </c>
      <c r="R15" s="29">
        <f t="shared" si="1"/>
        <v>89553.883623720511</v>
      </c>
      <c r="S15" s="29">
        <f t="shared" si="2"/>
        <v>438695.463414767</v>
      </c>
      <c r="T15" s="35">
        <f t="shared" si="3"/>
        <v>27.09940342929313</v>
      </c>
      <c r="U15" s="42">
        <v>0.91645683631107144</v>
      </c>
      <c r="V15" s="43">
        <f t="shared" si="15"/>
        <v>8.3543163688928557E-2</v>
      </c>
      <c r="W15" s="29">
        <f t="shared" si="11"/>
        <v>402045.45650511677</v>
      </c>
      <c r="X15" s="29">
        <f t="shared" si="4"/>
        <v>1964770.4175245753</v>
      </c>
      <c r="Y15" s="35">
        <f t="shared" si="12"/>
        <v>21.939533362729101</v>
      </c>
      <c r="Z15" s="36">
        <f t="shared" si="13"/>
        <v>5.1598700665640287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1390</v>
      </c>
      <c r="E16">
        <v>12</v>
      </c>
      <c r="F16" s="3">
        <f t="shared" si="5"/>
        <v>8.6330935251798559E-3</v>
      </c>
      <c r="G16" s="2">
        <v>0.5</v>
      </c>
      <c r="H16" s="3">
        <f t="shared" si="6"/>
        <v>4.2253521126760556E-2</v>
      </c>
      <c r="I16" s="3">
        <f t="shared" si="7"/>
        <v>0.95774647887323949</v>
      </c>
      <c r="J16" s="5">
        <f t="shared" si="14"/>
        <v>85924.301742186304</v>
      </c>
      <c r="K16" s="5">
        <f t="shared" si="8"/>
        <v>3630.604298965618</v>
      </c>
      <c r="L16" s="5">
        <f t="shared" si="9"/>
        <v>420544.99796351756</v>
      </c>
      <c r="M16" s="5">
        <f t="shared" si="0"/>
        <v>1988161.3575644027</v>
      </c>
      <c r="N16" s="33">
        <f t="shared" si="10"/>
        <v>23.138522132304672</v>
      </c>
      <c r="O16" s="4"/>
      <c r="Q16" s="27" t="s">
        <v>58</v>
      </c>
      <c r="R16" s="29">
        <f t="shared" si="1"/>
        <v>85924.301742186304</v>
      </c>
      <c r="S16" s="29">
        <f t="shared" si="2"/>
        <v>420544.99796351756</v>
      </c>
      <c r="T16" s="35">
        <f t="shared" si="3"/>
        <v>23.138522132304672</v>
      </c>
      <c r="U16" s="42">
        <v>0.8859396016463057</v>
      </c>
      <c r="V16" s="43">
        <f t="shared" si="15"/>
        <v>0.1140603983536943</v>
      </c>
      <c r="W16" s="29">
        <f t="shared" si="11"/>
        <v>372577.46797014517</v>
      </c>
      <c r="X16" s="29">
        <f t="shared" si="4"/>
        <v>1562724.9610194585</v>
      </c>
      <c r="Y16" s="35">
        <f t="shared" si="12"/>
        <v>18.187229099729844</v>
      </c>
      <c r="Z16" s="36">
        <f t="shared" si="13"/>
        <v>4.9512930325748279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1105</v>
      </c>
      <c r="E17">
        <v>19</v>
      </c>
      <c r="F17" s="3">
        <f t="shared" si="5"/>
        <v>1.7194570135746608E-2</v>
      </c>
      <c r="G17" s="2">
        <v>0.5</v>
      </c>
      <c r="H17" s="3">
        <f t="shared" si="6"/>
        <v>8.2429501084598691E-2</v>
      </c>
      <c r="I17" s="3">
        <f t="shared" si="7"/>
        <v>0.91757049891540132</v>
      </c>
      <c r="J17" s="5">
        <f t="shared" si="14"/>
        <v>82293.697443220692</v>
      </c>
      <c r="K17" s="5">
        <f t="shared" si="8"/>
        <v>6783.4284226515965</v>
      </c>
      <c r="L17" s="5">
        <f t="shared" si="9"/>
        <v>394509.91615947452</v>
      </c>
      <c r="M17" s="5">
        <f t="shared" si="0"/>
        <v>1567616.3596008851</v>
      </c>
      <c r="N17" s="33">
        <f t="shared" si="10"/>
        <v>19.049045167553405</v>
      </c>
      <c r="O17" s="4"/>
      <c r="Q17" s="27" t="s">
        <v>60</v>
      </c>
      <c r="R17" s="29">
        <f t="shared" si="1"/>
        <v>82293.697443220692</v>
      </c>
      <c r="S17" s="29">
        <f t="shared" si="2"/>
        <v>394509.91615947452</v>
      </c>
      <c r="T17" s="35">
        <f t="shared" si="3"/>
        <v>19.049045167553405</v>
      </c>
      <c r="U17" s="42">
        <v>0.85631920960893304</v>
      </c>
      <c r="V17" s="43">
        <f t="shared" si="15"/>
        <v>0.14368079039106696</v>
      </c>
      <c r="W17" s="29">
        <f t="shared" si="11"/>
        <v>337826.41958856769</v>
      </c>
      <c r="X17" s="29">
        <f t="shared" si="4"/>
        <v>1190147.4930493133</v>
      </c>
      <c r="Y17" s="35">
        <f t="shared" si="12"/>
        <v>14.462194919245993</v>
      </c>
      <c r="Z17" s="36">
        <f t="shared" si="13"/>
        <v>4.5868502483074121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801</v>
      </c>
      <c r="E18">
        <v>26</v>
      </c>
      <c r="F18" s="3">
        <f t="shared" si="5"/>
        <v>3.2459425717852687E-2</v>
      </c>
      <c r="G18" s="2">
        <v>0.5</v>
      </c>
      <c r="H18" s="3">
        <f t="shared" si="6"/>
        <v>0.15011547344110857</v>
      </c>
      <c r="I18" s="3">
        <f t="shared" si="7"/>
        <v>0.84988452655889146</v>
      </c>
      <c r="J18" s="5">
        <f t="shared" si="14"/>
        <v>75510.269020569103</v>
      </c>
      <c r="K18" s="5">
        <f t="shared" si="8"/>
        <v>11335.259783688203</v>
      </c>
      <c r="L18" s="5">
        <f t="shared" si="9"/>
        <v>349213.19564362499</v>
      </c>
      <c r="M18" s="5">
        <f t="shared" si="0"/>
        <v>1173106.4434414105</v>
      </c>
      <c r="N18" s="33">
        <f t="shared" si="10"/>
        <v>15.535720619957727</v>
      </c>
      <c r="O18" s="4"/>
      <c r="Q18" s="27" t="s">
        <v>62</v>
      </c>
      <c r="R18" s="29">
        <f t="shared" si="1"/>
        <v>75510.269020569103</v>
      </c>
      <c r="S18" s="29">
        <f t="shared" si="2"/>
        <v>349213.19564362499</v>
      </c>
      <c r="T18" s="35">
        <f t="shared" si="3"/>
        <v>15.535720619957727</v>
      </c>
      <c r="U18" s="42">
        <v>0.77613843304153718</v>
      </c>
      <c r="V18" s="43">
        <f t="shared" si="15"/>
        <v>0.22386156695846282</v>
      </c>
      <c r="W18" s="29">
        <f t="shared" si="11"/>
        <v>271037.78246427083</v>
      </c>
      <c r="X18" s="29">
        <f t="shared" si="4"/>
        <v>852321.07346074563</v>
      </c>
      <c r="Y18" s="35">
        <f t="shared" si="12"/>
        <v>11.287485589921182</v>
      </c>
      <c r="Z18" s="36">
        <f t="shared" si="13"/>
        <v>4.248235030036545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512</v>
      </c>
      <c r="E19">
        <v>25</v>
      </c>
      <c r="F19" s="3">
        <f t="shared" si="5"/>
        <v>4.8828125E-2</v>
      </c>
      <c r="G19" s="2">
        <v>0.5</v>
      </c>
      <c r="H19" s="3">
        <f t="shared" si="6"/>
        <v>0.2175805047867711</v>
      </c>
      <c r="I19" s="3">
        <f t="shared" si="7"/>
        <v>0.78241949521322884</v>
      </c>
      <c r="J19" s="5">
        <f t="shared" si="14"/>
        <v>64175.009236880898</v>
      </c>
      <c r="K19" s="5">
        <f t="shared" si="8"/>
        <v>13963.230904456244</v>
      </c>
      <c r="L19" s="5">
        <f t="shared" si="9"/>
        <v>285966.96892326383</v>
      </c>
      <c r="M19" s="5">
        <f t="shared" si="0"/>
        <v>823893.24779778544</v>
      </c>
      <c r="N19" s="33">
        <f t="shared" si="10"/>
        <v>12.838225620765476</v>
      </c>
      <c r="O19" s="4"/>
      <c r="Q19" s="27" t="s">
        <v>64</v>
      </c>
      <c r="R19" s="29">
        <f t="shared" si="1"/>
        <v>64175.009236880898</v>
      </c>
      <c r="S19" s="29">
        <f t="shared" si="2"/>
        <v>285966.96892326383</v>
      </c>
      <c r="T19" s="35">
        <f t="shared" si="3"/>
        <v>12.838225620765476</v>
      </c>
      <c r="U19" s="42">
        <v>0.73716277889453141</v>
      </c>
      <c r="V19" s="43">
        <f t="shared" si="15"/>
        <v>0.26283722110546859</v>
      </c>
      <c r="W19" s="29">
        <f t="shared" si="11"/>
        <v>210804.20548351927</v>
      </c>
      <c r="X19" s="29">
        <f t="shared" si="4"/>
        <v>581283.2909964748</v>
      </c>
      <c r="Y19" s="35">
        <f t="shared" si="12"/>
        <v>9.057782739864658</v>
      </c>
      <c r="Z19" s="36">
        <f t="shared" si="13"/>
        <v>3.7804428809008179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305</v>
      </c>
      <c r="E20">
        <v>19</v>
      </c>
      <c r="F20" s="3">
        <f t="shared" si="5"/>
        <v>6.2295081967213117E-2</v>
      </c>
      <c r="G20" s="2">
        <v>0.5</v>
      </c>
      <c r="H20" s="3">
        <f t="shared" si="6"/>
        <v>0.26950354609929078</v>
      </c>
      <c r="I20" s="3">
        <f t="shared" si="7"/>
        <v>0.73049645390070927</v>
      </c>
      <c r="J20" s="5">
        <f t="shared" si="14"/>
        <v>50211.778332424648</v>
      </c>
      <c r="K20" s="5">
        <f t="shared" si="8"/>
        <v>13532.252316539976</v>
      </c>
      <c r="L20" s="5">
        <f t="shared" si="9"/>
        <v>217228.26087077329</v>
      </c>
      <c r="M20" s="5">
        <f t="shared" si="0"/>
        <v>537926.27887452161</v>
      </c>
      <c r="N20" s="33">
        <f t="shared" si="10"/>
        <v>10.713149319532295</v>
      </c>
      <c r="O20" s="4"/>
      <c r="Q20" s="27" t="s">
        <v>66</v>
      </c>
      <c r="R20" s="29">
        <f t="shared" si="1"/>
        <v>50211.778332424648</v>
      </c>
      <c r="S20" s="29">
        <f t="shared" si="2"/>
        <v>217228.26087077329</v>
      </c>
      <c r="T20" s="35">
        <f t="shared" si="3"/>
        <v>10.713149319532295</v>
      </c>
      <c r="U20" s="42">
        <v>0.7271372759570951</v>
      </c>
      <c r="V20" s="43">
        <f t="shared" si="15"/>
        <v>0.2728627240429049</v>
      </c>
      <c r="W20" s="29">
        <f t="shared" si="11"/>
        <v>157954.76587047131</v>
      </c>
      <c r="X20" s="29">
        <f t="shared" si="4"/>
        <v>370479.0855129555</v>
      </c>
      <c r="Y20" s="35">
        <f t="shared" si="12"/>
        <v>7.3783303005166765</v>
      </c>
      <c r="Z20" s="36">
        <f t="shared" si="13"/>
        <v>3.3348190190156188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145</v>
      </c>
      <c r="E21">
        <v>16</v>
      </c>
      <c r="F21" s="3">
        <f t="shared" si="5"/>
        <v>0.1103448275862069</v>
      </c>
      <c r="G21" s="2">
        <v>0.5</v>
      </c>
      <c r="H21" s="3">
        <f t="shared" si="6"/>
        <v>0.4324324324324324</v>
      </c>
      <c r="I21" s="3">
        <f t="shared" si="7"/>
        <v>0.56756756756756754</v>
      </c>
      <c r="J21" s="5">
        <f t="shared" si="14"/>
        <v>36679.526015884672</v>
      </c>
      <c r="K21" s="5">
        <f t="shared" si="8"/>
        <v>15861.416655517694</v>
      </c>
      <c r="L21" s="5">
        <f t="shared" si="9"/>
        <v>143744.0884406291</v>
      </c>
      <c r="M21" s="5">
        <f>L21+M22</f>
        <v>320698.01800374838</v>
      </c>
      <c r="N21" s="33">
        <f t="shared" si="10"/>
        <v>8.7432432432432421</v>
      </c>
      <c r="O21" s="4"/>
      <c r="Q21" s="27" t="s">
        <v>68</v>
      </c>
      <c r="R21" s="29">
        <f t="shared" si="1"/>
        <v>36679.526015884672</v>
      </c>
      <c r="S21" s="29">
        <f t="shared" si="2"/>
        <v>143744.0884406291</v>
      </c>
      <c r="T21" s="35">
        <f t="shared" si="3"/>
        <v>8.7432432432432421</v>
      </c>
      <c r="U21" s="42">
        <v>0.68635947845240242</v>
      </c>
      <c r="V21" s="43">
        <f t="shared" si="15"/>
        <v>0.31364052154759758</v>
      </c>
      <c r="W21" s="29">
        <f t="shared" si="11"/>
        <v>98660.117572726202</v>
      </c>
      <c r="X21" s="29">
        <f>X22+W21</f>
        <v>212524.31964248419</v>
      </c>
      <c r="Y21" s="35">
        <f t="shared" si="12"/>
        <v>5.7940857673691593</v>
      </c>
      <c r="Z21" s="36">
        <f t="shared" si="13"/>
        <v>2.9491574758740828</v>
      </c>
    </row>
    <row r="22" spans="1:26" s="2" customFormat="1" x14ac:dyDescent="0.25">
      <c r="A22" s="12">
        <v>19</v>
      </c>
      <c r="B22" s="13" t="s">
        <v>69</v>
      </c>
      <c r="C22" s="12"/>
      <c r="D22">
        <v>119</v>
      </c>
      <c r="E22">
        <v>14</v>
      </c>
      <c r="F22" s="17">
        <f t="shared" si="5"/>
        <v>0.11764705882352941</v>
      </c>
      <c r="G22" s="12"/>
      <c r="H22" s="17">
        <v>1</v>
      </c>
      <c r="I22" s="17">
        <f t="shared" si="7"/>
        <v>0</v>
      </c>
      <c r="J22" s="21">
        <f t="shared" si="14"/>
        <v>20818.109360366976</v>
      </c>
      <c r="K22" s="21">
        <f t="shared" si="8"/>
        <v>20818.109360366976</v>
      </c>
      <c r="L22" s="21">
        <f>K22/F22</f>
        <v>176953.92956311931</v>
      </c>
      <c r="M22" s="21">
        <f>L22</f>
        <v>176953.92956311931</v>
      </c>
      <c r="N22" s="34">
        <f t="shared" si="10"/>
        <v>8.5</v>
      </c>
      <c r="O22" s="4"/>
      <c r="Q22" s="30" t="s">
        <v>69</v>
      </c>
      <c r="R22" s="31">
        <f t="shared" si="1"/>
        <v>20818.109360366976</v>
      </c>
      <c r="S22" s="31">
        <f t="shared" si="2"/>
        <v>176953.92956311931</v>
      </c>
      <c r="T22" s="38">
        <f t="shared" si="3"/>
        <v>8.5</v>
      </c>
      <c r="U22" s="44">
        <v>0.64346806172022719</v>
      </c>
      <c r="V22" s="45">
        <f t="shared" si="15"/>
        <v>0.35653193827977281</v>
      </c>
      <c r="W22" s="31">
        <f t="shared" si="11"/>
        <v>113864.20206975799</v>
      </c>
      <c r="X22" s="31">
        <f>W22</f>
        <v>113864.20206975799</v>
      </c>
      <c r="Y22" s="38">
        <f t="shared" si="12"/>
        <v>5.4694785246219313</v>
      </c>
      <c r="Z22" s="37">
        <f t="shared" si="13"/>
        <v>3.0305214753780687</v>
      </c>
    </row>
    <row r="23" spans="1:26" s="2" customFormat="1" ht="13.2" x14ac:dyDescent="0.25">
      <c r="B23" s="2" t="s">
        <v>70</v>
      </c>
      <c r="D23" s="25">
        <f>SUM(D4:D22)</f>
        <v>24964</v>
      </c>
      <c r="E23" s="25">
        <f>SUM(E4:E22)</f>
        <v>191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214</v>
      </c>
      <c r="E29">
        <v>2</v>
      </c>
      <c r="F29" s="3">
        <f>E29/D29</f>
        <v>9.3457943925233638E-3</v>
      </c>
      <c r="G29" s="2">
        <v>0.3</v>
      </c>
      <c r="H29" s="18">
        <f>C29*F29/(1+(1-G29)*C29*F29)</f>
        <v>9.285051067780872E-3</v>
      </c>
      <c r="I29" s="18">
        <f>1-H29</f>
        <v>0.99071494893221912</v>
      </c>
      <c r="J29" s="19">
        <v>100000</v>
      </c>
      <c r="K29" s="20">
        <f>J29*H29</f>
        <v>928.50510677808722</v>
      </c>
      <c r="L29" s="20">
        <f>C29*(J30+G29*K29)</f>
        <v>99350.046425255336</v>
      </c>
      <c r="M29" s="5">
        <f t="shared" ref="M29:M45" si="16">L29+M30</f>
        <v>7800777.8867179751</v>
      </c>
      <c r="N29" s="32">
        <f>M29/J29</f>
        <v>78.007778867179752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99350.046425255336</v>
      </c>
      <c r="T29" s="35">
        <f t="shared" ref="T29:T47" si="19">N29</f>
        <v>78.007778867179752</v>
      </c>
      <c r="U29" s="42">
        <v>0.95864674002964168</v>
      </c>
      <c r="V29" s="43">
        <f>1-U29</f>
        <v>4.1353259970358325E-2</v>
      </c>
      <c r="W29" s="29">
        <f>S29*U29</f>
        <v>95241.598127364588</v>
      </c>
      <c r="X29" s="29">
        <f t="shared" ref="X29:X45" si="20">X30+W29</f>
        <v>6931250.5165020293</v>
      </c>
      <c r="Y29" s="40">
        <f>X29/R29</f>
        <v>69.312505165020298</v>
      </c>
      <c r="Z29" s="36">
        <f>T29-Y29</f>
        <v>8.6952737021594544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1193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99071.494893221912</v>
      </c>
      <c r="K30" s="5">
        <f t="shared" ref="K30:K47" si="24">J30*H30</f>
        <v>0</v>
      </c>
      <c r="L30" s="5">
        <f t="shared" ref="L30:L46" si="25">C30*(J31+G30*K30)</f>
        <v>396285.97957288765</v>
      </c>
      <c r="M30" s="5">
        <f t="shared" si="16"/>
        <v>7701427.8402927201</v>
      </c>
      <c r="N30" s="33">
        <f t="shared" ref="N30:N47" si="26">M30/J30</f>
        <v>77.73606170567254</v>
      </c>
      <c r="O30" s="4"/>
      <c r="Q30" s="27" t="s">
        <v>36</v>
      </c>
      <c r="R30" s="29">
        <f t="shared" si="17"/>
        <v>99071.494893221912</v>
      </c>
      <c r="S30" s="29">
        <f t="shared" si="18"/>
        <v>396285.97957288765</v>
      </c>
      <c r="T30" s="35">
        <f t="shared" si="19"/>
        <v>77.73606170567254</v>
      </c>
      <c r="U30" s="42">
        <v>0.95864674002964168</v>
      </c>
      <c r="V30" s="43">
        <f>1-U30</f>
        <v>4.1353259970358325E-2</v>
      </c>
      <c r="W30" s="29">
        <f t="shared" ref="W30:W47" si="27">S30*U30</f>
        <v>379898.26243700192</v>
      </c>
      <c r="X30" s="29">
        <f t="shared" si="20"/>
        <v>6836008.9183746651</v>
      </c>
      <c r="Y30" s="35">
        <f t="shared" ref="Y30:Y47" si="28">X30/R30</f>
        <v>69.00076480871148</v>
      </c>
      <c r="Z30" s="36">
        <f t="shared" ref="Z30:Z47" si="29">T30-Y30</f>
        <v>8.73529689696106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1476</v>
      </c>
      <c r="E31">
        <v>1</v>
      </c>
      <c r="F31" s="3">
        <f t="shared" si="21"/>
        <v>6.7750677506775068E-4</v>
      </c>
      <c r="G31" s="2">
        <v>0.5</v>
      </c>
      <c r="H31" s="3">
        <f t="shared" si="22"/>
        <v>3.3818058843422391E-3</v>
      </c>
      <c r="I31" s="3">
        <f t="shared" si="23"/>
        <v>0.99661819411565777</v>
      </c>
      <c r="J31" s="5">
        <f t="shared" ref="J31:J47" si="30">I30*J30</f>
        <v>99071.494893221912</v>
      </c>
      <c r="K31" s="5">
        <f t="shared" si="24"/>
        <v>335.04056440047992</v>
      </c>
      <c r="L31" s="5">
        <f t="shared" si="25"/>
        <v>494519.87305510842</v>
      </c>
      <c r="M31" s="5">
        <f t="shared" si="16"/>
        <v>7305141.8607198326</v>
      </c>
      <c r="N31" s="33">
        <f t="shared" si="26"/>
        <v>73.73606170567254</v>
      </c>
      <c r="O31" s="4"/>
      <c r="Q31" s="27" t="s">
        <v>38</v>
      </c>
      <c r="R31" s="29">
        <f t="shared" si="17"/>
        <v>99071.494893221912</v>
      </c>
      <c r="S31" s="29">
        <f t="shared" si="18"/>
        <v>494519.87305510842</v>
      </c>
      <c r="T31" s="35">
        <f t="shared" si="19"/>
        <v>73.73606170567254</v>
      </c>
      <c r="U31" s="42">
        <v>0.95864674002964168</v>
      </c>
      <c r="V31" s="43">
        <f>1-U31</f>
        <v>4.1353259970358325E-2</v>
      </c>
      <c r="W31" s="29">
        <f t="shared" si="27"/>
        <v>474069.86418415193</v>
      </c>
      <c r="X31" s="29">
        <f t="shared" si="20"/>
        <v>6456110.6559376633</v>
      </c>
      <c r="Y31" s="35">
        <f t="shared" si="28"/>
        <v>65.166177848592909</v>
      </c>
      <c r="Z31" s="36">
        <f t="shared" si="29"/>
        <v>8.5698838570796312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1457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98736.454328821434</v>
      </c>
      <c r="K32" s="5">
        <f t="shared" si="24"/>
        <v>0</v>
      </c>
      <c r="L32" s="5">
        <f t="shared" si="25"/>
        <v>493682.27164410718</v>
      </c>
      <c r="M32" s="5">
        <f t="shared" si="16"/>
        <v>6810621.9876647238</v>
      </c>
      <c r="N32" s="33">
        <f t="shared" si="26"/>
        <v>68.977785701959178</v>
      </c>
      <c r="O32" s="4"/>
      <c r="Q32" s="27" t="s">
        <v>40</v>
      </c>
      <c r="R32" s="29">
        <f t="shared" si="17"/>
        <v>98736.454328821434</v>
      </c>
      <c r="S32" s="29">
        <f t="shared" si="18"/>
        <v>493682.27164410718</v>
      </c>
      <c r="T32" s="35">
        <f t="shared" si="19"/>
        <v>68.977785701959178</v>
      </c>
      <c r="U32" s="42">
        <v>0.95864674002964168</v>
      </c>
      <c r="V32" s="43">
        <f>1-U32</f>
        <v>4.1353259970358325E-2</v>
      </c>
      <c r="W32" s="29">
        <f t="shared" si="27"/>
        <v>473266.90032205137</v>
      </c>
      <c r="X32" s="29">
        <f t="shared" si="20"/>
        <v>5982040.7917535109</v>
      </c>
      <c r="Y32" s="35">
        <f t="shared" si="28"/>
        <v>60.585938926179743</v>
      </c>
      <c r="Z32" s="36">
        <f t="shared" si="29"/>
        <v>8.3918467757794346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1705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98736.454328821434</v>
      </c>
      <c r="K33" s="5">
        <f t="shared" si="24"/>
        <v>0</v>
      </c>
      <c r="L33" s="5">
        <f t="shared" si="25"/>
        <v>493682.27164410718</v>
      </c>
      <c r="M33" s="5">
        <f t="shared" si="16"/>
        <v>6316939.7160206167</v>
      </c>
      <c r="N33" s="33">
        <f t="shared" si="26"/>
        <v>63.977785701959171</v>
      </c>
      <c r="O33" s="4"/>
      <c r="Q33" s="27" t="s">
        <v>42</v>
      </c>
      <c r="R33" s="29">
        <f t="shared" si="17"/>
        <v>98736.454328821434</v>
      </c>
      <c r="S33" s="29">
        <f t="shared" si="18"/>
        <v>493682.27164410718</v>
      </c>
      <c r="T33" s="35">
        <f t="shared" si="19"/>
        <v>63.977785701959171</v>
      </c>
      <c r="U33" s="42">
        <v>0.95864674002964168</v>
      </c>
      <c r="V33" s="43">
        <f>1-U33</f>
        <v>4.1353259970358325E-2</v>
      </c>
      <c r="W33" s="29">
        <f t="shared" si="27"/>
        <v>473266.90032205137</v>
      </c>
      <c r="X33" s="29">
        <f t="shared" si="20"/>
        <v>5508773.8914314592</v>
      </c>
      <c r="Y33" s="35">
        <f t="shared" si="28"/>
        <v>55.792705226031529</v>
      </c>
      <c r="Z33" s="36">
        <f t="shared" si="29"/>
        <v>8.1850804759276414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1839</v>
      </c>
      <c r="E34">
        <v>1</v>
      </c>
      <c r="F34" s="3">
        <f t="shared" si="21"/>
        <v>5.4377379010331697E-4</v>
      </c>
      <c r="G34" s="2">
        <v>0.5</v>
      </c>
      <c r="H34" s="3">
        <f t="shared" si="22"/>
        <v>2.7151778441487913E-3</v>
      </c>
      <c r="I34" s="3">
        <f t="shared" si="23"/>
        <v>0.99728482215585124</v>
      </c>
      <c r="J34" s="5">
        <f t="shared" si="30"/>
        <v>98736.454328821434</v>
      </c>
      <c r="K34" s="5">
        <f t="shared" si="24"/>
        <v>268.08703320342499</v>
      </c>
      <c r="L34" s="5">
        <f t="shared" si="25"/>
        <v>493012.05406109861</v>
      </c>
      <c r="M34" s="5">
        <f t="shared" si="16"/>
        <v>5823257.4443765096</v>
      </c>
      <c r="N34" s="33">
        <f t="shared" si="26"/>
        <v>58.977785701959171</v>
      </c>
      <c r="O34" s="4"/>
      <c r="Q34" s="27" t="s">
        <v>44</v>
      </c>
      <c r="R34" s="29">
        <f t="shared" si="17"/>
        <v>98736.454328821434</v>
      </c>
      <c r="S34" s="29">
        <f t="shared" si="18"/>
        <v>493012.05406109861</v>
      </c>
      <c r="T34" s="35">
        <f t="shared" si="19"/>
        <v>58.977785701959171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477817.52966867998</v>
      </c>
      <c r="X34" s="29">
        <f t="shared" si="20"/>
        <v>5035506.9911094075</v>
      </c>
      <c r="Y34" s="35">
        <f t="shared" si="28"/>
        <v>50.999471525883322</v>
      </c>
      <c r="Z34" s="36">
        <f t="shared" si="29"/>
        <v>7.9783141760758483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1835</v>
      </c>
      <c r="E35">
        <v>1</v>
      </c>
      <c r="F35" s="3">
        <f t="shared" si="21"/>
        <v>5.4495912806539512E-4</v>
      </c>
      <c r="G35" s="2">
        <v>0.5</v>
      </c>
      <c r="H35" s="3">
        <f t="shared" si="22"/>
        <v>2.7210884353741499E-3</v>
      </c>
      <c r="I35" s="3">
        <f t="shared" si="23"/>
        <v>0.99727891156462589</v>
      </c>
      <c r="J35" s="5">
        <f t="shared" si="30"/>
        <v>98468.367295618009</v>
      </c>
      <c r="K35" s="5">
        <f t="shared" si="24"/>
        <v>267.94113549828035</v>
      </c>
      <c r="L35" s="5">
        <f t="shared" si="25"/>
        <v>491671.9836393444</v>
      </c>
      <c r="M35" s="5">
        <f t="shared" si="16"/>
        <v>5330245.3903154107</v>
      </c>
      <c r="N35" s="33">
        <f t="shared" si="26"/>
        <v>54.131550432974578</v>
      </c>
      <c r="O35" s="4"/>
      <c r="Q35" s="27" t="s">
        <v>46</v>
      </c>
      <c r="R35" s="29">
        <f t="shared" si="17"/>
        <v>98468.367295618009</v>
      </c>
      <c r="S35" s="29">
        <f t="shared" si="18"/>
        <v>491671.9836393444</v>
      </c>
      <c r="T35" s="35">
        <f t="shared" si="19"/>
        <v>54.131550432974578</v>
      </c>
      <c r="U35" s="42">
        <v>0.96192878092594225</v>
      </c>
      <c r="V35" s="43">
        <f t="shared" si="31"/>
        <v>3.8071219074057749E-2</v>
      </c>
      <c r="W35" s="29">
        <f t="shared" si="27"/>
        <v>472953.43183763436</v>
      </c>
      <c r="X35" s="29">
        <f t="shared" si="20"/>
        <v>4557689.4614407271</v>
      </c>
      <c r="Y35" s="35">
        <f t="shared" si="28"/>
        <v>46.285823423453387</v>
      </c>
      <c r="Z35" s="36">
        <f t="shared" si="29"/>
        <v>7.8457270095211911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1987</v>
      </c>
      <c r="E36">
        <v>2</v>
      </c>
      <c r="F36" s="3">
        <f t="shared" si="21"/>
        <v>1.0065425264217413E-3</v>
      </c>
      <c r="G36" s="2">
        <v>0.5</v>
      </c>
      <c r="H36" s="3">
        <f t="shared" si="22"/>
        <v>5.0200803212851405E-3</v>
      </c>
      <c r="I36" s="3">
        <f t="shared" si="23"/>
        <v>0.99497991967871491</v>
      </c>
      <c r="J36" s="5">
        <f t="shared" si="30"/>
        <v>98200.426160119736</v>
      </c>
      <c r="K36" s="5">
        <f t="shared" si="24"/>
        <v>492.97402690823162</v>
      </c>
      <c r="L36" s="5">
        <f t="shared" si="25"/>
        <v>489769.69573332812</v>
      </c>
      <c r="M36" s="5">
        <f t="shared" si="16"/>
        <v>4838573.4066760661</v>
      </c>
      <c r="N36" s="33">
        <f t="shared" si="26"/>
        <v>49.272427787498373</v>
      </c>
      <c r="O36" s="4"/>
      <c r="Q36" s="27" t="s">
        <v>48</v>
      </c>
      <c r="R36" s="29">
        <f t="shared" si="17"/>
        <v>98200.426160119736</v>
      </c>
      <c r="S36" s="29">
        <f t="shared" si="18"/>
        <v>489769.69573332812</v>
      </c>
      <c r="T36" s="35">
        <f t="shared" si="19"/>
        <v>49.272427787498373</v>
      </c>
      <c r="U36" s="42">
        <v>0.95558309086652893</v>
      </c>
      <c r="V36" s="43">
        <f t="shared" si="31"/>
        <v>4.4416909133471072E-2</v>
      </c>
      <c r="W36" s="29">
        <f t="shared" si="27"/>
        <v>468015.6396616131</v>
      </c>
      <c r="X36" s="29">
        <f t="shared" si="20"/>
        <v>4084736.0296030925</v>
      </c>
      <c r="Y36" s="35">
        <f t="shared" si="28"/>
        <v>41.595909400054602</v>
      </c>
      <c r="Z36" s="36">
        <f t="shared" si="29"/>
        <v>7.676518387443771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2015</v>
      </c>
      <c r="E37">
        <v>3</v>
      </c>
      <c r="F37" s="3">
        <f t="shared" si="21"/>
        <v>1.488833746898263E-3</v>
      </c>
      <c r="G37" s="2">
        <v>0.5</v>
      </c>
      <c r="H37" s="3">
        <f t="shared" si="22"/>
        <v>7.4165636588380719E-3</v>
      </c>
      <c r="I37" s="3">
        <f t="shared" si="23"/>
        <v>0.99258343634116197</v>
      </c>
      <c r="J37" s="5">
        <f t="shared" si="30"/>
        <v>97707.452133211511</v>
      </c>
      <c r="K37" s="5">
        <f t="shared" si="24"/>
        <v>724.65353868883699</v>
      </c>
      <c r="L37" s="5">
        <f t="shared" si="25"/>
        <v>486725.62681933551</v>
      </c>
      <c r="M37" s="5">
        <f t="shared" si="16"/>
        <v>4348803.7109427378</v>
      </c>
      <c r="N37" s="33">
        <f t="shared" si="26"/>
        <v>44.508413800553356</v>
      </c>
      <c r="O37" s="4"/>
      <c r="Q37" s="27" t="s">
        <v>50</v>
      </c>
      <c r="R37" s="29">
        <f t="shared" si="17"/>
        <v>97707.452133211511</v>
      </c>
      <c r="S37" s="29">
        <f t="shared" si="18"/>
        <v>486725.62681933551</v>
      </c>
      <c r="T37" s="35">
        <f t="shared" si="19"/>
        <v>44.508413800553356</v>
      </c>
      <c r="U37" s="42">
        <v>0.95343645724036619</v>
      </c>
      <c r="V37" s="43">
        <f t="shared" si="31"/>
        <v>4.6563542759633814E-2</v>
      </c>
      <c r="W37" s="29">
        <f t="shared" si="27"/>
        <v>464061.9572827238</v>
      </c>
      <c r="X37" s="29">
        <f t="shared" si="20"/>
        <v>3616720.3899414795</v>
      </c>
      <c r="Y37" s="35">
        <f t="shared" si="28"/>
        <v>37.015809039934311</v>
      </c>
      <c r="Z37" s="36">
        <f t="shared" si="29"/>
        <v>7.4926047606190451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2158</v>
      </c>
      <c r="E38">
        <v>5</v>
      </c>
      <c r="F38" s="3">
        <f t="shared" si="21"/>
        <v>2.3169601482854493E-3</v>
      </c>
      <c r="G38" s="2">
        <v>0.5</v>
      </c>
      <c r="H38" s="3">
        <f t="shared" si="22"/>
        <v>1.1518083390923748E-2</v>
      </c>
      <c r="I38" s="3">
        <f t="shared" si="23"/>
        <v>0.98848191660907625</v>
      </c>
      <c r="J38" s="5">
        <f t="shared" si="30"/>
        <v>96982.798594522683</v>
      </c>
      <c r="K38" s="5">
        <f t="shared" si="24"/>
        <v>1117.0559616968749</v>
      </c>
      <c r="L38" s="5">
        <f t="shared" si="25"/>
        <v>482121.35306837119</v>
      </c>
      <c r="M38" s="5">
        <f t="shared" si="16"/>
        <v>3862078.0841234019</v>
      </c>
      <c r="N38" s="33">
        <f t="shared" si="26"/>
        <v>39.822299831441669</v>
      </c>
      <c r="O38" s="4"/>
      <c r="Q38" s="27" t="s">
        <v>52</v>
      </c>
      <c r="R38" s="29">
        <f t="shared" si="17"/>
        <v>96982.798594522683</v>
      </c>
      <c r="S38" s="29">
        <f t="shared" si="18"/>
        <v>482121.35306837119</v>
      </c>
      <c r="T38" s="35">
        <f t="shared" si="19"/>
        <v>39.822299831441669</v>
      </c>
      <c r="U38" s="42">
        <v>0.93748024841036759</v>
      </c>
      <c r="V38" s="43">
        <f t="shared" si="31"/>
        <v>6.2519751589632411E-2</v>
      </c>
      <c r="W38" s="29">
        <f t="shared" si="27"/>
        <v>451979.24583847914</v>
      </c>
      <c r="X38" s="29">
        <f t="shared" si="20"/>
        <v>3152658.4326587557</v>
      </c>
      <c r="Y38" s="35">
        <f t="shared" si="28"/>
        <v>32.507397995800972</v>
      </c>
      <c r="Z38" s="36">
        <f t="shared" si="29"/>
        <v>7.314901835640697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2251</v>
      </c>
      <c r="E39">
        <v>4</v>
      </c>
      <c r="F39" s="3">
        <f t="shared" si="21"/>
        <v>1.7769880053309639E-3</v>
      </c>
      <c r="G39" s="2">
        <v>0.5</v>
      </c>
      <c r="H39" s="3">
        <f t="shared" si="22"/>
        <v>8.84564352056612E-3</v>
      </c>
      <c r="I39" s="3">
        <f t="shared" si="23"/>
        <v>0.99115435647943384</v>
      </c>
      <c r="J39" s="5">
        <f t="shared" si="30"/>
        <v>95865.742632825801</v>
      </c>
      <c r="K39" s="5">
        <f t="shared" si="24"/>
        <v>847.99418516431479</v>
      </c>
      <c r="L39" s="5">
        <f t="shared" si="25"/>
        <v>477208.72770121816</v>
      </c>
      <c r="M39" s="5">
        <f t="shared" si="16"/>
        <v>3379956.7310550306</v>
      </c>
      <c r="N39" s="33">
        <f t="shared" si="26"/>
        <v>35.257190297899861</v>
      </c>
      <c r="O39" s="4"/>
      <c r="Q39" s="27" t="s">
        <v>54</v>
      </c>
      <c r="R39" s="29">
        <f t="shared" si="17"/>
        <v>95865.742632825801</v>
      </c>
      <c r="S39" s="29">
        <f t="shared" si="18"/>
        <v>477208.72770121816</v>
      </c>
      <c r="T39" s="35">
        <f t="shared" si="19"/>
        <v>35.257190297899861</v>
      </c>
      <c r="U39" s="42">
        <v>0.91788799906018037</v>
      </c>
      <c r="V39" s="43">
        <f t="shared" si="31"/>
        <v>8.2112000939819629E-2</v>
      </c>
      <c r="W39" s="29">
        <f t="shared" si="27"/>
        <v>438024.16420372558</v>
      </c>
      <c r="X39" s="29">
        <f t="shared" si="20"/>
        <v>2700679.1868202765</v>
      </c>
      <c r="Y39" s="35">
        <f t="shared" si="28"/>
        <v>28.171473068999369</v>
      </c>
      <c r="Z39" s="36">
        <f t="shared" si="29"/>
        <v>7.0857172289004922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1793</v>
      </c>
      <c r="E40">
        <v>5</v>
      </c>
      <c r="F40" s="3">
        <f t="shared" si="21"/>
        <v>2.788622420524261E-3</v>
      </c>
      <c r="G40" s="2">
        <v>0.5</v>
      </c>
      <c r="H40" s="3">
        <f t="shared" si="22"/>
        <v>1.3846579894765993E-2</v>
      </c>
      <c r="I40" s="3">
        <f t="shared" si="23"/>
        <v>0.98615342010523399</v>
      </c>
      <c r="J40" s="5">
        <f t="shared" si="30"/>
        <v>95017.748447661477</v>
      </c>
      <c r="K40" s="5">
        <f t="shared" si="24"/>
        <v>1315.6708453013221</v>
      </c>
      <c r="L40" s="5">
        <f t="shared" si="25"/>
        <v>471799.5651250541</v>
      </c>
      <c r="M40" s="5">
        <f t="shared" si="16"/>
        <v>2902748.0033538123</v>
      </c>
      <c r="N40" s="33">
        <f t="shared" si="26"/>
        <v>30.549534700380001</v>
      </c>
      <c r="O40" s="4"/>
      <c r="Q40" s="27" t="s">
        <v>56</v>
      </c>
      <c r="R40" s="29">
        <f t="shared" si="17"/>
        <v>95017.748447661477</v>
      </c>
      <c r="S40" s="29">
        <f t="shared" si="18"/>
        <v>471799.5651250541</v>
      </c>
      <c r="T40" s="35">
        <f t="shared" si="19"/>
        <v>30.549534700380001</v>
      </c>
      <c r="U40" s="42">
        <v>0.89571782863194893</v>
      </c>
      <c r="V40" s="43">
        <f t="shared" si="31"/>
        <v>0.10428217136805107</v>
      </c>
      <c r="W40" s="29">
        <f t="shared" si="27"/>
        <v>422599.28202331124</v>
      </c>
      <c r="X40" s="29">
        <f t="shared" si="20"/>
        <v>2262655.0226165508</v>
      </c>
      <c r="Y40" s="35">
        <f t="shared" si="28"/>
        <v>23.812972413915769</v>
      </c>
      <c r="Z40" s="36">
        <f t="shared" si="29"/>
        <v>6.7365622864642312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1551</v>
      </c>
      <c r="E41">
        <v>7</v>
      </c>
      <c r="F41" s="3">
        <f t="shared" si="21"/>
        <v>4.5132172791747258E-3</v>
      </c>
      <c r="G41" s="2">
        <v>0.5</v>
      </c>
      <c r="H41" s="3">
        <f t="shared" si="22"/>
        <v>2.2314313037934332E-2</v>
      </c>
      <c r="I41" s="3">
        <f t="shared" si="23"/>
        <v>0.9776856869620657</v>
      </c>
      <c r="J41" s="5">
        <f t="shared" si="30"/>
        <v>93702.07760236015</v>
      </c>
      <c r="K41" s="5">
        <f t="shared" si="24"/>
        <v>2090.8974919238794</v>
      </c>
      <c r="L41" s="5">
        <f t="shared" si="25"/>
        <v>463283.14428199106</v>
      </c>
      <c r="M41" s="5">
        <f t="shared" si="16"/>
        <v>2430948.4382287581</v>
      </c>
      <c r="N41" s="33">
        <f t="shared" si="26"/>
        <v>25.943378209231167</v>
      </c>
      <c r="O41" s="4"/>
      <c r="Q41" s="27" t="s">
        <v>58</v>
      </c>
      <c r="R41" s="29">
        <f t="shared" si="17"/>
        <v>93702.07760236015</v>
      </c>
      <c r="S41" s="29">
        <f t="shared" si="18"/>
        <v>463283.14428199106</v>
      </c>
      <c r="T41" s="35">
        <f t="shared" si="19"/>
        <v>25.943378209231167</v>
      </c>
      <c r="U41" s="42">
        <v>0.86473435856680392</v>
      </c>
      <c r="V41" s="43">
        <f t="shared" si="31"/>
        <v>0.13526564143319608</v>
      </c>
      <c r="W41" s="29">
        <f t="shared" si="27"/>
        <v>400616.85260549962</v>
      </c>
      <c r="X41" s="29">
        <f t="shared" si="20"/>
        <v>1840055.7405932397</v>
      </c>
      <c r="Y41" s="35">
        <f t="shared" si="28"/>
        <v>19.637299275281947</v>
      </c>
      <c r="Z41" s="36">
        <f t="shared" si="29"/>
        <v>6.3060789339492196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1205</v>
      </c>
      <c r="E42">
        <v>8</v>
      </c>
      <c r="F42" s="3">
        <f t="shared" si="21"/>
        <v>6.6390041493775932E-3</v>
      </c>
      <c r="G42" s="2">
        <v>0.5</v>
      </c>
      <c r="H42" s="3">
        <f t="shared" si="22"/>
        <v>3.2653061224489799E-2</v>
      </c>
      <c r="I42" s="3">
        <f t="shared" si="23"/>
        <v>0.96734693877551026</v>
      </c>
      <c r="J42" s="5">
        <f t="shared" si="30"/>
        <v>91611.180110436268</v>
      </c>
      <c r="K42" s="5">
        <f t="shared" si="24"/>
        <v>2991.3854729938375</v>
      </c>
      <c r="L42" s="5">
        <f t="shared" si="25"/>
        <v>450577.43686969677</v>
      </c>
      <c r="M42" s="5">
        <f t="shared" si="16"/>
        <v>1967665.2939467668</v>
      </c>
      <c r="N42" s="33">
        <f t="shared" si="26"/>
        <v>21.478440639829856</v>
      </c>
      <c r="O42" s="4"/>
      <c r="Q42" s="27" t="s">
        <v>60</v>
      </c>
      <c r="R42" s="29">
        <f t="shared" si="17"/>
        <v>91611.180110436268</v>
      </c>
      <c r="S42" s="29">
        <f t="shared" si="18"/>
        <v>450577.43686969677</v>
      </c>
      <c r="T42" s="35">
        <f t="shared" si="19"/>
        <v>21.478440639829856</v>
      </c>
      <c r="U42" s="42">
        <v>0.81758889711164551</v>
      </c>
      <c r="V42" s="43">
        <f t="shared" si="31"/>
        <v>0.18241110288835449</v>
      </c>
      <c r="W42" s="29">
        <f t="shared" si="27"/>
        <v>368387.10967368749</v>
      </c>
      <c r="X42" s="29">
        <f t="shared" si="20"/>
        <v>1439438.8879877401</v>
      </c>
      <c r="Y42" s="35">
        <f t="shared" si="28"/>
        <v>15.712480575542335</v>
      </c>
      <c r="Z42" s="36">
        <f t="shared" si="29"/>
        <v>5.7659600642875208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842</v>
      </c>
      <c r="E43">
        <v>11</v>
      </c>
      <c r="F43" s="3">
        <f t="shared" si="21"/>
        <v>1.3064133016627079E-2</v>
      </c>
      <c r="G43" s="2">
        <v>0.5</v>
      </c>
      <c r="H43" s="3">
        <f t="shared" si="22"/>
        <v>6.3254744105807933E-2</v>
      </c>
      <c r="I43" s="3">
        <f t="shared" si="23"/>
        <v>0.93674525589419211</v>
      </c>
      <c r="J43" s="5">
        <f t="shared" si="30"/>
        <v>88619.794637442435</v>
      </c>
      <c r="K43" s="5">
        <f t="shared" si="24"/>
        <v>5605.6224325006715</v>
      </c>
      <c r="L43" s="5">
        <f t="shared" si="25"/>
        <v>429084.91710596054</v>
      </c>
      <c r="M43" s="5">
        <f t="shared" si="16"/>
        <v>1517087.85707707</v>
      </c>
      <c r="N43" s="33">
        <f t="shared" si="26"/>
        <v>17.11906310868487</v>
      </c>
      <c r="O43" s="4"/>
      <c r="Q43" s="27" t="s">
        <v>62</v>
      </c>
      <c r="R43" s="29">
        <f t="shared" si="17"/>
        <v>88619.794637442435</v>
      </c>
      <c r="S43" s="29">
        <f t="shared" si="18"/>
        <v>429084.91710596054</v>
      </c>
      <c r="T43" s="35">
        <f t="shared" si="19"/>
        <v>17.11906310868487</v>
      </c>
      <c r="U43" s="42">
        <v>0.77888026534586052</v>
      </c>
      <c r="V43" s="43">
        <f t="shared" si="31"/>
        <v>0.22111973465413948</v>
      </c>
      <c r="W43" s="29">
        <f t="shared" si="27"/>
        <v>334205.77409139712</v>
      </c>
      <c r="X43" s="29">
        <f t="shared" si="20"/>
        <v>1071051.7783140526</v>
      </c>
      <c r="Y43" s="35">
        <f t="shared" si="28"/>
        <v>12.08592033750354</v>
      </c>
      <c r="Z43" s="36">
        <f t="shared" si="29"/>
        <v>5.0331427711813301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589</v>
      </c>
      <c r="E44">
        <v>27</v>
      </c>
      <c r="F44" s="3">
        <f t="shared" si="21"/>
        <v>4.5840407470288627E-2</v>
      </c>
      <c r="G44" s="2">
        <v>0.5</v>
      </c>
      <c r="H44" s="3">
        <f t="shared" si="22"/>
        <v>0.20563594821020562</v>
      </c>
      <c r="I44" s="3">
        <f t="shared" si="23"/>
        <v>0.79436405178979441</v>
      </c>
      <c r="J44" s="5">
        <f t="shared" si="30"/>
        <v>83014.172204941773</v>
      </c>
      <c r="K44" s="5">
        <f t="shared" si="24"/>
        <v>17070.698016248498</v>
      </c>
      <c r="L44" s="5">
        <f t="shared" si="25"/>
        <v>372394.11598408764</v>
      </c>
      <c r="M44" s="5">
        <f t="shared" si="16"/>
        <v>1088002.9399711096</v>
      </c>
      <c r="N44" s="33">
        <f t="shared" si="26"/>
        <v>13.106231274403306</v>
      </c>
      <c r="O44" s="4"/>
      <c r="Q44" s="27" t="s">
        <v>64</v>
      </c>
      <c r="R44" s="29">
        <f t="shared" si="17"/>
        <v>83014.172204941773</v>
      </c>
      <c r="S44" s="29">
        <f t="shared" si="18"/>
        <v>372394.11598408764</v>
      </c>
      <c r="T44" s="35">
        <f t="shared" si="19"/>
        <v>13.106231274403306</v>
      </c>
      <c r="U44" s="42">
        <v>0.71980976748499381</v>
      </c>
      <c r="V44" s="43">
        <f t="shared" si="31"/>
        <v>0.28019023251500619</v>
      </c>
      <c r="W44" s="29">
        <f t="shared" si="27"/>
        <v>268052.92203928594</v>
      </c>
      <c r="X44" s="29">
        <f t="shared" si="20"/>
        <v>736846.00422265544</v>
      </c>
      <c r="Y44" s="35">
        <f t="shared" si="28"/>
        <v>8.8761471041783331</v>
      </c>
      <c r="Z44" s="36">
        <f t="shared" si="29"/>
        <v>4.2300841702249734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438</v>
      </c>
      <c r="E45">
        <v>19</v>
      </c>
      <c r="F45" s="3">
        <f t="shared" si="21"/>
        <v>4.3378995433789952E-2</v>
      </c>
      <c r="G45" s="2">
        <v>0.5</v>
      </c>
      <c r="H45" s="3">
        <f t="shared" si="22"/>
        <v>0.19567456230690011</v>
      </c>
      <c r="I45" s="3">
        <f t="shared" si="23"/>
        <v>0.80432543769309994</v>
      </c>
      <c r="J45" s="5">
        <f t="shared" si="30"/>
        <v>65943.474188693275</v>
      </c>
      <c r="K45" s="5">
        <f t="shared" si="24"/>
        <v>12903.460448868922</v>
      </c>
      <c r="L45" s="5">
        <f t="shared" si="25"/>
        <v>297458.71982129413</v>
      </c>
      <c r="M45" s="5">
        <f t="shared" si="16"/>
        <v>715608.82398702193</v>
      </c>
      <c r="N45" s="33">
        <f t="shared" si="26"/>
        <v>10.851852026166387</v>
      </c>
      <c r="O45" s="4"/>
      <c r="Q45" s="27" t="s">
        <v>66</v>
      </c>
      <c r="R45" s="29">
        <f t="shared" si="17"/>
        <v>65943.474188693275</v>
      </c>
      <c r="S45" s="29">
        <f t="shared" si="18"/>
        <v>297458.71982129413</v>
      </c>
      <c r="T45" s="35">
        <f t="shared" si="19"/>
        <v>10.851852026166387</v>
      </c>
      <c r="U45" s="42">
        <v>0.68480776711742686</v>
      </c>
      <c r="V45" s="43">
        <f t="shared" si="31"/>
        <v>0.31519223288257314</v>
      </c>
      <c r="W45" s="29">
        <f t="shared" si="27"/>
        <v>203702.04173042873</v>
      </c>
      <c r="X45" s="29">
        <f t="shared" si="20"/>
        <v>468793.08218336955</v>
      </c>
      <c r="Y45" s="35">
        <f t="shared" si="28"/>
        <v>7.1090140146687819</v>
      </c>
      <c r="Z45" s="36">
        <f t="shared" si="29"/>
        <v>3.7428380114976054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272</v>
      </c>
      <c r="E46">
        <v>24</v>
      </c>
      <c r="F46" s="3">
        <f t="shared" si="21"/>
        <v>8.8235294117647065E-2</v>
      </c>
      <c r="G46" s="2">
        <v>0.5</v>
      </c>
      <c r="H46" s="3">
        <f t="shared" si="22"/>
        <v>0.36144578313253012</v>
      </c>
      <c r="I46" s="3">
        <f t="shared" si="23"/>
        <v>0.63855421686746983</v>
      </c>
      <c r="J46" s="5">
        <f t="shared" si="30"/>
        <v>53040.013739824361</v>
      </c>
      <c r="K46" s="5">
        <f t="shared" si="24"/>
        <v>19171.089303550973</v>
      </c>
      <c r="L46" s="5">
        <f t="shared" si="25"/>
        <v>217272.3454402443</v>
      </c>
      <c r="M46" s="5">
        <f>L46+M47</f>
        <v>418150.1041657278</v>
      </c>
      <c r="N46" s="33">
        <f t="shared" si="26"/>
        <v>7.8836726215205628</v>
      </c>
      <c r="O46" s="4"/>
      <c r="Q46" s="27" t="s">
        <v>68</v>
      </c>
      <c r="R46" s="29">
        <f t="shared" si="17"/>
        <v>53040.013739824361</v>
      </c>
      <c r="S46" s="29">
        <f t="shared" si="18"/>
        <v>217272.3454402443</v>
      </c>
      <c r="T46" s="35">
        <f t="shared" si="19"/>
        <v>7.8836726215205628</v>
      </c>
      <c r="U46" s="42">
        <v>0.65629805890441617</v>
      </c>
      <c r="V46" s="43">
        <f t="shared" si="31"/>
        <v>0.34370194109558383</v>
      </c>
      <c r="W46" s="29">
        <f t="shared" si="27"/>
        <v>142595.41856604212</v>
      </c>
      <c r="X46" s="29">
        <f>X47+W46</f>
        <v>265091.04045294086</v>
      </c>
      <c r="Y46" s="35">
        <f t="shared" si="28"/>
        <v>4.9979444151972556</v>
      </c>
      <c r="Z46" s="36">
        <f t="shared" si="29"/>
        <v>2.8857282063233072</v>
      </c>
    </row>
    <row r="47" spans="1:26" s="2" customFormat="1" x14ac:dyDescent="0.25">
      <c r="A47" s="12">
        <v>19</v>
      </c>
      <c r="B47" s="13" t="s">
        <v>69</v>
      </c>
      <c r="C47" s="12"/>
      <c r="D47">
        <v>172</v>
      </c>
      <c r="E47">
        <v>29</v>
      </c>
      <c r="F47" s="17">
        <f t="shared" si="21"/>
        <v>0.16860465116279069</v>
      </c>
      <c r="G47" s="12"/>
      <c r="H47" s="17">
        <v>1</v>
      </c>
      <c r="I47" s="17">
        <f t="shared" si="23"/>
        <v>0</v>
      </c>
      <c r="J47" s="21">
        <f t="shared" si="30"/>
        <v>33868.924436273381</v>
      </c>
      <c r="K47" s="21">
        <f t="shared" si="24"/>
        <v>33868.924436273381</v>
      </c>
      <c r="L47" s="21">
        <f>K47/F47</f>
        <v>200877.75872548349</v>
      </c>
      <c r="M47" s="21">
        <f>L47</f>
        <v>200877.75872548349</v>
      </c>
      <c r="N47" s="34">
        <f t="shared" si="26"/>
        <v>5.9310344827586201</v>
      </c>
      <c r="O47" s="4"/>
      <c r="Q47" s="30" t="s">
        <v>69</v>
      </c>
      <c r="R47" s="31">
        <f t="shared" si="17"/>
        <v>33868.924436273381</v>
      </c>
      <c r="S47" s="31">
        <f t="shared" si="18"/>
        <v>200877.75872548349</v>
      </c>
      <c r="T47" s="38">
        <f t="shared" si="19"/>
        <v>5.9310344827586201</v>
      </c>
      <c r="U47" s="44">
        <v>0.6098018151143324</v>
      </c>
      <c r="V47" s="45">
        <f t="shared" si="31"/>
        <v>0.3901981848856676</v>
      </c>
      <c r="W47" s="31">
        <f t="shared" si="27"/>
        <v>122495.62188689876</v>
      </c>
      <c r="X47" s="31">
        <f>W47</f>
        <v>122495.62188689876</v>
      </c>
      <c r="Y47" s="38">
        <f t="shared" si="28"/>
        <v>3.6167555930919026</v>
      </c>
      <c r="Z47" s="37">
        <f t="shared" si="29"/>
        <v>2.3142788896667175</v>
      </c>
    </row>
    <row r="48" spans="1:26" s="2" customFormat="1" ht="13.2" x14ac:dyDescent="0.25">
      <c r="B48" s="2" t="s">
        <v>70</v>
      </c>
      <c r="D48" s="25">
        <f>SUM(D29:D47)</f>
        <v>24992</v>
      </c>
      <c r="E48" s="25">
        <f>SUM(E29:E47)</f>
        <v>149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478</v>
      </c>
      <c r="E54" s="49">
        <f>E4+E29</f>
        <v>2</v>
      </c>
      <c r="F54" s="3">
        <f>E54/D54</f>
        <v>4.1841004184100415E-3</v>
      </c>
      <c r="G54" s="2">
        <v>0.3</v>
      </c>
      <c r="H54" s="18">
        <f>C54*F54/(1+(1-G54)*C54*F54)</f>
        <v>4.1718815185648721E-3</v>
      </c>
      <c r="I54" s="18">
        <f>1-H54</f>
        <v>0.99582811848143515</v>
      </c>
      <c r="J54" s="19">
        <v>100000</v>
      </c>
      <c r="K54" s="20">
        <f>J54*H54</f>
        <v>417.1881518564872</v>
      </c>
      <c r="L54" s="20">
        <f>C54*(J55+G54*K54)</f>
        <v>99707.968293700455</v>
      </c>
      <c r="M54" s="5">
        <f t="shared" ref="M54:M70" si="32">L54+M55</f>
        <v>7522398.343486594</v>
      </c>
      <c r="N54" s="32">
        <f>M54/J54</f>
        <v>75.223983434865943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99707.968293700455</v>
      </c>
      <c r="T54" s="35">
        <f t="shared" ref="T54:T72" si="35">N54</f>
        <v>75.223983434865943</v>
      </c>
      <c r="U54" s="42">
        <v>0.96170886472285344</v>
      </c>
      <c r="V54" s="43">
        <f>1-U54</f>
        <v>3.829113527714656E-2</v>
      </c>
      <c r="W54" s="29">
        <f>S54*U54</f>
        <v>95890.036991556932</v>
      </c>
      <c r="X54" s="29">
        <f t="shared" ref="X54:X70" si="36">X55+W54</f>
        <v>6697267.2600128641</v>
      </c>
      <c r="Y54" s="40">
        <f>X54/R54</f>
        <v>66.972672600128647</v>
      </c>
      <c r="Z54" s="36">
        <f>T54-Y54</f>
        <v>8.2513108347372963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2412</v>
      </c>
      <c r="E55" s="49">
        <f t="shared" si="37"/>
        <v>1</v>
      </c>
      <c r="F55" s="3">
        <f t="shared" ref="F55:F72" si="38">E55/D55</f>
        <v>4.1459369817578774E-4</v>
      </c>
      <c r="G55" s="2">
        <v>0.4</v>
      </c>
      <c r="H55" s="3">
        <f t="shared" ref="H55:H71" si="39">C55*F55/(1+(1-G55)*C55*F55)</f>
        <v>1.6567263088137841E-3</v>
      </c>
      <c r="I55" s="3">
        <f t="shared" ref="I55:I72" si="40">1-H55</f>
        <v>0.99834327369118625</v>
      </c>
      <c r="J55" s="5">
        <f>I54*J54</f>
        <v>99582.811848143509</v>
      </c>
      <c r="K55" s="5">
        <f t="shared" ref="K55:K72" si="41">J55*H55</f>
        <v>164.98146429447235</v>
      </c>
      <c r="L55" s="5">
        <f t="shared" ref="L55:L71" si="42">C55*(J56+G55*K55)</f>
        <v>397935.29187826731</v>
      </c>
      <c r="M55" s="5">
        <f t="shared" si="32"/>
        <v>7422690.3751928937</v>
      </c>
      <c r="N55" s="33">
        <f t="shared" ref="N55:N72" si="43">M55/J55</f>
        <v>74.537866901287671</v>
      </c>
      <c r="O55" s="4"/>
      <c r="Q55" s="27" t="s">
        <v>36</v>
      </c>
      <c r="R55" s="29">
        <f t="shared" si="33"/>
        <v>99582.811848143509</v>
      </c>
      <c r="S55" s="29">
        <f t="shared" si="34"/>
        <v>397935.29187826731</v>
      </c>
      <c r="T55" s="35">
        <f t="shared" si="35"/>
        <v>74.537866901287671</v>
      </c>
      <c r="U55" s="42">
        <v>0.96170886472285344</v>
      </c>
      <c r="V55" s="43">
        <f>1-U55</f>
        <v>3.829113527714656E-2</v>
      </c>
      <c r="W55" s="29">
        <f t="shared" ref="W55:W72" si="44">S55*U55</f>
        <v>382697.89778540574</v>
      </c>
      <c r="X55" s="29">
        <f t="shared" si="36"/>
        <v>6601377.223021307</v>
      </c>
      <c r="Y55" s="35">
        <f t="shared" ref="Y55:Y72" si="45">X55/R55</f>
        <v>66.290327622882586</v>
      </c>
      <c r="Z55" s="36">
        <f t="shared" ref="Z55:Z72" si="46">T55-Y55</f>
        <v>8.2475392784050854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3000</v>
      </c>
      <c r="E56" s="49">
        <f t="shared" si="37"/>
        <v>1</v>
      </c>
      <c r="F56" s="3">
        <f t="shared" si="38"/>
        <v>3.3333333333333332E-4</v>
      </c>
      <c r="G56" s="2">
        <v>0.5</v>
      </c>
      <c r="H56" s="3">
        <f t="shared" si="39"/>
        <v>1.6652789342214821E-3</v>
      </c>
      <c r="I56" s="3">
        <f t="shared" si="40"/>
        <v>0.99833472106577847</v>
      </c>
      <c r="J56" s="5">
        <f t="shared" ref="J56:J72" si="47">I55*J55</f>
        <v>99417.830383849039</v>
      </c>
      <c r="K56" s="5">
        <f t="shared" si="41"/>
        <v>165.55841862422821</v>
      </c>
      <c r="L56" s="5">
        <f t="shared" si="42"/>
        <v>496675.25587268459</v>
      </c>
      <c r="M56" s="5">
        <f t="shared" si="32"/>
        <v>7024755.0833146265</v>
      </c>
      <c r="N56" s="33">
        <f t="shared" si="43"/>
        <v>70.65890551214278</v>
      </c>
      <c r="O56" s="4"/>
      <c r="Q56" s="27" t="s">
        <v>38</v>
      </c>
      <c r="R56" s="29">
        <f t="shared" si="33"/>
        <v>99417.830383849039</v>
      </c>
      <c r="S56" s="29">
        <f t="shared" si="34"/>
        <v>496675.25587268459</v>
      </c>
      <c r="T56" s="35">
        <f t="shared" si="35"/>
        <v>70.65890551214278</v>
      </c>
      <c r="U56" s="42">
        <v>0.96170886472285344</v>
      </c>
      <c r="V56" s="43">
        <f>1-U56</f>
        <v>3.829113527714656E-2</v>
      </c>
      <c r="W56" s="29">
        <f t="shared" si="44"/>
        <v>477656.99646125222</v>
      </c>
      <c r="X56" s="29">
        <f t="shared" si="36"/>
        <v>6218679.3252359014</v>
      </c>
      <c r="Y56" s="35">
        <f t="shared" si="45"/>
        <v>62.550945853734497</v>
      </c>
      <c r="Z56" s="36">
        <f t="shared" si="46"/>
        <v>8.1079596584082836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3071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99252.271965224805</v>
      </c>
      <c r="K57" s="5">
        <f t="shared" si="41"/>
        <v>0</v>
      </c>
      <c r="L57" s="5">
        <f t="shared" si="42"/>
        <v>496261.35982612404</v>
      </c>
      <c r="M57" s="5">
        <f t="shared" si="32"/>
        <v>6528079.8274419419</v>
      </c>
      <c r="N57" s="33">
        <f t="shared" si="43"/>
        <v>65.772598432096316</v>
      </c>
      <c r="O57" s="4"/>
      <c r="Q57" s="27" t="s">
        <v>40</v>
      </c>
      <c r="R57" s="29">
        <f t="shared" si="33"/>
        <v>99252.271965224805</v>
      </c>
      <c r="S57" s="29">
        <f t="shared" si="34"/>
        <v>496261.35982612404</v>
      </c>
      <c r="T57" s="35">
        <f t="shared" si="35"/>
        <v>65.772598432096316</v>
      </c>
      <c r="U57" s="42">
        <v>0.96170886472285344</v>
      </c>
      <c r="V57" s="43">
        <f>1-U57</f>
        <v>3.829113527714656E-2</v>
      </c>
      <c r="W57" s="29">
        <f t="shared" si="44"/>
        <v>477258.9489642012</v>
      </c>
      <c r="X57" s="29">
        <f t="shared" si="36"/>
        <v>5741022.3287746487</v>
      </c>
      <c r="Y57" s="35">
        <f t="shared" si="45"/>
        <v>57.842729592992498</v>
      </c>
      <c r="Z57" s="36">
        <f t="shared" si="46"/>
        <v>7.9298688391038183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3555</v>
      </c>
      <c r="E58" s="49">
        <f t="shared" si="37"/>
        <v>1</v>
      </c>
      <c r="F58" s="3">
        <f t="shared" si="38"/>
        <v>2.8129395218002813E-4</v>
      </c>
      <c r="G58" s="2">
        <v>0.5</v>
      </c>
      <c r="H58" s="3">
        <f t="shared" si="39"/>
        <v>1.4054813773717498E-3</v>
      </c>
      <c r="I58" s="3">
        <f t="shared" si="40"/>
        <v>0.99859451862262827</v>
      </c>
      <c r="J58" s="5">
        <f t="shared" si="47"/>
        <v>99252.271965224805</v>
      </c>
      <c r="K58" s="5">
        <f t="shared" si="41"/>
        <v>139.49721990895966</v>
      </c>
      <c r="L58" s="5">
        <f t="shared" si="42"/>
        <v>495912.61677635164</v>
      </c>
      <c r="M58" s="5">
        <f t="shared" si="32"/>
        <v>6031818.4676158177</v>
      </c>
      <c r="N58" s="33">
        <f t="shared" si="43"/>
        <v>60.772598432096309</v>
      </c>
      <c r="O58" s="4"/>
      <c r="Q58" s="27" t="s">
        <v>42</v>
      </c>
      <c r="R58" s="29">
        <f t="shared" si="33"/>
        <v>99252.271965224805</v>
      </c>
      <c r="S58" s="29">
        <f t="shared" si="34"/>
        <v>495912.61677635164</v>
      </c>
      <c r="T58" s="35">
        <f t="shared" si="35"/>
        <v>60.772598432096309</v>
      </c>
      <c r="U58" s="42">
        <v>0.96170886472285344</v>
      </c>
      <c r="V58" s="43">
        <f>1-U58</f>
        <v>3.829113527714656E-2</v>
      </c>
      <c r="W58" s="29">
        <f t="shared" si="44"/>
        <v>476923.55968172464</v>
      </c>
      <c r="X58" s="29">
        <f t="shared" si="36"/>
        <v>5263763.3798104478</v>
      </c>
      <c r="Y58" s="35">
        <f t="shared" si="45"/>
        <v>53.034185269378234</v>
      </c>
      <c r="Z58" s="36">
        <f t="shared" si="46"/>
        <v>7.738413162718075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3737</v>
      </c>
      <c r="E59" s="49">
        <f t="shared" si="37"/>
        <v>6</v>
      </c>
      <c r="F59" s="3">
        <f t="shared" si="38"/>
        <v>1.6055659620016055E-3</v>
      </c>
      <c r="G59" s="2">
        <v>0.5</v>
      </c>
      <c r="H59" s="3">
        <f t="shared" si="39"/>
        <v>7.9957356076759065E-3</v>
      </c>
      <c r="I59" s="3">
        <f t="shared" si="40"/>
        <v>0.99200426439232414</v>
      </c>
      <c r="J59" s="5">
        <f t="shared" si="47"/>
        <v>99112.774745315852</v>
      </c>
      <c r="K59" s="5">
        <f t="shared" si="41"/>
        <v>792.47954220668328</v>
      </c>
      <c r="L59" s="5">
        <f t="shared" si="42"/>
        <v>493582.67487106257</v>
      </c>
      <c r="M59" s="5">
        <f t="shared" si="32"/>
        <v>5535905.8508394659</v>
      </c>
      <c r="N59" s="33">
        <f t="shared" si="43"/>
        <v>55.854614756420155</v>
      </c>
      <c r="O59" s="4"/>
      <c r="Q59" s="27" t="s">
        <v>44</v>
      </c>
      <c r="R59" s="29">
        <f t="shared" si="33"/>
        <v>99112.774745315852</v>
      </c>
      <c r="S59" s="29">
        <f t="shared" si="34"/>
        <v>493582.67487106257</v>
      </c>
      <c r="T59" s="35">
        <f t="shared" si="35"/>
        <v>55.854614756420155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475365.37205712899</v>
      </c>
      <c r="X59" s="29">
        <f t="shared" si="36"/>
        <v>4786839.820128723</v>
      </c>
      <c r="Y59" s="35">
        <f t="shared" si="45"/>
        <v>48.296900499750691</v>
      </c>
      <c r="Z59" s="36">
        <f t="shared" si="46"/>
        <v>7.5577142566694633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3680</v>
      </c>
      <c r="E60" s="49">
        <f t="shared" si="37"/>
        <v>8</v>
      </c>
      <c r="F60" s="3">
        <f t="shared" si="38"/>
        <v>2.1739130434782609E-3</v>
      </c>
      <c r="G60" s="2">
        <v>0.5</v>
      </c>
      <c r="H60" s="3">
        <f t="shared" si="39"/>
        <v>1.0810810810810811E-2</v>
      </c>
      <c r="I60" s="3">
        <f t="shared" si="40"/>
        <v>0.98918918918918919</v>
      </c>
      <c r="J60" s="5">
        <f t="shared" si="47"/>
        <v>98320.29520310917</v>
      </c>
      <c r="K60" s="5">
        <f t="shared" si="41"/>
        <v>1062.9221103038831</v>
      </c>
      <c r="L60" s="5">
        <f t="shared" si="42"/>
        <v>488944.17073978612</v>
      </c>
      <c r="M60" s="5">
        <f t="shared" si="32"/>
        <v>5042323.175968403</v>
      </c>
      <c r="N60" s="33">
        <f t="shared" si="43"/>
        <v>51.284662699110264</v>
      </c>
      <c r="O60" s="4"/>
      <c r="Q60" s="27" t="s">
        <v>46</v>
      </c>
      <c r="R60" s="29">
        <f t="shared" si="33"/>
        <v>98320.29520310917</v>
      </c>
      <c r="S60" s="29">
        <f t="shared" si="34"/>
        <v>488944.17073978612</v>
      </c>
      <c r="T60" s="35">
        <f t="shared" si="35"/>
        <v>51.284662699110264</v>
      </c>
      <c r="U60" s="42">
        <v>0.95736753435116873</v>
      </c>
      <c r="V60" s="43">
        <f t="shared" si="48"/>
        <v>4.2632465648831275E-2</v>
      </c>
      <c r="W60" s="29">
        <f t="shared" si="44"/>
        <v>468099.27517652587</v>
      </c>
      <c r="X60" s="29">
        <f t="shared" si="36"/>
        <v>4311474.4480715944</v>
      </c>
      <c r="Y60" s="35">
        <f t="shared" si="45"/>
        <v>43.851317158527543</v>
      </c>
      <c r="Z60" s="36">
        <f t="shared" si="46"/>
        <v>7.4333455405827209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4040</v>
      </c>
      <c r="E61" s="49">
        <f t="shared" si="37"/>
        <v>8</v>
      </c>
      <c r="F61" s="3">
        <f t="shared" si="38"/>
        <v>1.9801980198019802E-3</v>
      </c>
      <c r="G61" s="2">
        <v>0.5</v>
      </c>
      <c r="H61" s="3">
        <f t="shared" si="39"/>
        <v>9.852216748768473E-3</v>
      </c>
      <c r="I61" s="3">
        <f t="shared" si="40"/>
        <v>0.99014778325123154</v>
      </c>
      <c r="J61" s="5">
        <f t="shared" si="47"/>
        <v>97257.373092805283</v>
      </c>
      <c r="K61" s="5">
        <f t="shared" si="41"/>
        <v>958.20072012616038</v>
      </c>
      <c r="L61" s="5">
        <f t="shared" si="42"/>
        <v>483891.363663711</v>
      </c>
      <c r="M61" s="5">
        <f t="shared" si="32"/>
        <v>4553379.0052286172</v>
      </c>
      <c r="N61" s="33">
        <f t="shared" si="43"/>
        <v>46.817828411668856</v>
      </c>
      <c r="O61" s="4"/>
      <c r="Q61" s="27" t="s">
        <v>48</v>
      </c>
      <c r="R61" s="29">
        <f t="shared" si="33"/>
        <v>97257.373092805283</v>
      </c>
      <c r="S61" s="29">
        <f t="shared" si="34"/>
        <v>483891.363663711</v>
      </c>
      <c r="T61" s="35">
        <f t="shared" si="35"/>
        <v>46.817828411668856</v>
      </c>
      <c r="U61" s="42">
        <v>0.95681081085376496</v>
      </c>
      <c r="V61" s="43">
        <f t="shared" si="48"/>
        <v>4.3189189146235041E-2</v>
      </c>
      <c r="W61" s="29">
        <f t="shared" si="44"/>
        <v>462992.4880322094</v>
      </c>
      <c r="X61" s="29">
        <f t="shared" si="36"/>
        <v>3843375.1728950688</v>
      </c>
      <c r="Y61" s="35">
        <f t="shared" si="45"/>
        <v>39.517571271718694</v>
      </c>
      <c r="Z61" s="36">
        <f t="shared" si="46"/>
        <v>7.3002571399501619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4130</v>
      </c>
      <c r="E62" s="49">
        <f t="shared" si="37"/>
        <v>11</v>
      </c>
      <c r="F62" s="3">
        <f t="shared" si="38"/>
        <v>2.6634382566585956E-3</v>
      </c>
      <c r="G62" s="2">
        <v>0.5</v>
      </c>
      <c r="H62" s="3">
        <f t="shared" si="39"/>
        <v>1.32291040288635E-2</v>
      </c>
      <c r="I62" s="3">
        <f t="shared" si="40"/>
        <v>0.98677089597113654</v>
      </c>
      <c r="J62" s="5">
        <f t="shared" si="47"/>
        <v>96299.172372679124</v>
      </c>
      <c r="K62" s="5">
        <f t="shared" si="41"/>
        <v>1273.9517692116301</v>
      </c>
      <c r="L62" s="5">
        <f t="shared" si="42"/>
        <v>478310.98244036658</v>
      </c>
      <c r="M62" s="5">
        <f t="shared" si="32"/>
        <v>4069487.6415649066</v>
      </c>
      <c r="N62" s="33">
        <f t="shared" si="43"/>
        <v>42.258801828700392</v>
      </c>
      <c r="O62" s="4"/>
      <c r="Q62" s="27" t="s">
        <v>50</v>
      </c>
      <c r="R62" s="29">
        <f t="shared" si="33"/>
        <v>96299.172372679124</v>
      </c>
      <c r="S62" s="29">
        <f t="shared" si="34"/>
        <v>478310.98244036658</v>
      </c>
      <c r="T62" s="35">
        <f t="shared" si="35"/>
        <v>42.258801828700392</v>
      </c>
      <c r="U62" s="42">
        <v>0.94800928093814252</v>
      </c>
      <c r="V62" s="43">
        <f t="shared" si="48"/>
        <v>5.1990719061857482E-2</v>
      </c>
      <c r="W62" s="29">
        <f t="shared" si="44"/>
        <v>453443.25052810844</v>
      </c>
      <c r="X62" s="29">
        <f t="shared" si="36"/>
        <v>3380382.6848628595</v>
      </c>
      <c r="Y62" s="35">
        <f t="shared" si="45"/>
        <v>35.102925617893497</v>
      </c>
      <c r="Z62" s="36">
        <f t="shared" si="46"/>
        <v>7.1558762108068947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4398</v>
      </c>
      <c r="E63" s="49">
        <f t="shared" si="37"/>
        <v>14</v>
      </c>
      <c r="F63" s="3">
        <f t="shared" si="38"/>
        <v>3.1832651205093224E-3</v>
      </c>
      <c r="G63" s="2">
        <v>0.5</v>
      </c>
      <c r="H63" s="3">
        <f t="shared" si="39"/>
        <v>1.5790660951951276E-2</v>
      </c>
      <c r="I63" s="3">
        <f t="shared" si="40"/>
        <v>0.98420933904804875</v>
      </c>
      <c r="J63" s="5">
        <f t="shared" si="47"/>
        <v>95025.220603467504</v>
      </c>
      <c r="K63" s="5">
        <f t="shared" si="41"/>
        <v>1500.5110404337302</v>
      </c>
      <c r="L63" s="5">
        <f t="shared" si="42"/>
        <v>471374.82541625318</v>
      </c>
      <c r="M63" s="5">
        <f t="shared" si="32"/>
        <v>3591176.6591245402</v>
      </c>
      <c r="N63" s="33">
        <f t="shared" si="43"/>
        <v>37.791826594228361</v>
      </c>
      <c r="O63" s="4"/>
      <c r="Q63" s="27" t="s">
        <v>52</v>
      </c>
      <c r="R63" s="29">
        <f t="shared" si="33"/>
        <v>95025.220603467504</v>
      </c>
      <c r="S63" s="29">
        <f t="shared" si="34"/>
        <v>471374.82541625318</v>
      </c>
      <c r="T63" s="35">
        <f t="shared" si="35"/>
        <v>37.791826594228361</v>
      </c>
      <c r="U63" s="42">
        <v>0.94216194080535964</v>
      </c>
      <c r="V63" s="43">
        <f t="shared" si="48"/>
        <v>5.7838059194640357E-2</v>
      </c>
      <c r="W63" s="29">
        <f t="shared" si="44"/>
        <v>444111.42036096466</v>
      </c>
      <c r="X63" s="29">
        <f t="shared" si="36"/>
        <v>2926939.4343347512</v>
      </c>
      <c r="Y63" s="35">
        <f t="shared" si="45"/>
        <v>30.801711542966377</v>
      </c>
      <c r="Z63" s="36">
        <f t="shared" si="46"/>
        <v>6.9901150512619843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4403</v>
      </c>
      <c r="E64" s="49">
        <f t="shared" si="37"/>
        <v>12</v>
      </c>
      <c r="F64" s="3">
        <f t="shared" si="38"/>
        <v>2.7254144901203725E-3</v>
      </c>
      <c r="G64" s="2">
        <v>0.5</v>
      </c>
      <c r="H64" s="3">
        <f t="shared" si="39"/>
        <v>1.3534852244529662E-2</v>
      </c>
      <c r="I64" s="3">
        <f t="shared" si="40"/>
        <v>0.98646514775547034</v>
      </c>
      <c r="J64" s="5">
        <f t="shared" si="47"/>
        <v>93524.709563033772</v>
      </c>
      <c r="K64" s="5">
        <f t="shared" si="41"/>
        <v>1265.8431251482125</v>
      </c>
      <c r="L64" s="5">
        <f t="shared" si="42"/>
        <v>464458.94000229833</v>
      </c>
      <c r="M64" s="5">
        <f t="shared" si="32"/>
        <v>3119801.8337082868</v>
      </c>
      <c r="N64" s="33">
        <f t="shared" si="43"/>
        <v>33.358048886595078</v>
      </c>
      <c r="O64" s="4"/>
      <c r="Q64" s="27" t="s">
        <v>54</v>
      </c>
      <c r="R64" s="29">
        <f t="shared" si="33"/>
        <v>93524.709563033772</v>
      </c>
      <c r="S64" s="29">
        <f t="shared" si="34"/>
        <v>464458.94000229833</v>
      </c>
      <c r="T64" s="35">
        <f t="shared" si="35"/>
        <v>33.358048886595078</v>
      </c>
      <c r="U64" s="42">
        <v>0.92489605986448908</v>
      </c>
      <c r="V64" s="43">
        <f t="shared" si="48"/>
        <v>7.5103940135510916E-2</v>
      </c>
      <c r="W64" s="29">
        <f t="shared" si="44"/>
        <v>429576.24357696285</v>
      </c>
      <c r="X64" s="29">
        <f t="shared" si="36"/>
        <v>2482828.0139737865</v>
      </c>
      <c r="Y64" s="35">
        <f t="shared" si="45"/>
        <v>26.547294566046318</v>
      </c>
      <c r="Z64" s="36">
        <f t="shared" si="46"/>
        <v>6.8107543205487602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3606</v>
      </c>
      <c r="E65" s="49">
        <f t="shared" si="37"/>
        <v>20</v>
      </c>
      <c r="F65" s="3">
        <f t="shared" si="38"/>
        <v>5.546311702717693E-3</v>
      </c>
      <c r="G65" s="2">
        <v>0.5</v>
      </c>
      <c r="H65" s="3">
        <f t="shared" si="39"/>
        <v>2.7352297592997815E-2</v>
      </c>
      <c r="I65" s="3">
        <f t="shared" si="40"/>
        <v>0.97264770240700216</v>
      </c>
      <c r="J65" s="5">
        <f t="shared" si="47"/>
        <v>92258.866437885561</v>
      </c>
      <c r="K65" s="5">
        <f t="shared" si="41"/>
        <v>2523.4919704016843</v>
      </c>
      <c r="L65" s="5">
        <f t="shared" si="42"/>
        <v>454985.60226342356</v>
      </c>
      <c r="M65" s="5">
        <f t="shared" si="32"/>
        <v>2655342.8937059883</v>
      </c>
      <c r="N65" s="33">
        <f t="shared" si="43"/>
        <v>28.78143853516487</v>
      </c>
      <c r="O65" s="4"/>
      <c r="Q65" s="27" t="s">
        <v>56</v>
      </c>
      <c r="R65" s="29">
        <f t="shared" si="33"/>
        <v>92258.866437885561</v>
      </c>
      <c r="S65" s="29">
        <f t="shared" si="34"/>
        <v>454985.60226342356</v>
      </c>
      <c r="T65" s="35">
        <f t="shared" si="35"/>
        <v>28.78143853516487</v>
      </c>
      <c r="U65" s="42">
        <v>0.89970667843387275</v>
      </c>
      <c r="V65" s="43">
        <f t="shared" si="48"/>
        <v>0.10029332156612725</v>
      </c>
      <c r="W65" s="29">
        <f t="shared" si="44"/>
        <v>409353.58494765993</v>
      </c>
      <c r="X65" s="29">
        <f t="shared" si="36"/>
        <v>2053251.7703968238</v>
      </c>
      <c r="Y65" s="35">
        <f t="shared" si="45"/>
        <v>22.255332735734417</v>
      </c>
      <c r="Z65" s="36">
        <f t="shared" si="46"/>
        <v>6.5261057994304537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2941</v>
      </c>
      <c r="E66" s="49">
        <f t="shared" si="37"/>
        <v>19</v>
      </c>
      <c r="F66" s="3">
        <f t="shared" si="38"/>
        <v>6.4603876232573951E-3</v>
      </c>
      <c r="G66" s="2">
        <v>0.5</v>
      </c>
      <c r="H66" s="3">
        <f t="shared" si="39"/>
        <v>3.1788522670235908E-2</v>
      </c>
      <c r="I66" s="3">
        <f t="shared" si="40"/>
        <v>0.96821147732976409</v>
      </c>
      <c r="J66" s="5">
        <f t="shared" si="47"/>
        <v>89735.374467483867</v>
      </c>
      <c r="K66" s="5">
        <f t="shared" si="41"/>
        <v>2852.5549855817194</v>
      </c>
      <c r="L66" s="5">
        <f t="shared" si="42"/>
        <v>441545.48487346503</v>
      </c>
      <c r="M66" s="5">
        <f t="shared" si="32"/>
        <v>2200357.2914425647</v>
      </c>
      <c r="N66" s="33">
        <f t="shared" si="43"/>
        <v>24.520511609832049</v>
      </c>
      <c r="O66" s="4"/>
      <c r="Q66" s="27" t="s">
        <v>58</v>
      </c>
      <c r="R66" s="29">
        <f t="shared" si="33"/>
        <v>89735.374467483867</v>
      </c>
      <c r="S66" s="29">
        <f t="shared" si="34"/>
        <v>441545.48487346503</v>
      </c>
      <c r="T66" s="35">
        <f t="shared" si="35"/>
        <v>24.520511609832049</v>
      </c>
      <c r="U66" s="42">
        <v>0.86438699185239576</v>
      </c>
      <c r="V66" s="43">
        <f t="shared" si="48"/>
        <v>0.13561300814760424</v>
      </c>
      <c r="W66" s="29">
        <f t="shared" si="44"/>
        <v>381666.17343578197</v>
      </c>
      <c r="X66" s="29">
        <f t="shared" si="36"/>
        <v>1643898.1854491639</v>
      </c>
      <c r="Y66" s="35">
        <f t="shared" si="45"/>
        <v>18.319399625894913</v>
      </c>
      <c r="Z66" s="36">
        <f t="shared" si="46"/>
        <v>6.2011119839371354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2310</v>
      </c>
      <c r="E67" s="49">
        <f t="shared" si="37"/>
        <v>27</v>
      </c>
      <c r="F67" s="3">
        <f t="shared" si="38"/>
        <v>1.1688311688311689E-2</v>
      </c>
      <c r="G67" s="2">
        <v>0.5</v>
      </c>
      <c r="H67" s="3">
        <f t="shared" si="39"/>
        <v>5.6782334384858045E-2</v>
      </c>
      <c r="I67" s="3">
        <f t="shared" si="40"/>
        <v>0.94321766561514198</v>
      </c>
      <c r="J67" s="5">
        <f t="shared" si="47"/>
        <v>86882.819481902145</v>
      </c>
      <c r="K67" s="5">
        <f t="shared" si="41"/>
        <v>4933.4093081206265</v>
      </c>
      <c r="L67" s="5">
        <f t="shared" si="42"/>
        <v>422080.57413920923</v>
      </c>
      <c r="M67" s="5">
        <f t="shared" si="32"/>
        <v>1758811.8065690999</v>
      </c>
      <c r="N67" s="33">
        <f t="shared" si="43"/>
        <v>20.243493674091273</v>
      </c>
      <c r="O67" s="4"/>
      <c r="Q67" s="27" t="s">
        <v>60</v>
      </c>
      <c r="R67" s="29">
        <f t="shared" si="33"/>
        <v>86882.819481902145</v>
      </c>
      <c r="S67" s="29">
        <f t="shared" si="34"/>
        <v>422080.57413920923</v>
      </c>
      <c r="T67" s="35">
        <f t="shared" si="35"/>
        <v>20.243493674091273</v>
      </c>
      <c r="U67" s="42">
        <v>0.82345390469096191</v>
      </c>
      <c r="V67" s="43">
        <f t="shared" si="48"/>
        <v>0.17654609530903809</v>
      </c>
      <c r="W67" s="29">
        <f t="shared" si="44"/>
        <v>347563.89686913486</v>
      </c>
      <c r="X67" s="29">
        <f t="shared" si="36"/>
        <v>1262232.0120133818</v>
      </c>
      <c r="Y67" s="35">
        <f t="shared" si="45"/>
        <v>14.527981706168124</v>
      </c>
      <c r="Z67" s="36">
        <f t="shared" si="46"/>
        <v>5.715511967923149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1643</v>
      </c>
      <c r="E68" s="49">
        <f t="shared" si="37"/>
        <v>37</v>
      </c>
      <c r="F68" s="3">
        <f t="shared" si="38"/>
        <v>2.251978088861838E-2</v>
      </c>
      <c r="G68" s="2">
        <v>0.5</v>
      </c>
      <c r="H68" s="3">
        <f t="shared" si="39"/>
        <v>0.10659752232785941</v>
      </c>
      <c r="I68" s="3">
        <f t="shared" si="40"/>
        <v>0.89340247767214054</v>
      </c>
      <c r="J68" s="5">
        <f t="shared" si="47"/>
        <v>81949.410173781522</v>
      </c>
      <c r="K68" s="5">
        <f t="shared" si="41"/>
        <v>8735.6040807545851</v>
      </c>
      <c r="L68" s="5">
        <f t="shared" si="42"/>
        <v>387908.04066702112</v>
      </c>
      <c r="M68" s="5">
        <f t="shared" si="32"/>
        <v>1336731.2324298907</v>
      </c>
      <c r="N68" s="33">
        <f t="shared" si="43"/>
        <v>16.311663861829206</v>
      </c>
      <c r="O68" s="4"/>
      <c r="Q68" s="27" t="s">
        <v>62</v>
      </c>
      <c r="R68" s="29">
        <f t="shared" si="33"/>
        <v>81949.410173781522</v>
      </c>
      <c r="S68" s="29">
        <f t="shared" si="34"/>
        <v>387908.04066702112</v>
      </c>
      <c r="T68" s="35">
        <f t="shared" si="35"/>
        <v>16.311663861829206</v>
      </c>
      <c r="U68" s="42">
        <v>0.7557222850963411</v>
      </c>
      <c r="V68" s="43">
        <f t="shared" si="48"/>
        <v>0.2442777149036589</v>
      </c>
      <c r="W68" s="29">
        <f t="shared" si="44"/>
        <v>293150.7509001256</v>
      </c>
      <c r="X68" s="29">
        <f t="shared" si="36"/>
        <v>914668.11514424684</v>
      </c>
      <c r="Y68" s="35">
        <f t="shared" si="45"/>
        <v>11.16137520946894</v>
      </c>
      <c r="Z68" s="36">
        <f t="shared" si="46"/>
        <v>5.1502886523602669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1101</v>
      </c>
      <c r="E69" s="49">
        <f t="shared" si="37"/>
        <v>52</v>
      </c>
      <c r="F69" s="3">
        <f t="shared" si="38"/>
        <v>4.7229791099000905E-2</v>
      </c>
      <c r="G69" s="2">
        <v>0.5</v>
      </c>
      <c r="H69" s="3">
        <f t="shared" si="39"/>
        <v>0.21121039805036557</v>
      </c>
      <c r="I69" s="3">
        <f t="shared" si="40"/>
        <v>0.78878960194963443</v>
      </c>
      <c r="J69" s="5">
        <f t="shared" si="47"/>
        <v>73213.806093026928</v>
      </c>
      <c r="K69" s="5">
        <f t="shared" si="41"/>
        <v>15463.517127690497</v>
      </c>
      <c r="L69" s="5">
        <f t="shared" si="42"/>
        <v>327410.23764590843</v>
      </c>
      <c r="M69" s="5">
        <f t="shared" si="32"/>
        <v>948823.19176286948</v>
      </c>
      <c r="N69" s="33">
        <f t="shared" si="43"/>
        <v>12.959621175236755</v>
      </c>
      <c r="O69" s="4"/>
      <c r="Q69" s="27" t="s">
        <v>64</v>
      </c>
      <c r="R69" s="29">
        <f t="shared" si="33"/>
        <v>73213.806093026928</v>
      </c>
      <c r="S69" s="29">
        <f t="shared" si="34"/>
        <v>327410.23764590843</v>
      </c>
      <c r="T69" s="35">
        <f t="shared" si="35"/>
        <v>12.959621175236755</v>
      </c>
      <c r="U69" s="42">
        <v>0.69850988448397933</v>
      </c>
      <c r="V69" s="43">
        <f t="shared" si="48"/>
        <v>0.30149011551602067</v>
      </c>
      <c r="W69" s="29">
        <f t="shared" si="44"/>
        <v>228699.28727691571</v>
      </c>
      <c r="X69" s="29">
        <f t="shared" si="36"/>
        <v>621517.36424412124</v>
      </c>
      <c r="Y69" s="35">
        <f t="shared" si="45"/>
        <v>8.4890732692466333</v>
      </c>
      <c r="Z69" s="36">
        <f t="shared" si="46"/>
        <v>4.4705479059901219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743</v>
      </c>
      <c r="E70" s="49">
        <f t="shared" si="37"/>
        <v>38</v>
      </c>
      <c r="F70" s="3">
        <f t="shared" si="38"/>
        <v>5.1144010767160158E-2</v>
      </c>
      <c r="G70" s="2">
        <v>0.5</v>
      </c>
      <c r="H70" s="3">
        <f t="shared" si="39"/>
        <v>0.22673031026252979</v>
      </c>
      <c r="I70" s="3">
        <f t="shared" si="40"/>
        <v>0.77326968973747023</v>
      </c>
      <c r="J70" s="5">
        <f t="shared" si="47"/>
        <v>57750.288965336433</v>
      </c>
      <c r="K70" s="5">
        <f t="shared" si="41"/>
        <v>13093.74093486148</v>
      </c>
      <c r="L70" s="5">
        <f t="shared" si="42"/>
        <v>256017.09248952844</v>
      </c>
      <c r="M70" s="5">
        <f t="shared" si="32"/>
        <v>621412.9541169611</v>
      </c>
      <c r="N70" s="33">
        <f t="shared" si="43"/>
        <v>10.760343632045773</v>
      </c>
      <c r="O70" s="4"/>
      <c r="Q70" s="27" t="s">
        <v>66</v>
      </c>
      <c r="R70" s="29">
        <f t="shared" si="33"/>
        <v>57750.288965336433</v>
      </c>
      <c r="S70" s="29">
        <f t="shared" si="34"/>
        <v>256017.09248952844</v>
      </c>
      <c r="T70" s="35">
        <f t="shared" si="35"/>
        <v>10.760343632045773</v>
      </c>
      <c r="U70" s="42">
        <v>0.67065690345363116</v>
      </c>
      <c r="V70" s="43">
        <f t="shared" si="48"/>
        <v>0.32934309654636884</v>
      </c>
      <c r="W70" s="29">
        <f t="shared" si="44"/>
        <v>171699.63048022904</v>
      </c>
      <c r="X70" s="29">
        <f t="shared" si="36"/>
        <v>392818.0769672055</v>
      </c>
      <c r="Y70" s="35">
        <f t="shared" si="45"/>
        <v>6.8020105873926875</v>
      </c>
      <c r="Z70" s="36">
        <f t="shared" si="46"/>
        <v>3.9583330446530853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417</v>
      </c>
      <c r="E71" s="49">
        <f t="shared" si="49"/>
        <v>40</v>
      </c>
      <c r="F71" s="3">
        <f t="shared" si="38"/>
        <v>9.5923261390887291E-2</v>
      </c>
      <c r="G71" s="2">
        <v>0.5</v>
      </c>
      <c r="H71" s="3">
        <f t="shared" si="39"/>
        <v>0.38684719535783363</v>
      </c>
      <c r="I71" s="3">
        <f t="shared" si="40"/>
        <v>0.61315280464216637</v>
      </c>
      <c r="J71" s="5">
        <f t="shared" si="47"/>
        <v>44656.548030474951</v>
      </c>
      <c r="K71" s="5">
        <f t="shared" si="41"/>
        <v>17275.260359951622</v>
      </c>
      <c r="L71" s="5">
        <f t="shared" si="42"/>
        <v>180094.58925249573</v>
      </c>
      <c r="M71" s="5">
        <f>L71+M72</f>
        <v>365395.86162743263</v>
      </c>
      <c r="N71" s="33">
        <f t="shared" si="43"/>
        <v>8.1823579686024033</v>
      </c>
      <c r="O71" s="4"/>
      <c r="Q71" s="27" t="s">
        <v>68</v>
      </c>
      <c r="R71" s="29">
        <f t="shared" si="33"/>
        <v>44656.548030474951</v>
      </c>
      <c r="S71" s="29">
        <f t="shared" si="34"/>
        <v>180094.58925249573</v>
      </c>
      <c r="T71" s="35">
        <f t="shared" si="35"/>
        <v>8.1823579686024033</v>
      </c>
      <c r="U71" s="42">
        <v>0.63527807449444496</v>
      </c>
      <c r="V71" s="43">
        <f t="shared" si="48"/>
        <v>0.36472192550555504</v>
      </c>
      <c r="W71" s="29">
        <f t="shared" si="44"/>
        <v>114410.14388719345</v>
      </c>
      <c r="X71" s="29">
        <f>X72+W71</f>
        <v>221118.44648697646</v>
      </c>
      <c r="Y71" s="35">
        <f t="shared" si="45"/>
        <v>4.9515346850383217</v>
      </c>
      <c r="Z71" s="36">
        <f t="shared" si="46"/>
        <v>3.2308232835640815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291</v>
      </c>
      <c r="E72" s="50">
        <f t="shared" si="49"/>
        <v>43</v>
      </c>
      <c r="F72" s="17">
        <f t="shared" si="38"/>
        <v>0.14776632302405499</v>
      </c>
      <c r="G72" s="12"/>
      <c r="H72" s="17">
        <v>1</v>
      </c>
      <c r="I72" s="17">
        <f t="shared" si="40"/>
        <v>0</v>
      </c>
      <c r="J72" s="21">
        <f t="shared" si="47"/>
        <v>27381.287670523328</v>
      </c>
      <c r="K72" s="21">
        <f t="shared" si="41"/>
        <v>27381.287670523328</v>
      </c>
      <c r="L72" s="21">
        <f>K72/F72</f>
        <v>185301.27237493693</v>
      </c>
      <c r="M72" s="21">
        <f>L72</f>
        <v>185301.27237493693</v>
      </c>
      <c r="N72" s="34">
        <f t="shared" si="43"/>
        <v>6.7674418604651159</v>
      </c>
      <c r="O72" s="4"/>
      <c r="Q72" s="30" t="s">
        <v>69</v>
      </c>
      <c r="R72" s="31">
        <f t="shared" si="33"/>
        <v>27381.287670523328</v>
      </c>
      <c r="S72" s="31">
        <f t="shared" si="34"/>
        <v>185301.27237493693</v>
      </c>
      <c r="T72" s="38">
        <f t="shared" si="35"/>
        <v>6.7674418604651159</v>
      </c>
      <c r="U72" s="44">
        <v>0.57586384179742911</v>
      </c>
      <c r="V72" s="45">
        <f t="shared" si="48"/>
        <v>0.42413615820257089</v>
      </c>
      <c r="W72" s="31">
        <f t="shared" si="44"/>
        <v>106708.302599783</v>
      </c>
      <c r="X72" s="31">
        <f>W72</f>
        <v>106708.302599783</v>
      </c>
      <c r="Y72" s="38">
        <f t="shared" si="45"/>
        <v>3.8971250689081827</v>
      </c>
      <c r="Z72" s="37">
        <f t="shared" si="46"/>
        <v>2.8703167915569332</v>
      </c>
    </row>
    <row r="73" spans="1:26" s="2" customFormat="1" ht="13.2" x14ac:dyDescent="0.25">
      <c r="B73" s="2" t="s">
        <v>70</v>
      </c>
      <c r="D73" s="25">
        <f>SUM(D54:D72)</f>
        <v>49956</v>
      </c>
      <c r="E73" s="25">
        <f>SUM(E54:E72)</f>
        <v>340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72.606006560716978</v>
      </c>
      <c r="F78" s="54">
        <f>$Y$4</f>
        <v>65.986254930822639</v>
      </c>
      <c r="G78" s="54">
        <f>E78-F78</f>
        <v>6.6197516298943384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78.007778867179752</v>
      </c>
      <c r="F79" s="54">
        <f>$Y$29</f>
        <v>69.312505165020298</v>
      </c>
      <c r="G79" s="54">
        <f t="shared" ref="G79:G80" si="50">E79-F79</f>
        <v>8.6952737021594544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75.223983434865943</v>
      </c>
      <c r="F80" s="54">
        <f>$Y$54</f>
        <v>66.972672600128647</v>
      </c>
      <c r="G80" s="54">
        <f t="shared" si="50"/>
        <v>8.2513108347372963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13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251</v>
      </c>
      <c r="E4">
        <v>2</v>
      </c>
      <c r="F4" s="3">
        <f>E4/D4</f>
        <v>7.9681274900398405E-3</v>
      </c>
      <c r="G4" s="2">
        <v>0.3</v>
      </c>
      <c r="H4" s="18">
        <f>C4*F4/(1+(1-G4)*C4*F4)</f>
        <v>7.9239302694136295E-3</v>
      </c>
      <c r="I4" s="18">
        <f>1-H4</f>
        <v>0.99207606973058637</v>
      </c>
      <c r="J4" s="41">
        <v>100000</v>
      </c>
      <c r="K4" s="20">
        <f>J4*H4</f>
        <v>792.3930269413629</v>
      </c>
      <c r="L4" s="20">
        <f>C4*(J5+G4*K4)</f>
        <v>99445.324881141045</v>
      </c>
      <c r="M4" s="5">
        <f t="shared" ref="M4:M20" si="0">L4+M5</f>
        <v>7219524.2425349969</v>
      </c>
      <c r="N4" s="32">
        <f>M4/J4</f>
        <v>72.195242425349974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99445.324881141045</v>
      </c>
      <c r="T4" s="35">
        <f t="shared" ref="T4:T22" si="3">N4</f>
        <v>72.195242425349974</v>
      </c>
      <c r="U4" s="42">
        <v>0.96680194174873568</v>
      </c>
      <c r="V4" s="43">
        <f>1-U4</f>
        <v>3.3198058251264317E-2</v>
      </c>
      <c r="W4" s="29">
        <f>S4*U4</f>
        <v>96143.933192921017</v>
      </c>
      <c r="X4" s="29">
        <f t="shared" ref="X4:X20" si="4">X5+W4</f>
        <v>6540412.2786557907</v>
      </c>
      <c r="Y4" s="40">
        <f>X4/R4</f>
        <v>65.404122786557906</v>
      </c>
      <c r="Z4" s="36">
        <f>T4-Y4</f>
        <v>6.7911196387920683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1185</v>
      </c>
      <c r="E5">
        <v>3</v>
      </c>
      <c r="F5" s="3">
        <f t="shared" ref="F5:F22" si="5">E5/D5</f>
        <v>2.5316455696202532E-3</v>
      </c>
      <c r="G5" s="2">
        <v>0.4</v>
      </c>
      <c r="H5" s="3">
        <f t="shared" ref="H5:H21" si="6">C5*F5/(1+(1-G5)*C5*F5)</f>
        <v>1.0065425264217415E-2</v>
      </c>
      <c r="I5" s="3">
        <f t="shared" ref="I5:I22" si="7">1-H5</f>
        <v>0.98993457473578261</v>
      </c>
      <c r="J5" s="5">
        <f>I4*J4</f>
        <v>99207.606973058631</v>
      </c>
      <c r="K5" s="5">
        <f t="shared" ref="K5:K22" si="8">J5*H5</f>
        <v>998.56675362917611</v>
      </c>
      <c r="L5" s="5">
        <f t="shared" ref="L5:L21" si="9">C5*(J6+G5*K5)</f>
        <v>394433.8676835245</v>
      </c>
      <c r="M5" s="5">
        <f t="shared" si="0"/>
        <v>7120078.9176538559</v>
      </c>
      <c r="N5" s="33">
        <f t="shared" ref="N5:N22" si="10">M5/J5</f>
        <v>71.769485575712196</v>
      </c>
      <c r="O5" s="4"/>
      <c r="Q5" s="27" t="s">
        <v>36</v>
      </c>
      <c r="R5" s="29">
        <f t="shared" si="1"/>
        <v>99207.606973058631</v>
      </c>
      <c r="S5" s="29">
        <f t="shared" si="2"/>
        <v>394433.8676835245</v>
      </c>
      <c r="T5" s="35">
        <f t="shared" si="3"/>
        <v>71.769485575712196</v>
      </c>
      <c r="U5" s="42">
        <v>0.96680194174873568</v>
      </c>
      <c r="V5" s="43">
        <f>1-U5</f>
        <v>3.3198058251264317E-2</v>
      </c>
      <c r="W5" s="29">
        <f t="shared" ref="W5:W22" si="11">S5*U5</f>
        <v>381339.42916789535</v>
      </c>
      <c r="X5" s="29">
        <f t="shared" si="4"/>
        <v>6444268.3454628699</v>
      </c>
      <c r="Y5" s="35">
        <f t="shared" ref="Y5:Y22" si="12">X5/R5</f>
        <v>64.957401373595388</v>
      </c>
      <c r="Z5" s="36">
        <f t="shared" ref="Z5:Z22" si="13">T5-Y5</f>
        <v>6.8120842021168073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1556</v>
      </c>
      <c r="E6">
        <v>2</v>
      </c>
      <c r="F6" s="3">
        <f t="shared" si="5"/>
        <v>1.2853470437017994E-3</v>
      </c>
      <c r="G6" s="2">
        <v>0.5</v>
      </c>
      <c r="H6" s="3">
        <f t="shared" si="6"/>
        <v>6.4061499039077506E-3</v>
      </c>
      <c r="I6" s="3">
        <f t="shared" si="7"/>
        <v>0.99359385009609225</v>
      </c>
      <c r="J6" s="5">
        <f t="shared" ref="J6:J22" si="14">I5*J5</f>
        <v>98209.040219429458</v>
      </c>
      <c r="K6" s="5">
        <f t="shared" si="8"/>
        <v>629.14183356457045</v>
      </c>
      <c r="L6" s="5">
        <f t="shared" si="9"/>
        <v>489472.34651323583</v>
      </c>
      <c r="M6" s="5">
        <f t="shared" si="0"/>
        <v>6725645.0499703316</v>
      </c>
      <c r="N6" s="33">
        <f t="shared" si="10"/>
        <v>68.482952637997016</v>
      </c>
      <c r="O6" s="4"/>
      <c r="Q6" s="27" t="s">
        <v>38</v>
      </c>
      <c r="R6" s="29">
        <f t="shared" si="1"/>
        <v>98209.040219429458</v>
      </c>
      <c r="S6" s="29">
        <f t="shared" si="2"/>
        <v>489472.34651323583</v>
      </c>
      <c r="T6" s="35">
        <f t="shared" si="3"/>
        <v>68.482952637997016</v>
      </c>
      <c r="U6" s="42">
        <v>0.96680194174873568</v>
      </c>
      <c r="V6" s="43">
        <f>1-U6</f>
        <v>3.3198058251264317E-2</v>
      </c>
      <c r="W6" s="29">
        <f t="shared" si="11"/>
        <v>473222.81504130637</v>
      </c>
      <c r="X6" s="29">
        <f t="shared" si="4"/>
        <v>6062928.9162949743</v>
      </c>
      <c r="Y6" s="35">
        <f t="shared" si="12"/>
        <v>61.734937056186581</v>
      </c>
      <c r="Z6" s="36">
        <f t="shared" si="13"/>
        <v>6.748015581810435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1594</v>
      </c>
      <c r="E7">
        <v>1</v>
      </c>
      <c r="F7" s="3">
        <f t="shared" si="5"/>
        <v>6.2735257214554575E-4</v>
      </c>
      <c r="G7" s="2">
        <v>0.5</v>
      </c>
      <c r="H7" s="3">
        <f t="shared" si="6"/>
        <v>3.131850923896022E-3</v>
      </c>
      <c r="I7" s="3">
        <f t="shared" si="7"/>
        <v>0.99686814907610399</v>
      </c>
      <c r="J7" s="5">
        <f t="shared" si="14"/>
        <v>97579.898385864886</v>
      </c>
      <c r="K7" s="5">
        <f t="shared" si="8"/>
        <v>305.60569491345092</v>
      </c>
      <c r="L7" s="5">
        <f t="shared" si="9"/>
        <v>487135.47769204079</v>
      </c>
      <c r="M7" s="5">
        <f t="shared" si="0"/>
        <v>6236172.7034570957</v>
      </c>
      <c r="N7" s="33">
        <f t="shared" si="10"/>
        <v>63.908374640820981</v>
      </c>
      <c r="O7" s="4"/>
      <c r="Q7" s="27" t="s">
        <v>40</v>
      </c>
      <c r="R7" s="29">
        <f t="shared" si="1"/>
        <v>97579.898385864886</v>
      </c>
      <c r="S7" s="29">
        <f t="shared" si="2"/>
        <v>487135.47769204079</v>
      </c>
      <c r="T7" s="35">
        <f t="shared" si="3"/>
        <v>63.908374640820981</v>
      </c>
      <c r="U7" s="42">
        <v>0.96680194174873568</v>
      </c>
      <c r="V7" s="43">
        <f>1-U7</f>
        <v>3.3198058251264317E-2</v>
      </c>
      <c r="W7" s="29">
        <f t="shared" si="11"/>
        <v>470963.52572736295</v>
      </c>
      <c r="X7" s="29">
        <f t="shared" si="4"/>
        <v>5589706.1012536678</v>
      </c>
      <c r="Y7" s="35">
        <f t="shared" si="12"/>
        <v>57.28337694255454</v>
      </c>
      <c r="Z7" s="36">
        <f t="shared" si="13"/>
        <v>6.6249976982664407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1734</v>
      </c>
      <c r="E8">
        <v>2</v>
      </c>
      <c r="F8" s="3">
        <f t="shared" si="5"/>
        <v>1.1534025374855825E-3</v>
      </c>
      <c r="G8" s="2">
        <v>0.5</v>
      </c>
      <c r="H8" s="3">
        <f t="shared" si="6"/>
        <v>5.7504312823461754E-3</v>
      </c>
      <c r="I8" s="3">
        <f t="shared" si="7"/>
        <v>0.9942495687176538</v>
      </c>
      <c r="J8" s="5">
        <f t="shared" si="14"/>
        <v>97274.292690951435</v>
      </c>
      <c r="K8" s="5">
        <f t="shared" si="8"/>
        <v>559.36913565814507</v>
      </c>
      <c r="L8" s="5">
        <f t="shared" si="9"/>
        <v>484973.04061561177</v>
      </c>
      <c r="M8" s="5">
        <f t="shared" si="0"/>
        <v>5749037.225765055</v>
      </c>
      <c r="N8" s="33">
        <f t="shared" si="10"/>
        <v>59.101300731429909</v>
      </c>
      <c r="O8" s="4"/>
      <c r="Q8" s="27" t="s">
        <v>42</v>
      </c>
      <c r="R8" s="29">
        <f t="shared" si="1"/>
        <v>97274.292690951435</v>
      </c>
      <c r="S8" s="29">
        <f t="shared" si="2"/>
        <v>484973.04061561177</v>
      </c>
      <c r="T8" s="35">
        <f t="shared" si="3"/>
        <v>59.101300731429909</v>
      </c>
      <c r="U8" s="42">
        <v>0.96680194174873568</v>
      </c>
      <c r="V8" s="43">
        <f>1-U8</f>
        <v>3.3198058251264317E-2</v>
      </c>
      <c r="W8" s="29">
        <f t="shared" si="11"/>
        <v>468872.87736296194</v>
      </c>
      <c r="X8" s="29">
        <f t="shared" si="4"/>
        <v>5118742.5755263045</v>
      </c>
      <c r="Y8" s="35">
        <f t="shared" si="12"/>
        <v>52.621740378919824</v>
      </c>
      <c r="Z8" s="36">
        <f t="shared" si="13"/>
        <v>6.4795603525100844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1888</v>
      </c>
      <c r="E9">
        <v>3</v>
      </c>
      <c r="F9" s="3">
        <f t="shared" si="5"/>
        <v>1.5889830508474577E-3</v>
      </c>
      <c r="G9" s="2">
        <v>0.5</v>
      </c>
      <c r="H9" s="3">
        <f t="shared" si="6"/>
        <v>7.9134792930625163E-3</v>
      </c>
      <c r="I9" s="3">
        <f t="shared" si="7"/>
        <v>0.99208652070693748</v>
      </c>
      <c r="J9" s="5">
        <f t="shared" si="14"/>
        <v>96714.923555293281</v>
      </c>
      <c r="K9" s="5">
        <f t="shared" si="8"/>
        <v>765.35154488493754</v>
      </c>
      <c r="L9" s="5">
        <f t="shared" si="9"/>
        <v>481661.23891425406</v>
      </c>
      <c r="M9" s="5">
        <f t="shared" si="0"/>
        <v>5264064.1851494433</v>
      </c>
      <c r="N9" s="33">
        <f t="shared" si="10"/>
        <v>54.428665108129913</v>
      </c>
      <c r="O9" s="4"/>
      <c r="Q9" s="27" t="s">
        <v>44</v>
      </c>
      <c r="R9" s="29">
        <f t="shared" si="1"/>
        <v>96714.923555293281</v>
      </c>
      <c r="S9" s="29">
        <f t="shared" si="2"/>
        <v>481661.23891425406</v>
      </c>
      <c r="T9" s="35">
        <f t="shared" si="3"/>
        <v>54.428665108129913</v>
      </c>
      <c r="U9" s="42">
        <v>0.9555940589531835</v>
      </c>
      <c r="V9" s="43">
        <f t="shared" ref="V9:V22" si="15">1-U9</f>
        <v>4.4405941046816499E-2</v>
      </c>
      <c r="W9" s="29">
        <f t="shared" si="11"/>
        <v>460272.6183344911</v>
      </c>
      <c r="X9" s="29">
        <f t="shared" si="4"/>
        <v>4649869.6981633427</v>
      </c>
      <c r="Y9" s="35">
        <f t="shared" si="12"/>
        <v>48.078099296691754</v>
      </c>
      <c r="Z9" s="36">
        <f t="shared" si="13"/>
        <v>6.3505658114381589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1902</v>
      </c>
      <c r="E10">
        <v>1</v>
      </c>
      <c r="F10" s="3">
        <f t="shared" si="5"/>
        <v>5.2576235541535224E-4</v>
      </c>
      <c r="G10" s="2">
        <v>0.5</v>
      </c>
      <c r="H10" s="3">
        <f t="shared" si="6"/>
        <v>2.6253609871357314E-3</v>
      </c>
      <c r="I10" s="3">
        <f t="shared" si="7"/>
        <v>0.99737463901286427</v>
      </c>
      <c r="J10" s="5">
        <f t="shared" si="14"/>
        <v>95949.572010408345</v>
      </c>
      <c r="K10" s="5">
        <f t="shared" si="8"/>
        <v>251.9022630884966</v>
      </c>
      <c r="L10" s="5">
        <f t="shared" si="9"/>
        <v>479118.10439432046</v>
      </c>
      <c r="M10" s="5">
        <f t="shared" si="0"/>
        <v>4782402.9462351892</v>
      </c>
      <c r="N10" s="33">
        <f t="shared" si="10"/>
        <v>49.842879400404279</v>
      </c>
      <c r="O10" s="4"/>
      <c r="Q10" s="27" t="s">
        <v>46</v>
      </c>
      <c r="R10" s="29">
        <f t="shared" si="1"/>
        <v>95949.572010408345</v>
      </c>
      <c r="S10" s="29">
        <f t="shared" si="2"/>
        <v>479118.10439432046</v>
      </c>
      <c r="T10" s="35">
        <f t="shared" si="3"/>
        <v>49.842879400404279</v>
      </c>
      <c r="U10" s="42">
        <v>0.96363095511775332</v>
      </c>
      <c r="V10" s="43">
        <f t="shared" si="15"/>
        <v>3.6369044882246682E-2</v>
      </c>
      <c r="W10" s="29">
        <f t="shared" si="11"/>
        <v>461693.03655170649</v>
      </c>
      <c r="X10" s="29">
        <f t="shared" si="4"/>
        <v>4189597.0798288514</v>
      </c>
      <c r="Y10" s="35">
        <f t="shared" si="12"/>
        <v>43.664572879745364</v>
      </c>
      <c r="Z10" s="36">
        <f t="shared" si="13"/>
        <v>6.1783065206589143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1972</v>
      </c>
      <c r="E11">
        <v>5</v>
      </c>
      <c r="F11" s="3">
        <f t="shared" si="5"/>
        <v>2.5354969574036511E-3</v>
      </c>
      <c r="G11" s="2">
        <v>0.5</v>
      </c>
      <c r="H11" s="3">
        <f t="shared" si="6"/>
        <v>1.2597631645250693E-2</v>
      </c>
      <c r="I11" s="3">
        <f t="shared" si="7"/>
        <v>0.98740236835474926</v>
      </c>
      <c r="J11" s="5">
        <f t="shared" si="14"/>
        <v>95697.669747319844</v>
      </c>
      <c r="K11" s="5">
        <f t="shared" si="8"/>
        <v>1205.5639927855864</v>
      </c>
      <c r="L11" s="5">
        <f t="shared" si="9"/>
        <v>475474.43875463516</v>
      </c>
      <c r="M11" s="5">
        <f t="shared" si="0"/>
        <v>4303284.8418408688</v>
      </c>
      <c r="N11" s="33">
        <f t="shared" si="10"/>
        <v>44.967498719699897</v>
      </c>
      <c r="O11" s="4"/>
      <c r="Q11" s="27" t="s">
        <v>48</v>
      </c>
      <c r="R11" s="29">
        <f t="shared" si="1"/>
        <v>95697.669747319844</v>
      </c>
      <c r="S11" s="29">
        <f t="shared" si="2"/>
        <v>475474.43875463516</v>
      </c>
      <c r="T11" s="35">
        <f t="shared" si="3"/>
        <v>44.967498719699897</v>
      </c>
      <c r="U11" s="42">
        <v>0.96005435016735896</v>
      </c>
      <c r="V11" s="43">
        <f t="shared" si="15"/>
        <v>3.9945649832641039E-2</v>
      </c>
      <c r="W11" s="29">
        <f t="shared" si="11"/>
        <v>456481.30331977096</v>
      </c>
      <c r="X11" s="29">
        <f t="shared" si="4"/>
        <v>3727904.0432771449</v>
      </c>
      <c r="Y11" s="35">
        <f t="shared" si="12"/>
        <v>38.955013775364684</v>
      </c>
      <c r="Z11" s="36">
        <f t="shared" si="13"/>
        <v>6.0124849443352133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2128</v>
      </c>
      <c r="E12">
        <v>10</v>
      </c>
      <c r="F12" s="3">
        <f t="shared" si="5"/>
        <v>4.6992481203007516E-3</v>
      </c>
      <c r="G12" s="2">
        <v>0.5</v>
      </c>
      <c r="H12" s="3">
        <f t="shared" si="6"/>
        <v>2.3223409196470039E-2</v>
      </c>
      <c r="I12" s="3">
        <f t="shared" si="7"/>
        <v>0.97677659080352996</v>
      </c>
      <c r="J12" s="5">
        <f t="shared" si="14"/>
        <v>94492.105754534248</v>
      </c>
      <c r="K12" s="5">
        <f t="shared" si="8"/>
        <v>2194.4288377736702</v>
      </c>
      <c r="L12" s="5">
        <f t="shared" si="9"/>
        <v>466974.45667823713</v>
      </c>
      <c r="M12" s="5">
        <f t="shared" si="0"/>
        <v>3827810.4030862334</v>
      </c>
      <c r="N12" s="33">
        <f t="shared" si="10"/>
        <v>40.509314217527155</v>
      </c>
      <c r="O12" s="4"/>
      <c r="Q12" s="27" t="s">
        <v>50</v>
      </c>
      <c r="R12" s="29">
        <f t="shared" si="1"/>
        <v>94492.105754534248</v>
      </c>
      <c r="S12" s="29">
        <f t="shared" si="2"/>
        <v>466974.45667823713</v>
      </c>
      <c r="T12" s="35">
        <f t="shared" si="3"/>
        <v>40.509314217527155</v>
      </c>
      <c r="U12" s="42">
        <v>0.94127750867207383</v>
      </c>
      <c r="V12" s="43">
        <f t="shared" si="15"/>
        <v>5.8722491327926174E-2</v>
      </c>
      <c r="W12" s="29">
        <f t="shared" si="11"/>
        <v>439552.55319558631</v>
      </c>
      <c r="X12" s="29">
        <f t="shared" si="4"/>
        <v>3271422.7399573741</v>
      </c>
      <c r="Y12" s="35">
        <f t="shared" si="12"/>
        <v>34.621122196765029</v>
      </c>
      <c r="Z12" s="36">
        <f t="shared" si="13"/>
        <v>5.8881920207621263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2235</v>
      </c>
      <c r="E13">
        <v>11</v>
      </c>
      <c r="F13" s="3">
        <f t="shared" si="5"/>
        <v>4.9217002237136468E-3</v>
      </c>
      <c r="G13" s="2">
        <v>0.5</v>
      </c>
      <c r="H13" s="3">
        <f t="shared" si="6"/>
        <v>2.430939226519337E-2</v>
      </c>
      <c r="I13" s="3">
        <f t="shared" si="7"/>
        <v>0.97569060773480665</v>
      </c>
      <c r="J13" s="5">
        <f t="shared" si="14"/>
        <v>92297.676916760582</v>
      </c>
      <c r="K13" s="5">
        <f t="shared" si="8"/>
        <v>2243.7004333356163</v>
      </c>
      <c r="L13" s="5">
        <f t="shared" si="9"/>
        <v>455879.13350046385</v>
      </c>
      <c r="M13" s="5">
        <f t="shared" si="0"/>
        <v>3360835.9464079961</v>
      </c>
      <c r="N13" s="33">
        <f t="shared" si="10"/>
        <v>36.41300689982689</v>
      </c>
      <c r="O13" s="4"/>
      <c r="Q13" s="27" t="s">
        <v>52</v>
      </c>
      <c r="R13" s="29">
        <f t="shared" si="1"/>
        <v>92297.676916760582</v>
      </c>
      <c r="S13" s="29">
        <f t="shared" si="2"/>
        <v>455879.13350046385</v>
      </c>
      <c r="T13" s="35">
        <f t="shared" si="3"/>
        <v>36.41300689982689</v>
      </c>
      <c r="U13" s="42">
        <v>0.95386474178345915</v>
      </c>
      <c r="V13" s="43">
        <f t="shared" si="15"/>
        <v>4.6135258216540853E-2</v>
      </c>
      <c r="W13" s="29">
        <f t="shared" si="11"/>
        <v>434847.03196088708</v>
      </c>
      <c r="X13" s="29">
        <f t="shared" si="4"/>
        <v>2831870.1867617876</v>
      </c>
      <c r="Y13" s="35">
        <f t="shared" si="12"/>
        <v>30.681922680629686</v>
      </c>
      <c r="Z13" s="36">
        <f t="shared" si="13"/>
        <v>5.7310842191972036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2181</v>
      </c>
      <c r="E14">
        <v>12</v>
      </c>
      <c r="F14" s="3">
        <f t="shared" si="5"/>
        <v>5.5020632737276479E-3</v>
      </c>
      <c r="G14" s="2">
        <v>0.5</v>
      </c>
      <c r="H14" s="3">
        <f t="shared" si="6"/>
        <v>2.7137042062415195E-2</v>
      </c>
      <c r="I14" s="3">
        <f t="shared" si="7"/>
        <v>0.97286295793758482</v>
      </c>
      <c r="J14" s="5">
        <f t="shared" si="14"/>
        <v>90053.976483424965</v>
      </c>
      <c r="K14" s="5">
        <f t="shared" si="8"/>
        <v>2443.798547718452</v>
      </c>
      <c r="L14" s="5">
        <f t="shared" si="9"/>
        <v>444160.38604782865</v>
      </c>
      <c r="M14" s="5">
        <f t="shared" si="0"/>
        <v>2904956.8129075323</v>
      </c>
      <c r="N14" s="33">
        <f t="shared" si="10"/>
        <v>32.257951579097778</v>
      </c>
      <c r="O14" s="4"/>
      <c r="Q14" s="27" t="s">
        <v>54</v>
      </c>
      <c r="R14" s="29">
        <f t="shared" si="1"/>
        <v>90053.976483424965</v>
      </c>
      <c r="S14" s="29">
        <f t="shared" si="2"/>
        <v>444160.38604782865</v>
      </c>
      <c r="T14" s="35">
        <f t="shared" si="3"/>
        <v>32.257951579097778</v>
      </c>
      <c r="U14" s="42">
        <v>0.94210046609890041</v>
      </c>
      <c r="V14" s="43">
        <f t="shared" si="15"/>
        <v>5.7899533901099587E-2</v>
      </c>
      <c r="W14" s="29">
        <f t="shared" si="11"/>
        <v>418443.7067183269</v>
      </c>
      <c r="X14" s="29">
        <f t="shared" si="4"/>
        <v>2397023.1548009007</v>
      </c>
      <c r="Y14" s="35">
        <f t="shared" si="12"/>
        <v>26.617626987766485</v>
      </c>
      <c r="Z14" s="36">
        <f t="shared" si="13"/>
        <v>5.6403245913312929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1843</v>
      </c>
      <c r="E15">
        <v>20</v>
      </c>
      <c r="F15" s="3">
        <f t="shared" si="5"/>
        <v>1.0851871947911014E-2</v>
      </c>
      <c r="G15" s="2">
        <v>0.5</v>
      </c>
      <c r="H15" s="3">
        <f t="shared" si="6"/>
        <v>5.2826201796090856E-2</v>
      </c>
      <c r="I15" s="3">
        <f t="shared" si="7"/>
        <v>0.94717379820390912</v>
      </c>
      <c r="J15" s="5">
        <f t="shared" si="14"/>
        <v>87610.17793570651</v>
      </c>
      <c r="K15" s="5">
        <f t="shared" si="8"/>
        <v>4628.112939023059</v>
      </c>
      <c r="L15" s="5">
        <f t="shared" si="9"/>
        <v>426480.60733097489</v>
      </c>
      <c r="M15" s="5">
        <f t="shared" si="0"/>
        <v>2460796.4268597038</v>
      </c>
      <c r="N15" s="33">
        <f t="shared" si="10"/>
        <v>28.08801996345197</v>
      </c>
      <c r="O15" s="4"/>
      <c r="Q15" s="27" t="s">
        <v>56</v>
      </c>
      <c r="R15" s="29">
        <f t="shared" si="1"/>
        <v>87610.17793570651</v>
      </c>
      <c r="S15" s="29">
        <f t="shared" si="2"/>
        <v>426480.60733097489</v>
      </c>
      <c r="T15" s="35">
        <f t="shared" si="3"/>
        <v>28.08801996345197</v>
      </c>
      <c r="U15" s="42">
        <v>0.91645683631107144</v>
      </c>
      <c r="V15" s="43">
        <f t="shared" si="15"/>
        <v>8.3543163688928557E-2</v>
      </c>
      <c r="W15" s="29">
        <f t="shared" si="11"/>
        <v>390851.06814256957</v>
      </c>
      <c r="X15" s="29">
        <f t="shared" si="4"/>
        <v>1978579.4480825739</v>
      </c>
      <c r="Y15" s="35">
        <f t="shared" si="12"/>
        <v>22.583899436142815</v>
      </c>
      <c r="Z15" s="36">
        <f t="shared" si="13"/>
        <v>5.5041205273091549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1426</v>
      </c>
      <c r="E16">
        <v>20</v>
      </c>
      <c r="F16" s="3">
        <f t="shared" si="5"/>
        <v>1.4025245441795231E-2</v>
      </c>
      <c r="G16" s="2">
        <v>0.5</v>
      </c>
      <c r="H16" s="3">
        <f t="shared" si="6"/>
        <v>6.7750677506775062E-2</v>
      </c>
      <c r="I16" s="3">
        <f t="shared" si="7"/>
        <v>0.9322493224932249</v>
      </c>
      <c r="J16" s="5">
        <f t="shared" si="14"/>
        <v>82982.064996683446</v>
      </c>
      <c r="K16" s="5">
        <f t="shared" si="8"/>
        <v>5622.091124436547</v>
      </c>
      <c r="L16" s="5">
        <f t="shared" si="9"/>
        <v>400855.09717232583</v>
      </c>
      <c r="M16" s="5">
        <f t="shared" si="0"/>
        <v>2034315.8195287287</v>
      </c>
      <c r="N16" s="33">
        <f t="shared" si="10"/>
        <v>24.515126486790059</v>
      </c>
      <c r="O16" s="4"/>
      <c r="Q16" s="27" t="s">
        <v>58</v>
      </c>
      <c r="R16" s="29">
        <f t="shared" si="1"/>
        <v>82982.064996683446</v>
      </c>
      <c r="S16" s="29">
        <f t="shared" si="2"/>
        <v>400855.09717232583</v>
      </c>
      <c r="T16" s="35">
        <f t="shared" si="3"/>
        <v>24.515126486790059</v>
      </c>
      <c r="U16" s="42">
        <v>0.8859396016463057</v>
      </c>
      <c r="V16" s="43">
        <f t="shared" si="15"/>
        <v>0.1140603983536943</v>
      </c>
      <c r="W16" s="29">
        <f t="shared" si="11"/>
        <v>355133.40510674153</v>
      </c>
      <c r="X16" s="29">
        <f t="shared" si="4"/>
        <v>1587728.3799400043</v>
      </c>
      <c r="Y16" s="35">
        <f t="shared" si="12"/>
        <v>19.13339201673833</v>
      </c>
      <c r="Z16" s="36">
        <f t="shared" si="13"/>
        <v>5.3817344700517289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1163</v>
      </c>
      <c r="E17">
        <v>15</v>
      </c>
      <c r="F17" s="3">
        <f t="shared" si="5"/>
        <v>1.2897678417884782E-2</v>
      </c>
      <c r="G17" s="2">
        <v>0.5</v>
      </c>
      <c r="H17" s="3">
        <f t="shared" si="6"/>
        <v>6.2473969179508537E-2</v>
      </c>
      <c r="I17" s="3">
        <f t="shared" si="7"/>
        <v>0.93752603082049146</v>
      </c>
      <c r="J17" s="5">
        <f t="shared" si="14"/>
        <v>77359.97387224689</v>
      </c>
      <c r="K17" s="5">
        <f t="shared" si="8"/>
        <v>4832.9846234223378</v>
      </c>
      <c r="L17" s="5">
        <f t="shared" si="9"/>
        <v>374717.40780267864</v>
      </c>
      <c r="M17" s="5">
        <f t="shared" si="0"/>
        <v>1633460.7223564028</v>
      </c>
      <c r="N17" s="33">
        <f t="shared" si="10"/>
        <v>21.115063004725386</v>
      </c>
      <c r="O17" s="4"/>
      <c r="Q17" s="27" t="s">
        <v>60</v>
      </c>
      <c r="R17" s="29">
        <f t="shared" si="1"/>
        <v>77359.97387224689</v>
      </c>
      <c r="S17" s="29">
        <f t="shared" si="2"/>
        <v>374717.40780267864</v>
      </c>
      <c r="T17" s="35">
        <f t="shared" si="3"/>
        <v>21.115063004725386</v>
      </c>
      <c r="U17" s="42">
        <v>0.85631920960893304</v>
      </c>
      <c r="V17" s="43">
        <f t="shared" si="15"/>
        <v>0.14368079039106696</v>
      </c>
      <c r="W17" s="29">
        <f t="shared" si="11"/>
        <v>320877.71447629802</v>
      </c>
      <c r="X17" s="29">
        <f t="shared" si="4"/>
        <v>1232594.9748332629</v>
      </c>
      <c r="Y17" s="35">
        <f t="shared" si="12"/>
        <v>15.933239285586932</v>
      </c>
      <c r="Z17" s="36">
        <f t="shared" si="13"/>
        <v>5.1818237191384533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833</v>
      </c>
      <c r="E18">
        <v>20</v>
      </c>
      <c r="F18" s="3">
        <f t="shared" si="5"/>
        <v>2.4009603841536616E-2</v>
      </c>
      <c r="G18" s="2">
        <v>0.5</v>
      </c>
      <c r="H18" s="3">
        <f t="shared" si="6"/>
        <v>0.11325028312570781</v>
      </c>
      <c r="I18" s="3">
        <f t="shared" si="7"/>
        <v>0.88674971687429216</v>
      </c>
      <c r="J18" s="5">
        <f t="shared" si="14"/>
        <v>72526.989248824553</v>
      </c>
      <c r="K18" s="5">
        <f t="shared" si="8"/>
        <v>8213.7020666845474</v>
      </c>
      <c r="L18" s="5">
        <f t="shared" si="9"/>
        <v>342100.69107741141</v>
      </c>
      <c r="M18" s="5">
        <f t="shared" si="0"/>
        <v>1258743.3145537241</v>
      </c>
      <c r="N18" s="33">
        <f t="shared" si="10"/>
        <v>17.35551589264578</v>
      </c>
      <c r="O18" s="4"/>
      <c r="Q18" s="27" t="s">
        <v>62</v>
      </c>
      <c r="R18" s="29">
        <f t="shared" si="1"/>
        <v>72526.989248824553</v>
      </c>
      <c r="S18" s="29">
        <f t="shared" si="2"/>
        <v>342100.69107741141</v>
      </c>
      <c r="T18" s="35">
        <f t="shared" si="3"/>
        <v>17.35551589264578</v>
      </c>
      <c r="U18" s="42">
        <v>0.77613843304153718</v>
      </c>
      <c r="V18" s="43">
        <f t="shared" si="15"/>
        <v>0.22386156695846282</v>
      </c>
      <c r="W18" s="29">
        <f t="shared" si="11"/>
        <v>265517.49431524909</v>
      </c>
      <c r="X18" s="29">
        <f t="shared" si="4"/>
        <v>911717.26035696478</v>
      </c>
      <c r="Y18" s="35">
        <f t="shared" si="12"/>
        <v>12.570730838268473</v>
      </c>
      <c r="Z18" s="36">
        <f t="shared" si="13"/>
        <v>4.7847850543773074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536</v>
      </c>
      <c r="E19">
        <v>18</v>
      </c>
      <c r="F19" s="3">
        <f t="shared" si="5"/>
        <v>3.3582089552238806E-2</v>
      </c>
      <c r="G19" s="2">
        <v>0.5</v>
      </c>
      <c r="H19" s="3">
        <f t="shared" si="6"/>
        <v>0.1549053356282272</v>
      </c>
      <c r="I19" s="3">
        <f t="shared" si="7"/>
        <v>0.84509466437177283</v>
      </c>
      <c r="J19" s="5">
        <f t="shared" si="14"/>
        <v>64313.287182140004</v>
      </c>
      <c r="K19" s="5">
        <f t="shared" si="8"/>
        <v>9962.4713363039591</v>
      </c>
      <c r="L19" s="5">
        <f t="shared" si="9"/>
        <v>296660.25756994018</v>
      </c>
      <c r="M19" s="5">
        <f t="shared" si="0"/>
        <v>916642.62347631261</v>
      </c>
      <c r="N19" s="33">
        <f t="shared" si="10"/>
        <v>14.25277207306031</v>
      </c>
      <c r="O19" s="4"/>
      <c r="Q19" s="27" t="s">
        <v>64</v>
      </c>
      <c r="R19" s="29">
        <f t="shared" si="1"/>
        <v>64313.287182140004</v>
      </c>
      <c r="S19" s="29">
        <f t="shared" si="2"/>
        <v>296660.25756994018</v>
      </c>
      <c r="T19" s="35">
        <f t="shared" si="3"/>
        <v>14.25277207306031</v>
      </c>
      <c r="U19" s="42">
        <v>0.73716277889453141</v>
      </c>
      <c r="V19" s="43">
        <f t="shared" si="15"/>
        <v>0.26283722110546859</v>
      </c>
      <c r="W19" s="29">
        <f t="shared" si="11"/>
        <v>218686.89985782455</v>
      </c>
      <c r="X19" s="29">
        <f t="shared" si="4"/>
        <v>646199.76604171575</v>
      </c>
      <c r="Y19" s="35">
        <f t="shared" si="12"/>
        <v>10.047686790003908</v>
      </c>
      <c r="Z19" s="36">
        <f t="shared" si="13"/>
        <v>4.2050852830564018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332</v>
      </c>
      <c r="E20">
        <v>16</v>
      </c>
      <c r="F20" s="3">
        <f t="shared" si="5"/>
        <v>4.8192771084337352E-2</v>
      </c>
      <c r="G20" s="2">
        <v>0.5</v>
      </c>
      <c r="H20" s="3">
        <f t="shared" si="6"/>
        <v>0.21505376344086022</v>
      </c>
      <c r="I20" s="3">
        <f t="shared" si="7"/>
        <v>0.78494623655913975</v>
      </c>
      <c r="J20" s="5">
        <f t="shared" si="14"/>
        <v>54350.815845836049</v>
      </c>
      <c r="K20" s="5">
        <f t="shared" si="8"/>
        <v>11688.347493728183</v>
      </c>
      <c r="L20" s="5">
        <f t="shared" si="9"/>
        <v>242533.21049485978</v>
      </c>
      <c r="M20" s="5">
        <f t="shared" si="0"/>
        <v>619982.36590637243</v>
      </c>
      <c r="N20" s="33">
        <f t="shared" si="10"/>
        <v>11.407048013132462</v>
      </c>
      <c r="O20" s="4"/>
      <c r="Q20" s="27" t="s">
        <v>66</v>
      </c>
      <c r="R20" s="29">
        <f t="shared" si="1"/>
        <v>54350.815845836049</v>
      </c>
      <c r="S20" s="29">
        <f t="shared" si="2"/>
        <v>242533.21049485978</v>
      </c>
      <c r="T20" s="35">
        <f t="shared" si="3"/>
        <v>11.407048013132462</v>
      </c>
      <c r="U20" s="42">
        <v>0.7271372759570951</v>
      </c>
      <c r="V20" s="43">
        <f t="shared" si="15"/>
        <v>0.2728627240429049</v>
      </c>
      <c r="W20" s="29">
        <f t="shared" si="11"/>
        <v>176354.93800836109</v>
      </c>
      <c r="X20" s="29">
        <f t="shared" si="4"/>
        <v>427512.86618389119</v>
      </c>
      <c r="Y20" s="35">
        <f t="shared" si="12"/>
        <v>7.8658040276067727</v>
      </c>
      <c r="Z20" s="36">
        <f t="shared" si="13"/>
        <v>3.5412439855256892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167</v>
      </c>
      <c r="E21">
        <v>7</v>
      </c>
      <c r="F21" s="3">
        <f t="shared" si="5"/>
        <v>4.1916167664670656E-2</v>
      </c>
      <c r="G21" s="2">
        <v>0.5</v>
      </c>
      <c r="H21" s="3">
        <f t="shared" si="6"/>
        <v>0.18970189701897017</v>
      </c>
      <c r="I21" s="3">
        <f t="shared" si="7"/>
        <v>0.81029810298102989</v>
      </c>
      <c r="J21" s="5">
        <f t="shared" si="14"/>
        <v>42662.468352107862</v>
      </c>
      <c r="K21" s="5">
        <f t="shared" si="8"/>
        <v>8093.1511779066395</v>
      </c>
      <c r="L21" s="5">
        <f t="shared" si="9"/>
        <v>193079.46381577273</v>
      </c>
      <c r="M21" s="5">
        <f>L21+M22</f>
        <v>377449.15541151259</v>
      </c>
      <c r="N21" s="33">
        <f t="shared" si="10"/>
        <v>8.8473351400180675</v>
      </c>
      <c r="O21" s="4"/>
      <c r="Q21" s="27" t="s">
        <v>68</v>
      </c>
      <c r="R21" s="29">
        <f t="shared" si="1"/>
        <v>42662.468352107862</v>
      </c>
      <c r="S21" s="29">
        <f t="shared" si="2"/>
        <v>193079.46381577273</v>
      </c>
      <c r="T21" s="35">
        <f t="shared" si="3"/>
        <v>8.8473351400180675</v>
      </c>
      <c r="U21" s="42">
        <v>0.68635947845240242</v>
      </c>
      <c r="V21" s="43">
        <f t="shared" si="15"/>
        <v>0.31364052154759758</v>
      </c>
      <c r="W21" s="29">
        <f t="shared" si="11"/>
        <v>132521.92008446329</v>
      </c>
      <c r="X21" s="29">
        <f>X22+W21</f>
        <v>251157.92817553011</v>
      </c>
      <c r="Y21" s="35">
        <f t="shared" si="12"/>
        <v>5.8870932197977455</v>
      </c>
      <c r="Z21" s="36">
        <f t="shared" si="13"/>
        <v>2.9602419202203221</v>
      </c>
    </row>
    <row r="22" spans="1:26" s="2" customFormat="1" x14ac:dyDescent="0.25">
      <c r="A22" s="12">
        <v>19</v>
      </c>
      <c r="B22" s="13" t="s">
        <v>69</v>
      </c>
      <c r="C22" s="12"/>
      <c r="D22">
        <v>112</v>
      </c>
      <c r="E22">
        <v>21</v>
      </c>
      <c r="F22" s="17">
        <f t="shared" si="5"/>
        <v>0.1875</v>
      </c>
      <c r="G22" s="12"/>
      <c r="H22" s="17">
        <v>1</v>
      </c>
      <c r="I22" s="17">
        <f t="shared" si="7"/>
        <v>0</v>
      </c>
      <c r="J22" s="21">
        <f t="shared" si="14"/>
        <v>34569.317174201227</v>
      </c>
      <c r="K22" s="21">
        <f t="shared" si="8"/>
        <v>34569.317174201227</v>
      </c>
      <c r="L22" s="21">
        <f>K22/F22</f>
        <v>184369.69159573989</v>
      </c>
      <c r="M22" s="21">
        <f>L22</f>
        <v>184369.69159573989</v>
      </c>
      <c r="N22" s="34">
        <f t="shared" si="10"/>
        <v>5.3333333333333339</v>
      </c>
      <c r="O22" s="4"/>
      <c r="Q22" s="30" t="s">
        <v>69</v>
      </c>
      <c r="R22" s="31">
        <f t="shared" si="1"/>
        <v>34569.317174201227</v>
      </c>
      <c r="S22" s="31">
        <f t="shared" si="2"/>
        <v>184369.69159573989</v>
      </c>
      <c r="T22" s="38">
        <f t="shared" si="3"/>
        <v>5.3333333333333339</v>
      </c>
      <c r="U22" s="44">
        <v>0.64346806172022719</v>
      </c>
      <c r="V22" s="45">
        <f t="shared" si="15"/>
        <v>0.35653193827977281</v>
      </c>
      <c r="W22" s="31">
        <f t="shared" si="11"/>
        <v>118636.0080910668</v>
      </c>
      <c r="X22" s="31">
        <f>W22</f>
        <v>118636.0080910668</v>
      </c>
      <c r="Y22" s="38">
        <f t="shared" si="12"/>
        <v>3.4318296625078784</v>
      </c>
      <c r="Z22" s="37">
        <f t="shared" si="13"/>
        <v>1.9015036708254556</v>
      </c>
    </row>
    <row r="23" spans="1:26" s="2" customFormat="1" ht="13.2" x14ac:dyDescent="0.25">
      <c r="B23" s="2" t="s">
        <v>70</v>
      </c>
      <c r="D23" s="25">
        <f>SUM(D4:D22)</f>
        <v>25038</v>
      </c>
      <c r="E23" s="25">
        <f>SUM(E4:E22)</f>
        <v>189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215</v>
      </c>
      <c r="E29">
        <v>1</v>
      </c>
      <c r="F29" s="3">
        <f>E29/D29</f>
        <v>4.6511627906976744E-3</v>
      </c>
      <c r="G29" s="2">
        <v>0.3</v>
      </c>
      <c r="H29" s="18">
        <f>C29*F29/(1+(1-G29)*C29*F29)</f>
        <v>4.6360686138154847E-3</v>
      </c>
      <c r="I29" s="18">
        <f>1-H29</f>
        <v>0.99536393138618451</v>
      </c>
      <c r="J29" s="19">
        <v>100000</v>
      </c>
      <c r="K29" s="20">
        <f>J29*H29</f>
        <v>463.60686138154847</v>
      </c>
      <c r="L29" s="20">
        <f>C29*(J30+G29*K29)</f>
        <v>99675.475197032923</v>
      </c>
      <c r="M29" s="5">
        <f t="shared" ref="M29:M45" si="16">L29+M30</f>
        <v>7866221.6794455778</v>
      </c>
      <c r="N29" s="32">
        <f>M29/J29</f>
        <v>78.662216794455773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99675.475197032923</v>
      </c>
      <c r="T29" s="35">
        <f t="shared" ref="T29:T47" si="19">N29</f>
        <v>78.662216794455773</v>
      </c>
      <c r="U29" s="42">
        <v>0.95864674002964168</v>
      </c>
      <c r="V29" s="43">
        <f>1-U29</f>
        <v>4.1353259970358325E-2</v>
      </c>
      <c r="W29" s="29">
        <f>S29*U29</f>
        <v>95553.569358541019</v>
      </c>
      <c r="X29" s="29">
        <f t="shared" ref="X29:X45" si="20">X30+W29</f>
        <v>6969503.7997891866</v>
      </c>
      <c r="Y29" s="40">
        <f>X29/R29</f>
        <v>69.695037997891859</v>
      </c>
      <c r="Z29" s="36">
        <f>T29-Y29</f>
        <v>8.967178796563914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1150</v>
      </c>
      <c r="E30">
        <v>1</v>
      </c>
      <c r="F30" s="3">
        <f t="shared" ref="F30:F47" si="21">E30/D30</f>
        <v>8.6956521739130438E-4</v>
      </c>
      <c r="G30" s="2">
        <v>0.4</v>
      </c>
      <c r="H30" s="3">
        <f t="shared" ref="H30:H46" si="22">C30*F30/(1+(1-G30)*C30*F30)</f>
        <v>3.4710170079833391E-3</v>
      </c>
      <c r="I30" s="3">
        <f t="shared" ref="I30:I47" si="23">1-H30</f>
        <v>0.99652898299201664</v>
      </c>
      <c r="J30" s="5">
        <f>I29*J29</f>
        <v>99536.393138618456</v>
      </c>
      <c r="K30" s="5">
        <f t="shared" ref="K30:K47" si="24">J30*H30</f>
        <v>345.49251349746078</v>
      </c>
      <c r="L30" s="5">
        <f t="shared" ref="L30:L46" si="25">C30*(J31+G30*K30)</f>
        <v>397316.39052207989</v>
      </c>
      <c r="M30" s="5">
        <f t="shared" si="16"/>
        <v>7766546.2042485448</v>
      </c>
      <c r="N30" s="33">
        <f t="shared" ref="N30:N47" si="26">M30/J30</f>
        <v>78.027201502394547</v>
      </c>
      <c r="O30" s="4"/>
      <c r="Q30" s="27" t="s">
        <v>36</v>
      </c>
      <c r="R30" s="29">
        <f t="shared" si="17"/>
        <v>99536.393138618456</v>
      </c>
      <c r="S30" s="29">
        <f t="shared" si="18"/>
        <v>397316.39052207989</v>
      </c>
      <c r="T30" s="35">
        <f t="shared" si="19"/>
        <v>78.027201502394547</v>
      </c>
      <c r="U30" s="42">
        <v>0.95864674002964168</v>
      </c>
      <c r="V30" s="43">
        <f>1-U30</f>
        <v>4.1353259970358325E-2</v>
      </c>
      <c r="W30" s="29">
        <f t="shared" ref="W30:W47" si="27">S30*U30</f>
        <v>380886.06253433588</v>
      </c>
      <c r="X30" s="29">
        <f t="shared" si="20"/>
        <v>6873950.2304306459</v>
      </c>
      <c r="Y30" s="35">
        <f t="shared" ref="Y30:Y47" si="28">X30/R30</f>
        <v>69.05966766203494</v>
      </c>
      <c r="Z30" s="36">
        <f t="shared" ref="Z30:Z47" si="29">T30-Y30</f>
        <v>8.9675338403596072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1469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99190.900625120994</v>
      </c>
      <c r="K31" s="5">
        <f t="shared" si="24"/>
        <v>0</v>
      </c>
      <c r="L31" s="5">
        <f t="shared" si="25"/>
        <v>495954.50312560494</v>
      </c>
      <c r="M31" s="5">
        <f t="shared" si="16"/>
        <v>7369229.8137264652</v>
      </c>
      <c r="N31" s="33">
        <f t="shared" si="26"/>
        <v>74.293405617693736</v>
      </c>
      <c r="O31" s="4"/>
      <c r="Q31" s="27" t="s">
        <v>38</v>
      </c>
      <c r="R31" s="29">
        <f t="shared" si="17"/>
        <v>99190.900625120994</v>
      </c>
      <c r="S31" s="29">
        <f t="shared" si="18"/>
        <v>495954.50312560494</v>
      </c>
      <c r="T31" s="35">
        <f t="shared" si="19"/>
        <v>74.293405617693736</v>
      </c>
      <c r="U31" s="42">
        <v>0.95864674002964168</v>
      </c>
      <c r="V31" s="43">
        <f>1-U31</f>
        <v>4.1353259970358325E-2</v>
      </c>
      <c r="W31" s="29">
        <f t="shared" si="27"/>
        <v>475445.16762438189</v>
      </c>
      <c r="X31" s="29">
        <f t="shared" si="20"/>
        <v>6493064.1678963099</v>
      </c>
      <c r="Y31" s="35">
        <f t="shared" si="28"/>
        <v>65.460280398461094</v>
      </c>
      <c r="Z31" s="36">
        <f t="shared" si="29"/>
        <v>8.8331252192326417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1452</v>
      </c>
      <c r="E32">
        <v>1</v>
      </c>
      <c r="F32" s="3">
        <f t="shared" si="21"/>
        <v>6.8870523415977963E-4</v>
      </c>
      <c r="G32" s="2">
        <v>0.5</v>
      </c>
      <c r="H32" s="3">
        <f t="shared" si="22"/>
        <v>3.4376074252320389E-3</v>
      </c>
      <c r="I32" s="3">
        <f t="shared" si="23"/>
        <v>0.99656239257476797</v>
      </c>
      <c r="J32" s="5">
        <f t="shared" si="30"/>
        <v>99190.900625120994</v>
      </c>
      <c r="K32" s="5">
        <f t="shared" si="24"/>
        <v>340.97937650436921</v>
      </c>
      <c r="L32" s="5">
        <f t="shared" si="25"/>
        <v>495102.05468434404</v>
      </c>
      <c r="M32" s="5">
        <f t="shared" si="16"/>
        <v>6873275.31060086</v>
      </c>
      <c r="N32" s="33">
        <f t="shared" si="26"/>
        <v>69.293405617693736</v>
      </c>
      <c r="O32" s="4"/>
      <c r="Q32" s="27" t="s">
        <v>40</v>
      </c>
      <c r="R32" s="29">
        <f t="shared" si="17"/>
        <v>99190.900625120994</v>
      </c>
      <c r="S32" s="29">
        <f t="shared" si="18"/>
        <v>495102.05468434404</v>
      </c>
      <c r="T32" s="35">
        <f t="shared" si="19"/>
        <v>69.293405617693736</v>
      </c>
      <c r="U32" s="42">
        <v>0.95864674002964168</v>
      </c>
      <c r="V32" s="43">
        <f>1-U32</f>
        <v>4.1353259970358325E-2</v>
      </c>
      <c r="W32" s="29">
        <f t="shared" si="27"/>
        <v>474627.97070512379</v>
      </c>
      <c r="X32" s="29">
        <f t="shared" si="20"/>
        <v>6017619.0002719276</v>
      </c>
      <c r="Y32" s="35">
        <f t="shared" si="28"/>
        <v>60.66704669831288</v>
      </c>
      <c r="Z32" s="36">
        <f t="shared" si="29"/>
        <v>8.6263589193808556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1594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98849.921248616622</v>
      </c>
      <c r="K33" s="5">
        <f t="shared" si="24"/>
        <v>0</v>
      </c>
      <c r="L33" s="5">
        <f t="shared" si="25"/>
        <v>494249.60624308314</v>
      </c>
      <c r="M33" s="5">
        <f t="shared" si="16"/>
        <v>6378173.2559165163</v>
      </c>
      <c r="N33" s="33">
        <f t="shared" si="26"/>
        <v>64.523807154836533</v>
      </c>
      <c r="O33" s="4"/>
      <c r="Q33" s="27" t="s">
        <v>42</v>
      </c>
      <c r="R33" s="29">
        <f t="shared" si="17"/>
        <v>98849.921248616622</v>
      </c>
      <c r="S33" s="29">
        <f t="shared" si="18"/>
        <v>494249.60624308314</v>
      </c>
      <c r="T33" s="35">
        <f t="shared" si="19"/>
        <v>64.523807154836533</v>
      </c>
      <c r="U33" s="42">
        <v>0.95864674002964168</v>
      </c>
      <c r="V33" s="43">
        <f>1-U33</f>
        <v>4.1353259970358325E-2</v>
      </c>
      <c r="W33" s="29">
        <f t="shared" si="27"/>
        <v>473810.77378586569</v>
      </c>
      <c r="X33" s="29">
        <f t="shared" si="20"/>
        <v>5542991.0295668039</v>
      </c>
      <c r="Y33" s="35">
        <f t="shared" si="28"/>
        <v>56.074814825857807</v>
      </c>
      <c r="Z33" s="36">
        <f t="shared" si="29"/>
        <v>8.4489923289787257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1866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98849.921248616622</v>
      </c>
      <c r="K34" s="5">
        <f t="shared" si="24"/>
        <v>0</v>
      </c>
      <c r="L34" s="5">
        <f t="shared" si="25"/>
        <v>494249.60624308314</v>
      </c>
      <c r="M34" s="5">
        <f t="shared" si="16"/>
        <v>5883923.649673433</v>
      </c>
      <c r="N34" s="33">
        <f t="shared" si="26"/>
        <v>59.523807154836526</v>
      </c>
      <c r="O34" s="4"/>
      <c r="Q34" s="27" t="s">
        <v>44</v>
      </c>
      <c r="R34" s="29">
        <f t="shared" si="17"/>
        <v>98849.921248616622</v>
      </c>
      <c r="S34" s="29">
        <f t="shared" si="18"/>
        <v>494249.60624308314</v>
      </c>
      <c r="T34" s="35">
        <f t="shared" si="19"/>
        <v>59.523807154836526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479016.94076129125</v>
      </c>
      <c r="X34" s="29">
        <f t="shared" si="20"/>
        <v>5069180.2557809381</v>
      </c>
      <c r="Y34" s="35">
        <f t="shared" si="28"/>
        <v>51.281581125709593</v>
      </c>
      <c r="Z34" s="36">
        <f t="shared" si="29"/>
        <v>8.2422260291269325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1857</v>
      </c>
      <c r="E35">
        <v>1</v>
      </c>
      <c r="F35" s="3">
        <f t="shared" si="21"/>
        <v>5.3850296176628971E-4</v>
      </c>
      <c r="G35" s="2">
        <v>0.5</v>
      </c>
      <c r="H35" s="3">
        <f t="shared" si="22"/>
        <v>2.6888948642108095E-3</v>
      </c>
      <c r="I35" s="3">
        <f t="shared" si="23"/>
        <v>0.99731110513578924</v>
      </c>
      <c r="J35" s="5">
        <f t="shared" si="30"/>
        <v>98849.921248616622</v>
      </c>
      <c r="K35" s="5">
        <f t="shared" si="24"/>
        <v>265.79704557304819</v>
      </c>
      <c r="L35" s="5">
        <f t="shared" si="25"/>
        <v>493585.1136291505</v>
      </c>
      <c r="M35" s="5">
        <f t="shared" si="16"/>
        <v>5389674.0434303498</v>
      </c>
      <c r="N35" s="33">
        <f t="shared" si="26"/>
        <v>54.523807154836526</v>
      </c>
      <c r="O35" s="4"/>
      <c r="Q35" s="27" t="s">
        <v>46</v>
      </c>
      <c r="R35" s="29">
        <f t="shared" si="17"/>
        <v>98849.921248616622</v>
      </c>
      <c r="S35" s="29">
        <f t="shared" si="18"/>
        <v>493585.1136291505</v>
      </c>
      <c r="T35" s="35">
        <f t="shared" si="19"/>
        <v>54.523807154836526</v>
      </c>
      <c r="U35" s="42">
        <v>0.96192878092594225</v>
      </c>
      <c r="V35" s="43">
        <f t="shared" si="31"/>
        <v>3.8071219074057749E-2</v>
      </c>
      <c r="W35" s="29">
        <f t="shared" si="27"/>
        <v>474793.72663648141</v>
      </c>
      <c r="X35" s="29">
        <f t="shared" si="20"/>
        <v>4590163.3150196467</v>
      </c>
      <c r="Y35" s="35">
        <f t="shared" si="28"/>
        <v>46.435680039389865</v>
      </c>
      <c r="Z35" s="36">
        <f t="shared" si="29"/>
        <v>8.0881271154466603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1905</v>
      </c>
      <c r="E36">
        <v>2</v>
      </c>
      <c r="F36" s="3">
        <f t="shared" si="21"/>
        <v>1.0498687664041995E-3</v>
      </c>
      <c r="G36" s="2">
        <v>0.5</v>
      </c>
      <c r="H36" s="3">
        <f t="shared" si="22"/>
        <v>5.2356020942408371E-3</v>
      </c>
      <c r="I36" s="3">
        <f t="shared" si="23"/>
        <v>0.99476439790575921</v>
      </c>
      <c r="J36" s="5">
        <f t="shared" si="30"/>
        <v>98584.124203043582</v>
      </c>
      <c r="K36" s="5">
        <f t="shared" si="24"/>
        <v>516.14724713635383</v>
      </c>
      <c r="L36" s="5">
        <f t="shared" si="25"/>
        <v>491630.25289737707</v>
      </c>
      <c r="M36" s="5">
        <f t="shared" si="16"/>
        <v>4896088.9298011996</v>
      </c>
      <c r="N36" s="33">
        <f t="shared" si="26"/>
        <v>49.664070857060402</v>
      </c>
      <c r="O36" s="4"/>
      <c r="Q36" s="27" t="s">
        <v>48</v>
      </c>
      <c r="R36" s="29">
        <f t="shared" si="17"/>
        <v>98584.124203043582</v>
      </c>
      <c r="S36" s="29">
        <f t="shared" si="18"/>
        <v>491630.25289737707</v>
      </c>
      <c r="T36" s="35">
        <f t="shared" si="19"/>
        <v>49.664070857060402</v>
      </c>
      <c r="U36" s="42">
        <v>0.95558309086652893</v>
      </c>
      <c r="V36" s="43">
        <f t="shared" si="31"/>
        <v>4.4416909133471072E-2</v>
      </c>
      <c r="W36" s="29">
        <f t="shared" si="27"/>
        <v>469793.55662716884</v>
      </c>
      <c r="X36" s="29">
        <f t="shared" si="20"/>
        <v>4115369.5883831652</v>
      </c>
      <c r="Y36" s="35">
        <f t="shared" si="28"/>
        <v>41.744749691209527</v>
      </c>
      <c r="Z36" s="36">
        <f t="shared" si="29"/>
        <v>7.9193211658508744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2040</v>
      </c>
      <c r="E37">
        <v>3</v>
      </c>
      <c r="F37" s="3">
        <f t="shared" si="21"/>
        <v>1.4705882352941176E-3</v>
      </c>
      <c r="G37" s="2">
        <v>0.5</v>
      </c>
      <c r="H37" s="3">
        <f t="shared" si="22"/>
        <v>7.326007326007326E-3</v>
      </c>
      <c r="I37" s="3">
        <f t="shared" si="23"/>
        <v>0.9926739926739927</v>
      </c>
      <c r="J37" s="5">
        <f t="shared" si="30"/>
        <v>98067.97695590723</v>
      </c>
      <c r="K37" s="5">
        <f t="shared" si="24"/>
        <v>718.44671762569396</v>
      </c>
      <c r="L37" s="5">
        <f t="shared" si="25"/>
        <v>488543.76798547193</v>
      </c>
      <c r="M37" s="5">
        <f t="shared" si="16"/>
        <v>4404458.6769038225</v>
      </c>
      <c r="N37" s="33">
        <f t="shared" si="26"/>
        <v>44.912302808939664</v>
      </c>
      <c r="O37" s="4"/>
      <c r="Q37" s="27" t="s">
        <v>50</v>
      </c>
      <c r="R37" s="29">
        <f t="shared" si="17"/>
        <v>98067.97695590723</v>
      </c>
      <c r="S37" s="29">
        <f t="shared" si="18"/>
        <v>488543.76798547193</v>
      </c>
      <c r="T37" s="35">
        <f t="shared" si="19"/>
        <v>44.912302808939664</v>
      </c>
      <c r="U37" s="42">
        <v>0.95343645724036619</v>
      </c>
      <c r="V37" s="43">
        <f t="shared" si="31"/>
        <v>4.6563542759633814E-2</v>
      </c>
      <c r="W37" s="29">
        <f t="shared" si="27"/>
        <v>465795.4393549278</v>
      </c>
      <c r="X37" s="29">
        <f t="shared" si="20"/>
        <v>3645576.0317559964</v>
      </c>
      <c r="Y37" s="35">
        <f t="shared" si="28"/>
        <v>37.173969984056058</v>
      </c>
      <c r="Z37" s="36">
        <f t="shared" si="29"/>
        <v>7.7383328248836065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2111</v>
      </c>
      <c r="E38">
        <v>2</v>
      </c>
      <c r="F38" s="3">
        <f t="shared" si="21"/>
        <v>9.4741828517290385E-4</v>
      </c>
      <c r="G38" s="2">
        <v>0.5</v>
      </c>
      <c r="H38" s="3">
        <f t="shared" si="22"/>
        <v>4.725897920604915E-3</v>
      </c>
      <c r="I38" s="3">
        <f t="shared" si="23"/>
        <v>0.99527410207939504</v>
      </c>
      <c r="J38" s="5">
        <f t="shared" si="30"/>
        <v>97349.530238281543</v>
      </c>
      <c r="K38" s="5">
        <f t="shared" si="24"/>
        <v>460.06394252496005</v>
      </c>
      <c r="L38" s="5">
        <f t="shared" si="25"/>
        <v>485597.49133509526</v>
      </c>
      <c r="M38" s="5">
        <f t="shared" si="16"/>
        <v>3915914.9089183505</v>
      </c>
      <c r="N38" s="33">
        <f t="shared" si="26"/>
        <v>40.22530873372888</v>
      </c>
      <c r="O38" s="4"/>
      <c r="Q38" s="27" t="s">
        <v>52</v>
      </c>
      <c r="R38" s="29">
        <f t="shared" si="17"/>
        <v>97349.530238281543</v>
      </c>
      <c r="S38" s="29">
        <f t="shared" si="18"/>
        <v>485597.49133509526</v>
      </c>
      <c r="T38" s="35">
        <f t="shared" si="19"/>
        <v>40.22530873372888</v>
      </c>
      <c r="U38" s="42">
        <v>0.93748024841036759</v>
      </c>
      <c r="V38" s="43">
        <f t="shared" si="31"/>
        <v>6.2519751589632411E-2</v>
      </c>
      <c r="W38" s="29">
        <f t="shared" si="27"/>
        <v>455238.05680427642</v>
      </c>
      <c r="X38" s="29">
        <f t="shared" si="20"/>
        <v>3179780.5924010687</v>
      </c>
      <c r="Y38" s="35">
        <f t="shared" si="28"/>
        <v>32.663543261256109</v>
      </c>
      <c r="Z38" s="36">
        <f t="shared" si="29"/>
        <v>7.5617654724727714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2321</v>
      </c>
      <c r="E39">
        <v>9</v>
      </c>
      <c r="F39" s="3">
        <f t="shared" si="21"/>
        <v>3.8776389487289961E-3</v>
      </c>
      <c r="G39" s="2">
        <v>0.5</v>
      </c>
      <c r="H39" s="3">
        <f t="shared" si="22"/>
        <v>1.9202048218476635E-2</v>
      </c>
      <c r="I39" s="3">
        <f t="shared" si="23"/>
        <v>0.9807979517815234</v>
      </c>
      <c r="J39" s="5">
        <f t="shared" si="30"/>
        <v>96889.466295756574</v>
      </c>
      <c r="K39" s="5">
        <f t="shared" si="24"/>
        <v>1860.4762036735845</v>
      </c>
      <c r="L39" s="5">
        <f t="shared" si="25"/>
        <v>479796.1409695989</v>
      </c>
      <c r="M39" s="5">
        <f t="shared" si="16"/>
        <v>3430317.4175832551</v>
      </c>
      <c r="N39" s="33">
        <f t="shared" si="26"/>
        <v>35.404441253832061</v>
      </c>
      <c r="O39" s="4"/>
      <c r="Q39" s="27" t="s">
        <v>54</v>
      </c>
      <c r="R39" s="29">
        <f t="shared" si="17"/>
        <v>96889.466295756574</v>
      </c>
      <c r="S39" s="29">
        <f t="shared" si="18"/>
        <v>479796.1409695989</v>
      </c>
      <c r="T39" s="35">
        <f t="shared" si="19"/>
        <v>35.404441253832061</v>
      </c>
      <c r="U39" s="42">
        <v>0.91788799906018037</v>
      </c>
      <c r="V39" s="43">
        <f t="shared" si="31"/>
        <v>8.2112000939819629E-2</v>
      </c>
      <c r="W39" s="29">
        <f t="shared" si="27"/>
        <v>440399.11979138135</v>
      </c>
      <c r="X39" s="29">
        <f t="shared" si="20"/>
        <v>2724542.5355967921</v>
      </c>
      <c r="Y39" s="35">
        <f t="shared" si="28"/>
        <v>28.120110882643161</v>
      </c>
      <c r="Z39" s="36">
        <f t="shared" si="29"/>
        <v>7.2843303711889007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1847</v>
      </c>
      <c r="E40">
        <v>5</v>
      </c>
      <c r="F40" s="3">
        <f t="shared" si="21"/>
        <v>2.7070925825663237E-3</v>
      </c>
      <c r="G40" s="2">
        <v>0.5</v>
      </c>
      <c r="H40" s="3">
        <f t="shared" si="22"/>
        <v>1.3444474321054044E-2</v>
      </c>
      <c r="I40" s="3">
        <f t="shared" si="23"/>
        <v>0.986555525678946</v>
      </c>
      <c r="J40" s="5">
        <f t="shared" si="30"/>
        <v>95028.990092082997</v>
      </c>
      <c r="K40" s="5">
        <f t="shared" si="24"/>
        <v>1277.614817048709</v>
      </c>
      <c r="L40" s="5">
        <f t="shared" si="25"/>
        <v>471950.91341779329</v>
      </c>
      <c r="M40" s="5">
        <f t="shared" si="16"/>
        <v>2950521.276613656</v>
      </c>
      <c r="N40" s="33">
        <f t="shared" si="26"/>
        <v>31.048643932284282</v>
      </c>
      <c r="O40" s="4"/>
      <c r="Q40" s="27" t="s">
        <v>56</v>
      </c>
      <c r="R40" s="29">
        <f t="shared" si="17"/>
        <v>95028.990092082997</v>
      </c>
      <c r="S40" s="29">
        <f t="shared" si="18"/>
        <v>471950.91341779329</v>
      </c>
      <c r="T40" s="35">
        <f t="shared" si="19"/>
        <v>31.048643932284282</v>
      </c>
      <c r="U40" s="42">
        <v>0.89571782863194893</v>
      </c>
      <c r="V40" s="43">
        <f t="shared" si="31"/>
        <v>0.10428217136805107</v>
      </c>
      <c r="W40" s="29">
        <f t="shared" si="27"/>
        <v>422734.84738745075</v>
      </c>
      <c r="X40" s="29">
        <f t="shared" si="20"/>
        <v>2284143.4158054106</v>
      </c>
      <c r="Y40" s="35">
        <f t="shared" si="28"/>
        <v>24.036280019308613</v>
      </c>
      <c r="Z40" s="36">
        <f t="shared" si="29"/>
        <v>7.012363912975669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1593</v>
      </c>
      <c r="E41">
        <v>11</v>
      </c>
      <c r="F41" s="3">
        <f t="shared" si="21"/>
        <v>6.9052102950408036E-3</v>
      </c>
      <c r="G41" s="2">
        <v>0.5</v>
      </c>
      <c r="H41" s="3">
        <f t="shared" si="22"/>
        <v>3.3940141931502618E-2</v>
      </c>
      <c r="I41" s="3">
        <f t="shared" si="23"/>
        <v>0.96605985806849737</v>
      </c>
      <c r="J41" s="5">
        <f t="shared" si="30"/>
        <v>93751.375275034297</v>
      </c>
      <c r="K41" s="5">
        <f t="shared" si="24"/>
        <v>3181.9349831082295</v>
      </c>
      <c r="L41" s="5">
        <f t="shared" si="25"/>
        <v>460802.03891740087</v>
      </c>
      <c r="M41" s="5">
        <f t="shared" si="16"/>
        <v>2478570.3631958626</v>
      </c>
      <c r="N41" s="33">
        <f t="shared" si="26"/>
        <v>26.437696043653649</v>
      </c>
      <c r="O41" s="4"/>
      <c r="Q41" s="27" t="s">
        <v>58</v>
      </c>
      <c r="R41" s="29">
        <f t="shared" si="17"/>
        <v>93751.375275034297</v>
      </c>
      <c r="S41" s="29">
        <f t="shared" si="18"/>
        <v>460802.03891740087</v>
      </c>
      <c r="T41" s="35">
        <f t="shared" si="19"/>
        <v>26.437696043653649</v>
      </c>
      <c r="U41" s="42">
        <v>0.86473435856680392</v>
      </c>
      <c r="V41" s="43">
        <f t="shared" si="31"/>
        <v>0.13526564143319608</v>
      </c>
      <c r="W41" s="29">
        <f t="shared" si="27"/>
        <v>398471.35554951406</v>
      </c>
      <c r="X41" s="29">
        <f t="shared" si="20"/>
        <v>1861408.5684179596</v>
      </c>
      <c r="Y41" s="35">
        <f t="shared" si="28"/>
        <v>19.854733468786211</v>
      </c>
      <c r="Z41" s="36">
        <f t="shared" si="29"/>
        <v>6.5829625748674374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1229</v>
      </c>
      <c r="E42">
        <v>17</v>
      </c>
      <c r="F42" s="3">
        <f t="shared" si="21"/>
        <v>1.3832384052074858E-2</v>
      </c>
      <c r="G42" s="2">
        <v>0.5</v>
      </c>
      <c r="H42" s="3">
        <f t="shared" si="22"/>
        <v>6.6850176956350774E-2</v>
      </c>
      <c r="I42" s="3">
        <f t="shared" si="23"/>
        <v>0.93314982304364924</v>
      </c>
      <c r="J42" s="5">
        <f t="shared" si="30"/>
        <v>90569.440291926061</v>
      </c>
      <c r="K42" s="5">
        <f t="shared" si="24"/>
        <v>6054.5831103529026</v>
      </c>
      <c r="L42" s="5">
        <f t="shared" si="25"/>
        <v>437710.74368374801</v>
      </c>
      <c r="M42" s="5">
        <f t="shared" si="16"/>
        <v>2017768.324278462</v>
      </c>
      <c r="N42" s="33">
        <f t="shared" si="26"/>
        <v>22.278688239374475</v>
      </c>
      <c r="O42" s="4"/>
      <c r="Q42" s="27" t="s">
        <v>60</v>
      </c>
      <c r="R42" s="29">
        <f t="shared" si="17"/>
        <v>90569.440291926061</v>
      </c>
      <c r="S42" s="29">
        <f t="shared" si="18"/>
        <v>437710.74368374801</v>
      </c>
      <c r="T42" s="35">
        <f t="shared" si="19"/>
        <v>22.278688239374475</v>
      </c>
      <c r="U42" s="42">
        <v>0.81758889711164551</v>
      </c>
      <c r="V42" s="43">
        <f t="shared" si="31"/>
        <v>0.18241110288835449</v>
      </c>
      <c r="W42" s="29">
        <f t="shared" si="27"/>
        <v>357867.44418231369</v>
      </c>
      <c r="X42" s="29">
        <f t="shared" si="20"/>
        <v>1462937.2128684456</v>
      </c>
      <c r="Y42" s="35">
        <f t="shared" si="28"/>
        <v>16.152658205163505</v>
      </c>
      <c r="Z42" s="36">
        <f t="shared" si="29"/>
        <v>6.1260300342109701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901</v>
      </c>
      <c r="E43">
        <v>12</v>
      </c>
      <c r="F43" s="3">
        <f t="shared" si="21"/>
        <v>1.3318534961154272E-2</v>
      </c>
      <c r="G43" s="2">
        <v>0.5</v>
      </c>
      <c r="H43" s="3">
        <f t="shared" si="22"/>
        <v>6.4446831364124588E-2</v>
      </c>
      <c r="I43" s="3">
        <f t="shared" si="23"/>
        <v>0.93555316863587545</v>
      </c>
      <c r="J43" s="5">
        <f t="shared" si="30"/>
        <v>84514.857181573156</v>
      </c>
      <c r="K43" s="5">
        <f t="shared" si="24"/>
        <v>5446.7147485439191</v>
      </c>
      <c r="L43" s="5">
        <f t="shared" si="25"/>
        <v>408957.49903650599</v>
      </c>
      <c r="M43" s="5">
        <f t="shared" si="16"/>
        <v>1580057.580594714</v>
      </c>
      <c r="N43" s="33">
        <f t="shared" si="26"/>
        <v>18.695619128836618</v>
      </c>
      <c r="O43" s="4"/>
      <c r="Q43" s="27" t="s">
        <v>62</v>
      </c>
      <c r="R43" s="29">
        <f t="shared" si="17"/>
        <v>84514.857181573156</v>
      </c>
      <c r="S43" s="29">
        <f t="shared" si="18"/>
        <v>408957.49903650599</v>
      </c>
      <c r="T43" s="35">
        <f t="shared" si="19"/>
        <v>18.695619128836618</v>
      </c>
      <c r="U43" s="42">
        <v>0.77888026534586052</v>
      </c>
      <c r="V43" s="43">
        <f t="shared" si="31"/>
        <v>0.22111973465413948</v>
      </c>
      <c r="W43" s="29">
        <f t="shared" si="27"/>
        <v>318528.92536473327</v>
      </c>
      <c r="X43" s="29">
        <f t="shared" si="20"/>
        <v>1105069.7686861318</v>
      </c>
      <c r="Y43" s="35">
        <f t="shared" si="28"/>
        <v>13.075449755680012</v>
      </c>
      <c r="Z43" s="36">
        <f t="shared" si="29"/>
        <v>5.6201693731566067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607</v>
      </c>
      <c r="E44">
        <v>23</v>
      </c>
      <c r="F44" s="3">
        <f t="shared" si="21"/>
        <v>3.789126853377265E-2</v>
      </c>
      <c r="G44" s="2">
        <v>0.5</v>
      </c>
      <c r="H44" s="3">
        <f t="shared" si="22"/>
        <v>0.1730624529721595</v>
      </c>
      <c r="I44" s="3">
        <f t="shared" si="23"/>
        <v>0.8269375470278405</v>
      </c>
      <c r="J44" s="5">
        <f t="shared" si="30"/>
        <v>79068.142433029236</v>
      </c>
      <c r="K44" s="5">
        <f t="shared" si="24"/>
        <v>13683.72668141213</v>
      </c>
      <c r="L44" s="5">
        <f t="shared" si="25"/>
        <v>361131.39546161582</v>
      </c>
      <c r="M44" s="5">
        <f t="shared" si="16"/>
        <v>1171100.081558208</v>
      </c>
      <c r="N44" s="33">
        <f t="shared" si="26"/>
        <v>14.811276014864399</v>
      </c>
      <c r="O44" s="4"/>
      <c r="Q44" s="27" t="s">
        <v>64</v>
      </c>
      <c r="R44" s="29">
        <f t="shared" si="17"/>
        <v>79068.142433029236</v>
      </c>
      <c r="S44" s="29">
        <f t="shared" si="18"/>
        <v>361131.39546161582</v>
      </c>
      <c r="T44" s="35">
        <f t="shared" si="19"/>
        <v>14.811276014864399</v>
      </c>
      <c r="U44" s="42">
        <v>0.71980976748499381</v>
      </c>
      <c r="V44" s="43">
        <f t="shared" si="31"/>
        <v>0.28019023251500619</v>
      </c>
      <c r="W44" s="29">
        <f t="shared" si="27"/>
        <v>259945.90579875704</v>
      </c>
      <c r="X44" s="29">
        <f t="shared" si="20"/>
        <v>786540.8433213986</v>
      </c>
      <c r="Y44" s="35">
        <f t="shared" si="28"/>
        <v>9.9476327521871291</v>
      </c>
      <c r="Z44" s="36">
        <f t="shared" si="29"/>
        <v>4.8636432626772699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460</v>
      </c>
      <c r="E45">
        <v>19</v>
      </c>
      <c r="F45" s="3">
        <f t="shared" si="21"/>
        <v>4.1304347826086954E-2</v>
      </c>
      <c r="G45" s="2">
        <v>0.5</v>
      </c>
      <c r="H45" s="3">
        <f t="shared" si="22"/>
        <v>0.18719211822660098</v>
      </c>
      <c r="I45" s="3">
        <f t="shared" si="23"/>
        <v>0.81280788177339902</v>
      </c>
      <c r="J45" s="5">
        <f t="shared" si="30"/>
        <v>65384.415751617104</v>
      </c>
      <c r="K45" s="5">
        <f t="shared" si="24"/>
        <v>12239.44728355394</v>
      </c>
      <c r="L45" s="5">
        <f t="shared" si="25"/>
        <v>296323.46054920065</v>
      </c>
      <c r="M45" s="5">
        <f t="shared" si="16"/>
        <v>809968.68609659222</v>
      </c>
      <c r="N45" s="33">
        <f t="shared" si="26"/>
        <v>12.387794198139025</v>
      </c>
      <c r="O45" s="4"/>
      <c r="Q45" s="27" t="s">
        <v>66</v>
      </c>
      <c r="R45" s="29">
        <f t="shared" si="17"/>
        <v>65384.415751617104</v>
      </c>
      <c r="S45" s="29">
        <f t="shared" si="18"/>
        <v>296323.46054920065</v>
      </c>
      <c r="T45" s="35">
        <f t="shared" si="19"/>
        <v>12.387794198139025</v>
      </c>
      <c r="U45" s="42">
        <v>0.68480776711742686</v>
      </c>
      <c r="V45" s="43">
        <f t="shared" si="31"/>
        <v>0.31519223288257314</v>
      </c>
      <c r="W45" s="29">
        <f t="shared" si="27"/>
        <v>202924.60736320703</v>
      </c>
      <c r="X45" s="29">
        <f t="shared" si="20"/>
        <v>526594.9375226415</v>
      </c>
      <c r="Y45" s="35">
        <f t="shared" si="28"/>
        <v>8.0538295168542149</v>
      </c>
      <c r="Z45" s="36">
        <f t="shared" si="29"/>
        <v>4.3339646812848098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274</v>
      </c>
      <c r="E46">
        <v>20</v>
      </c>
      <c r="F46" s="3">
        <f t="shared" si="21"/>
        <v>7.2992700729927001E-2</v>
      </c>
      <c r="G46" s="2">
        <v>0.5</v>
      </c>
      <c r="H46" s="3">
        <f t="shared" si="22"/>
        <v>0.30864197530864196</v>
      </c>
      <c r="I46" s="3">
        <f t="shared" si="23"/>
        <v>0.69135802469135799</v>
      </c>
      <c r="J46" s="5">
        <f t="shared" si="30"/>
        <v>53144.968468063162</v>
      </c>
      <c r="K46" s="5">
        <f t="shared" si="24"/>
        <v>16402.768045698507</v>
      </c>
      <c r="L46" s="5">
        <f t="shared" si="25"/>
        <v>224717.92222606952</v>
      </c>
      <c r="M46" s="5">
        <f>L46+M47</f>
        <v>513645.22554739157</v>
      </c>
      <c r="N46" s="33">
        <f t="shared" si="26"/>
        <v>9.6649831649831643</v>
      </c>
      <c r="O46" s="4"/>
      <c r="Q46" s="27" t="s">
        <v>68</v>
      </c>
      <c r="R46" s="29">
        <f t="shared" si="17"/>
        <v>53144.968468063162</v>
      </c>
      <c r="S46" s="29">
        <f t="shared" si="18"/>
        <v>224717.92222606952</v>
      </c>
      <c r="T46" s="35">
        <f t="shared" si="19"/>
        <v>9.6649831649831643</v>
      </c>
      <c r="U46" s="42">
        <v>0.65629805890441617</v>
      </c>
      <c r="V46" s="43">
        <f t="shared" si="31"/>
        <v>0.34370194109558383</v>
      </c>
      <c r="W46" s="29">
        <f t="shared" si="27"/>
        <v>147481.93615800299</v>
      </c>
      <c r="X46" s="29">
        <f>X47+W46</f>
        <v>323670.33015943447</v>
      </c>
      <c r="Y46" s="35">
        <f t="shared" si="28"/>
        <v>6.0903287646871087</v>
      </c>
      <c r="Z46" s="36">
        <f t="shared" si="29"/>
        <v>3.5746544002960556</v>
      </c>
    </row>
    <row r="47" spans="1:26" s="2" customFormat="1" x14ac:dyDescent="0.25">
      <c r="A47" s="12">
        <v>19</v>
      </c>
      <c r="B47" s="13" t="s">
        <v>69</v>
      </c>
      <c r="C47" s="12"/>
      <c r="D47">
        <v>173</v>
      </c>
      <c r="E47">
        <v>22</v>
      </c>
      <c r="F47" s="17">
        <f t="shared" si="21"/>
        <v>0.12716763005780346</v>
      </c>
      <c r="G47" s="12"/>
      <c r="H47" s="17">
        <v>1</v>
      </c>
      <c r="I47" s="17">
        <f t="shared" si="23"/>
        <v>0</v>
      </c>
      <c r="J47" s="21">
        <f t="shared" si="30"/>
        <v>36742.200422364651</v>
      </c>
      <c r="K47" s="21">
        <f t="shared" si="24"/>
        <v>36742.200422364651</v>
      </c>
      <c r="L47" s="21">
        <f>K47/F47</f>
        <v>288927.30332132202</v>
      </c>
      <c r="M47" s="21">
        <f>L47</f>
        <v>288927.30332132202</v>
      </c>
      <c r="N47" s="34">
        <f t="shared" si="26"/>
        <v>7.8636363636363633</v>
      </c>
      <c r="O47" s="4"/>
      <c r="Q47" s="30" t="s">
        <v>69</v>
      </c>
      <c r="R47" s="31">
        <f t="shared" si="17"/>
        <v>36742.200422364651</v>
      </c>
      <c r="S47" s="31">
        <f t="shared" si="18"/>
        <v>288927.30332132202</v>
      </c>
      <c r="T47" s="38">
        <f t="shared" si="19"/>
        <v>7.8636363636363633</v>
      </c>
      <c r="U47" s="44">
        <v>0.6098018151143324</v>
      </c>
      <c r="V47" s="45">
        <f t="shared" si="31"/>
        <v>0.3901981848856676</v>
      </c>
      <c r="W47" s="31">
        <f t="shared" si="27"/>
        <v>176188.39400143144</v>
      </c>
      <c r="X47" s="31">
        <f>W47</f>
        <v>176188.39400143144</v>
      </c>
      <c r="Y47" s="38">
        <f t="shared" si="28"/>
        <v>4.795259727944523</v>
      </c>
      <c r="Z47" s="37">
        <f t="shared" si="29"/>
        <v>3.0683766356918403</v>
      </c>
    </row>
    <row r="48" spans="1:26" s="2" customFormat="1" ht="13.2" x14ac:dyDescent="0.25">
      <c r="B48" s="2" t="s">
        <v>70</v>
      </c>
      <c r="D48" s="25">
        <f>SUM(D29:D47)</f>
        <v>25064</v>
      </c>
      <c r="E48" s="25">
        <f>SUM(E29:E47)</f>
        <v>149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466</v>
      </c>
      <c r="E54" s="49">
        <f>E4+E29</f>
        <v>3</v>
      </c>
      <c r="F54" s="3">
        <f>E54/D54</f>
        <v>6.4377682403433476E-3</v>
      </c>
      <c r="G54" s="2">
        <v>0.3</v>
      </c>
      <c r="H54" s="18">
        <f>C54*F54/(1+(1-G54)*C54*F54)</f>
        <v>6.4088869899594095E-3</v>
      </c>
      <c r="I54" s="18">
        <f>1-H54</f>
        <v>0.99359111301004055</v>
      </c>
      <c r="J54" s="19">
        <v>100000</v>
      </c>
      <c r="K54" s="20">
        <f>J54*H54</f>
        <v>640.8886989959409</v>
      </c>
      <c r="L54" s="20">
        <f>C54*(J55+G54*K54)</f>
        <v>99551.377910702839</v>
      </c>
      <c r="M54" s="5">
        <f t="shared" ref="M54:M70" si="32">L54+M55</f>
        <v>7527333.3842525287</v>
      </c>
      <c r="N54" s="32">
        <f>M54/J54</f>
        <v>75.27333384252529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99551.377910702839</v>
      </c>
      <c r="T54" s="35">
        <f t="shared" ref="T54:T72" si="35">N54</f>
        <v>75.27333384252529</v>
      </c>
      <c r="U54" s="42">
        <v>0.96170886472285344</v>
      </c>
      <c r="V54" s="43">
        <f>1-U54</f>
        <v>3.829113527714656E-2</v>
      </c>
      <c r="W54" s="29">
        <f>S54*U54</f>
        <v>95739.44263209778</v>
      </c>
      <c r="X54" s="29">
        <f t="shared" ref="X54:X70" si="36">X55+W54</f>
        <v>6678127.1779347342</v>
      </c>
      <c r="Y54" s="40">
        <f>X54/R54</f>
        <v>66.781271779347335</v>
      </c>
      <c r="Z54" s="36">
        <f>T54-Y54</f>
        <v>8.4920620631779542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2335</v>
      </c>
      <c r="E55" s="49">
        <f t="shared" si="37"/>
        <v>4</v>
      </c>
      <c r="F55" s="3">
        <f t="shared" ref="F55:F72" si="38">E55/D55</f>
        <v>1.7130620985010706E-3</v>
      </c>
      <c r="G55" s="2">
        <v>0.4</v>
      </c>
      <c r="H55" s="3">
        <f t="shared" ref="H55:H71" si="39">C55*F55/(1+(1-G55)*C55*F55)</f>
        <v>6.8241917597884495E-3</v>
      </c>
      <c r="I55" s="3">
        <f t="shared" ref="I55:I72" si="40">1-H55</f>
        <v>0.99317580824021157</v>
      </c>
      <c r="J55" s="5">
        <f>I54*J54</f>
        <v>99359.111301004057</v>
      </c>
      <c r="K55" s="5">
        <f t="shared" ref="K55:K72" si="41">J55*H55</f>
        <v>678.04562860021531</v>
      </c>
      <c r="L55" s="5">
        <f t="shared" ref="L55:L71" si="42">C55*(J56+G55*K55)</f>
        <v>395809.13569537573</v>
      </c>
      <c r="M55" s="5">
        <f t="shared" si="32"/>
        <v>7427782.0063418262</v>
      </c>
      <c r="N55" s="33">
        <f t="shared" ref="N55:N72" si="43">M55/J55</f>
        <v>74.756928771632104</v>
      </c>
      <c r="O55" s="4"/>
      <c r="Q55" s="27" t="s">
        <v>36</v>
      </c>
      <c r="R55" s="29">
        <f t="shared" si="33"/>
        <v>99359.111301004057</v>
      </c>
      <c r="S55" s="29">
        <f t="shared" si="34"/>
        <v>395809.13569537573</v>
      </c>
      <c r="T55" s="35">
        <f t="shared" si="35"/>
        <v>74.756928771632104</v>
      </c>
      <c r="U55" s="42">
        <v>0.96170886472285344</v>
      </c>
      <c r="V55" s="43">
        <f>1-U55</f>
        <v>3.829113527714656E-2</v>
      </c>
      <c r="W55" s="29">
        <f t="shared" ref="W55:W72" si="44">S55*U55</f>
        <v>380653.15453653364</v>
      </c>
      <c r="X55" s="29">
        <f t="shared" si="36"/>
        <v>6582387.7353026364</v>
      </c>
      <c r="Y55" s="35">
        <f t="shared" ref="Y55:Y72" si="45">X55/R55</f>
        <v>66.248456222213804</v>
      </c>
      <c r="Z55" s="36">
        <f t="shared" ref="Z55:Z72" si="46">T55-Y55</f>
        <v>8.5084725494183004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3025</v>
      </c>
      <c r="E56" s="49">
        <f t="shared" si="37"/>
        <v>2</v>
      </c>
      <c r="F56" s="3">
        <f t="shared" si="38"/>
        <v>6.6115702479338848E-4</v>
      </c>
      <c r="G56" s="2">
        <v>0.5</v>
      </c>
      <c r="H56" s="3">
        <f t="shared" si="39"/>
        <v>3.3003300330033008E-3</v>
      </c>
      <c r="I56" s="3">
        <f t="shared" si="40"/>
        <v>0.99669966996699666</v>
      </c>
      <c r="J56" s="5">
        <f t="shared" ref="J56:J72" si="47">I55*J55</f>
        <v>98681.065672403842</v>
      </c>
      <c r="K56" s="5">
        <f t="shared" si="41"/>
        <v>325.68008472740547</v>
      </c>
      <c r="L56" s="5">
        <f t="shared" si="42"/>
        <v>492591.1281502007</v>
      </c>
      <c r="M56" s="5">
        <f t="shared" si="32"/>
        <v>7031972.8706464507</v>
      </c>
      <c r="N56" s="33">
        <f t="shared" si="43"/>
        <v>71.259595979545054</v>
      </c>
      <c r="O56" s="4"/>
      <c r="Q56" s="27" t="s">
        <v>38</v>
      </c>
      <c r="R56" s="29">
        <f t="shared" si="33"/>
        <v>98681.065672403842</v>
      </c>
      <c r="S56" s="29">
        <f t="shared" si="34"/>
        <v>492591.1281502007</v>
      </c>
      <c r="T56" s="35">
        <f t="shared" si="35"/>
        <v>71.259595979545054</v>
      </c>
      <c r="U56" s="42">
        <v>0.96170886472285344</v>
      </c>
      <c r="V56" s="43">
        <f>1-U56</f>
        <v>3.829113527714656E-2</v>
      </c>
      <c r="W56" s="29">
        <f t="shared" si="44"/>
        <v>473729.25462587911</v>
      </c>
      <c r="X56" s="29">
        <f t="shared" si="36"/>
        <v>6201734.5807661023</v>
      </c>
      <c r="Y56" s="35">
        <f t="shared" si="45"/>
        <v>62.846246526707475</v>
      </c>
      <c r="Z56" s="36">
        <f t="shared" si="46"/>
        <v>8.4133494528375792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3046</v>
      </c>
      <c r="E57" s="49">
        <f t="shared" si="37"/>
        <v>2</v>
      </c>
      <c r="F57" s="3">
        <f t="shared" si="38"/>
        <v>6.5659881812212733E-4</v>
      </c>
      <c r="G57" s="2">
        <v>0.5</v>
      </c>
      <c r="H57" s="3">
        <f t="shared" si="39"/>
        <v>3.2776138970829231E-3</v>
      </c>
      <c r="I57" s="3">
        <f t="shared" si="40"/>
        <v>0.99672238610291708</v>
      </c>
      <c r="J57" s="5">
        <f t="shared" si="47"/>
        <v>98355.385587676428</v>
      </c>
      <c r="K57" s="5">
        <f t="shared" si="41"/>
        <v>322.37097865511771</v>
      </c>
      <c r="L57" s="5">
        <f t="shared" si="42"/>
        <v>490971.00049174437</v>
      </c>
      <c r="M57" s="5">
        <f t="shared" si="32"/>
        <v>6539381.7424962502</v>
      </c>
      <c r="N57" s="33">
        <f t="shared" si="43"/>
        <v>66.487276760934293</v>
      </c>
      <c r="O57" s="4"/>
      <c r="Q57" s="27" t="s">
        <v>40</v>
      </c>
      <c r="R57" s="29">
        <f t="shared" si="33"/>
        <v>98355.385587676428</v>
      </c>
      <c r="S57" s="29">
        <f t="shared" si="34"/>
        <v>490971.00049174437</v>
      </c>
      <c r="T57" s="35">
        <f t="shared" si="35"/>
        <v>66.487276760934293</v>
      </c>
      <c r="U57" s="42">
        <v>0.96170886472285344</v>
      </c>
      <c r="V57" s="43">
        <f>1-U57</f>
        <v>3.829113527714656E-2</v>
      </c>
      <c r="W57" s="29">
        <f t="shared" si="44"/>
        <v>472171.16349475901</v>
      </c>
      <c r="X57" s="29">
        <f t="shared" si="36"/>
        <v>5728005.3261402231</v>
      </c>
      <c r="Y57" s="35">
        <f t="shared" si="45"/>
        <v>58.237841191056461</v>
      </c>
      <c r="Z57" s="36">
        <f t="shared" si="46"/>
        <v>8.2494355698778321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3328</v>
      </c>
      <c r="E58" s="49">
        <f t="shared" si="37"/>
        <v>2</v>
      </c>
      <c r="F58" s="3">
        <f t="shared" si="38"/>
        <v>6.0096153846153849E-4</v>
      </c>
      <c r="G58" s="2">
        <v>0.5</v>
      </c>
      <c r="H58" s="3">
        <f t="shared" si="39"/>
        <v>3.000300030003001E-3</v>
      </c>
      <c r="I58" s="3">
        <f t="shared" si="40"/>
        <v>0.99699969996999704</v>
      </c>
      <c r="J58" s="5">
        <f t="shared" si="47"/>
        <v>98033.014609021309</v>
      </c>
      <c r="K58" s="5">
        <f t="shared" si="41"/>
        <v>294.12845667273126</v>
      </c>
      <c r="L58" s="5">
        <f t="shared" si="42"/>
        <v>489429.75190342474</v>
      </c>
      <c r="M58" s="5">
        <f t="shared" si="32"/>
        <v>6048410.7420045063</v>
      </c>
      <c r="N58" s="33">
        <f t="shared" si="43"/>
        <v>61.697692008421747</v>
      </c>
      <c r="O58" s="4"/>
      <c r="Q58" s="27" t="s">
        <v>42</v>
      </c>
      <c r="R58" s="29">
        <f t="shared" si="33"/>
        <v>98033.014609021309</v>
      </c>
      <c r="S58" s="29">
        <f t="shared" si="34"/>
        <v>489429.75190342474</v>
      </c>
      <c r="T58" s="35">
        <f t="shared" si="35"/>
        <v>61.697692008421747</v>
      </c>
      <c r="U58" s="42">
        <v>0.96170886472285344</v>
      </c>
      <c r="V58" s="43">
        <f>1-U58</f>
        <v>3.829113527714656E-2</v>
      </c>
      <c r="W58" s="29">
        <f t="shared" si="44"/>
        <v>470688.93106463045</v>
      </c>
      <c r="X58" s="29">
        <f t="shared" si="36"/>
        <v>5255834.1626454638</v>
      </c>
      <c r="Y58" s="35">
        <f t="shared" si="45"/>
        <v>53.612899527847482</v>
      </c>
      <c r="Z58" s="36">
        <f t="shared" si="46"/>
        <v>8.084792480574265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3754</v>
      </c>
      <c r="E59" s="49">
        <f t="shared" si="37"/>
        <v>3</v>
      </c>
      <c r="F59" s="3">
        <f t="shared" si="38"/>
        <v>7.9914757591901967E-4</v>
      </c>
      <c r="G59" s="2">
        <v>0.5</v>
      </c>
      <c r="H59" s="3">
        <f t="shared" si="39"/>
        <v>3.9877708361026184E-3</v>
      </c>
      <c r="I59" s="3">
        <f t="shared" si="40"/>
        <v>0.99601222916389742</v>
      </c>
      <c r="J59" s="5">
        <f t="shared" si="47"/>
        <v>97738.886152348583</v>
      </c>
      <c r="K59" s="5">
        <f t="shared" si="41"/>
        <v>389.76027975148975</v>
      </c>
      <c r="L59" s="5">
        <f t="shared" si="42"/>
        <v>487720.03006236424</v>
      </c>
      <c r="M59" s="5">
        <f t="shared" si="32"/>
        <v>5558980.9901010813</v>
      </c>
      <c r="N59" s="33">
        <f t="shared" si="43"/>
        <v>56.875837334959272</v>
      </c>
      <c r="O59" s="4"/>
      <c r="Q59" s="27" t="s">
        <v>44</v>
      </c>
      <c r="R59" s="29">
        <f t="shared" si="33"/>
        <v>97738.886152348583</v>
      </c>
      <c r="S59" s="29">
        <f t="shared" si="34"/>
        <v>487720.03006236424</v>
      </c>
      <c r="T59" s="35">
        <f t="shared" si="35"/>
        <v>56.875837334959272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469719.10756566626</v>
      </c>
      <c r="X59" s="29">
        <f t="shared" si="36"/>
        <v>4785145.231580833</v>
      </c>
      <c r="Y59" s="35">
        <f t="shared" si="45"/>
        <v>48.958458807501458</v>
      </c>
      <c r="Z59" s="36">
        <f t="shared" si="46"/>
        <v>7.9173785274578137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3759</v>
      </c>
      <c r="E60" s="49">
        <f t="shared" si="37"/>
        <v>2</v>
      </c>
      <c r="F60" s="3">
        <f t="shared" si="38"/>
        <v>5.3205639797818572E-4</v>
      </c>
      <c r="G60" s="2">
        <v>0.5</v>
      </c>
      <c r="H60" s="3">
        <f t="shared" si="39"/>
        <v>2.6567481402763014E-3</v>
      </c>
      <c r="I60" s="3">
        <f t="shared" si="40"/>
        <v>0.99734325185972372</v>
      </c>
      <c r="J60" s="5">
        <f t="shared" si="47"/>
        <v>97349.125872597098</v>
      </c>
      <c r="K60" s="5">
        <f t="shared" si="41"/>
        <v>258.63210911954593</v>
      </c>
      <c r="L60" s="5">
        <f t="shared" si="42"/>
        <v>486099.04909018666</v>
      </c>
      <c r="M60" s="5">
        <f t="shared" si="32"/>
        <v>5071260.9600387169</v>
      </c>
      <c r="N60" s="33">
        <f t="shared" si="43"/>
        <v>52.093543877071745</v>
      </c>
      <c r="O60" s="4"/>
      <c r="Q60" s="27" t="s">
        <v>46</v>
      </c>
      <c r="R60" s="29">
        <f t="shared" si="33"/>
        <v>97349.125872597098</v>
      </c>
      <c r="S60" s="29">
        <f t="shared" si="34"/>
        <v>486099.04909018666</v>
      </c>
      <c r="T60" s="35">
        <f t="shared" si="35"/>
        <v>52.093543877071745</v>
      </c>
      <c r="U60" s="42">
        <v>0.95736753435116873</v>
      </c>
      <c r="V60" s="43">
        <f t="shared" si="48"/>
        <v>4.2632465648831275E-2</v>
      </c>
      <c r="W60" s="29">
        <f t="shared" si="44"/>
        <v>465375.44807791972</v>
      </c>
      <c r="X60" s="29">
        <f t="shared" si="36"/>
        <v>4315426.1240151664</v>
      </c>
      <c r="Y60" s="35">
        <f t="shared" si="45"/>
        <v>44.329377232034503</v>
      </c>
      <c r="Z60" s="36">
        <f t="shared" si="46"/>
        <v>7.7641666450372426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3877</v>
      </c>
      <c r="E61" s="49">
        <f t="shared" si="37"/>
        <v>7</v>
      </c>
      <c r="F61" s="3">
        <f t="shared" si="38"/>
        <v>1.8055197317513542E-3</v>
      </c>
      <c r="G61" s="2">
        <v>0.5</v>
      </c>
      <c r="H61" s="3">
        <f t="shared" si="39"/>
        <v>8.9870329952497115E-3</v>
      </c>
      <c r="I61" s="3">
        <f t="shared" si="40"/>
        <v>0.99101296700475028</v>
      </c>
      <c r="J61" s="5">
        <f t="shared" si="47"/>
        <v>97090.493763477556</v>
      </c>
      <c r="K61" s="5">
        <f t="shared" si="41"/>
        <v>872.55547097745909</v>
      </c>
      <c r="L61" s="5">
        <f t="shared" si="42"/>
        <v>483271.08013994416</v>
      </c>
      <c r="M61" s="5">
        <f t="shared" si="32"/>
        <v>4585161.9109485298</v>
      </c>
      <c r="N61" s="33">
        <f t="shared" si="43"/>
        <v>47.22565241164039</v>
      </c>
      <c r="O61" s="4"/>
      <c r="Q61" s="27" t="s">
        <v>48</v>
      </c>
      <c r="R61" s="29">
        <f t="shared" si="33"/>
        <v>97090.493763477556</v>
      </c>
      <c r="S61" s="29">
        <f t="shared" si="34"/>
        <v>483271.08013994416</v>
      </c>
      <c r="T61" s="35">
        <f t="shared" si="35"/>
        <v>47.22565241164039</v>
      </c>
      <c r="U61" s="42">
        <v>0.95681081085376496</v>
      </c>
      <c r="V61" s="43">
        <f t="shared" si="48"/>
        <v>4.3189189146235041E-2</v>
      </c>
      <c r="W61" s="29">
        <f t="shared" si="44"/>
        <v>462398.99405087478</v>
      </c>
      <c r="X61" s="29">
        <f t="shared" si="36"/>
        <v>3850050.675937247</v>
      </c>
      <c r="Y61" s="35">
        <f t="shared" si="45"/>
        <v>39.654249625265756</v>
      </c>
      <c r="Z61" s="36">
        <f t="shared" si="46"/>
        <v>7.5714027863746338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4168</v>
      </c>
      <c r="E62" s="49">
        <f t="shared" si="37"/>
        <v>13</v>
      </c>
      <c r="F62" s="3">
        <f t="shared" si="38"/>
        <v>3.1190019193857964E-3</v>
      </c>
      <c r="G62" s="2">
        <v>0.5</v>
      </c>
      <c r="H62" s="3">
        <f t="shared" si="39"/>
        <v>1.5474348291870017E-2</v>
      </c>
      <c r="I62" s="3">
        <f t="shared" si="40"/>
        <v>0.98452565170813</v>
      </c>
      <c r="J62" s="5">
        <f t="shared" si="47"/>
        <v>96217.938292500097</v>
      </c>
      <c r="K62" s="5">
        <f t="shared" si="41"/>
        <v>1488.9098890638036</v>
      </c>
      <c r="L62" s="5">
        <f t="shared" si="42"/>
        <v>477367.41673984099</v>
      </c>
      <c r="M62" s="5">
        <f t="shared" si="32"/>
        <v>4101890.830808586</v>
      </c>
      <c r="N62" s="33">
        <f t="shared" si="43"/>
        <v>42.631248430401214</v>
      </c>
      <c r="O62" s="4"/>
      <c r="Q62" s="27" t="s">
        <v>50</v>
      </c>
      <c r="R62" s="29">
        <f t="shared" si="33"/>
        <v>96217.938292500097</v>
      </c>
      <c r="S62" s="29">
        <f t="shared" si="34"/>
        <v>477367.41673984099</v>
      </c>
      <c r="T62" s="35">
        <f t="shared" si="35"/>
        <v>42.631248430401214</v>
      </c>
      <c r="U62" s="42">
        <v>0.94800928093814252</v>
      </c>
      <c r="V62" s="43">
        <f t="shared" si="48"/>
        <v>5.1990719061857482E-2</v>
      </c>
      <c r="W62" s="29">
        <f t="shared" si="44"/>
        <v>452548.74148683529</v>
      </c>
      <c r="X62" s="29">
        <f t="shared" si="36"/>
        <v>3387651.6818863722</v>
      </c>
      <c r="Y62" s="35">
        <f t="shared" si="45"/>
        <v>35.208109236221595</v>
      </c>
      <c r="Z62" s="36">
        <f t="shared" si="46"/>
        <v>7.423139194179619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4346</v>
      </c>
      <c r="E63" s="49">
        <f t="shared" si="37"/>
        <v>13</v>
      </c>
      <c r="F63" s="3">
        <f t="shared" si="38"/>
        <v>2.9912563276576162E-3</v>
      </c>
      <c r="G63" s="2">
        <v>0.5</v>
      </c>
      <c r="H63" s="3">
        <f t="shared" si="39"/>
        <v>1.4845266643827794E-2</v>
      </c>
      <c r="I63" s="3">
        <f t="shared" si="40"/>
        <v>0.98515473335617221</v>
      </c>
      <c r="J63" s="5">
        <f t="shared" si="47"/>
        <v>94729.028403436299</v>
      </c>
      <c r="K63" s="5">
        <f t="shared" si="41"/>
        <v>1406.2776855597485</v>
      </c>
      <c r="L63" s="5">
        <f t="shared" si="42"/>
        <v>470129.44780328218</v>
      </c>
      <c r="M63" s="5">
        <f t="shared" si="32"/>
        <v>3624523.414068745</v>
      </c>
      <c r="N63" s="33">
        <f t="shared" si="43"/>
        <v>38.262014032620073</v>
      </c>
      <c r="O63" s="4"/>
      <c r="Q63" s="27" t="s">
        <v>52</v>
      </c>
      <c r="R63" s="29">
        <f t="shared" si="33"/>
        <v>94729.028403436299</v>
      </c>
      <c r="S63" s="29">
        <f t="shared" si="34"/>
        <v>470129.44780328218</v>
      </c>
      <c r="T63" s="35">
        <f t="shared" si="35"/>
        <v>38.262014032620073</v>
      </c>
      <c r="U63" s="42">
        <v>0.94216194080535964</v>
      </c>
      <c r="V63" s="43">
        <f t="shared" si="48"/>
        <v>5.7838059194640357E-2</v>
      </c>
      <c r="W63" s="29">
        <f t="shared" si="44"/>
        <v>442938.07297209237</v>
      </c>
      <c r="X63" s="29">
        <f t="shared" si="36"/>
        <v>2935102.9403995369</v>
      </c>
      <c r="Y63" s="35">
        <f t="shared" si="45"/>
        <v>30.984197662192699</v>
      </c>
      <c r="Z63" s="36">
        <f t="shared" si="46"/>
        <v>7.2778163704273737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4502</v>
      </c>
      <c r="E64" s="49">
        <f t="shared" si="37"/>
        <v>21</v>
      </c>
      <c r="F64" s="3">
        <f t="shared" si="38"/>
        <v>4.6645935139937806E-3</v>
      </c>
      <c r="G64" s="2">
        <v>0.5</v>
      </c>
      <c r="H64" s="3">
        <f t="shared" si="39"/>
        <v>2.3054122296629707E-2</v>
      </c>
      <c r="I64" s="3">
        <f t="shared" si="40"/>
        <v>0.97694587770337027</v>
      </c>
      <c r="J64" s="5">
        <f t="shared" si="47"/>
        <v>93322.750717876552</v>
      </c>
      <c r="K64" s="5">
        <f t="shared" si="41"/>
        <v>2151.4741081078137</v>
      </c>
      <c r="L64" s="5">
        <f t="shared" si="42"/>
        <v>461235.06831911328</v>
      </c>
      <c r="M64" s="5">
        <f t="shared" si="32"/>
        <v>3154393.9662654628</v>
      </c>
      <c r="N64" s="33">
        <f t="shared" si="43"/>
        <v>33.800910731848148</v>
      </c>
      <c r="O64" s="4"/>
      <c r="Q64" s="27" t="s">
        <v>54</v>
      </c>
      <c r="R64" s="29">
        <f t="shared" si="33"/>
        <v>93322.750717876552</v>
      </c>
      <c r="S64" s="29">
        <f t="shared" si="34"/>
        <v>461235.06831911328</v>
      </c>
      <c r="T64" s="35">
        <f t="shared" si="35"/>
        <v>33.800910731848148</v>
      </c>
      <c r="U64" s="42">
        <v>0.92489605986448908</v>
      </c>
      <c r="V64" s="43">
        <f t="shared" si="48"/>
        <v>7.5103940135510916E-2</v>
      </c>
      <c r="W64" s="29">
        <f t="shared" si="44"/>
        <v>426594.49735967629</v>
      </c>
      <c r="X64" s="29">
        <f t="shared" si="36"/>
        <v>2492164.8674274446</v>
      </c>
      <c r="Y64" s="35">
        <f t="shared" si="45"/>
        <v>26.704794364254148</v>
      </c>
      <c r="Z64" s="36">
        <f t="shared" si="46"/>
        <v>7.096116367594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3690</v>
      </c>
      <c r="E65" s="49">
        <f t="shared" si="37"/>
        <v>25</v>
      </c>
      <c r="F65" s="3">
        <f t="shared" si="38"/>
        <v>6.7750677506775072E-3</v>
      </c>
      <c r="G65" s="2">
        <v>0.5</v>
      </c>
      <c r="H65" s="3">
        <f t="shared" si="39"/>
        <v>3.3311125916055964E-2</v>
      </c>
      <c r="I65" s="3">
        <f t="shared" si="40"/>
        <v>0.96668887408394399</v>
      </c>
      <c r="J65" s="5">
        <f t="shared" si="47"/>
        <v>91171.276609768742</v>
      </c>
      <c r="K65" s="5">
        <f t="shared" si="41"/>
        <v>3037.0178750755745</v>
      </c>
      <c r="L65" s="5">
        <f t="shared" si="42"/>
        <v>448263.83836115478</v>
      </c>
      <c r="M65" s="5">
        <f t="shared" si="32"/>
        <v>2693158.8979463493</v>
      </c>
      <c r="N65" s="33">
        <f t="shared" si="43"/>
        <v>29.539554540555649</v>
      </c>
      <c r="O65" s="4"/>
      <c r="Q65" s="27" t="s">
        <v>56</v>
      </c>
      <c r="R65" s="29">
        <f t="shared" si="33"/>
        <v>91171.276609768742</v>
      </c>
      <c r="S65" s="29">
        <f t="shared" si="34"/>
        <v>448263.83836115478</v>
      </c>
      <c r="T65" s="35">
        <f t="shared" si="35"/>
        <v>29.539554540555649</v>
      </c>
      <c r="U65" s="42">
        <v>0.89970667843387275</v>
      </c>
      <c r="V65" s="43">
        <f t="shared" si="48"/>
        <v>0.10029332156612725</v>
      </c>
      <c r="W65" s="29">
        <f t="shared" si="44"/>
        <v>403305.96907393297</v>
      </c>
      <c r="X65" s="29">
        <f t="shared" si="36"/>
        <v>2065570.3700677683</v>
      </c>
      <c r="Y65" s="35">
        <f t="shared" si="45"/>
        <v>22.655933391267752</v>
      </c>
      <c r="Z65" s="36">
        <f t="shared" si="46"/>
        <v>6.8836211492878974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3019</v>
      </c>
      <c r="E66" s="49">
        <f t="shared" si="37"/>
        <v>31</v>
      </c>
      <c r="F66" s="3">
        <f t="shared" si="38"/>
        <v>1.0268300761841669E-2</v>
      </c>
      <c r="G66" s="2">
        <v>0.5</v>
      </c>
      <c r="H66" s="3">
        <f t="shared" si="39"/>
        <v>5.0056515420636195E-2</v>
      </c>
      <c r="I66" s="3">
        <f t="shared" si="40"/>
        <v>0.94994348457936384</v>
      </c>
      <c r="J66" s="5">
        <f t="shared" si="47"/>
        <v>88134.258734693169</v>
      </c>
      <c r="K66" s="5">
        <f t="shared" si="41"/>
        <v>4411.6938814395089</v>
      </c>
      <c r="L66" s="5">
        <f t="shared" si="42"/>
        <v>429642.05896986707</v>
      </c>
      <c r="M66" s="5">
        <f t="shared" si="32"/>
        <v>2244895.0595851946</v>
      </c>
      <c r="N66" s="33">
        <f t="shared" si="43"/>
        <v>25.471310382752606</v>
      </c>
      <c r="O66" s="4"/>
      <c r="Q66" s="27" t="s">
        <v>58</v>
      </c>
      <c r="R66" s="29">
        <f t="shared" si="33"/>
        <v>88134.258734693169</v>
      </c>
      <c r="S66" s="29">
        <f t="shared" si="34"/>
        <v>429642.05896986707</v>
      </c>
      <c r="T66" s="35">
        <f t="shared" si="35"/>
        <v>25.471310382752606</v>
      </c>
      <c r="U66" s="42">
        <v>0.86438699185239576</v>
      </c>
      <c r="V66" s="43">
        <f t="shared" si="48"/>
        <v>0.13561300814760424</v>
      </c>
      <c r="W66" s="29">
        <f t="shared" si="44"/>
        <v>371377.00692623301</v>
      </c>
      <c r="X66" s="29">
        <f t="shared" si="36"/>
        <v>1662264.4009938352</v>
      </c>
      <c r="Y66" s="35">
        <f t="shared" si="45"/>
        <v>18.860593200172925</v>
      </c>
      <c r="Z66" s="36">
        <f t="shared" si="46"/>
        <v>6.6107171825796804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2392</v>
      </c>
      <c r="E67" s="49">
        <f t="shared" si="37"/>
        <v>32</v>
      </c>
      <c r="F67" s="3">
        <f t="shared" si="38"/>
        <v>1.3377926421404682E-2</v>
      </c>
      <c r="G67" s="2">
        <v>0.5</v>
      </c>
      <c r="H67" s="3">
        <f t="shared" si="39"/>
        <v>6.4724919093851127E-2</v>
      </c>
      <c r="I67" s="3">
        <f t="shared" si="40"/>
        <v>0.93527508090614886</v>
      </c>
      <c r="J67" s="5">
        <f t="shared" si="47"/>
        <v>83722.564853253658</v>
      </c>
      <c r="K67" s="5">
        <f t="shared" si="41"/>
        <v>5418.9362364565468</v>
      </c>
      <c r="L67" s="5">
        <f t="shared" si="42"/>
        <v>405065.48367512698</v>
      </c>
      <c r="M67" s="5">
        <f t="shared" si="32"/>
        <v>1815253.0006153276</v>
      </c>
      <c r="N67" s="33">
        <f t="shared" si="43"/>
        <v>21.681765289883884</v>
      </c>
      <c r="O67" s="4"/>
      <c r="Q67" s="27" t="s">
        <v>60</v>
      </c>
      <c r="R67" s="29">
        <f t="shared" si="33"/>
        <v>83722.564853253658</v>
      </c>
      <c r="S67" s="29">
        <f t="shared" si="34"/>
        <v>405065.48367512698</v>
      </c>
      <c r="T67" s="35">
        <f t="shared" si="35"/>
        <v>21.681765289883884</v>
      </c>
      <c r="U67" s="42">
        <v>0.82345390469096191</v>
      </c>
      <c r="V67" s="43">
        <f t="shared" si="48"/>
        <v>0.17654609530903809</v>
      </c>
      <c r="W67" s="29">
        <f t="shared" si="44"/>
        <v>333552.7541878164</v>
      </c>
      <c r="X67" s="29">
        <f t="shared" si="36"/>
        <v>1290887.3940676022</v>
      </c>
      <c r="Y67" s="35">
        <f t="shared" si="45"/>
        <v>15.418631719300885</v>
      </c>
      <c r="Z67" s="36">
        <f t="shared" si="46"/>
        <v>6.2631335705829994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1734</v>
      </c>
      <c r="E68" s="49">
        <f t="shared" si="37"/>
        <v>32</v>
      </c>
      <c r="F68" s="3">
        <f t="shared" si="38"/>
        <v>1.845444059976932E-2</v>
      </c>
      <c r="G68" s="2">
        <v>0.5</v>
      </c>
      <c r="H68" s="3">
        <f t="shared" si="39"/>
        <v>8.8202866593164286E-2</v>
      </c>
      <c r="I68" s="3">
        <f t="shared" si="40"/>
        <v>0.91179713340683577</v>
      </c>
      <c r="J68" s="5">
        <f t="shared" si="47"/>
        <v>78303.628616797112</v>
      </c>
      <c r="K68" s="5">
        <f t="shared" si="41"/>
        <v>6906.6045086480372</v>
      </c>
      <c r="L68" s="5">
        <f t="shared" si="42"/>
        <v>374251.63181236549</v>
      </c>
      <c r="M68" s="5">
        <f t="shared" si="32"/>
        <v>1410187.5169402007</v>
      </c>
      <c r="N68" s="33">
        <f t="shared" si="43"/>
        <v>18.009223095412182</v>
      </c>
      <c r="O68" s="4"/>
      <c r="Q68" s="27" t="s">
        <v>62</v>
      </c>
      <c r="R68" s="29">
        <f t="shared" si="33"/>
        <v>78303.628616797112</v>
      </c>
      <c r="S68" s="29">
        <f t="shared" si="34"/>
        <v>374251.63181236549</v>
      </c>
      <c r="T68" s="35">
        <f t="shared" si="35"/>
        <v>18.009223095412182</v>
      </c>
      <c r="U68" s="42">
        <v>0.7557222850963411</v>
      </c>
      <c r="V68" s="43">
        <f t="shared" si="48"/>
        <v>0.2442777149036589</v>
      </c>
      <c r="W68" s="29">
        <f t="shared" si="44"/>
        <v>282830.29839427536</v>
      </c>
      <c r="X68" s="29">
        <f t="shared" si="36"/>
        <v>957334.63987978583</v>
      </c>
      <c r="Y68" s="35">
        <f t="shared" si="45"/>
        <v>12.225929459345968</v>
      </c>
      <c r="Z68" s="36">
        <f t="shared" si="46"/>
        <v>5.7832936360662135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1143</v>
      </c>
      <c r="E69" s="49">
        <f t="shared" si="37"/>
        <v>41</v>
      </c>
      <c r="F69" s="3">
        <f t="shared" si="38"/>
        <v>3.5870516185476813E-2</v>
      </c>
      <c r="G69" s="2">
        <v>0.5</v>
      </c>
      <c r="H69" s="3">
        <f t="shared" si="39"/>
        <v>0.16459253311922922</v>
      </c>
      <c r="I69" s="3">
        <f t="shared" si="40"/>
        <v>0.83540746688077072</v>
      </c>
      <c r="J69" s="5">
        <f t="shared" si="47"/>
        <v>71397.024108149082</v>
      </c>
      <c r="K69" s="5">
        <f t="shared" si="41"/>
        <v>11751.417055134934</v>
      </c>
      <c r="L69" s="5">
        <f t="shared" si="42"/>
        <v>327606.57790290809</v>
      </c>
      <c r="M69" s="5">
        <f t="shared" si="32"/>
        <v>1035935.8851278351</v>
      </c>
      <c r="N69" s="33">
        <f t="shared" si="43"/>
        <v>14.509510698354106</v>
      </c>
      <c r="O69" s="4"/>
      <c r="Q69" s="27" t="s">
        <v>64</v>
      </c>
      <c r="R69" s="29">
        <f t="shared" si="33"/>
        <v>71397.024108149082</v>
      </c>
      <c r="S69" s="29">
        <f t="shared" si="34"/>
        <v>327606.57790290809</v>
      </c>
      <c r="T69" s="35">
        <f t="shared" si="35"/>
        <v>14.509510698354106</v>
      </c>
      <c r="U69" s="42">
        <v>0.69850988448397933</v>
      </c>
      <c r="V69" s="43">
        <f t="shared" si="48"/>
        <v>0.30149011551602067</v>
      </c>
      <c r="W69" s="29">
        <f t="shared" si="44"/>
        <v>228836.4328871521</v>
      </c>
      <c r="X69" s="29">
        <f t="shared" si="36"/>
        <v>674504.34148551046</v>
      </c>
      <c r="Y69" s="35">
        <f t="shared" si="45"/>
        <v>9.4472332693278762</v>
      </c>
      <c r="Z69" s="36">
        <f t="shared" si="46"/>
        <v>5.0622774290262296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792</v>
      </c>
      <c r="E70" s="49">
        <f t="shared" si="37"/>
        <v>35</v>
      </c>
      <c r="F70" s="3">
        <f t="shared" si="38"/>
        <v>4.4191919191919192E-2</v>
      </c>
      <c r="G70" s="2">
        <v>0.5</v>
      </c>
      <c r="H70" s="3">
        <f t="shared" si="39"/>
        <v>0.19897669130187606</v>
      </c>
      <c r="I70" s="3">
        <f t="shared" si="40"/>
        <v>0.80102330869812399</v>
      </c>
      <c r="J70" s="5">
        <f t="shared" si="47"/>
        <v>59645.607053014144</v>
      </c>
      <c r="K70" s="5">
        <f t="shared" si="41"/>
        <v>11868.085542100596</v>
      </c>
      <c r="L70" s="5">
        <f t="shared" si="42"/>
        <v>268557.82140981924</v>
      </c>
      <c r="M70" s="5">
        <f t="shared" si="32"/>
        <v>708329.307224927</v>
      </c>
      <c r="N70" s="33">
        <f t="shared" si="43"/>
        <v>11.87563246016342</v>
      </c>
      <c r="O70" s="4"/>
      <c r="Q70" s="27" t="s">
        <v>66</v>
      </c>
      <c r="R70" s="29">
        <f t="shared" si="33"/>
        <v>59645.607053014144</v>
      </c>
      <c r="S70" s="29">
        <f t="shared" si="34"/>
        <v>268557.82140981924</v>
      </c>
      <c r="T70" s="35">
        <f t="shared" si="35"/>
        <v>11.87563246016342</v>
      </c>
      <c r="U70" s="42">
        <v>0.67065690345363116</v>
      </c>
      <c r="V70" s="43">
        <f t="shared" si="48"/>
        <v>0.32934309654636884</v>
      </c>
      <c r="W70" s="29">
        <f t="shared" si="44"/>
        <v>180110.15690496267</v>
      </c>
      <c r="X70" s="29">
        <f t="shared" si="36"/>
        <v>445667.90859835834</v>
      </c>
      <c r="Y70" s="35">
        <f t="shared" si="45"/>
        <v>7.4719318088629771</v>
      </c>
      <c r="Z70" s="36">
        <f t="shared" si="46"/>
        <v>4.4037006513004426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441</v>
      </c>
      <c r="E71" s="49">
        <f t="shared" si="49"/>
        <v>27</v>
      </c>
      <c r="F71" s="3">
        <f t="shared" si="38"/>
        <v>6.1224489795918366E-2</v>
      </c>
      <c r="G71" s="2">
        <v>0.5</v>
      </c>
      <c r="H71" s="3">
        <f t="shared" si="39"/>
        <v>0.26548672566371678</v>
      </c>
      <c r="I71" s="3">
        <f t="shared" si="40"/>
        <v>0.73451327433628322</v>
      </c>
      <c r="J71" s="5">
        <f t="shared" si="47"/>
        <v>47777.521510913553</v>
      </c>
      <c r="K71" s="5">
        <f t="shared" si="41"/>
        <v>12684.297746260234</v>
      </c>
      <c r="L71" s="5">
        <f t="shared" si="42"/>
        <v>207176.86318891717</v>
      </c>
      <c r="M71" s="5">
        <f>L71+M72</f>
        <v>439771.48581510776</v>
      </c>
      <c r="N71" s="33">
        <f t="shared" si="43"/>
        <v>9.2045688413253757</v>
      </c>
      <c r="O71" s="4"/>
      <c r="Q71" s="27" t="s">
        <v>68</v>
      </c>
      <c r="R71" s="29">
        <f t="shared" si="33"/>
        <v>47777.521510913553</v>
      </c>
      <c r="S71" s="29">
        <f t="shared" si="34"/>
        <v>207176.86318891717</v>
      </c>
      <c r="T71" s="35">
        <f t="shared" si="35"/>
        <v>9.2045688413253757</v>
      </c>
      <c r="U71" s="42">
        <v>0.63527807449444496</v>
      </c>
      <c r="V71" s="43">
        <f t="shared" si="48"/>
        <v>0.36472192550555504</v>
      </c>
      <c r="W71" s="29">
        <f t="shared" si="44"/>
        <v>131614.91872645434</v>
      </c>
      <c r="X71" s="29">
        <f>X72+W71</f>
        <v>265557.75169339566</v>
      </c>
      <c r="Y71" s="35">
        <f t="shared" si="45"/>
        <v>5.5582153132982377</v>
      </c>
      <c r="Z71" s="36">
        <f t="shared" si="46"/>
        <v>3.646353528027138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285</v>
      </c>
      <c r="E72" s="50">
        <f t="shared" si="49"/>
        <v>43</v>
      </c>
      <c r="F72" s="17">
        <f t="shared" si="38"/>
        <v>0.15087719298245614</v>
      </c>
      <c r="G72" s="12"/>
      <c r="H72" s="17">
        <v>1</v>
      </c>
      <c r="I72" s="17">
        <f t="shared" si="40"/>
        <v>0</v>
      </c>
      <c r="J72" s="21">
        <f t="shared" si="47"/>
        <v>35093.223764653318</v>
      </c>
      <c r="K72" s="21">
        <f t="shared" si="41"/>
        <v>35093.223764653318</v>
      </c>
      <c r="L72" s="21">
        <f>K72/F72</f>
        <v>232594.6226261906</v>
      </c>
      <c r="M72" s="21">
        <f>L72</f>
        <v>232594.6226261906</v>
      </c>
      <c r="N72" s="34">
        <f t="shared" si="43"/>
        <v>6.6279069767441863</v>
      </c>
      <c r="O72" s="4"/>
      <c r="Q72" s="30" t="s">
        <v>69</v>
      </c>
      <c r="R72" s="31">
        <f t="shared" si="33"/>
        <v>35093.223764653318</v>
      </c>
      <c r="S72" s="31">
        <f t="shared" si="34"/>
        <v>232594.6226261906</v>
      </c>
      <c r="T72" s="38">
        <f t="shared" si="35"/>
        <v>6.6279069767441863</v>
      </c>
      <c r="U72" s="44">
        <v>0.57586384179742911</v>
      </c>
      <c r="V72" s="45">
        <f t="shared" si="48"/>
        <v>0.42413615820257089</v>
      </c>
      <c r="W72" s="31">
        <f t="shared" si="44"/>
        <v>133942.83296694135</v>
      </c>
      <c r="X72" s="31">
        <f>W72</f>
        <v>133942.83296694135</v>
      </c>
      <c r="Y72" s="38">
        <f t="shared" si="45"/>
        <v>3.8167719747038906</v>
      </c>
      <c r="Z72" s="37">
        <f t="shared" si="46"/>
        <v>2.8111350020402956</v>
      </c>
    </row>
    <row r="73" spans="1:26" s="2" customFormat="1" ht="13.2" x14ac:dyDescent="0.25">
      <c r="B73" s="2" t="s">
        <v>70</v>
      </c>
      <c r="D73" s="25">
        <f>SUM(D54:D72)</f>
        <v>50102</v>
      </c>
      <c r="E73" s="25">
        <f>SUM(E54:E72)</f>
        <v>338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72.195242425349974</v>
      </c>
      <c r="F78" s="54">
        <f>$Y$4</f>
        <v>65.404122786557906</v>
      </c>
      <c r="G78" s="54">
        <f>E78-F78</f>
        <v>6.7911196387920683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78.662216794455773</v>
      </c>
      <c r="F79" s="54">
        <f>$Y$29</f>
        <v>69.695037997891859</v>
      </c>
      <c r="G79" s="54">
        <f t="shared" ref="G79:G80" si="50">E79-F79</f>
        <v>8.967178796563914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75.27333384252529</v>
      </c>
      <c r="F80" s="54">
        <f>$Y$54</f>
        <v>66.781271779347335</v>
      </c>
      <c r="G80" s="54">
        <f t="shared" si="50"/>
        <v>8.4920620631779542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13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255</v>
      </c>
      <c r="E4">
        <v>1</v>
      </c>
      <c r="F4" s="3">
        <f>E4/D4</f>
        <v>3.9215686274509803E-3</v>
      </c>
      <c r="G4" s="2">
        <v>0.3</v>
      </c>
      <c r="H4" s="18">
        <f>C4*F4/(1+(1-G4)*C4*F4)</f>
        <v>3.9108330074305829E-3</v>
      </c>
      <c r="I4" s="18">
        <f>1-H4</f>
        <v>0.99608916699256944</v>
      </c>
      <c r="J4" s="41">
        <v>100000</v>
      </c>
      <c r="K4" s="20">
        <f>J4*H4</f>
        <v>391.08330074305832</v>
      </c>
      <c r="L4" s="20">
        <f>C4*(J5+G4*K4)</f>
        <v>99726.241689479852</v>
      </c>
      <c r="M4" s="5">
        <f t="shared" ref="M4:M20" si="0">L4+M5</f>
        <v>7193223.146173235</v>
      </c>
      <c r="N4" s="32">
        <f>M4/J4</f>
        <v>71.932231461732357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99726.241689479852</v>
      </c>
      <c r="T4" s="35">
        <f t="shared" ref="T4:T22" si="3">N4</f>
        <v>71.932231461732357</v>
      </c>
      <c r="U4" s="42">
        <v>0.96680194174873568</v>
      </c>
      <c r="V4" s="43">
        <f>1-U4</f>
        <v>3.3198058251264317E-2</v>
      </c>
      <c r="W4" s="29">
        <f>S4*U4</f>
        <v>96415.524108692829</v>
      </c>
      <c r="X4" s="29">
        <f t="shared" ref="X4:X20" si="4">X5+W4</f>
        <v>6527137.8227131851</v>
      </c>
      <c r="Y4" s="40">
        <f>X4/R4</f>
        <v>65.271378227131848</v>
      </c>
      <c r="Z4" s="36">
        <f>T4-Y4</f>
        <v>6.6608532346005092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1138</v>
      </c>
      <c r="E5">
        <v>1</v>
      </c>
      <c r="F5" s="3">
        <f t="shared" ref="F5:F22" si="5">E5/D5</f>
        <v>8.7873462214411243E-4</v>
      </c>
      <c r="G5" s="2">
        <v>0.4</v>
      </c>
      <c r="H5" s="3">
        <f t="shared" ref="H5:H21" si="6">C5*F5/(1+(1-G5)*C5*F5)</f>
        <v>3.5075412136092595E-3</v>
      </c>
      <c r="I5" s="3">
        <f t="shared" ref="I5:I22" si="7">1-H5</f>
        <v>0.9964924587863907</v>
      </c>
      <c r="J5" s="5">
        <f>I4*J4</f>
        <v>99608.916699256937</v>
      </c>
      <c r="K5" s="5">
        <f t="shared" ref="K5:K22" si="8">J5*H5</f>
        <v>349.38238056561534</v>
      </c>
      <c r="L5" s="5">
        <f t="shared" ref="L5:L21" si="9">C5*(J6+G5*K5)</f>
        <v>397597.14908367029</v>
      </c>
      <c r="M5" s="5">
        <f t="shared" si="0"/>
        <v>7093496.9044837551</v>
      </c>
      <c r="N5" s="33">
        <f t="shared" ref="N5:N22" si="10">M5/J5</f>
        <v>71.213473045798835</v>
      </c>
      <c r="O5" s="4"/>
      <c r="Q5" s="27" t="s">
        <v>36</v>
      </c>
      <c r="R5" s="29">
        <f t="shared" si="1"/>
        <v>99608.916699256937</v>
      </c>
      <c r="S5" s="29">
        <f t="shared" si="2"/>
        <v>397597.14908367029</v>
      </c>
      <c r="T5" s="35">
        <f t="shared" si="3"/>
        <v>71.213473045798835</v>
      </c>
      <c r="U5" s="42">
        <v>0.96680194174873568</v>
      </c>
      <c r="V5" s="43">
        <f>1-U5</f>
        <v>3.3198058251264317E-2</v>
      </c>
      <c r="W5" s="29">
        <f t="shared" ref="W5:W22" si="11">S5*U5</f>
        <v>384397.69576785399</v>
      </c>
      <c r="X5" s="29">
        <f t="shared" si="4"/>
        <v>6430722.2986044921</v>
      </c>
      <c r="Y5" s="35">
        <f t="shared" ref="Y5:Y22" si="12">X5/R5</f>
        <v>64.559705212138539</v>
      </c>
      <c r="Z5" s="36">
        <f t="shared" ref="Z5:Z22" si="13">T5-Y5</f>
        <v>6.6537678336602966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1554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99259.534318691323</v>
      </c>
      <c r="K6" s="5">
        <f t="shared" si="8"/>
        <v>0</v>
      </c>
      <c r="L6" s="5">
        <f t="shared" si="9"/>
        <v>496297.67159345665</v>
      </c>
      <c r="M6" s="5">
        <f t="shared" si="0"/>
        <v>6695899.7554000849</v>
      </c>
      <c r="N6" s="33">
        <f t="shared" si="10"/>
        <v>67.458504629909356</v>
      </c>
      <c r="O6" s="4"/>
      <c r="Q6" s="27" t="s">
        <v>38</v>
      </c>
      <c r="R6" s="29">
        <f t="shared" si="1"/>
        <v>99259.534318691323</v>
      </c>
      <c r="S6" s="29">
        <f t="shared" si="2"/>
        <v>496297.67159345665</v>
      </c>
      <c r="T6" s="35">
        <f t="shared" si="3"/>
        <v>67.458504629909356</v>
      </c>
      <c r="U6" s="42">
        <v>0.96680194174873568</v>
      </c>
      <c r="V6" s="43">
        <f>1-U6</f>
        <v>3.3198058251264317E-2</v>
      </c>
      <c r="W6" s="29">
        <f t="shared" si="11"/>
        <v>479821.55258193024</v>
      </c>
      <c r="X6" s="29">
        <f t="shared" si="4"/>
        <v>6046324.6028366378</v>
      </c>
      <c r="Y6" s="35">
        <f t="shared" si="12"/>
        <v>60.914295481417234</v>
      </c>
      <c r="Z6" s="36">
        <f t="shared" si="13"/>
        <v>6.5442091484921221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1562</v>
      </c>
      <c r="E7">
        <v>1</v>
      </c>
      <c r="F7" s="3">
        <f t="shared" si="5"/>
        <v>6.4020486555697821E-4</v>
      </c>
      <c r="G7" s="2">
        <v>0.5</v>
      </c>
      <c r="H7" s="3">
        <f t="shared" si="6"/>
        <v>3.1959092361776922E-3</v>
      </c>
      <c r="I7" s="3">
        <f t="shared" si="7"/>
        <v>0.99680409076382226</v>
      </c>
      <c r="J7" s="5">
        <f t="shared" si="14"/>
        <v>99259.534318691323</v>
      </c>
      <c r="K7" s="5">
        <f t="shared" si="8"/>
        <v>317.22446250780223</v>
      </c>
      <c r="L7" s="5">
        <f t="shared" si="9"/>
        <v>495504.61043718713</v>
      </c>
      <c r="M7" s="5">
        <f t="shared" si="0"/>
        <v>6199602.0838066284</v>
      </c>
      <c r="N7" s="33">
        <f t="shared" si="10"/>
        <v>62.458504629909356</v>
      </c>
      <c r="O7" s="4"/>
      <c r="Q7" s="27" t="s">
        <v>40</v>
      </c>
      <c r="R7" s="29">
        <f t="shared" si="1"/>
        <v>99259.534318691323</v>
      </c>
      <c r="S7" s="29">
        <f t="shared" si="2"/>
        <v>495504.61043718713</v>
      </c>
      <c r="T7" s="35">
        <f t="shared" si="3"/>
        <v>62.458504629909356</v>
      </c>
      <c r="U7" s="42">
        <v>0.96680194174873568</v>
      </c>
      <c r="V7" s="43">
        <f>1-U7</f>
        <v>3.3198058251264317E-2</v>
      </c>
      <c r="W7" s="29">
        <f t="shared" si="11"/>
        <v>479054.81951612339</v>
      </c>
      <c r="X7" s="29">
        <f t="shared" si="4"/>
        <v>5566503.0502547072</v>
      </c>
      <c r="Y7" s="35">
        <f t="shared" si="12"/>
        <v>56.080285772673555</v>
      </c>
      <c r="Z7" s="36">
        <f t="shared" si="13"/>
        <v>6.378218857235801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1653</v>
      </c>
      <c r="E8">
        <v>2</v>
      </c>
      <c r="F8" s="3">
        <f t="shared" si="5"/>
        <v>1.2099213551119178E-3</v>
      </c>
      <c r="G8" s="2">
        <v>0.5</v>
      </c>
      <c r="H8" s="3">
        <f t="shared" si="6"/>
        <v>6.0313630880579018E-3</v>
      </c>
      <c r="I8" s="3">
        <f t="shared" si="7"/>
        <v>0.99396863691194215</v>
      </c>
      <c r="J8" s="5">
        <f t="shared" si="14"/>
        <v>98942.309856183521</v>
      </c>
      <c r="K8" s="5">
        <f t="shared" si="8"/>
        <v>596.75699551377284</v>
      </c>
      <c r="L8" s="5">
        <f t="shared" si="9"/>
        <v>493219.65679213317</v>
      </c>
      <c r="M8" s="5">
        <f t="shared" si="0"/>
        <v>5704097.473369441</v>
      </c>
      <c r="N8" s="33">
        <f t="shared" si="10"/>
        <v>57.650740938437437</v>
      </c>
      <c r="O8" s="4"/>
      <c r="Q8" s="27" t="s">
        <v>42</v>
      </c>
      <c r="R8" s="29">
        <f t="shared" si="1"/>
        <v>98942.309856183521</v>
      </c>
      <c r="S8" s="29">
        <f t="shared" si="2"/>
        <v>493219.65679213317</v>
      </c>
      <c r="T8" s="35">
        <f t="shared" si="3"/>
        <v>57.650740938437437</v>
      </c>
      <c r="U8" s="42">
        <v>0.96680194174873568</v>
      </c>
      <c r="V8" s="43">
        <f>1-U8</f>
        <v>3.3198058251264317E-2</v>
      </c>
      <c r="W8" s="29">
        <f t="shared" si="11"/>
        <v>476845.72189527936</v>
      </c>
      <c r="X8" s="29">
        <f t="shared" si="4"/>
        <v>5087448.230738584</v>
      </c>
      <c r="Y8" s="35">
        <f t="shared" si="12"/>
        <v>51.418328904321996</v>
      </c>
      <c r="Z8" s="36">
        <f t="shared" si="13"/>
        <v>6.2324120341154412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1920</v>
      </c>
      <c r="E9">
        <v>3</v>
      </c>
      <c r="F9" s="3">
        <f t="shared" si="5"/>
        <v>1.5625000000000001E-3</v>
      </c>
      <c r="G9" s="2">
        <v>0.5</v>
      </c>
      <c r="H9" s="3">
        <f t="shared" si="6"/>
        <v>7.7821011673151752E-3</v>
      </c>
      <c r="I9" s="3">
        <f t="shared" si="7"/>
        <v>0.99221789883268485</v>
      </c>
      <c r="J9" s="5">
        <f t="shared" si="14"/>
        <v>98345.552860669748</v>
      </c>
      <c r="K9" s="5">
        <f t="shared" si="8"/>
        <v>765.33504171727429</v>
      </c>
      <c r="L9" s="5">
        <f t="shared" si="9"/>
        <v>489814.42669905553</v>
      </c>
      <c r="M9" s="5">
        <f t="shared" si="0"/>
        <v>5210877.8165773079</v>
      </c>
      <c r="N9" s="33">
        <f t="shared" si="10"/>
        <v>52.985393492675527</v>
      </c>
      <c r="O9" s="4"/>
      <c r="Q9" s="27" t="s">
        <v>44</v>
      </c>
      <c r="R9" s="29">
        <f t="shared" si="1"/>
        <v>98345.552860669748</v>
      </c>
      <c r="S9" s="29">
        <f t="shared" si="2"/>
        <v>489814.42669905553</v>
      </c>
      <c r="T9" s="35">
        <f t="shared" si="3"/>
        <v>52.985393492675527</v>
      </c>
      <c r="U9" s="42">
        <v>0.9555940589531835</v>
      </c>
      <c r="V9" s="43">
        <f t="shared" ref="V9:V22" si="15">1-U9</f>
        <v>4.4405941046816499E-2</v>
      </c>
      <c r="W9" s="29">
        <f t="shared" si="11"/>
        <v>468063.75614317704</v>
      </c>
      <c r="X9" s="29">
        <f t="shared" si="4"/>
        <v>4610602.5088433046</v>
      </c>
      <c r="Y9" s="35">
        <f t="shared" si="12"/>
        <v>46.881657326949373</v>
      </c>
      <c r="Z9" s="36">
        <f t="shared" si="13"/>
        <v>6.1037361657261542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1850</v>
      </c>
      <c r="E10">
        <v>7</v>
      </c>
      <c r="F10" s="3">
        <f t="shared" si="5"/>
        <v>3.7837837837837837E-3</v>
      </c>
      <c r="G10" s="2">
        <v>0.5</v>
      </c>
      <c r="H10" s="3">
        <f t="shared" si="6"/>
        <v>1.8741633199464525E-2</v>
      </c>
      <c r="I10" s="3">
        <f t="shared" si="7"/>
        <v>0.98125836680053546</v>
      </c>
      <c r="J10" s="5">
        <f t="shared" si="14"/>
        <v>97580.217818952471</v>
      </c>
      <c r="K10" s="5">
        <f t="shared" si="8"/>
        <v>1828.8126498866595</v>
      </c>
      <c r="L10" s="5">
        <f t="shared" si="9"/>
        <v>483329.05747004563</v>
      </c>
      <c r="M10" s="5">
        <f t="shared" si="0"/>
        <v>4721063.3898782525</v>
      </c>
      <c r="N10" s="33">
        <f t="shared" si="10"/>
        <v>48.38135736320632</v>
      </c>
      <c r="O10" s="4"/>
      <c r="Q10" s="27" t="s">
        <v>46</v>
      </c>
      <c r="R10" s="29">
        <f t="shared" si="1"/>
        <v>97580.217818952471</v>
      </c>
      <c r="S10" s="29">
        <f t="shared" si="2"/>
        <v>483329.05747004563</v>
      </c>
      <c r="T10" s="35">
        <f t="shared" si="3"/>
        <v>48.38135736320632</v>
      </c>
      <c r="U10" s="42">
        <v>0.96363095511775332</v>
      </c>
      <c r="V10" s="43">
        <f t="shared" si="15"/>
        <v>3.6369044882246682E-2</v>
      </c>
      <c r="W10" s="29">
        <f t="shared" si="11"/>
        <v>465750.84128602355</v>
      </c>
      <c r="X10" s="29">
        <f t="shared" si="4"/>
        <v>4142538.7527001272</v>
      </c>
      <c r="Y10" s="35">
        <f t="shared" si="12"/>
        <v>42.452649166925148</v>
      </c>
      <c r="Z10" s="36">
        <f t="shared" si="13"/>
        <v>5.9287081962811712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1921</v>
      </c>
      <c r="E11">
        <v>6</v>
      </c>
      <c r="F11" s="3">
        <f t="shared" si="5"/>
        <v>3.1233732431025507E-3</v>
      </c>
      <c r="G11" s="2">
        <v>0.5</v>
      </c>
      <c r="H11" s="3">
        <f t="shared" si="6"/>
        <v>1.5495867768595042E-2</v>
      </c>
      <c r="I11" s="3">
        <f t="shared" si="7"/>
        <v>0.98450413223140498</v>
      </c>
      <c r="J11" s="5">
        <f t="shared" si="14"/>
        <v>95751.405169065809</v>
      </c>
      <c r="K11" s="5">
        <f t="shared" si="8"/>
        <v>1483.7511131570116</v>
      </c>
      <c r="L11" s="5">
        <f t="shared" si="9"/>
        <v>475047.64806243655</v>
      </c>
      <c r="M11" s="5">
        <f t="shared" si="0"/>
        <v>4237734.3324082065</v>
      </c>
      <c r="N11" s="33">
        <f t="shared" si="10"/>
        <v>44.257672510661827</v>
      </c>
      <c r="O11" s="4"/>
      <c r="Q11" s="27" t="s">
        <v>48</v>
      </c>
      <c r="R11" s="29">
        <f t="shared" si="1"/>
        <v>95751.405169065809</v>
      </c>
      <c r="S11" s="29">
        <f t="shared" si="2"/>
        <v>475047.64806243655</v>
      </c>
      <c r="T11" s="35">
        <f t="shared" si="3"/>
        <v>44.257672510661827</v>
      </c>
      <c r="U11" s="42">
        <v>0.96005435016735896</v>
      </c>
      <c r="V11" s="43">
        <f t="shared" si="15"/>
        <v>3.9945649832641039E-2</v>
      </c>
      <c r="W11" s="29">
        <f t="shared" si="11"/>
        <v>456071.56105911476</v>
      </c>
      <c r="X11" s="29">
        <f t="shared" si="4"/>
        <v>3676787.9114141036</v>
      </c>
      <c r="Y11" s="35">
        <f t="shared" si="12"/>
        <v>38.399310223407092</v>
      </c>
      <c r="Z11" s="36">
        <f t="shared" si="13"/>
        <v>5.8583622872547352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2116</v>
      </c>
      <c r="E12">
        <v>9</v>
      </c>
      <c r="F12" s="3">
        <f t="shared" si="5"/>
        <v>4.2533081285444233E-3</v>
      </c>
      <c r="G12" s="2">
        <v>0.5</v>
      </c>
      <c r="H12" s="3">
        <f t="shared" si="6"/>
        <v>2.104278700023381E-2</v>
      </c>
      <c r="I12" s="3">
        <f t="shared" si="7"/>
        <v>0.97895721299976624</v>
      </c>
      <c r="J12" s="5">
        <f t="shared" si="14"/>
        <v>94267.654055908803</v>
      </c>
      <c r="K12" s="5">
        <f t="shared" si="8"/>
        <v>1983.6541653102158</v>
      </c>
      <c r="L12" s="5">
        <f t="shared" si="9"/>
        <v>466379.13486626843</v>
      </c>
      <c r="M12" s="5">
        <f t="shared" si="0"/>
        <v>3762686.6843457702</v>
      </c>
      <c r="N12" s="33">
        <f t="shared" si="10"/>
        <v>39.914928636223138</v>
      </c>
      <c r="O12" s="4"/>
      <c r="Q12" s="27" t="s">
        <v>50</v>
      </c>
      <c r="R12" s="29">
        <f t="shared" si="1"/>
        <v>94267.654055908803</v>
      </c>
      <c r="S12" s="29">
        <f t="shared" si="2"/>
        <v>466379.13486626843</v>
      </c>
      <c r="T12" s="35">
        <f t="shared" si="3"/>
        <v>39.914928636223138</v>
      </c>
      <c r="U12" s="42">
        <v>0.94127750867207383</v>
      </c>
      <c r="V12" s="43">
        <f t="shared" si="15"/>
        <v>5.8722491327926174E-2</v>
      </c>
      <c r="W12" s="29">
        <f t="shared" si="11"/>
        <v>438992.19016355829</v>
      </c>
      <c r="X12" s="29">
        <f t="shared" si="4"/>
        <v>3220716.3503549886</v>
      </c>
      <c r="Y12" s="35">
        <f t="shared" si="12"/>
        <v>34.165657166400131</v>
      </c>
      <c r="Z12" s="36">
        <f t="shared" si="13"/>
        <v>5.7492714698230074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2180</v>
      </c>
      <c r="E13">
        <v>14</v>
      </c>
      <c r="F13" s="3">
        <f t="shared" si="5"/>
        <v>6.4220183486238536E-3</v>
      </c>
      <c r="G13" s="2">
        <v>0.5</v>
      </c>
      <c r="H13" s="3">
        <f t="shared" si="6"/>
        <v>3.160270880361174E-2</v>
      </c>
      <c r="I13" s="3">
        <f t="shared" si="7"/>
        <v>0.96839729119638829</v>
      </c>
      <c r="J13" s="5">
        <f t="shared" si="14"/>
        <v>92283.999890598585</v>
      </c>
      <c r="K13" s="5">
        <f t="shared" si="8"/>
        <v>2916.4243757751246</v>
      </c>
      <c r="L13" s="5">
        <f t="shared" si="9"/>
        <v>454128.9385135551</v>
      </c>
      <c r="M13" s="5">
        <f t="shared" si="0"/>
        <v>3296307.5494795018</v>
      </c>
      <c r="N13" s="33">
        <f t="shared" si="10"/>
        <v>35.719166414408015</v>
      </c>
      <c r="O13" s="4"/>
      <c r="Q13" s="27" t="s">
        <v>52</v>
      </c>
      <c r="R13" s="29">
        <f t="shared" si="1"/>
        <v>92283.999890598585</v>
      </c>
      <c r="S13" s="29">
        <f t="shared" si="2"/>
        <v>454128.9385135551</v>
      </c>
      <c r="T13" s="35">
        <f t="shared" si="3"/>
        <v>35.719166414408015</v>
      </c>
      <c r="U13" s="42">
        <v>0.95386474178345915</v>
      </c>
      <c r="V13" s="43">
        <f t="shared" si="15"/>
        <v>4.6135258216540853E-2</v>
      </c>
      <c r="W13" s="29">
        <f t="shared" si="11"/>
        <v>433177.58267162862</v>
      </c>
      <c r="X13" s="29">
        <f t="shared" si="4"/>
        <v>2781724.1601914302</v>
      </c>
      <c r="Y13" s="35">
        <f t="shared" si="12"/>
        <v>30.143081828801591</v>
      </c>
      <c r="Z13" s="36">
        <f t="shared" si="13"/>
        <v>5.5760845856064236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2183</v>
      </c>
      <c r="E14">
        <v>15</v>
      </c>
      <c r="F14" s="3">
        <f t="shared" si="5"/>
        <v>6.8712780577187358E-3</v>
      </c>
      <c r="G14" s="2">
        <v>0.5</v>
      </c>
      <c r="H14" s="3">
        <f t="shared" si="6"/>
        <v>3.3776176536816027E-2</v>
      </c>
      <c r="I14" s="3">
        <f t="shared" si="7"/>
        <v>0.96622382346318392</v>
      </c>
      <c r="J14" s="5">
        <f t="shared" si="14"/>
        <v>89367.57551482346</v>
      </c>
      <c r="K14" s="5">
        <f t="shared" si="8"/>
        <v>3018.4950072559145</v>
      </c>
      <c r="L14" s="5">
        <f t="shared" si="9"/>
        <v>439291.64005597751</v>
      </c>
      <c r="M14" s="5">
        <f t="shared" si="0"/>
        <v>2842178.6109659467</v>
      </c>
      <c r="N14" s="33">
        <f t="shared" si="10"/>
        <v>31.803241775251166</v>
      </c>
      <c r="O14" s="4"/>
      <c r="Q14" s="27" t="s">
        <v>54</v>
      </c>
      <c r="R14" s="29">
        <f t="shared" si="1"/>
        <v>89367.57551482346</v>
      </c>
      <c r="S14" s="29">
        <f t="shared" si="2"/>
        <v>439291.64005597751</v>
      </c>
      <c r="T14" s="35">
        <f t="shared" si="3"/>
        <v>31.803241775251166</v>
      </c>
      <c r="U14" s="42">
        <v>0.94210046609890041</v>
      </c>
      <c r="V14" s="43">
        <f t="shared" si="15"/>
        <v>5.7899533901099587E-2</v>
      </c>
      <c r="W14" s="29">
        <f t="shared" si="11"/>
        <v>413856.85885008681</v>
      </c>
      <c r="X14" s="29">
        <f t="shared" si="4"/>
        <v>2348546.5775198014</v>
      </c>
      <c r="Y14" s="35">
        <f t="shared" si="12"/>
        <v>26.279627303196186</v>
      </c>
      <c r="Z14" s="36">
        <f t="shared" si="13"/>
        <v>5.5236144720549802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1947</v>
      </c>
      <c r="E15">
        <v>25</v>
      </c>
      <c r="F15" s="3">
        <f t="shared" si="5"/>
        <v>1.2840267077555213E-2</v>
      </c>
      <c r="G15" s="2">
        <v>0.5</v>
      </c>
      <c r="H15" s="3">
        <f t="shared" si="6"/>
        <v>6.2204528489674046E-2</v>
      </c>
      <c r="I15" s="3">
        <f t="shared" si="7"/>
        <v>0.93779547151032594</v>
      </c>
      <c r="J15" s="5">
        <f t="shared" si="14"/>
        <v>86349.080507567545</v>
      </c>
      <c r="K15" s="5">
        <f t="shared" si="8"/>
        <v>5371.3038384901429</v>
      </c>
      <c r="L15" s="5">
        <f t="shared" si="9"/>
        <v>418317.14294161234</v>
      </c>
      <c r="M15" s="5">
        <f t="shared" si="0"/>
        <v>2402886.9709099694</v>
      </c>
      <c r="N15" s="33">
        <f t="shared" si="10"/>
        <v>27.827591872265309</v>
      </c>
      <c r="O15" s="4"/>
      <c r="Q15" s="27" t="s">
        <v>56</v>
      </c>
      <c r="R15" s="29">
        <f t="shared" si="1"/>
        <v>86349.080507567545</v>
      </c>
      <c r="S15" s="29">
        <f t="shared" si="2"/>
        <v>418317.14294161234</v>
      </c>
      <c r="T15" s="35">
        <f t="shared" si="3"/>
        <v>27.827591872265309</v>
      </c>
      <c r="U15" s="42">
        <v>0.91645683631107144</v>
      </c>
      <c r="V15" s="43">
        <f t="shared" si="15"/>
        <v>8.3543163688928557E-2</v>
      </c>
      <c r="W15" s="29">
        <f t="shared" si="11"/>
        <v>383369.60539495631</v>
      </c>
      <c r="X15" s="29">
        <f t="shared" si="4"/>
        <v>1934689.7186697144</v>
      </c>
      <c r="Y15" s="35">
        <f t="shared" si="12"/>
        <v>22.405446674098169</v>
      </c>
      <c r="Z15" s="36">
        <f t="shared" si="13"/>
        <v>5.42214519816714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1513</v>
      </c>
      <c r="E16">
        <v>13</v>
      </c>
      <c r="F16" s="3">
        <f t="shared" si="5"/>
        <v>8.5922009253139465E-3</v>
      </c>
      <c r="G16" s="2">
        <v>0.5</v>
      </c>
      <c r="H16" s="3">
        <f t="shared" si="6"/>
        <v>4.2057586541572309E-2</v>
      </c>
      <c r="I16" s="3">
        <f t="shared" si="7"/>
        <v>0.95794241345842768</v>
      </c>
      <c r="J16" s="5">
        <f t="shared" si="14"/>
        <v>80977.776669077401</v>
      </c>
      <c r="K16" s="5">
        <f t="shared" si="8"/>
        <v>3405.7298502038379</v>
      </c>
      <c r="L16" s="5">
        <f t="shared" si="9"/>
        <v>396374.55871987744</v>
      </c>
      <c r="M16" s="5">
        <f t="shared" si="0"/>
        <v>1984569.8279683571</v>
      </c>
      <c r="N16" s="33">
        <f t="shared" si="10"/>
        <v>24.507586026700526</v>
      </c>
      <c r="O16" s="4"/>
      <c r="Q16" s="27" t="s">
        <v>58</v>
      </c>
      <c r="R16" s="29">
        <f t="shared" si="1"/>
        <v>80977.776669077401</v>
      </c>
      <c r="S16" s="29">
        <f t="shared" si="2"/>
        <v>396374.55871987744</v>
      </c>
      <c r="T16" s="35">
        <f t="shared" si="3"/>
        <v>24.507586026700526</v>
      </c>
      <c r="U16" s="42">
        <v>0.8859396016463057</v>
      </c>
      <c r="V16" s="43">
        <f t="shared" si="15"/>
        <v>0.1140603983536943</v>
      </c>
      <c r="W16" s="29">
        <f t="shared" si="11"/>
        <v>351163.91865501844</v>
      </c>
      <c r="X16" s="29">
        <f t="shared" si="4"/>
        <v>1551320.1132747582</v>
      </c>
      <c r="Y16" s="35">
        <f t="shared" si="12"/>
        <v>19.15735621656248</v>
      </c>
      <c r="Z16" s="36">
        <f t="shared" si="13"/>
        <v>5.3502298101380461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1168</v>
      </c>
      <c r="E17">
        <v>22</v>
      </c>
      <c r="F17" s="3">
        <f t="shared" si="5"/>
        <v>1.8835616438356163E-2</v>
      </c>
      <c r="G17" s="2">
        <v>0.5</v>
      </c>
      <c r="H17" s="3">
        <f t="shared" si="6"/>
        <v>8.9942763695829916E-2</v>
      </c>
      <c r="I17" s="3">
        <f t="shared" si="7"/>
        <v>0.91005723630417013</v>
      </c>
      <c r="J17" s="5">
        <f t="shared" si="14"/>
        <v>77572.046818873569</v>
      </c>
      <c r="K17" s="5">
        <f t="shared" si="8"/>
        <v>6977.0442764318004</v>
      </c>
      <c r="L17" s="5">
        <f t="shared" si="9"/>
        <v>370417.62340328837</v>
      </c>
      <c r="M17" s="5">
        <f t="shared" si="0"/>
        <v>1588195.2692484797</v>
      </c>
      <c r="N17" s="33">
        <f t="shared" si="10"/>
        <v>20.473808986332767</v>
      </c>
      <c r="O17" s="4"/>
      <c r="Q17" s="27" t="s">
        <v>60</v>
      </c>
      <c r="R17" s="29">
        <f t="shared" si="1"/>
        <v>77572.046818873569</v>
      </c>
      <c r="S17" s="29">
        <f t="shared" si="2"/>
        <v>370417.62340328837</v>
      </c>
      <c r="T17" s="35">
        <f t="shared" si="3"/>
        <v>20.473808986332767</v>
      </c>
      <c r="U17" s="42">
        <v>0.85631920960893304</v>
      </c>
      <c r="V17" s="43">
        <f t="shared" si="15"/>
        <v>0.14368079039106696</v>
      </c>
      <c r="W17" s="29">
        <f t="shared" si="11"/>
        <v>317195.72649792332</v>
      </c>
      <c r="X17" s="29">
        <f t="shared" si="4"/>
        <v>1200156.1946197397</v>
      </c>
      <c r="Y17" s="35">
        <f t="shared" si="12"/>
        <v>15.471503509789265</v>
      </c>
      <c r="Z17" s="36">
        <f t="shared" si="13"/>
        <v>5.0023054765435013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897</v>
      </c>
      <c r="E18">
        <v>17</v>
      </c>
      <c r="F18" s="3">
        <f t="shared" si="5"/>
        <v>1.89520624303233E-2</v>
      </c>
      <c r="G18" s="2">
        <v>0.5</v>
      </c>
      <c r="H18" s="3">
        <f t="shared" si="6"/>
        <v>9.0473656200106431E-2</v>
      </c>
      <c r="I18" s="3">
        <f t="shared" si="7"/>
        <v>0.90952634379989361</v>
      </c>
      <c r="J18" s="5">
        <f t="shared" si="14"/>
        <v>70595.002542441769</v>
      </c>
      <c r="K18" s="5">
        <f t="shared" si="8"/>
        <v>6386.9879894705164</v>
      </c>
      <c r="L18" s="5">
        <f t="shared" si="9"/>
        <v>337007.54273853259</v>
      </c>
      <c r="M18" s="5">
        <f t="shared" si="0"/>
        <v>1217777.6458451913</v>
      </c>
      <c r="N18" s="33">
        <f t="shared" si="10"/>
        <v>17.250196217686408</v>
      </c>
      <c r="O18" s="4"/>
      <c r="Q18" s="27" t="s">
        <v>62</v>
      </c>
      <c r="R18" s="29">
        <f t="shared" si="1"/>
        <v>70595.002542441769</v>
      </c>
      <c r="S18" s="29">
        <f t="shared" si="2"/>
        <v>337007.54273853259</v>
      </c>
      <c r="T18" s="35">
        <f t="shared" si="3"/>
        <v>17.250196217686408</v>
      </c>
      <c r="U18" s="42">
        <v>0.77613843304153718</v>
      </c>
      <c r="V18" s="43">
        <f t="shared" si="15"/>
        <v>0.22386156695846282</v>
      </c>
      <c r="W18" s="29">
        <f t="shared" si="11"/>
        <v>261564.50614426355</v>
      </c>
      <c r="X18" s="29">
        <f t="shared" si="4"/>
        <v>882960.4681218164</v>
      </c>
      <c r="Y18" s="35">
        <f t="shared" si="12"/>
        <v>12.507407554677542</v>
      </c>
      <c r="Z18" s="36">
        <f t="shared" si="13"/>
        <v>4.7427886630088665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565</v>
      </c>
      <c r="E19">
        <v>23</v>
      </c>
      <c r="F19" s="3">
        <f t="shared" si="5"/>
        <v>4.0707964601769911E-2</v>
      </c>
      <c r="G19" s="2">
        <v>0.5</v>
      </c>
      <c r="H19" s="3">
        <f t="shared" si="6"/>
        <v>0.18473895582329314</v>
      </c>
      <c r="I19" s="3">
        <f t="shared" si="7"/>
        <v>0.81526104417670686</v>
      </c>
      <c r="J19" s="5">
        <f t="shared" si="14"/>
        <v>64208.014552971254</v>
      </c>
      <c r="K19" s="5">
        <f t="shared" si="8"/>
        <v>11861.721564002719</v>
      </c>
      <c r="L19" s="5">
        <f t="shared" si="9"/>
        <v>291385.76885484945</v>
      </c>
      <c r="M19" s="5">
        <f t="shared" si="0"/>
        <v>880770.10310665867</v>
      </c>
      <c r="N19" s="33">
        <f t="shared" si="10"/>
        <v>13.717448035712556</v>
      </c>
      <c r="O19" s="4"/>
      <c r="Q19" s="27" t="s">
        <v>64</v>
      </c>
      <c r="R19" s="29">
        <f t="shared" si="1"/>
        <v>64208.014552971254</v>
      </c>
      <c r="S19" s="29">
        <f t="shared" si="2"/>
        <v>291385.76885484945</v>
      </c>
      <c r="T19" s="35">
        <f t="shared" si="3"/>
        <v>13.717448035712556</v>
      </c>
      <c r="U19" s="42">
        <v>0.73716277889453141</v>
      </c>
      <c r="V19" s="43">
        <f t="shared" si="15"/>
        <v>0.26283722110546859</v>
      </c>
      <c r="W19" s="29">
        <f t="shared" si="11"/>
        <v>214798.74309936041</v>
      </c>
      <c r="X19" s="29">
        <f t="shared" si="4"/>
        <v>621395.96197755286</v>
      </c>
      <c r="Y19" s="35">
        <f t="shared" si="12"/>
        <v>9.6778566710687599</v>
      </c>
      <c r="Z19" s="36">
        <f t="shared" si="13"/>
        <v>4.0395913646437958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355</v>
      </c>
      <c r="E20">
        <v>13</v>
      </c>
      <c r="F20" s="3">
        <f t="shared" si="5"/>
        <v>3.6619718309859155E-2</v>
      </c>
      <c r="G20" s="2">
        <v>0.5</v>
      </c>
      <c r="H20" s="3">
        <f t="shared" si="6"/>
        <v>0.16774193548387095</v>
      </c>
      <c r="I20" s="3">
        <f t="shared" si="7"/>
        <v>0.83225806451612905</v>
      </c>
      <c r="J20" s="5">
        <f t="shared" si="14"/>
        <v>52346.292988968533</v>
      </c>
      <c r="K20" s="5">
        <f t="shared" si="8"/>
        <v>8780.6685013753668</v>
      </c>
      <c r="L20" s="5">
        <f t="shared" si="9"/>
        <v>239779.79369140428</v>
      </c>
      <c r="M20" s="5">
        <f t="shared" si="0"/>
        <v>589384.33425180917</v>
      </c>
      <c r="N20" s="33">
        <f t="shared" si="10"/>
        <v>11.259332812277961</v>
      </c>
      <c r="O20" s="4"/>
      <c r="Q20" s="27" t="s">
        <v>66</v>
      </c>
      <c r="R20" s="29">
        <f t="shared" si="1"/>
        <v>52346.292988968533</v>
      </c>
      <c r="S20" s="29">
        <f t="shared" si="2"/>
        <v>239779.79369140428</v>
      </c>
      <c r="T20" s="35">
        <f t="shared" si="3"/>
        <v>11.259332812277961</v>
      </c>
      <c r="U20" s="42">
        <v>0.7271372759570951</v>
      </c>
      <c r="V20" s="43">
        <f t="shared" si="15"/>
        <v>0.2728627240429049</v>
      </c>
      <c r="W20" s="29">
        <f t="shared" si="11"/>
        <v>174352.82601432197</v>
      </c>
      <c r="X20" s="29">
        <f t="shared" si="4"/>
        <v>406597.21887819248</v>
      </c>
      <c r="Y20" s="35">
        <f t="shared" si="12"/>
        <v>7.7674501031788221</v>
      </c>
      <c r="Z20" s="36">
        <f t="shared" si="13"/>
        <v>3.4918827090991389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177</v>
      </c>
      <c r="E21">
        <v>20</v>
      </c>
      <c r="F21" s="3">
        <f t="shared" si="5"/>
        <v>0.11299435028248588</v>
      </c>
      <c r="G21" s="2">
        <v>0.5</v>
      </c>
      <c r="H21" s="3">
        <f t="shared" si="6"/>
        <v>0.44052863436123346</v>
      </c>
      <c r="I21" s="3">
        <f t="shared" si="7"/>
        <v>0.55947136563876654</v>
      </c>
      <c r="J21" s="5">
        <f t="shared" si="14"/>
        <v>43565.624487593166</v>
      </c>
      <c r="K21" s="5">
        <f t="shared" si="8"/>
        <v>19191.905060613728</v>
      </c>
      <c r="L21" s="5">
        <f t="shared" si="9"/>
        <v>169848.35978643151</v>
      </c>
      <c r="M21" s="5">
        <f>L21+M22</f>
        <v>349604.54056040489</v>
      </c>
      <c r="N21" s="33">
        <f t="shared" si="10"/>
        <v>8.0247797356828201</v>
      </c>
      <c r="O21" s="4"/>
      <c r="Q21" s="27" t="s">
        <v>68</v>
      </c>
      <c r="R21" s="29">
        <f t="shared" si="1"/>
        <v>43565.624487593166</v>
      </c>
      <c r="S21" s="29">
        <f t="shared" si="2"/>
        <v>169848.35978643151</v>
      </c>
      <c r="T21" s="35">
        <f t="shared" si="3"/>
        <v>8.0247797356828201</v>
      </c>
      <c r="U21" s="42">
        <v>0.68635947845240242</v>
      </c>
      <c r="V21" s="43">
        <f t="shared" si="15"/>
        <v>0.31364052154759758</v>
      </c>
      <c r="W21" s="29">
        <f t="shared" si="11"/>
        <v>116577.03163901113</v>
      </c>
      <c r="X21" s="29">
        <f>X22+W21</f>
        <v>232244.39286387054</v>
      </c>
      <c r="Y21" s="35">
        <f t="shared" si="12"/>
        <v>5.330909302815348</v>
      </c>
      <c r="Z21" s="36">
        <f t="shared" si="13"/>
        <v>2.6938704328674721</v>
      </c>
    </row>
    <row r="22" spans="1:26" s="2" customFormat="1" x14ac:dyDescent="0.25">
      <c r="A22" s="12">
        <v>19</v>
      </c>
      <c r="B22" s="13" t="s">
        <v>69</v>
      </c>
      <c r="C22" s="12"/>
      <c r="D22">
        <v>118</v>
      </c>
      <c r="E22">
        <v>16</v>
      </c>
      <c r="F22" s="17">
        <f t="shared" si="5"/>
        <v>0.13559322033898305</v>
      </c>
      <c r="G22" s="12"/>
      <c r="H22" s="17">
        <v>1</v>
      </c>
      <c r="I22" s="17">
        <f t="shared" si="7"/>
        <v>0</v>
      </c>
      <c r="J22" s="21">
        <f t="shared" si="14"/>
        <v>24373.719426979438</v>
      </c>
      <c r="K22" s="21">
        <f t="shared" si="8"/>
        <v>24373.719426979438</v>
      </c>
      <c r="L22" s="21">
        <f>K22/F22</f>
        <v>179756.18077397335</v>
      </c>
      <c r="M22" s="21">
        <f>L22</f>
        <v>179756.18077397335</v>
      </c>
      <c r="N22" s="34">
        <f t="shared" si="10"/>
        <v>7.375</v>
      </c>
      <c r="O22" s="4"/>
      <c r="Q22" s="30" t="s">
        <v>69</v>
      </c>
      <c r="R22" s="31">
        <f t="shared" si="1"/>
        <v>24373.719426979438</v>
      </c>
      <c r="S22" s="31">
        <f t="shared" si="2"/>
        <v>179756.18077397335</v>
      </c>
      <c r="T22" s="38">
        <f t="shared" si="3"/>
        <v>7.375</v>
      </c>
      <c r="U22" s="44">
        <v>0.64346806172022719</v>
      </c>
      <c r="V22" s="45">
        <f t="shared" si="15"/>
        <v>0.35653193827977281</v>
      </c>
      <c r="W22" s="31">
        <f t="shared" si="11"/>
        <v>115667.3612248594</v>
      </c>
      <c r="X22" s="31">
        <f>W22</f>
        <v>115667.3612248594</v>
      </c>
      <c r="Y22" s="38">
        <f t="shared" si="12"/>
        <v>4.7455769551866753</v>
      </c>
      <c r="Z22" s="37">
        <f t="shared" si="13"/>
        <v>2.6294230448133247</v>
      </c>
    </row>
    <row r="23" spans="1:26" s="2" customFormat="1" ht="13.2" x14ac:dyDescent="0.25">
      <c r="B23" s="2" t="s">
        <v>70</v>
      </c>
      <c r="D23" s="25">
        <f>SUM(D4:D22)</f>
        <v>25072</v>
      </c>
      <c r="E23" s="25">
        <f>SUM(E4:E22)</f>
        <v>208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232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7989604.6703696828</v>
      </c>
      <c r="N29" s="32">
        <f>M29/J29</f>
        <v>79.896046703696825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79.896046703696825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7066168.679525258</v>
      </c>
      <c r="Y29" s="40">
        <f>X29/R29</f>
        <v>70.661686795252578</v>
      </c>
      <c r="Z29" s="36">
        <f>T29-Y29</f>
        <v>9.2343599084442474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1039</v>
      </c>
      <c r="E30">
        <v>1</v>
      </c>
      <c r="F30" s="3">
        <f t="shared" ref="F30:F47" si="21">E30/D30</f>
        <v>9.6246390760346492E-4</v>
      </c>
      <c r="G30" s="2">
        <v>0.4</v>
      </c>
      <c r="H30" s="3">
        <f t="shared" ref="H30:H46" si="22">C30*F30/(1+(1-G30)*C30*F30)</f>
        <v>3.8409832917226812E-3</v>
      </c>
      <c r="I30" s="3">
        <f t="shared" ref="I30:I47" si="23">1-H30</f>
        <v>0.99615901670827733</v>
      </c>
      <c r="J30" s="5">
        <f>I29*J29</f>
        <v>100000</v>
      </c>
      <c r="K30" s="5">
        <f t="shared" ref="K30:K47" si="24">J30*H30</f>
        <v>384.09832917226811</v>
      </c>
      <c r="L30" s="5">
        <f t="shared" ref="L30:L46" si="25">C30*(J31+G30*K30)</f>
        <v>399078.16400998656</v>
      </c>
      <c r="M30" s="5">
        <f t="shared" si="16"/>
        <v>7889604.6703696828</v>
      </c>
      <c r="N30" s="33">
        <f t="shared" ref="N30:N47" si="26">M30/J30</f>
        <v>78.896046703696825</v>
      </c>
      <c r="O30" s="4"/>
      <c r="Q30" s="27" t="s">
        <v>36</v>
      </c>
      <c r="R30" s="29">
        <f t="shared" si="17"/>
        <v>100000</v>
      </c>
      <c r="S30" s="29">
        <f t="shared" si="18"/>
        <v>399078.16400998656</v>
      </c>
      <c r="T30" s="35">
        <f t="shared" si="19"/>
        <v>78.896046703696825</v>
      </c>
      <c r="U30" s="42">
        <v>0.95864674002964168</v>
      </c>
      <c r="V30" s="43">
        <f>1-U30</f>
        <v>4.1353259970358325E-2</v>
      </c>
      <c r="W30" s="29">
        <f t="shared" ref="W30:W47" si="27">S30*U30</f>
        <v>382574.98094518826</v>
      </c>
      <c r="X30" s="29">
        <f t="shared" si="20"/>
        <v>6970304.005522294</v>
      </c>
      <c r="Y30" s="35">
        <f t="shared" ref="Y30:Y47" si="28">X30/R30</f>
        <v>69.703040055222942</v>
      </c>
      <c r="Z30" s="36">
        <f t="shared" ref="Z30:Z47" si="29">T30-Y30</f>
        <v>9.193006648473883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1506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99615.901670827734</v>
      </c>
      <c r="K31" s="5">
        <f t="shared" si="24"/>
        <v>0</v>
      </c>
      <c r="L31" s="5">
        <f t="shared" si="25"/>
        <v>498079.5083541387</v>
      </c>
      <c r="M31" s="5">
        <f t="shared" si="16"/>
        <v>7490526.5063596964</v>
      </c>
      <c r="N31" s="33">
        <f t="shared" si="26"/>
        <v>75.194084284971922</v>
      </c>
      <c r="O31" s="4"/>
      <c r="Q31" s="27" t="s">
        <v>38</v>
      </c>
      <c r="R31" s="29">
        <f t="shared" si="17"/>
        <v>99615.901670827734</v>
      </c>
      <c r="S31" s="29">
        <f t="shared" si="18"/>
        <v>498079.5083541387</v>
      </c>
      <c r="T31" s="35">
        <f t="shared" si="19"/>
        <v>75.194084284971922</v>
      </c>
      <c r="U31" s="42">
        <v>0.95864674002964168</v>
      </c>
      <c r="V31" s="43">
        <f>1-U31</f>
        <v>4.1353259970358325E-2</v>
      </c>
      <c r="W31" s="29">
        <f t="shared" si="27"/>
        <v>477482.29695926176</v>
      </c>
      <c r="X31" s="29">
        <f t="shared" si="20"/>
        <v>6587729.0245771054</v>
      </c>
      <c r="Y31" s="35">
        <f t="shared" si="28"/>
        <v>66.131299462064746</v>
      </c>
      <c r="Z31" s="36">
        <f t="shared" si="29"/>
        <v>9.0627848229071759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1468</v>
      </c>
      <c r="E32">
        <v>1</v>
      </c>
      <c r="F32" s="3">
        <f t="shared" si="21"/>
        <v>6.8119891008174384E-4</v>
      </c>
      <c r="G32" s="2">
        <v>0.5</v>
      </c>
      <c r="H32" s="3">
        <f t="shared" si="22"/>
        <v>3.4002040122407349E-3</v>
      </c>
      <c r="I32" s="3">
        <f t="shared" si="23"/>
        <v>0.99659979598775927</v>
      </c>
      <c r="J32" s="5">
        <f t="shared" si="30"/>
        <v>99615.901670827734</v>
      </c>
      <c r="K32" s="5">
        <f t="shared" si="24"/>
        <v>338.71438854412696</v>
      </c>
      <c r="L32" s="5">
        <f t="shared" si="25"/>
        <v>497232.7223827783</v>
      </c>
      <c r="M32" s="5">
        <f t="shared" si="16"/>
        <v>6992446.9980055578</v>
      </c>
      <c r="N32" s="33">
        <f t="shared" si="26"/>
        <v>70.194084284971922</v>
      </c>
      <c r="O32" s="4"/>
      <c r="Q32" s="27" t="s">
        <v>40</v>
      </c>
      <c r="R32" s="29">
        <f t="shared" si="17"/>
        <v>99615.901670827734</v>
      </c>
      <c r="S32" s="29">
        <f t="shared" si="18"/>
        <v>497232.7223827783</v>
      </c>
      <c r="T32" s="35">
        <f t="shared" si="19"/>
        <v>70.194084284971922</v>
      </c>
      <c r="U32" s="42">
        <v>0.95864674002964168</v>
      </c>
      <c r="V32" s="43">
        <f>1-U32</f>
        <v>4.1353259970358325E-2</v>
      </c>
      <c r="W32" s="29">
        <f t="shared" si="27"/>
        <v>476670.52834831428</v>
      </c>
      <c r="X32" s="29">
        <f t="shared" si="20"/>
        <v>6110246.727617844</v>
      </c>
      <c r="Y32" s="35">
        <f t="shared" si="28"/>
        <v>61.338065761916546</v>
      </c>
      <c r="Z32" s="36">
        <f t="shared" si="29"/>
        <v>8.8560185230553756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1529</v>
      </c>
      <c r="E33">
        <v>1</v>
      </c>
      <c r="F33" s="3">
        <f t="shared" si="21"/>
        <v>6.5402223675604975E-4</v>
      </c>
      <c r="G33" s="2">
        <v>0.5</v>
      </c>
      <c r="H33" s="3">
        <f t="shared" si="22"/>
        <v>3.2647730982696709E-3</v>
      </c>
      <c r="I33" s="3">
        <f t="shared" si="23"/>
        <v>0.99673522690173033</v>
      </c>
      <c r="J33" s="5">
        <f t="shared" si="30"/>
        <v>99277.187282283601</v>
      </c>
      <c r="K33" s="5">
        <f t="shared" si="24"/>
        <v>324.11749031107939</v>
      </c>
      <c r="L33" s="5">
        <f t="shared" si="25"/>
        <v>495575.64268564025</v>
      </c>
      <c r="M33" s="5">
        <f t="shared" si="16"/>
        <v>6495214.2756227795</v>
      </c>
      <c r="N33" s="33">
        <f t="shared" si="26"/>
        <v>65.425043289697186</v>
      </c>
      <c r="O33" s="4"/>
      <c r="Q33" s="27" t="s">
        <v>42</v>
      </c>
      <c r="R33" s="29">
        <f t="shared" si="17"/>
        <v>99277.187282283601</v>
      </c>
      <c r="S33" s="29">
        <f t="shared" si="18"/>
        <v>495575.64268564025</v>
      </c>
      <c r="T33" s="35">
        <f t="shared" si="19"/>
        <v>65.425043289697186</v>
      </c>
      <c r="U33" s="42">
        <v>0.95864674002964168</v>
      </c>
      <c r="V33" s="43">
        <f>1-U33</f>
        <v>4.1353259970358325E-2</v>
      </c>
      <c r="W33" s="29">
        <f t="shared" si="27"/>
        <v>475081.97429868358</v>
      </c>
      <c r="X33" s="29">
        <f t="shared" si="20"/>
        <v>5633576.1992695294</v>
      </c>
      <c r="Y33" s="35">
        <f t="shared" si="28"/>
        <v>56.745928782723105</v>
      </c>
      <c r="Z33" s="36">
        <f t="shared" si="29"/>
        <v>8.6791145069740807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1831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98953.069791972521</v>
      </c>
      <c r="K34" s="5">
        <f t="shared" si="24"/>
        <v>0</v>
      </c>
      <c r="L34" s="5">
        <f t="shared" si="25"/>
        <v>494765.3489598626</v>
      </c>
      <c r="M34" s="5">
        <f t="shared" si="16"/>
        <v>5999638.6329371389</v>
      </c>
      <c r="N34" s="33">
        <f t="shared" si="26"/>
        <v>60.631152176987378</v>
      </c>
      <c r="O34" s="4"/>
      <c r="Q34" s="27" t="s">
        <v>44</v>
      </c>
      <c r="R34" s="29">
        <f t="shared" si="17"/>
        <v>98953.069791972521</v>
      </c>
      <c r="S34" s="29">
        <f t="shared" si="18"/>
        <v>494765.3489598626</v>
      </c>
      <c r="T34" s="35">
        <f t="shared" si="19"/>
        <v>60.631152176987378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479516.78839959187</v>
      </c>
      <c r="X34" s="29">
        <f t="shared" si="20"/>
        <v>5158494.2249708455</v>
      </c>
      <c r="Y34" s="35">
        <f t="shared" si="28"/>
        <v>52.130714446913743</v>
      </c>
      <c r="Z34" s="36">
        <f t="shared" si="29"/>
        <v>8.5004377300736351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1858</v>
      </c>
      <c r="E35">
        <v>1</v>
      </c>
      <c r="F35" s="3">
        <f t="shared" si="21"/>
        <v>5.3821313240043052E-4</v>
      </c>
      <c r="G35" s="2">
        <v>0.5</v>
      </c>
      <c r="H35" s="3">
        <f t="shared" si="22"/>
        <v>2.6874496103198066E-3</v>
      </c>
      <c r="I35" s="3">
        <f t="shared" si="23"/>
        <v>0.99731255038968014</v>
      </c>
      <c r="J35" s="5">
        <f t="shared" si="30"/>
        <v>98953.069791972521</v>
      </c>
      <c r="K35" s="5">
        <f t="shared" si="24"/>
        <v>265.93138885238517</v>
      </c>
      <c r="L35" s="5">
        <f t="shared" si="25"/>
        <v>494100.52048773161</v>
      </c>
      <c r="M35" s="5">
        <f t="shared" si="16"/>
        <v>5504873.2839772766</v>
      </c>
      <c r="N35" s="33">
        <f t="shared" si="26"/>
        <v>55.631152176987385</v>
      </c>
      <c r="O35" s="4"/>
      <c r="Q35" s="27" t="s">
        <v>46</v>
      </c>
      <c r="R35" s="29">
        <f t="shared" si="17"/>
        <v>98953.069791972521</v>
      </c>
      <c r="S35" s="29">
        <f t="shared" si="18"/>
        <v>494100.52048773161</v>
      </c>
      <c r="T35" s="35">
        <f t="shared" si="19"/>
        <v>55.631152176987385</v>
      </c>
      <c r="U35" s="42">
        <v>0.96192878092594225</v>
      </c>
      <c r="V35" s="43">
        <f t="shared" si="31"/>
        <v>3.8071219074057749E-2</v>
      </c>
      <c r="W35" s="29">
        <f t="shared" si="27"/>
        <v>475289.51132763724</v>
      </c>
      <c r="X35" s="29">
        <f t="shared" si="20"/>
        <v>4678977.4365712535</v>
      </c>
      <c r="Y35" s="35">
        <f t="shared" si="28"/>
        <v>47.284813360594008</v>
      </c>
      <c r="Z35" s="36">
        <f t="shared" si="29"/>
        <v>8.3463388163933772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1845</v>
      </c>
      <c r="E36">
        <v>2</v>
      </c>
      <c r="F36" s="3">
        <f t="shared" si="21"/>
        <v>1.0840108401084011E-3</v>
      </c>
      <c r="G36" s="2">
        <v>0.5</v>
      </c>
      <c r="H36" s="3">
        <f t="shared" si="22"/>
        <v>5.4054054054054057E-3</v>
      </c>
      <c r="I36" s="3">
        <f t="shared" si="23"/>
        <v>0.99459459459459465</v>
      </c>
      <c r="J36" s="5">
        <f t="shared" si="30"/>
        <v>98687.138403120131</v>
      </c>
      <c r="K36" s="5">
        <f t="shared" si="24"/>
        <v>533.44399136821698</v>
      </c>
      <c r="L36" s="5">
        <f t="shared" si="25"/>
        <v>492102.08203718014</v>
      </c>
      <c r="M36" s="5">
        <f t="shared" si="16"/>
        <v>5010772.7634895453</v>
      </c>
      <c r="N36" s="33">
        <f t="shared" si="26"/>
        <v>50.774324238903283</v>
      </c>
      <c r="O36" s="4"/>
      <c r="Q36" s="27" t="s">
        <v>48</v>
      </c>
      <c r="R36" s="29">
        <f t="shared" si="17"/>
        <v>98687.138403120131</v>
      </c>
      <c r="S36" s="29">
        <f t="shared" si="18"/>
        <v>492102.08203718014</v>
      </c>
      <c r="T36" s="35">
        <f t="shared" si="19"/>
        <v>50.774324238903283</v>
      </c>
      <c r="U36" s="42">
        <v>0.95558309086652893</v>
      </c>
      <c r="V36" s="43">
        <f t="shared" si="31"/>
        <v>4.4416909133471072E-2</v>
      </c>
      <c r="W36" s="29">
        <f t="shared" si="27"/>
        <v>470244.42857494281</v>
      </c>
      <c r="X36" s="29">
        <f t="shared" si="20"/>
        <v>4203687.9252436161</v>
      </c>
      <c r="Y36" s="35">
        <f t="shared" si="28"/>
        <v>42.596107185439585</v>
      </c>
      <c r="Z36" s="36">
        <f t="shared" si="29"/>
        <v>8.1782170534636975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2026</v>
      </c>
      <c r="E37">
        <v>1</v>
      </c>
      <c r="F37" s="3">
        <f t="shared" si="21"/>
        <v>4.935834155972359E-4</v>
      </c>
      <c r="G37" s="2">
        <v>0.5</v>
      </c>
      <c r="H37" s="3">
        <f t="shared" si="22"/>
        <v>2.4648755237860489E-3</v>
      </c>
      <c r="I37" s="3">
        <f t="shared" si="23"/>
        <v>0.99753512447621395</v>
      </c>
      <c r="J37" s="5">
        <f t="shared" si="30"/>
        <v>98153.694411751916</v>
      </c>
      <c r="K37" s="5">
        <f t="shared" si="24"/>
        <v>241.93663892470278</v>
      </c>
      <c r="L37" s="5">
        <f t="shared" si="25"/>
        <v>490163.63046144781</v>
      </c>
      <c r="M37" s="5">
        <f t="shared" si="16"/>
        <v>4518670.6814523656</v>
      </c>
      <c r="N37" s="33">
        <f t="shared" si="26"/>
        <v>46.036684696723412</v>
      </c>
      <c r="O37" s="4"/>
      <c r="Q37" s="27" t="s">
        <v>50</v>
      </c>
      <c r="R37" s="29">
        <f t="shared" si="17"/>
        <v>98153.694411751916</v>
      </c>
      <c r="S37" s="29">
        <f t="shared" si="18"/>
        <v>490163.63046144781</v>
      </c>
      <c r="T37" s="35">
        <f t="shared" si="19"/>
        <v>46.036684696723412</v>
      </c>
      <c r="U37" s="42">
        <v>0.95343645724036619</v>
      </c>
      <c r="V37" s="43">
        <f t="shared" si="31"/>
        <v>4.6563542759633814E-2</v>
      </c>
      <c r="W37" s="29">
        <f t="shared" si="27"/>
        <v>467339.87529523886</v>
      </c>
      <c r="X37" s="29">
        <f t="shared" si="20"/>
        <v>3733443.4966686736</v>
      </c>
      <c r="Y37" s="35">
        <f t="shared" si="28"/>
        <v>38.036708847727994</v>
      </c>
      <c r="Z37" s="36">
        <f t="shared" si="29"/>
        <v>7.9999758489954189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2100</v>
      </c>
      <c r="E38">
        <v>1</v>
      </c>
      <c r="F38" s="3">
        <f t="shared" si="21"/>
        <v>4.7619047619047619E-4</v>
      </c>
      <c r="G38" s="2">
        <v>0.5</v>
      </c>
      <c r="H38" s="3">
        <f t="shared" si="22"/>
        <v>2.3781212841854937E-3</v>
      </c>
      <c r="I38" s="3">
        <f t="shared" si="23"/>
        <v>0.99762187871581454</v>
      </c>
      <c r="J38" s="5">
        <f t="shared" si="30"/>
        <v>97911.757772827215</v>
      </c>
      <c r="K38" s="5">
        <f t="shared" si="24"/>
        <v>232.84603513157484</v>
      </c>
      <c r="L38" s="5">
        <f t="shared" si="25"/>
        <v>488976.67377630714</v>
      </c>
      <c r="M38" s="5">
        <f t="shared" si="16"/>
        <v>4028507.0509909182</v>
      </c>
      <c r="N38" s="33">
        <f t="shared" si="26"/>
        <v>41.144262370794884</v>
      </c>
      <c r="O38" s="4"/>
      <c r="Q38" s="27" t="s">
        <v>52</v>
      </c>
      <c r="R38" s="29">
        <f t="shared" si="17"/>
        <v>97911.757772827215</v>
      </c>
      <c r="S38" s="29">
        <f t="shared" si="18"/>
        <v>488976.67377630714</v>
      </c>
      <c r="T38" s="35">
        <f t="shared" si="19"/>
        <v>41.144262370794884</v>
      </c>
      <c r="U38" s="42">
        <v>0.93748024841036759</v>
      </c>
      <c r="V38" s="43">
        <f t="shared" si="31"/>
        <v>6.2519751589632411E-2</v>
      </c>
      <c r="W38" s="29">
        <f t="shared" si="27"/>
        <v>458405.97359868768</v>
      </c>
      <c r="X38" s="29">
        <f t="shared" si="20"/>
        <v>3266103.6213734346</v>
      </c>
      <c r="Y38" s="35">
        <f t="shared" si="28"/>
        <v>33.357624208436526</v>
      </c>
      <c r="Z38" s="36">
        <f t="shared" si="29"/>
        <v>7.7866381623583578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2259</v>
      </c>
      <c r="E39">
        <v>6</v>
      </c>
      <c r="F39" s="3">
        <f t="shared" si="21"/>
        <v>2.6560424966799467E-3</v>
      </c>
      <c r="G39" s="2">
        <v>0.5</v>
      </c>
      <c r="H39" s="3">
        <f t="shared" si="22"/>
        <v>1.3192612137203165E-2</v>
      </c>
      <c r="I39" s="3">
        <f t="shared" si="23"/>
        <v>0.98680738786279687</v>
      </c>
      <c r="J39" s="5">
        <f t="shared" si="30"/>
        <v>97678.911737695642</v>
      </c>
      <c r="K39" s="5">
        <f t="shared" si="24"/>
        <v>1288.6399965395201</v>
      </c>
      <c r="L39" s="5">
        <f t="shared" si="25"/>
        <v>485172.95869712945</v>
      </c>
      <c r="M39" s="5">
        <f t="shared" si="16"/>
        <v>3539530.377214611</v>
      </c>
      <c r="N39" s="33">
        <f t="shared" si="26"/>
        <v>36.236382185743139</v>
      </c>
      <c r="O39" s="4"/>
      <c r="Q39" s="27" t="s">
        <v>54</v>
      </c>
      <c r="R39" s="29">
        <f t="shared" si="17"/>
        <v>97678.911737695642</v>
      </c>
      <c r="S39" s="29">
        <f t="shared" si="18"/>
        <v>485172.95869712945</v>
      </c>
      <c r="T39" s="35">
        <f t="shared" si="19"/>
        <v>36.236382185743139</v>
      </c>
      <c r="U39" s="42">
        <v>0.91788799906018037</v>
      </c>
      <c r="V39" s="43">
        <f t="shared" si="31"/>
        <v>8.2112000939819629E-2</v>
      </c>
      <c r="W39" s="29">
        <f t="shared" si="27"/>
        <v>445334.43625661568</v>
      </c>
      <c r="X39" s="29">
        <f t="shared" si="20"/>
        <v>2807697.6477747466</v>
      </c>
      <c r="Y39" s="35">
        <f t="shared" si="28"/>
        <v>28.744153654316538</v>
      </c>
      <c r="Z39" s="36">
        <f t="shared" si="29"/>
        <v>7.4922285314266013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1983</v>
      </c>
      <c r="E40">
        <v>9</v>
      </c>
      <c r="F40" s="3">
        <f t="shared" si="21"/>
        <v>4.5385779122541605E-3</v>
      </c>
      <c r="G40" s="2">
        <v>0.5</v>
      </c>
      <c r="H40" s="3">
        <f t="shared" si="22"/>
        <v>2.2438294689603587E-2</v>
      </c>
      <c r="I40" s="3">
        <f t="shared" si="23"/>
        <v>0.97756170531039643</v>
      </c>
      <c r="J40" s="5">
        <f t="shared" si="30"/>
        <v>96390.271741156132</v>
      </c>
      <c r="K40" s="5">
        <f t="shared" si="24"/>
        <v>2162.8333225390302</v>
      </c>
      <c r="L40" s="5">
        <f t="shared" si="25"/>
        <v>476544.2753994331</v>
      </c>
      <c r="M40" s="5">
        <f t="shared" si="16"/>
        <v>3054357.4185174815</v>
      </c>
      <c r="N40" s="33">
        <f t="shared" si="26"/>
        <v>31.687403337958955</v>
      </c>
      <c r="O40" s="4"/>
      <c r="Q40" s="27" t="s">
        <v>56</v>
      </c>
      <c r="R40" s="29">
        <f t="shared" si="17"/>
        <v>96390.271741156132</v>
      </c>
      <c r="S40" s="29">
        <f t="shared" si="18"/>
        <v>476544.2753994331</v>
      </c>
      <c r="T40" s="35">
        <f t="shared" si="19"/>
        <v>31.687403337958955</v>
      </c>
      <c r="U40" s="42">
        <v>0.89571782863194893</v>
      </c>
      <c r="V40" s="43">
        <f t="shared" si="31"/>
        <v>0.10428217136805107</v>
      </c>
      <c r="W40" s="29">
        <f t="shared" si="27"/>
        <v>426849.20360776567</v>
      </c>
      <c r="X40" s="29">
        <f t="shared" si="20"/>
        <v>2362363.2115181312</v>
      </c>
      <c r="Y40" s="35">
        <f t="shared" si="28"/>
        <v>24.508315713249139</v>
      </c>
      <c r="Z40" s="36">
        <f t="shared" si="29"/>
        <v>7.1790876247098154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1642</v>
      </c>
      <c r="E41">
        <v>7</v>
      </c>
      <c r="F41" s="3">
        <f t="shared" si="21"/>
        <v>4.2630937880633376E-3</v>
      </c>
      <c r="G41" s="2">
        <v>0.5</v>
      </c>
      <c r="H41" s="3">
        <f t="shared" si="22"/>
        <v>2.1090689966857489E-2</v>
      </c>
      <c r="I41" s="3">
        <f t="shared" si="23"/>
        <v>0.97890931003314252</v>
      </c>
      <c r="J41" s="5">
        <f t="shared" si="30"/>
        <v>94227.438418617108</v>
      </c>
      <c r="K41" s="5">
        <f t="shared" si="24"/>
        <v>1987.3216900582097</v>
      </c>
      <c r="L41" s="5">
        <f t="shared" si="25"/>
        <v>466168.88786794007</v>
      </c>
      <c r="M41" s="5">
        <f t="shared" si="16"/>
        <v>2577813.1431180486</v>
      </c>
      <c r="N41" s="33">
        <f t="shared" si="26"/>
        <v>27.357351387032228</v>
      </c>
      <c r="O41" s="4"/>
      <c r="Q41" s="27" t="s">
        <v>58</v>
      </c>
      <c r="R41" s="29">
        <f t="shared" si="17"/>
        <v>94227.438418617108</v>
      </c>
      <c r="S41" s="29">
        <f t="shared" si="18"/>
        <v>466168.88786794007</v>
      </c>
      <c r="T41" s="35">
        <f t="shared" si="19"/>
        <v>27.357351387032228</v>
      </c>
      <c r="U41" s="42">
        <v>0.86473435856680392</v>
      </c>
      <c r="V41" s="43">
        <f t="shared" si="31"/>
        <v>0.13526564143319608</v>
      </c>
      <c r="W41" s="29">
        <f t="shared" si="27"/>
        <v>403112.25423428352</v>
      </c>
      <c r="X41" s="29">
        <f t="shared" si="20"/>
        <v>1935514.0079103655</v>
      </c>
      <c r="Y41" s="35">
        <f t="shared" si="28"/>
        <v>20.540874721772695</v>
      </c>
      <c r="Z41" s="36">
        <f t="shared" si="29"/>
        <v>6.8164766652595326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1249</v>
      </c>
      <c r="E42">
        <v>11</v>
      </c>
      <c r="F42" s="3">
        <f t="shared" si="21"/>
        <v>8.8070456365092076E-3</v>
      </c>
      <c r="G42" s="2">
        <v>0.5</v>
      </c>
      <c r="H42" s="3">
        <f t="shared" si="22"/>
        <v>4.3086564825695256E-2</v>
      </c>
      <c r="I42" s="3">
        <f t="shared" si="23"/>
        <v>0.95691343517430472</v>
      </c>
      <c r="J42" s="5">
        <f t="shared" si="30"/>
        <v>92240.116728558904</v>
      </c>
      <c r="K42" s="5">
        <f t="shared" si="24"/>
        <v>3974.3097689547508</v>
      </c>
      <c r="L42" s="5">
        <f t="shared" si="25"/>
        <v>451264.80922040762</v>
      </c>
      <c r="M42" s="5">
        <f t="shared" si="16"/>
        <v>2111644.2552501084</v>
      </c>
      <c r="N42" s="33">
        <f t="shared" si="26"/>
        <v>22.892905279642953</v>
      </c>
      <c r="O42" s="4"/>
      <c r="Q42" s="27" t="s">
        <v>60</v>
      </c>
      <c r="R42" s="29">
        <f t="shared" si="17"/>
        <v>92240.116728558904</v>
      </c>
      <c r="S42" s="29">
        <f t="shared" si="18"/>
        <v>451264.80922040762</v>
      </c>
      <c r="T42" s="35">
        <f t="shared" si="19"/>
        <v>22.892905279642953</v>
      </c>
      <c r="U42" s="42">
        <v>0.81758889711164551</v>
      </c>
      <c r="V42" s="43">
        <f t="shared" si="31"/>
        <v>0.18241110288835449</v>
      </c>
      <c r="W42" s="29">
        <f t="shared" si="27"/>
        <v>368949.09767581016</v>
      </c>
      <c r="X42" s="29">
        <f t="shared" si="20"/>
        <v>1532401.753676082</v>
      </c>
      <c r="Y42" s="35">
        <f t="shared" si="28"/>
        <v>16.613180989195644</v>
      </c>
      <c r="Z42" s="36">
        <f t="shared" si="29"/>
        <v>6.2797242904473087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966</v>
      </c>
      <c r="E43">
        <v>14</v>
      </c>
      <c r="F43" s="3">
        <f t="shared" si="21"/>
        <v>1.4492753623188406E-2</v>
      </c>
      <c r="G43" s="2">
        <v>0.5</v>
      </c>
      <c r="H43" s="3">
        <f t="shared" si="22"/>
        <v>6.9930069930069935E-2</v>
      </c>
      <c r="I43" s="3">
        <f t="shared" si="23"/>
        <v>0.93006993006993011</v>
      </c>
      <c r="J43" s="5">
        <f t="shared" si="30"/>
        <v>88265.806959604146</v>
      </c>
      <c r="K43" s="5">
        <f t="shared" si="24"/>
        <v>6172.4340531191719</v>
      </c>
      <c r="L43" s="5">
        <f t="shared" si="25"/>
        <v>425897.94966522284</v>
      </c>
      <c r="M43" s="5">
        <f t="shared" si="16"/>
        <v>1660379.4460297008</v>
      </c>
      <c r="N43" s="33">
        <f t="shared" si="26"/>
        <v>18.811128603736581</v>
      </c>
      <c r="O43" s="4"/>
      <c r="Q43" s="27" t="s">
        <v>62</v>
      </c>
      <c r="R43" s="29">
        <f t="shared" si="17"/>
        <v>88265.806959604146</v>
      </c>
      <c r="S43" s="29">
        <f t="shared" si="18"/>
        <v>425897.94966522284</v>
      </c>
      <c r="T43" s="35">
        <f t="shared" si="19"/>
        <v>18.811128603736581</v>
      </c>
      <c r="U43" s="42">
        <v>0.77888026534586052</v>
      </c>
      <c r="V43" s="43">
        <f t="shared" si="31"/>
        <v>0.22111973465413948</v>
      </c>
      <c r="W43" s="29">
        <f t="shared" si="27"/>
        <v>331723.50804550672</v>
      </c>
      <c r="X43" s="29">
        <f t="shared" si="20"/>
        <v>1163452.6560002719</v>
      </c>
      <c r="Y43" s="35">
        <f t="shared" si="28"/>
        <v>13.181238534790026</v>
      </c>
      <c r="Z43" s="36">
        <f t="shared" si="29"/>
        <v>5.6298900689465547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661</v>
      </c>
      <c r="E44">
        <v>16</v>
      </c>
      <c r="F44" s="3">
        <f t="shared" si="21"/>
        <v>2.4205748865355523E-2</v>
      </c>
      <c r="G44" s="2">
        <v>0.5</v>
      </c>
      <c r="H44" s="3">
        <f t="shared" si="22"/>
        <v>0.11412268188302427</v>
      </c>
      <c r="I44" s="3">
        <f t="shared" si="23"/>
        <v>0.88587731811697568</v>
      </c>
      <c r="J44" s="5">
        <f t="shared" si="30"/>
        <v>82093.372906484976</v>
      </c>
      <c r="K44" s="5">
        <f t="shared" si="24"/>
        <v>9368.715880911268</v>
      </c>
      <c r="L44" s="5">
        <f t="shared" si="25"/>
        <v>387045.07483014668</v>
      </c>
      <c r="M44" s="5">
        <f t="shared" si="16"/>
        <v>1234481.496364478</v>
      </c>
      <c r="N44" s="33">
        <f t="shared" si="26"/>
        <v>15.037529250634067</v>
      </c>
      <c r="O44" s="4"/>
      <c r="Q44" s="27" t="s">
        <v>64</v>
      </c>
      <c r="R44" s="29">
        <f t="shared" si="17"/>
        <v>82093.372906484976</v>
      </c>
      <c r="S44" s="29">
        <f t="shared" si="18"/>
        <v>387045.07483014668</v>
      </c>
      <c r="T44" s="35">
        <f t="shared" si="19"/>
        <v>15.037529250634067</v>
      </c>
      <c r="U44" s="42">
        <v>0.71980976748499381</v>
      </c>
      <c r="V44" s="43">
        <f t="shared" si="31"/>
        <v>0.28019023251500619</v>
      </c>
      <c r="W44" s="29">
        <f t="shared" si="27"/>
        <v>278598.82531969988</v>
      </c>
      <c r="X44" s="29">
        <f t="shared" si="20"/>
        <v>831729.14795476524</v>
      </c>
      <c r="Y44" s="35">
        <f t="shared" si="28"/>
        <v>10.131501709671655</v>
      </c>
      <c r="Z44" s="36">
        <f t="shared" si="29"/>
        <v>4.9060275409624126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477</v>
      </c>
      <c r="E45">
        <v>19</v>
      </c>
      <c r="F45" s="3">
        <f t="shared" si="21"/>
        <v>3.9832285115303984E-2</v>
      </c>
      <c r="G45" s="2">
        <v>0.5</v>
      </c>
      <c r="H45" s="3">
        <f t="shared" si="22"/>
        <v>0.18112488083889419</v>
      </c>
      <c r="I45" s="3">
        <f t="shared" si="23"/>
        <v>0.81887511916110578</v>
      </c>
      <c r="J45" s="5">
        <f t="shared" si="30"/>
        <v>72724.657025573702</v>
      </c>
      <c r="K45" s="5">
        <f t="shared" si="24"/>
        <v>13172.244837806486</v>
      </c>
      <c r="L45" s="5">
        <f t="shared" si="25"/>
        <v>330692.67303335224</v>
      </c>
      <c r="M45" s="5">
        <f t="shared" si="16"/>
        <v>847436.42153433128</v>
      </c>
      <c r="N45" s="33">
        <f t="shared" si="26"/>
        <v>11.652669894838134</v>
      </c>
      <c r="O45" s="4"/>
      <c r="Q45" s="27" t="s">
        <v>66</v>
      </c>
      <c r="R45" s="29">
        <f t="shared" si="17"/>
        <v>72724.657025573702</v>
      </c>
      <c r="S45" s="29">
        <f t="shared" si="18"/>
        <v>330692.67303335224</v>
      </c>
      <c r="T45" s="35">
        <f t="shared" si="19"/>
        <v>11.652669894838134</v>
      </c>
      <c r="U45" s="42">
        <v>0.68480776711742686</v>
      </c>
      <c r="V45" s="43">
        <f t="shared" si="31"/>
        <v>0.31519223288257314</v>
      </c>
      <c r="W45" s="29">
        <f t="shared" si="27"/>
        <v>226460.91102206326</v>
      </c>
      <c r="X45" s="29">
        <f t="shared" si="20"/>
        <v>553130.3226350653</v>
      </c>
      <c r="Y45" s="35">
        <f t="shared" si="28"/>
        <v>7.6058154862188818</v>
      </c>
      <c r="Z45" s="36">
        <f t="shared" si="29"/>
        <v>4.0468544086192519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278</v>
      </c>
      <c r="E46">
        <v>22</v>
      </c>
      <c r="F46" s="3">
        <f t="shared" si="21"/>
        <v>7.9136690647482008E-2</v>
      </c>
      <c r="G46" s="2">
        <v>0.5</v>
      </c>
      <c r="H46" s="3">
        <f t="shared" si="22"/>
        <v>0.33033033033033027</v>
      </c>
      <c r="I46" s="3">
        <f t="shared" si="23"/>
        <v>0.66966966966966979</v>
      </c>
      <c r="J46" s="5">
        <f t="shared" si="30"/>
        <v>59552.412187767215</v>
      </c>
      <c r="K46" s="5">
        <f t="shared" si="24"/>
        <v>19671.967989953129</v>
      </c>
      <c r="L46" s="5">
        <f t="shared" si="25"/>
        <v>248582.14096395328</v>
      </c>
      <c r="M46" s="5">
        <f>L46+M47</f>
        <v>516743.74850097904</v>
      </c>
      <c r="N46" s="33">
        <f t="shared" si="26"/>
        <v>8.6771254012633339</v>
      </c>
      <c r="O46" s="4"/>
      <c r="Q46" s="27" t="s">
        <v>68</v>
      </c>
      <c r="R46" s="29">
        <f t="shared" si="17"/>
        <v>59552.412187767215</v>
      </c>
      <c r="S46" s="29">
        <f t="shared" si="18"/>
        <v>248582.14096395328</v>
      </c>
      <c r="T46" s="35">
        <f t="shared" si="19"/>
        <v>8.6771254012633339</v>
      </c>
      <c r="U46" s="42">
        <v>0.65629805890441617</v>
      </c>
      <c r="V46" s="43">
        <f t="shared" si="31"/>
        <v>0.34370194109558383</v>
      </c>
      <c r="W46" s="29">
        <f t="shared" si="27"/>
        <v>163143.97659294651</v>
      </c>
      <c r="X46" s="29">
        <f>X47+W46</f>
        <v>326669.41161300207</v>
      </c>
      <c r="Y46" s="35">
        <f t="shared" si="28"/>
        <v>5.4854102396897355</v>
      </c>
      <c r="Z46" s="36">
        <f t="shared" si="29"/>
        <v>3.1917151615735984</v>
      </c>
    </row>
    <row r="47" spans="1:26" s="2" customFormat="1" x14ac:dyDescent="0.25">
      <c r="A47" s="12">
        <v>19</v>
      </c>
      <c r="B47" s="13" t="s">
        <v>69</v>
      </c>
      <c r="C47" s="12"/>
      <c r="D47">
        <v>195</v>
      </c>
      <c r="E47">
        <v>29</v>
      </c>
      <c r="F47" s="17">
        <f t="shared" si="21"/>
        <v>0.14871794871794872</v>
      </c>
      <c r="G47" s="12"/>
      <c r="H47" s="17">
        <v>1</v>
      </c>
      <c r="I47" s="17">
        <f t="shared" si="23"/>
        <v>0</v>
      </c>
      <c r="J47" s="21">
        <f t="shared" si="30"/>
        <v>39880.444197814089</v>
      </c>
      <c r="K47" s="21">
        <f t="shared" si="24"/>
        <v>39880.444197814089</v>
      </c>
      <c r="L47" s="21">
        <f>K47/F47</f>
        <v>268161.60753702576</v>
      </c>
      <c r="M47" s="21">
        <f>L47</f>
        <v>268161.60753702576</v>
      </c>
      <c r="N47" s="34">
        <f t="shared" si="26"/>
        <v>6.7241379310344822</v>
      </c>
      <c r="O47" s="4"/>
      <c r="Q47" s="30" t="s">
        <v>69</v>
      </c>
      <c r="R47" s="31">
        <f t="shared" si="17"/>
        <v>39880.444197814089</v>
      </c>
      <c r="S47" s="31">
        <f t="shared" si="18"/>
        <v>268161.60753702576</v>
      </c>
      <c r="T47" s="38">
        <f t="shared" si="19"/>
        <v>6.7241379310344822</v>
      </c>
      <c r="U47" s="44">
        <v>0.6098018151143324</v>
      </c>
      <c r="V47" s="45">
        <f t="shared" si="31"/>
        <v>0.3901981848856676</v>
      </c>
      <c r="W47" s="31">
        <f t="shared" si="27"/>
        <v>163525.43502005553</v>
      </c>
      <c r="X47" s="31">
        <f>W47</f>
        <v>163525.43502005553</v>
      </c>
      <c r="Y47" s="38">
        <f t="shared" si="28"/>
        <v>4.1003915154239587</v>
      </c>
      <c r="Z47" s="37">
        <f t="shared" si="29"/>
        <v>2.6237464156105235</v>
      </c>
    </row>
    <row r="48" spans="1:26" s="2" customFormat="1" ht="13.2" x14ac:dyDescent="0.25">
      <c r="B48" s="2" t="s">
        <v>70</v>
      </c>
      <c r="D48" s="25">
        <f>SUM(D29:D47)</f>
        <v>25144</v>
      </c>
      <c r="E48" s="25">
        <f>SUM(E29:E47)</f>
        <v>141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487</v>
      </c>
      <c r="E54" s="49">
        <f>E4+E29</f>
        <v>1</v>
      </c>
      <c r="F54" s="3">
        <f>E54/D54</f>
        <v>2.0533880903490761E-3</v>
      </c>
      <c r="G54" s="2">
        <v>0.3</v>
      </c>
      <c r="H54" s="18">
        <f>C54*F54/(1+(1-G54)*C54*F54)</f>
        <v>2.0504408447816281E-3</v>
      </c>
      <c r="I54" s="18">
        <f>1-H54</f>
        <v>0.99794955915521832</v>
      </c>
      <c r="J54" s="19">
        <v>100000</v>
      </c>
      <c r="K54" s="20">
        <f>J54*H54</f>
        <v>205.0440844781628</v>
      </c>
      <c r="L54" s="20">
        <f>C54*(J55+G54*K54)</f>
        <v>99856.469140865272</v>
      </c>
      <c r="M54" s="5">
        <f t="shared" ref="M54:M70" si="32">L54+M55</f>
        <v>7573776.2711125826</v>
      </c>
      <c r="N54" s="32">
        <f>M54/J54</f>
        <v>75.737762711125825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99856.469140865272</v>
      </c>
      <c r="T54" s="35">
        <f t="shared" ref="T54:T72" si="35">N54</f>
        <v>75.737762711125825</v>
      </c>
      <c r="U54" s="42">
        <v>0.96170886472285344</v>
      </c>
      <c r="V54" s="43">
        <f>1-U54</f>
        <v>3.829113527714656E-2</v>
      </c>
      <c r="W54" s="29">
        <f>S54*U54</f>
        <v>96032.851572694184</v>
      </c>
      <c r="X54" s="29">
        <f t="shared" ref="X54:X70" si="36">X55+W54</f>
        <v>6718644.0324273966</v>
      </c>
      <c r="Y54" s="40">
        <f>X54/R54</f>
        <v>67.18644032427396</v>
      </c>
      <c r="Z54" s="36">
        <f>T54-Y54</f>
        <v>8.5513223868518651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2177</v>
      </c>
      <c r="E55" s="49">
        <f t="shared" si="37"/>
        <v>2</v>
      </c>
      <c r="F55" s="3">
        <f t="shared" ref="F55:F72" si="38">E55/D55</f>
        <v>9.1869545245751034E-4</v>
      </c>
      <c r="G55" s="2">
        <v>0.4</v>
      </c>
      <c r="H55" s="3">
        <f t="shared" ref="H55:H71" si="39">C55*F55/(1+(1-G55)*C55*F55)</f>
        <v>3.6666972224768542E-3</v>
      </c>
      <c r="I55" s="3">
        <f t="shared" ref="I55:I72" si="40">1-H55</f>
        <v>0.99633330277752319</v>
      </c>
      <c r="J55" s="5">
        <f>I54*J54</f>
        <v>99794.95591552183</v>
      </c>
      <c r="K55" s="5">
        <f t="shared" ref="K55:K72" si="41">J55*H55</f>
        <v>365.91788767264399</v>
      </c>
      <c r="L55" s="5">
        <f t="shared" ref="L55:L71" si="42">C55*(J56+G55*K55)</f>
        <v>398301.62073167303</v>
      </c>
      <c r="M55" s="5">
        <f t="shared" si="32"/>
        <v>7473919.8019717177</v>
      </c>
      <c r="N55" s="33">
        <f t="shared" ref="N55:N72" si="43">M55/J55</f>
        <v>74.892761196252451</v>
      </c>
      <c r="O55" s="4"/>
      <c r="Q55" s="27" t="s">
        <v>36</v>
      </c>
      <c r="R55" s="29">
        <f t="shared" si="33"/>
        <v>99794.95591552183</v>
      </c>
      <c r="S55" s="29">
        <f t="shared" si="34"/>
        <v>398301.62073167303</v>
      </c>
      <c r="T55" s="35">
        <f t="shared" si="35"/>
        <v>74.892761196252451</v>
      </c>
      <c r="U55" s="42">
        <v>0.96170886472285344</v>
      </c>
      <c r="V55" s="43">
        <f>1-U55</f>
        <v>3.829113527714656E-2</v>
      </c>
      <c r="W55" s="29">
        <f t="shared" ref="W55:W72" si="44">S55*U55</f>
        <v>383050.19949112984</v>
      </c>
      <c r="X55" s="29">
        <f t="shared" si="36"/>
        <v>6622611.1808547024</v>
      </c>
      <c r="Y55" s="35">
        <f t="shared" ref="Y55:Y72" si="45">X55/R55</f>
        <v>66.362183540226809</v>
      </c>
      <c r="Z55" s="36">
        <f t="shared" ref="Z55:Z72" si="46">T55-Y55</f>
        <v>8.5305776560256419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3060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99429.038027849194</v>
      </c>
      <c r="K56" s="5">
        <f t="shared" si="41"/>
        <v>0</v>
      </c>
      <c r="L56" s="5">
        <f t="shared" si="42"/>
        <v>497145.19013924594</v>
      </c>
      <c r="M56" s="5">
        <f t="shared" si="32"/>
        <v>7075618.1812400445</v>
      </c>
      <c r="N56" s="33">
        <f t="shared" si="43"/>
        <v>71.162492583486795</v>
      </c>
      <c r="O56" s="4"/>
      <c r="Q56" s="27" t="s">
        <v>38</v>
      </c>
      <c r="R56" s="29">
        <f t="shared" si="33"/>
        <v>99429.038027849194</v>
      </c>
      <c r="S56" s="29">
        <f t="shared" si="34"/>
        <v>497145.19013924594</v>
      </c>
      <c r="T56" s="35">
        <f t="shared" si="35"/>
        <v>71.162492583486795</v>
      </c>
      <c r="U56" s="42">
        <v>0.96170886472285344</v>
      </c>
      <c r="V56" s="43">
        <f>1-U56</f>
        <v>3.829113527714656E-2</v>
      </c>
      <c r="W56" s="29">
        <f t="shared" si="44"/>
        <v>478108.9364112413</v>
      </c>
      <c r="X56" s="29">
        <f t="shared" si="36"/>
        <v>6239560.9813635722</v>
      </c>
      <c r="Y56" s="35">
        <f t="shared" si="45"/>
        <v>62.753910780228267</v>
      </c>
      <c r="Z56" s="36">
        <f t="shared" si="46"/>
        <v>8.408581803258528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3030</v>
      </c>
      <c r="E57" s="49">
        <f t="shared" si="37"/>
        <v>2</v>
      </c>
      <c r="F57" s="3">
        <f t="shared" si="38"/>
        <v>6.6006600660066007E-4</v>
      </c>
      <c r="G57" s="2">
        <v>0.5</v>
      </c>
      <c r="H57" s="3">
        <f t="shared" si="39"/>
        <v>3.2948929159802303E-3</v>
      </c>
      <c r="I57" s="3">
        <f t="shared" si="40"/>
        <v>0.99670510708401971</v>
      </c>
      <c r="J57" s="5">
        <f t="shared" si="47"/>
        <v>99429.038027849194</v>
      </c>
      <c r="K57" s="5">
        <f t="shared" si="41"/>
        <v>327.60803304068924</v>
      </c>
      <c r="L57" s="5">
        <f t="shared" si="42"/>
        <v>496326.17005664419</v>
      </c>
      <c r="M57" s="5">
        <f t="shared" si="32"/>
        <v>6578472.9911007984</v>
      </c>
      <c r="N57" s="33">
        <f t="shared" si="43"/>
        <v>66.162492583486795</v>
      </c>
      <c r="O57" s="4"/>
      <c r="Q57" s="27" t="s">
        <v>40</v>
      </c>
      <c r="R57" s="29">
        <f t="shared" si="33"/>
        <v>99429.038027849194</v>
      </c>
      <c r="S57" s="29">
        <f t="shared" si="34"/>
        <v>496326.17005664419</v>
      </c>
      <c r="T57" s="35">
        <f t="shared" si="35"/>
        <v>66.162492583486795</v>
      </c>
      <c r="U57" s="42">
        <v>0.96170886472285344</v>
      </c>
      <c r="V57" s="43">
        <f>1-U57</f>
        <v>3.829113527714656E-2</v>
      </c>
      <c r="W57" s="29">
        <f t="shared" si="44"/>
        <v>477321.27753741719</v>
      </c>
      <c r="X57" s="29">
        <f t="shared" si="36"/>
        <v>5761452.0449523311</v>
      </c>
      <c r="Y57" s="35">
        <f t="shared" si="45"/>
        <v>57.945366456614003</v>
      </c>
      <c r="Z57" s="36">
        <f t="shared" si="46"/>
        <v>8.2171261268727918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3182</v>
      </c>
      <c r="E58" s="49">
        <f t="shared" si="37"/>
        <v>3</v>
      </c>
      <c r="F58" s="3">
        <f t="shared" si="38"/>
        <v>9.4280326838466376E-4</v>
      </c>
      <c r="G58" s="2">
        <v>0.5</v>
      </c>
      <c r="H58" s="3">
        <f t="shared" si="39"/>
        <v>4.702931493964572E-3</v>
      </c>
      <c r="I58" s="3">
        <f t="shared" si="40"/>
        <v>0.99529706850603539</v>
      </c>
      <c r="J58" s="5">
        <f t="shared" si="47"/>
        <v>99101.429994808495</v>
      </c>
      <c r="K58" s="5">
        <f t="shared" si="41"/>
        <v>466.06723621951016</v>
      </c>
      <c r="L58" s="5">
        <f t="shared" si="42"/>
        <v>494341.98188349366</v>
      </c>
      <c r="M58" s="5">
        <f t="shared" si="32"/>
        <v>6082146.8210441545</v>
      </c>
      <c r="N58" s="33">
        <f t="shared" si="43"/>
        <v>61.372947104423943</v>
      </c>
      <c r="O58" s="4"/>
      <c r="Q58" s="27" t="s">
        <v>42</v>
      </c>
      <c r="R58" s="29">
        <f t="shared" si="33"/>
        <v>99101.429994808495</v>
      </c>
      <c r="S58" s="29">
        <f t="shared" si="34"/>
        <v>494341.98188349366</v>
      </c>
      <c r="T58" s="35">
        <f t="shared" si="35"/>
        <v>61.372947104423943</v>
      </c>
      <c r="U58" s="42">
        <v>0.96170886472285344</v>
      </c>
      <c r="V58" s="43">
        <f>1-U58</f>
        <v>3.829113527714656E-2</v>
      </c>
      <c r="W58" s="29">
        <f t="shared" si="44"/>
        <v>475413.06618202006</v>
      </c>
      <c r="X58" s="29">
        <f t="shared" si="36"/>
        <v>5284130.7674149135</v>
      </c>
      <c r="Y58" s="35">
        <f t="shared" si="45"/>
        <v>53.320429056288361</v>
      </c>
      <c r="Z58" s="36">
        <f t="shared" si="46"/>
        <v>8.0525180481355818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3751</v>
      </c>
      <c r="E59" s="49">
        <f t="shared" si="37"/>
        <v>3</v>
      </c>
      <c r="F59" s="3">
        <f t="shared" si="38"/>
        <v>7.997867235403892E-4</v>
      </c>
      <c r="G59" s="2">
        <v>0.5</v>
      </c>
      <c r="H59" s="3">
        <f t="shared" si="39"/>
        <v>3.9909538379672739E-3</v>
      </c>
      <c r="I59" s="3">
        <f t="shared" si="40"/>
        <v>0.99600904616203267</v>
      </c>
      <c r="J59" s="5">
        <f t="shared" si="47"/>
        <v>98635.362758588977</v>
      </c>
      <c r="K59" s="5">
        <f t="shared" si="41"/>
        <v>393.64917956068501</v>
      </c>
      <c r="L59" s="5">
        <f t="shared" si="42"/>
        <v>492192.69084404316</v>
      </c>
      <c r="M59" s="5">
        <f t="shared" si="32"/>
        <v>5587804.8391606612</v>
      </c>
      <c r="N59" s="33">
        <f t="shared" si="43"/>
        <v>56.651130820463131</v>
      </c>
      <c r="O59" s="4"/>
      <c r="Q59" s="27" t="s">
        <v>44</v>
      </c>
      <c r="R59" s="29">
        <f t="shared" si="33"/>
        <v>98635.362758588977</v>
      </c>
      <c r="S59" s="29">
        <f t="shared" si="34"/>
        <v>492192.69084404316</v>
      </c>
      <c r="T59" s="35">
        <f t="shared" si="35"/>
        <v>56.651130820463131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474026.6899927106</v>
      </c>
      <c r="X59" s="29">
        <f t="shared" si="36"/>
        <v>4808717.7012328934</v>
      </c>
      <c r="Y59" s="35">
        <f t="shared" si="45"/>
        <v>48.752471393066983</v>
      </c>
      <c r="Z59" s="36">
        <f t="shared" si="46"/>
        <v>7.8986594273961472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3708</v>
      </c>
      <c r="E60" s="49">
        <f t="shared" si="37"/>
        <v>8</v>
      </c>
      <c r="F60" s="3">
        <f t="shared" si="38"/>
        <v>2.1574973031283709E-3</v>
      </c>
      <c r="G60" s="2">
        <v>0.5</v>
      </c>
      <c r="H60" s="3">
        <f t="shared" si="39"/>
        <v>1.0729613733905579E-2</v>
      </c>
      <c r="I60" s="3">
        <f t="shared" si="40"/>
        <v>0.98927038626609443</v>
      </c>
      <c r="J60" s="5">
        <f t="shared" si="47"/>
        <v>98241.713579028292</v>
      </c>
      <c r="K60" s="5">
        <f t="shared" si="41"/>
        <v>1054.0956392599603</v>
      </c>
      <c r="L60" s="5">
        <f t="shared" si="42"/>
        <v>488573.32879699155</v>
      </c>
      <c r="M60" s="5">
        <f t="shared" si="32"/>
        <v>5095612.1483166181</v>
      </c>
      <c r="N60" s="33">
        <f t="shared" si="43"/>
        <v>51.868111443491564</v>
      </c>
      <c r="O60" s="4"/>
      <c r="Q60" s="27" t="s">
        <v>46</v>
      </c>
      <c r="R60" s="29">
        <f t="shared" si="33"/>
        <v>98241.713579028292</v>
      </c>
      <c r="S60" s="29">
        <f t="shared" si="34"/>
        <v>488573.32879699155</v>
      </c>
      <c r="T60" s="35">
        <f t="shared" si="35"/>
        <v>51.868111443491564</v>
      </c>
      <c r="U60" s="42">
        <v>0.95736753435116873</v>
      </c>
      <c r="V60" s="43">
        <f t="shared" si="48"/>
        <v>4.2632465648831275E-2</v>
      </c>
      <c r="W60" s="29">
        <f t="shared" si="44"/>
        <v>467744.24314011866</v>
      </c>
      <c r="X60" s="29">
        <f t="shared" si="36"/>
        <v>4334691.0112401824</v>
      </c>
      <c r="Y60" s="35">
        <f t="shared" si="45"/>
        <v>44.122713797670478</v>
      </c>
      <c r="Z60" s="36">
        <f t="shared" si="46"/>
        <v>7.745397645821086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3766</v>
      </c>
      <c r="E61" s="49">
        <f t="shared" si="37"/>
        <v>8</v>
      </c>
      <c r="F61" s="3">
        <f t="shared" si="38"/>
        <v>2.1242697822623472E-3</v>
      </c>
      <c r="G61" s="2">
        <v>0.5</v>
      </c>
      <c r="H61" s="3">
        <f t="shared" si="39"/>
        <v>1.0565240359218171E-2</v>
      </c>
      <c r="I61" s="3">
        <f t="shared" si="40"/>
        <v>0.98943475964078187</v>
      </c>
      <c r="J61" s="5">
        <f t="shared" si="47"/>
        <v>97187.61793976833</v>
      </c>
      <c r="K61" s="5">
        <f t="shared" si="41"/>
        <v>1026.8105434735162</v>
      </c>
      <c r="L61" s="5">
        <f t="shared" si="42"/>
        <v>483371.06334015785</v>
      </c>
      <c r="M61" s="5">
        <f t="shared" si="32"/>
        <v>4607038.8195196269</v>
      </c>
      <c r="N61" s="33">
        <f t="shared" si="43"/>
        <v>47.403557337672609</v>
      </c>
      <c r="O61" s="4"/>
      <c r="Q61" s="27" t="s">
        <v>48</v>
      </c>
      <c r="R61" s="29">
        <f t="shared" si="33"/>
        <v>97187.61793976833</v>
      </c>
      <c r="S61" s="29">
        <f t="shared" si="34"/>
        <v>483371.06334015785</v>
      </c>
      <c r="T61" s="35">
        <f t="shared" si="35"/>
        <v>47.403557337672609</v>
      </c>
      <c r="U61" s="42">
        <v>0.95681081085376496</v>
      </c>
      <c r="V61" s="43">
        <f t="shared" si="48"/>
        <v>4.3189189146235041E-2</v>
      </c>
      <c r="W61" s="29">
        <f t="shared" si="44"/>
        <v>462494.65905774303</v>
      </c>
      <c r="X61" s="29">
        <f t="shared" si="36"/>
        <v>3866946.7681000642</v>
      </c>
      <c r="Y61" s="35">
        <f t="shared" si="45"/>
        <v>39.78847151595577</v>
      </c>
      <c r="Z61" s="36">
        <f t="shared" si="46"/>
        <v>7.6150858217168391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4142</v>
      </c>
      <c r="E62" s="49">
        <f t="shared" si="37"/>
        <v>10</v>
      </c>
      <c r="F62" s="3">
        <f t="shared" si="38"/>
        <v>2.4142926122646064E-3</v>
      </c>
      <c r="G62" s="2">
        <v>0.5</v>
      </c>
      <c r="H62" s="3">
        <f t="shared" si="39"/>
        <v>1.1999040076793853E-2</v>
      </c>
      <c r="I62" s="3">
        <f t="shared" si="40"/>
        <v>0.98800095992320613</v>
      </c>
      <c r="J62" s="5">
        <f t="shared" si="47"/>
        <v>96160.807396294811</v>
      </c>
      <c r="K62" s="5">
        <f t="shared" si="41"/>
        <v>1153.8373817649963</v>
      </c>
      <c r="L62" s="5">
        <f t="shared" si="42"/>
        <v>477919.44352706149</v>
      </c>
      <c r="M62" s="5">
        <f t="shared" si="32"/>
        <v>4123667.7561794692</v>
      </c>
      <c r="N62" s="33">
        <f t="shared" si="43"/>
        <v>42.88304006418273</v>
      </c>
      <c r="O62" s="4"/>
      <c r="Q62" s="27" t="s">
        <v>50</v>
      </c>
      <c r="R62" s="29">
        <f t="shared" si="33"/>
        <v>96160.807396294811</v>
      </c>
      <c r="S62" s="29">
        <f t="shared" si="34"/>
        <v>477919.44352706149</v>
      </c>
      <c r="T62" s="35">
        <f t="shared" si="35"/>
        <v>42.88304006418273</v>
      </c>
      <c r="U62" s="42">
        <v>0.94800928093814252</v>
      </c>
      <c r="V62" s="43">
        <f t="shared" si="48"/>
        <v>5.1990719061857482E-2</v>
      </c>
      <c r="W62" s="29">
        <f t="shared" si="44"/>
        <v>453072.0680044468</v>
      </c>
      <c r="X62" s="29">
        <f t="shared" si="36"/>
        <v>3404452.1090423213</v>
      </c>
      <c r="Y62" s="35">
        <f t="shared" si="45"/>
        <v>35.403738812341743</v>
      </c>
      <c r="Z62" s="36">
        <f t="shared" si="46"/>
        <v>7.4793012518409867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4280</v>
      </c>
      <c r="E63" s="49">
        <f t="shared" si="37"/>
        <v>15</v>
      </c>
      <c r="F63" s="3">
        <f t="shared" si="38"/>
        <v>3.5046728971962616E-3</v>
      </c>
      <c r="G63" s="2">
        <v>0.5</v>
      </c>
      <c r="H63" s="3">
        <f t="shared" si="39"/>
        <v>1.7371163867979156E-2</v>
      </c>
      <c r="I63" s="3">
        <f t="shared" si="40"/>
        <v>0.98262883613202079</v>
      </c>
      <c r="J63" s="5">
        <f t="shared" si="47"/>
        <v>95006.970014529812</v>
      </c>
      <c r="K63" s="5">
        <f t="shared" si="41"/>
        <v>1650.3816447225793</v>
      </c>
      <c r="L63" s="5">
        <f t="shared" si="42"/>
        <v>470908.89596084255</v>
      </c>
      <c r="M63" s="5">
        <f t="shared" si="32"/>
        <v>3645748.3126524077</v>
      </c>
      <c r="N63" s="33">
        <f t="shared" si="43"/>
        <v>38.373482620220898</v>
      </c>
      <c r="O63" s="4"/>
      <c r="Q63" s="27" t="s">
        <v>52</v>
      </c>
      <c r="R63" s="29">
        <f t="shared" si="33"/>
        <v>95006.970014529812</v>
      </c>
      <c r="S63" s="29">
        <f t="shared" si="34"/>
        <v>470908.89596084255</v>
      </c>
      <c r="T63" s="35">
        <f t="shared" si="35"/>
        <v>38.373482620220898</v>
      </c>
      <c r="U63" s="42">
        <v>0.94216194080535964</v>
      </c>
      <c r="V63" s="43">
        <f t="shared" si="48"/>
        <v>5.7838059194640357E-2</v>
      </c>
      <c r="W63" s="29">
        <f t="shared" si="44"/>
        <v>443672.43936097663</v>
      </c>
      <c r="X63" s="29">
        <f t="shared" si="36"/>
        <v>2951380.0410378748</v>
      </c>
      <c r="Y63" s="35">
        <f t="shared" si="45"/>
        <v>31.064879140830488</v>
      </c>
      <c r="Z63" s="36">
        <f t="shared" si="46"/>
        <v>7.3086034793904098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4442</v>
      </c>
      <c r="E64" s="49">
        <f t="shared" si="37"/>
        <v>21</v>
      </c>
      <c r="F64" s="3">
        <f t="shared" si="38"/>
        <v>4.7276001800990548E-3</v>
      </c>
      <c r="G64" s="2">
        <v>0.5</v>
      </c>
      <c r="H64" s="3">
        <f t="shared" si="39"/>
        <v>2.3361886750472804E-2</v>
      </c>
      <c r="I64" s="3">
        <f t="shared" si="40"/>
        <v>0.97663811324952721</v>
      </c>
      <c r="J64" s="5">
        <f t="shared" si="47"/>
        <v>93356.588369807228</v>
      </c>
      <c r="K64" s="5">
        <f t="shared" si="41"/>
        <v>2180.9860449059429</v>
      </c>
      <c r="L64" s="5">
        <f t="shared" si="42"/>
        <v>461330.47673677123</v>
      </c>
      <c r="M64" s="5">
        <f t="shared" si="32"/>
        <v>3174839.416691565</v>
      </c>
      <c r="N64" s="33">
        <f t="shared" si="43"/>
        <v>34.007663220460515</v>
      </c>
      <c r="O64" s="4"/>
      <c r="Q64" s="27" t="s">
        <v>54</v>
      </c>
      <c r="R64" s="29">
        <f t="shared" si="33"/>
        <v>93356.588369807228</v>
      </c>
      <c r="S64" s="29">
        <f t="shared" si="34"/>
        <v>461330.47673677123</v>
      </c>
      <c r="T64" s="35">
        <f t="shared" si="35"/>
        <v>34.007663220460515</v>
      </c>
      <c r="U64" s="42">
        <v>0.92489605986448908</v>
      </c>
      <c r="V64" s="43">
        <f t="shared" si="48"/>
        <v>7.5103940135510916E-2</v>
      </c>
      <c r="W64" s="29">
        <f t="shared" si="44"/>
        <v>426682.74022924603</v>
      </c>
      <c r="X64" s="29">
        <f t="shared" si="36"/>
        <v>2507707.6016768981</v>
      </c>
      <c r="Y64" s="35">
        <f t="shared" si="45"/>
        <v>26.861602865598336</v>
      </c>
      <c r="Z64" s="36">
        <f t="shared" si="46"/>
        <v>7.1460603548621791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3930</v>
      </c>
      <c r="E65" s="49">
        <f t="shared" si="37"/>
        <v>34</v>
      </c>
      <c r="F65" s="3">
        <f t="shared" si="38"/>
        <v>8.6513994910941468E-3</v>
      </c>
      <c r="G65" s="2">
        <v>0.5</v>
      </c>
      <c r="H65" s="3">
        <f t="shared" si="39"/>
        <v>4.2341220423412207E-2</v>
      </c>
      <c r="I65" s="3">
        <f t="shared" si="40"/>
        <v>0.95765877957658785</v>
      </c>
      <c r="J65" s="5">
        <f t="shared" si="47"/>
        <v>91175.60232490128</v>
      </c>
      <c r="K65" s="5">
        <f t="shared" si="41"/>
        <v>3860.4862752760196</v>
      </c>
      <c r="L65" s="5">
        <f t="shared" si="42"/>
        <v>446226.79593631643</v>
      </c>
      <c r="M65" s="5">
        <f t="shared" si="32"/>
        <v>2713508.9399547935</v>
      </c>
      <c r="N65" s="33">
        <f t="shared" si="43"/>
        <v>29.761349207053144</v>
      </c>
      <c r="O65" s="4"/>
      <c r="Q65" s="27" t="s">
        <v>56</v>
      </c>
      <c r="R65" s="29">
        <f t="shared" si="33"/>
        <v>91175.60232490128</v>
      </c>
      <c r="S65" s="29">
        <f t="shared" si="34"/>
        <v>446226.79593631643</v>
      </c>
      <c r="T65" s="35">
        <f t="shared" si="35"/>
        <v>29.761349207053144</v>
      </c>
      <c r="U65" s="42">
        <v>0.89970667843387275</v>
      </c>
      <c r="V65" s="43">
        <f t="shared" si="48"/>
        <v>0.10029332156612725</v>
      </c>
      <c r="W65" s="29">
        <f t="shared" si="44"/>
        <v>401473.22840005282</v>
      </c>
      <c r="X65" s="29">
        <f t="shared" si="36"/>
        <v>2081024.8614476519</v>
      </c>
      <c r="Y65" s="35">
        <f t="shared" si="45"/>
        <v>22.824360995521452</v>
      </c>
      <c r="Z65" s="36">
        <f t="shared" si="46"/>
        <v>6.9369882115316912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3155</v>
      </c>
      <c r="E66" s="49">
        <f t="shared" si="37"/>
        <v>20</v>
      </c>
      <c r="F66" s="3">
        <f t="shared" si="38"/>
        <v>6.3391442155309036E-3</v>
      </c>
      <c r="G66" s="2">
        <v>0.5</v>
      </c>
      <c r="H66" s="3">
        <f t="shared" si="39"/>
        <v>3.1201248049921998E-2</v>
      </c>
      <c r="I66" s="3">
        <f t="shared" si="40"/>
        <v>0.96879875195007803</v>
      </c>
      <c r="J66" s="5">
        <f t="shared" si="47"/>
        <v>87315.116049625271</v>
      </c>
      <c r="K66" s="5">
        <f t="shared" si="41"/>
        <v>2724.3405943720836</v>
      </c>
      <c r="L66" s="5">
        <f t="shared" si="42"/>
        <v>429764.72876219609</v>
      </c>
      <c r="M66" s="5">
        <f t="shared" si="32"/>
        <v>2267282.1440184773</v>
      </c>
      <c r="N66" s="33">
        <f t="shared" si="43"/>
        <v>25.966662435973568</v>
      </c>
      <c r="O66" s="4"/>
      <c r="Q66" s="27" t="s">
        <v>58</v>
      </c>
      <c r="R66" s="29">
        <f t="shared" si="33"/>
        <v>87315.116049625271</v>
      </c>
      <c r="S66" s="29">
        <f t="shared" si="34"/>
        <v>429764.72876219609</v>
      </c>
      <c r="T66" s="35">
        <f t="shared" si="35"/>
        <v>25.966662435973568</v>
      </c>
      <c r="U66" s="42">
        <v>0.86438699185239576</v>
      </c>
      <c r="V66" s="43">
        <f t="shared" si="48"/>
        <v>0.13561300814760424</v>
      </c>
      <c r="W66" s="29">
        <f t="shared" si="44"/>
        <v>371483.04109901545</v>
      </c>
      <c r="X66" s="29">
        <f t="shared" si="36"/>
        <v>1679551.6330475991</v>
      </c>
      <c r="Y66" s="35">
        <f t="shared" si="45"/>
        <v>19.23551967900989</v>
      </c>
      <c r="Z66" s="36">
        <f t="shared" si="46"/>
        <v>6.7311427569636777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2417</v>
      </c>
      <c r="E67" s="49">
        <f t="shared" si="37"/>
        <v>33</v>
      </c>
      <c r="F67" s="3">
        <f t="shared" si="38"/>
        <v>1.3653289201489449E-2</v>
      </c>
      <c r="G67" s="2">
        <v>0.5</v>
      </c>
      <c r="H67" s="3">
        <f t="shared" si="39"/>
        <v>6.6013202640528096E-2</v>
      </c>
      <c r="I67" s="3">
        <f t="shared" si="40"/>
        <v>0.93398679735947188</v>
      </c>
      <c r="J67" s="5">
        <f t="shared" si="47"/>
        <v>84590.775455253184</v>
      </c>
      <c r="K67" s="5">
        <f t="shared" si="41"/>
        <v>5584.1080016470387</v>
      </c>
      <c r="L67" s="5">
        <f t="shared" si="42"/>
        <v>408993.60727214837</v>
      </c>
      <c r="M67" s="5">
        <f t="shared" si="32"/>
        <v>1837517.4152562812</v>
      </c>
      <c r="N67" s="33">
        <f t="shared" si="43"/>
        <v>21.722432562736003</v>
      </c>
      <c r="O67" s="4"/>
      <c r="Q67" s="27" t="s">
        <v>60</v>
      </c>
      <c r="R67" s="29">
        <f t="shared" si="33"/>
        <v>84590.775455253184</v>
      </c>
      <c r="S67" s="29">
        <f t="shared" si="34"/>
        <v>408993.60727214837</v>
      </c>
      <c r="T67" s="35">
        <f t="shared" si="35"/>
        <v>21.722432562736003</v>
      </c>
      <c r="U67" s="42">
        <v>0.82345390469096191</v>
      </c>
      <c r="V67" s="43">
        <f t="shared" si="48"/>
        <v>0.17654609530903809</v>
      </c>
      <c r="W67" s="29">
        <f t="shared" si="44"/>
        <v>336787.38290189236</v>
      </c>
      <c r="X67" s="29">
        <f t="shared" si="36"/>
        <v>1308068.5919485837</v>
      </c>
      <c r="Y67" s="35">
        <f t="shared" si="45"/>
        <v>15.463489782529841</v>
      </c>
      <c r="Z67" s="36">
        <f t="shared" si="46"/>
        <v>6.2589427802061621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1863</v>
      </c>
      <c r="E68" s="49">
        <f t="shared" si="37"/>
        <v>31</v>
      </c>
      <c r="F68" s="3">
        <f t="shared" si="38"/>
        <v>1.6639828234031134E-2</v>
      </c>
      <c r="G68" s="2">
        <v>0.5</v>
      </c>
      <c r="H68" s="3">
        <f t="shared" si="39"/>
        <v>7.9876320535944359E-2</v>
      </c>
      <c r="I68" s="3">
        <f t="shared" si="40"/>
        <v>0.9201236794640556</v>
      </c>
      <c r="J68" s="5">
        <f t="shared" si="47"/>
        <v>79006.667453606147</v>
      </c>
      <c r="K68" s="5">
        <f t="shared" si="41"/>
        <v>6310.7618940010079</v>
      </c>
      <c r="L68" s="5">
        <f t="shared" si="42"/>
        <v>379256.43253302819</v>
      </c>
      <c r="M68" s="5">
        <f t="shared" si="32"/>
        <v>1428523.8079841328</v>
      </c>
      <c r="N68" s="33">
        <f t="shared" si="43"/>
        <v>18.08105384046204</v>
      </c>
      <c r="O68" s="4"/>
      <c r="Q68" s="27" t="s">
        <v>62</v>
      </c>
      <c r="R68" s="29">
        <f t="shared" si="33"/>
        <v>79006.667453606147</v>
      </c>
      <c r="S68" s="29">
        <f t="shared" si="34"/>
        <v>379256.43253302819</v>
      </c>
      <c r="T68" s="35">
        <f t="shared" si="35"/>
        <v>18.08105384046204</v>
      </c>
      <c r="U68" s="42">
        <v>0.7557222850963411</v>
      </c>
      <c r="V68" s="43">
        <f t="shared" si="48"/>
        <v>0.2442777149036589</v>
      </c>
      <c r="W68" s="29">
        <f t="shared" si="44"/>
        <v>286612.53783134639</v>
      </c>
      <c r="X68" s="29">
        <f t="shared" si="36"/>
        <v>971281.20904669131</v>
      </c>
      <c r="Y68" s="35">
        <f t="shared" si="45"/>
        <v>12.293661286460939</v>
      </c>
      <c r="Z68" s="36">
        <f t="shared" si="46"/>
        <v>5.7873925540011015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1226</v>
      </c>
      <c r="E69" s="49">
        <f t="shared" si="37"/>
        <v>39</v>
      </c>
      <c r="F69" s="3">
        <f t="shared" si="38"/>
        <v>3.1810766721044048E-2</v>
      </c>
      <c r="G69" s="2">
        <v>0.5</v>
      </c>
      <c r="H69" s="3">
        <f t="shared" si="39"/>
        <v>0.14733660748016625</v>
      </c>
      <c r="I69" s="3">
        <f t="shared" si="40"/>
        <v>0.8526633925198337</v>
      </c>
      <c r="J69" s="5">
        <f t="shared" si="47"/>
        <v>72695.905559605133</v>
      </c>
      <c r="K69" s="5">
        <f t="shared" si="41"/>
        <v>10710.768102850776</v>
      </c>
      <c r="L69" s="5">
        <f t="shared" si="42"/>
        <v>336702.60754089867</v>
      </c>
      <c r="M69" s="5">
        <f t="shared" si="32"/>
        <v>1049267.3754511047</v>
      </c>
      <c r="N69" s="33">
        <f t="shared" si="43"/>
        <v>14.433651625548361</v>
      </c>
      <c r="O69" s="4"/>
      <c r="Q69" s="27" t="s">
        <v>64</v>
      </c>
      <c r="R69" s="29">
        <f t="shared" si="33"/>
        <v>72695.905559605133</v>
      </c>
      <c r="S69" s="29">
        <f t="shared" si="34"/>
        <v>336702.60754089867</v>
      </c>
      <c r="T69" s="35">
        <f t="shared" si="35"/>
        <v>14.433651625548361</v>
      </c>
      <c r="U69" s="42">
        <v>0.69850988448397933</v>
      </c>
      <c r="V69" s="43">
        <f t="shared" si="48"/>
        <v>0.30149011551602067</v>
      </c>
      <c r="W69" s="29">
        <f t="shared" si="44"/>
        <v>235190.09949884776</v>
      </c>
      <c r="X69" s="29">
        <f t="shared" si="36"/>
        <v>684668.67121534492</v>
      </c>
      <c r="Y69" s="35">
        <f t="shared" si="45"/>
        <v>9.4182563095519658</v>
      </c>
      <c r="Z69" s="36">
        <f t="shared" si="46"/>
        <v>5.0153953159963951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832</v>
      </c>
      <c r="E70" s="49">
        <f t="shared" si="37"/>
        <v>32</v>
      </c>
      <c r="F70" s="3">
        <f t="shared" si="38"/>
        <v>3.8461538461538464E-2</v>
      </c>
      <c r="G70" s="2">
        <v>0.5</v>
      </c>
      <c r="H70" s="3">
        <f t="shared" si="39"/>
        <v>0.17543859649122806</v>
      </c>
      <c r="I70" s="3">
        <f t="shared" si="40"/>
        <v>0.82456140350877194</v>
      </c>
      <c r="J70" s="5">
        <f t="shared" si="47"/>
        <v>61985.137456754353</v>
      </c>
      <c r="K70" s="5">
        <f t="shared" si="41"/>
        <v>10874.585518728833</v>
      </c>
      <c r="L70" s="5">
        <f t="shared" si="42"/>
        <v>282739.22348694969</v>
      </c>
      <c r="M70" s="5">
        <f t="shared" si="32"/>
        <v>712564.76791020599</v>
      </c>
      <c r="N70" s="33">
        <f t="shared" si="43"/>
        <v>11.495735867446394</v>
      </c>
      <c r="O70" s="4"/>
      <c r="Q70" s="27" t="s">
        <v>66</v>
      </c>
      <c r="R70" s="29">
        <f t="shared" si="33"/>
        <v>61985.137456754353</v>
      </c>
      <c r="S70" s="29">
        <f t="shared" si="34"/>
        <v>282739.22348694969</v>
      </c>
      <c r="T70" s="35">
        <f t="shared" si="35"/>
        <v>11.495735867446394</v>
      </c>
      <c r="U70" s="42">
        <v>0.67065690345363116</v>
      </c>
      <c r="V70" s="43">
        <f t="shared" si="48"/>
        <v>0.32934309654636884</v>
      </c>
      <c r="W70" s="29">
        <f t="shared" si="44"/>
        <v>189621.01210864185</v>
      </c>
      <c r="X70" s="29">
        <f t="shared" si="36"/>
        <v>449478.57171649719</v>
      </c>
      <c r="Y70" s="35">
        <f t="shared" si="45"/>
        <v>7.2513926750600231</v>
      </c>
      <c r="Z70" s="36">
        <f t="shared" si="46"/>
        <v>4.2443431923863706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455</v>
      </c>
      <c r="E71" s="49">
        <f t="shared" si="49"/>
        <v>42</v>
      </c>
      <c r="F71" s="3">
        <f t="shared" si="38"/>
        <v>9.2307692307692313E-2</v>
      </c>
      <c r="G71" s="2">
        <v>0.5</v>
      </c>
      <c r="H71" s="3">
        <f t="shared" si="39"/>
        <v>0.375</v>
      </c>
      <c r="I71" s="3">
        <f t="shared" si="40"/>
        <v>0.625</v>
      </c>
      <c r="J71" s="5">
        <f t="shared" si="47"/>
        <v>51110.551938025521</v>
      </c>
      <c r="K71" s="5">
        <f t="shared" si="41"/>
        <v>19166.456976759571</v>
      </c>
      <c r="L71" s="5">
        <f t="shared" si="42"/>
        <v>207636.61724822869</v>
      </c>
      <c r="M71" s="5">
        <f>L71+M72</f>
        <v>429825.5444232563</v>
      </c>
      <c r="N71" s="33">
        <f t="shared" si="43"/>
        <v>8.4097222222222232</v>
      </c>
      <c r="O71" s="4"/>
      <c r="Q71" s="27" t="s">
        <v>68</v>
      </c>
      <c r="R71" s="29">
        <f t="shared" si="33"/>
        <v>51110.551938025521</v>
      </c>
      <c r="S71" s="29">
        <f t="shared" si="34"/>
        <v>207636.61724822869</v>
      </c>
      <c r="T71" s="35">
        <f t="shared" si="35"/>
        <v>8.4097222222222232</v>
      </c>
      <c r="U71" s="42">
        <v>0.63527807449444496</v>
      </c>
      <c r="V71" s="43">
        <f t="shared" si="48"/>
        <v>0.36472192550555504</v>
      </c>
      <c r="W71" s="29">
        <f t="shared" si="44"/>
        <v>131906.99039999477</v>
      </c>
      <c r="X71" s="29">
        <f>X72+W71</f>
        <v>259857.55960785534</v>
      </c>
      <c r="Y71" s="35">
        <f t="shared" si="45"/>
        <v>5.0842252676697282</v>
      </c>
      <c r="Z71" s="36">
        <f t="shared" si="46"/>
        <v>3.3254969545524951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313</v>
      </c>
      <c r="E72" s="50">
        <f t="shared" si="49"/>
        <v>45</v>
      </c>
      <c r="F72" s="17">
        <f t="shared" si="38"/>
        <v>0.14376996805111822</v>
      </c>
      <c r="G72" s="12"/>
      <c r="H72" s="17">
        <v>1</v>
      </c>
      <c r="I72" s="17">
        <f t="shared" si="40"/>
        <v>0</v>
      </c>
      <c r="J72" s="21">
        <f t="shared" si="47"/>
        <v>31944.09496126595</v>
      </c>
      <c r="K72" s="21">
        <f t="shared" si="41"/>
        <v>31944.09496126595</v>
      </c>
      <c r="L72" s="21">
        <f>K72/F72</f>
        <v>222188.92717502758</v>
      </c>
      <c r="M72" s="21">
        <f>L72</f>
        <v>222188.92717502758</v>
      </c>
      <c r="N72" s="34">
        <f t="shared" si="43"/>
        <v>6.9555555555555548</v>
      </c>
      <c r="O72" s="4"/>
      <c r="Q72" s="30" t="s">
        <v>69</v>
      </c>
      <c r="R72" s="31">
        <f t="shared" si="33"/>
        <v>31944.09496126595</v>
      </c>
      <c r="S72" s="31">
        <f t="shared" si="34"/>
        <v>222188.92717502758</v>
      </c>
      <c r="T72" s="38">
        <f t="shared" si="35"/>
        <v>6.9555555555555548</v>
      </c>
      <c r="U72" s="44">
        <v>0.57586384179742911</v>
      </c>
      <c r="V72" s="45">
        <f t="shared" si="48"/>
        <v>0.42413615820257089</v>
      </c>
      <c r="W72" s="31">
        <f t="shared" si="44"/>
        <v>127950.56920786058</v>
      </c>
      <c r="X72" s="31">
        <f>W72</f>
        <v>127950.56920786058</v>
      </c>
      <c r="Y72" s="38">
        <f t="shared" si="45"/>
        <v>4.0054529440576729</v>
      </c>
      <c r="Z72" s="37">
        <f t="shared" si="46"/>
        <v>2.9501026114978819</v>
      </c>
    </row>
    <row r="73" spans="1:26" s="2" customFormat="1" ht="13.2" x14ac:dyDescent="0.25">
      <c r="B73" s="2" t="s">
        <v>70</v>
      </c>
      <c r="D73" s="25">
        <f>SUM(D54:D72)</f>
        <v>50216</v>
      </c>
      <c r="E73" s="25">
        <f>SUM(E54:E72)</f>
        <v>349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71.932231461732357</v>
      </c>
      <c r="F78" s="54">
        <f>$Y$4</f>
        <v>65.271378227131848</v>
      </c>
      <c r="G78" s="54">
        <f>E78-F78</f>
        <v>6.6608532346005092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79.896046703696825</v>
      </c>
      <c r="F79" s="54">
        <f>$Y$29</f>
        <v>70.661686795252578</v>
      </c>
      <c r="G79" s="54">
        <f t="shared" ref="G79:G80" si="50">E79-F79</f>
        <v>9.2343599084442474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75.737762711125825</v>
      </c>
      <c r="F80" s="54">
        <f>$Y$54</f>
        <v>67.18644032427396</v>
      </c>
      <c r="G80" s="54">
        <f t="shared" si="50"/>
        <v>8.5513223868518651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33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216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7306221.4618601501</v>
      </c>
      <c r="N4" s="32">
        <f>M4/J4</f>
        <v>73.062214618601502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73.062214618601502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6602691.3362590894</v>
      </c>
      <c r="Y4" s="40">
        <f>X4/R4</f>
        <v>66.026913362590889</v>
      </c>
      <c r="Z4" s="36">
        <f>T4-Y4</f>
        <v>7.0353012560106123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1079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7206221.4618601501</v>
      </c>
      <c r="N5" s="33">
        <f t="shared" ref="N5:N22" si="10">M5/J5</f>
        <v>72.062214618601502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72.062214618601502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6506011.1420842158</v>
      </c>
      <c r="Y5" s="35">
        <f t="shared" ref="Y5:Y22" si="12">X5/R5</f>
        <v>65.060111420842162</v>
      </c>
      <c r="Z5" s="36">
        <f t="shared" ref="Z5:Z22" si="13">T5-Y5</f>
        <v>7.0021031977593395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1552</v>
      </c>
      <c r="E6">
        <v>3</v>
      </c>
      <c r="F6" s="3">
        <f t="shared" si="5"/>
        <v>1.9329896907216496E-3</v>
      </c>
      <c r="G6" s="2">
        <v>0.5</v>
      </c>
      <c r="H6" s="3">
        <f t="shared" si="6"/>
        <v>9.6184674575184349E-3</v>
      </c>
      <c r="I6" s="3">
        <f t="shared" si="7"/>
        <v>0.99038153254248151</v>
      </c>
      <c r="J6" s="5">
        <f t="shared" ref="J6:J22" si="14">I5*J5</f>
        <v>100000</v>
      </c>
      <c r="K6" s="5">
        <f t="shared" si="8"/>
        <v>961.84674575184351</v>
      </c>
      <c r="L6" s="5">
        <f t="shared" si="9"/>
        <v>497595.38313562045</v>
      </c>
      <c r="M6" s="5">
        <f t="shared" si="0"/>
        <v>6806221.4618601501</v>
      </c>
      <c r="N6" s="33">
        <f t="shared" si="10"/>
        <v>68.062214618601502</v>
      </c>
      <c r="O6" s="4"/>
      <c r="Q6" s="27" t="s">
        <v>38</v>
      </c>
      <c r="R6" s="29">
        <f t="shared" si="1"/>
        <v>100000</v>
      </c>
      <c r="S6" s="29">
        <f t="shared" si="2"/>
        <v>497595.38313562045</v>
      </c>
      <c r="T6" s="35">
        <f t="shared" si="3"/>
        <v>68.062214618601502</v>
      </c>
      <c r="U6" s="42">
        <v>0.96680194174873568</v>
      </c>
      <c r="V6" s="43">
        <f>1-U6</f>
        <v>3.3198058251264317E-2</v>
      </c>
      <c r="W6" s="29">
        <f t="shared" si="11"/>
        <v>481076.18262072391</v>
      </c>
      <c r="X6" s="29">
        <f t="shared" si="4"/>
        <v>6119290.3653847212</v>
      </c>
      <c r="Y6" s="35">
        <f t="shared" si="12"/>
        <v>61.19290365384721</v>
      </c>
      <c r="Z6" s="36">
        <f t="shared" si="13"/>
        <v>6.8693109647542911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1529</v>
      </c>
      <c r="E7">
        <v>3</v>
      </c>
      <c r="F7" s="3">
        <f t="shared" si="5"/>
        <v>1.9620667102681491E-3</v>
      </c>
      <c r="G7" s="2">
        <v>0.5</v>
      </c>
      <c r="H7" s="3">
        <f t="shared" si="6"/>
        <v>9.762447120078099E-3</v>
      </c>
      <c r="I7" s="3">
        <f t="shared" si="7"/>
        <v>0.99023755287992188</v>
      </c>
      <c r="J7" s="5">
        <f t="shared" si="14"/>
        <v>99038.153254248158</v>
      </c>
      <c r="K7" s="5">
        <f t="shared" si="8"/>
        <v>966.85473401478839</v>
      </c>
      <c r="L7" s="5">
        <f t="shared" si="9"/>
        <v>492773.62943620374</v>
      </c>
      <c r="M7" s="5">
        <f t="shared" si="0"/>
        <v>6308626.0787245296</v>
      </c>
      <c r="N7" s="33">
        <f t="shared" si="10"/>
        <v>63.698947036393029</v>
      </c>
      <c r="O7" s="4"/>
      <c r="Q7" s="27" t="s">
        <v>40</v>
      </c>
      <c r="R7" s="29">
        <f t="shared" si="1"/>
        <v>99038.153254248158</v>
      </c>
      <c r="S7" s="29">
        <f t="shared" si="2"/>
        <v>492773.62943620374</v>
      </c>
      <c r="T7" s="35">
        <f t="shared" si="3"/>
        <v>63.698947036393029</v>
      </c>
      <c r="U7" s="42">
        <v>0.96680194174873568</v>
      </c>
      <c r="V7" s="43">
        <f>1-U7</f>
        <v>3.3198058251264317E-2</v>
      </c>
      <c r="W7" s="29">
        <f t="shared" si="11"/>
        <v>476414.50178149372</v>
      </c>
      <c r="X7" s="29">
        <f t="shared" si="4"/>
        <v>5638214.1827639975</v>
      </c>
      <c r="Y7" s="35">
        <f t="shared" si="12"/>
        <v>56.929718472129842</v>
      </c>
      <c r="Z7" s="36">
        <f t="shared" si="13"/>
        <v>6.7692285642631873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1626</v>
      </c>
      <c r="E8">
        <v>3</v>
      </c>
      <c r="F8" s="3">
        <f t="shared" si="5"/>
        <v>1.8450184501845018E-3</v>
      </c>
      <c r="G8" s="2">
        <v>0.5</v>
      </c>
      <c r="H8" s="3">
        <f t="shared" si="6"/>
        <v>9.1827364554637279E-3</v>
      </c>
      <c r="I8" s="3">
        <f t="shared" si="7"/>
        <v>0.99081726354453625</v>
      </c>
      <c r="J8" s="5">
        <f t="shared" si="14"/>
        <v>98071.298520233366</v>
      </c>
      <c r="K8" s="5">
        <f t="shared" si="8"/>
        <v>900.5628881564129</v>
      </c>
      <c r="L8" s="5">
        <f t="shared" si="9"/>
        <v>488105.0853807758</v>
      </c>
      <c r="M8" s="5">
        <f t="shared" si="0"/>
        <v>5815852.4492883263</v>
      </c>
      <c r="N8" s="33">
        <f t="shared" si="10"/>
        <v>59.30228861085633</v>
      </c>
      <c r="O8" s="4"/>
      <c r="Q8" s="27" t="s">
        <v>42</v>
      </c>
      <c r="R8" s="29">
        <f t="shared" si="1"/>
        <v>98071.298520233366</v>
      </c>
      <c r="S8" s="29">
        <f t="shared" si="2"/>
        <v>488105.0853807758</v>
      </c>
      <c r="T8" s="35">
        <f t="shared" si="3"/>
        <v>59.30228861085633</v>
      </c>
      <c r="U8" s="42">
        <v>0.96680194174873568</v>
      </c>
      <c r="V8" s="43">
        <f>1-U8</f>
        <v>3.3198058251264317E-2</v>
      </c>
      <c r="W8" s="29">
        <f t="shared" si="11"/>
        <v>471900.94432356645</v>
      </c>
      <c r="X8" s="29">
        <f t="shared" si="4"/>
        <v>5161799.680982504</v>
      </c>
      <c r="Y8" s="35">
        <f t="shared" si="12"/>
        <v>52.633132821398902</v>
      </c>
      <c r="Z8" s="36">
        <f t="shared" si="13"/>
        <v>6.6691557894574274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1812</v>
      </c>
      <c r="E9">
        <v>3</v>
      </c>
      <c r="F9" s="3">
        <f t="shared" si="5"/>
        <v>1.6556291390728477E-3</v>
      </c>
      <c r="G9" s="2">
        <v>0.5</v>
      </c>
      <c r="H9" s="3">
        <f t="shared" si="6"/>
        <v>8.2440230832646327E-3</v>
      </c>
      <c r="I9" s="3">
        <f t="shared" si="7"/>
        <v>0.99175597691673534</v>
      </c>
      <c r="J9" s="5">
        <f t="shared" si="14"/>
        <v>97170.735632076947</v>
      </c>
      <c r="K9" s="5">
        <f t="shared" si="8"/>
        <v>801.07778756864752</v>
      </c>
      <c r="L9" s="5">
        <f t="shared" si="9"/>
        <v>483850.98369146313</v>
      </c>
      <c r="M9" s="5">
        <f t="shared" si="0"/>
        <v>5327747.3639075505</v>
      </c>
      <c r="N9" s="33">
        <f t="shared" si="10"/>
        <v>54.828723167027384</v>
      </c>
      <c r="O9" s="4"/>
      <c r="Q9" s="27" t="s">
        <v>44</v>
      </c>
      <c r="R9" s="29">
        <f t="shared" si="1"/>
        <v>97170.735632076947</v>
      </c>
      <c r="S9" s="29">
        <f t="shared" si="2"/>
        <v>483850.98369146313</v>
      </c>
      <c r="T9" s="35">
        <f t="shared" si="3"/>
        <v>54.828723167027384</v>
      </c>
      <c r="U9" s="42">
        <v>0.9555940589531835</v>
      </c>
      <c r="V9" s="43">
        <f t="shared" ref="V9:V22" si="15">1-U9</f>
        <v>4.4405941046816499E-2</v>
      </c>
      <c r="W9" s="29">
        <f t="shared" si="11"/>
        <v>462365.12543421582</v>
      </c>
      <c r="X9" s="29">
        <f t="shared" si="4"/>
        <v>4689898.7366589373</v>
      </c>
      <c r="Y9" s="35">
        <f t="shared" si="12"/>
        <v>48.264518181858435</v>
      </c>
      <c r="Z9" s="36">
        <f t="shared" si="13"/>
        <v>6.5642049851689492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1914</v>
      </c>
      <c r="E10">
        <v>3</v>
      </c>
      <c r="F10" s="3">
        <f t="shared" si="5"/>
        <v>1.567398119122257E-3</v>
      </c>
      <c r="G10" s="2">
        <v>0.5</v>
      </c>
      <c r="H10" s="3">
        <f t="shared" si="6"/>
        <v>7.8064012490241981E-3</v>
      </c>
      <c r="I10" s="3">
        <f t="shared" si="7"/>
        <v>0.99219359875097579</v>
      </c>
      <c r="J10" s="5">
        <f t="shared" si="14"/>
        <v>96369.6578445083</v>
      </c>
      <c r="K10" s="5">
        <f t="shared" si="8"/>
        <v>752.30021736540425</v>
      </c>
      <c r="L10" s="5">
        <f t="shared" si="9"/>
        <v>479967.53867912799</v>
      </c>
      <c r="M10" s="5">
        <f t="shared" si="0"/>
        <v>4843896.3802160872</v>
      </c>
      <c r="N10" s="33">
        <f t="shared" si="10"/>
        <v>50.263708397010987</v>
      </c>
      <c r="O10" s="4"/>
      <c r="Q10" s="27" t="s">
        <v>46</v>
      </c>
      <c r="R10" s="29">
        <f t="shared" si="1"/>
        <v>96369.6578445083</v>
      </c>
      <c r="S10" s="29">
        <f t="shared" si="2"/>
        <v>479967.53867912799</v>
      </c>
      <c r="T10" s="35">
        <f t="shared" si="3"/>
        <v>50.263708397010987</v>
      </c>
      <c r="U10" s="42">
        <v>0.96363095511775332</v>
      </c>
      <c r="V10" s="43">
        <f t="shared" si="15"/>
        <v>3.6369044882246682E-2</v>
      </c>
      <c r="W10" s="29">
        <f t="shared" si="11"/>
        <v>462511.5777228853</v>
      </c>
      <c r="X10" s="29">
        <f t="shared" si="4"/>
        <v>4227533.6112247212</v>
      </c>
      <c r="Y10" s="35">
        <f t="shared" si="12"/>
        <v>43.867890638833792</v>
      </c>
      <c r="Z10" s="36">
        <f t="shared" si="13"/>
        <v>6.3958177581771949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1851</v>
      </c>
      <c r="E11">
        <v>2</v>
      </c>
      <c r="F11" s="3">
        <f t="shared" si="5"/>
        <v>1.0804970286331713E-3</v>
      </c>
      <c r="G11" s="2">
        <v>0.5</v>
      </c>
      <c r="H11" s="3">
        <f t="shared" si="6"/>
        <v>5.387931034482759E-3</v>
      </c>
      <c r="I11" s="3">
        <f t="shared" si="7"/>
        <v>0.99461206896551724</v>
      </c>
      <c r="J11" s="5">
        <f t="shared" si="14"/>
        <v>95617.35762714289</v>
      </c>
      <c r="K11" s="5">
        <f t="shared" si="8"/>
        <v>515.17972859451993</v>
      </c>
      <c r="L11" s="5">
        <f t="shared" si="9"/>
        <v>476798.83881422813</v>
      </c>
      <c r="M11" s="5">
        <f t="shared" si="0"/>
        <v>4363928.8415369596</v>
      </c>
      <c r="N11" s="33">
        <f t="shared" si="10"/>
        <v>45.639504686523274</v>
      </c>
      <c r="O11" s="4"/>
      <c r="Q11" s="27" t="s">
        <v>48</v>
      </c>
      <c r="R11" s="29">
        <f t="shared" si="1"/>
        <v>95617.35762714289</v>
      </c>
      <c r="S11" s="29">
        <f t="shared" si="2"/>
        <v>476798.83881422813</v>
      </c>
      <c r="T11" s="35">
        <f t="shared" si="3"/>
        <v>45.639504686523274</v>
      </c>
      <c r="U11" s="42">
        <v>0.96005435016735896</v>
      </c>
      <c r="V11" s="43">
        <f t="shared" si="15"/>
        <v>3.9945649832641039E-2</v>
      </c>
      <c r="W11" s="29">
        <f t="shared" si="11"/>
        <v>457752.7993583451</v>
      </c>
      <c r="X11" s="29">
        <f t="shared" si="4"/>
        <v>3765022.0335018355</v>
      </c>
      <c r="Y11" s="35">
        <f t="shared" si="12"/>
        <v>39.375926368760673</v>
      </c>
      <c r="Z11" s="36">
        <f t="shared" si="13"/>
        <v>6.263578317762601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2109</v>
      </c>
      <c r="E12">
        <v>9</v>
      </c>
      <c r="F12" s="3">
        <f t="shared" si="5"/>
        <v>4.2674253200568994E-3</v>
      </c>
      <c r="G12" s="2">
        <v>0.5</v>
      </c>
      <c r="H12" s="3">
        <f t="shared" si="6"/>
        <v>2.1111893033075303E-2</v>
      </c>
      <c r="I12" s="3">
        <f t="shared" si="7"/>
        <v>0.97888810696692474</v>
      </c>
      <c r="J12" s="5">
        <f t="shared" si="14"/>
        <v>95102.177898548369</v>
      </c>
      <c r="K12" s="5">
        <f t="shared" si="8"/>
        <v>2007.7870070066513</v>
      </c>
      <c r="L12" s="5">
        <f t="shared" si="9"/>
        <v>470491.42197522521</v>
      </c>
      <c r="M12" s="5">
        <f t="shared" si="0"/>
        <v>3887130.0027227318</v>
      </c>
      <c r="N12" s="33">
        <f t="shared" si="10"/>
        <v>40.873196477891227</v>
      </c>
      <c r="O12" s="4"/>
      <c r="Q12" s="27" t="s">
        <v>50</v>
      </c>
      <c r="R12" s="29">
        <f t="shared" si="1"/>
        <v>95102.177898548369</v>
      </c>
      <c r="S12" s="29">
        <f t="shared" si="2"/>
        <v>470491.42197522521</v>
      </c>
      <c r="T12" s="35">
        <f t="shared" si="3"/>
        <v>40.873196477891227</v>
      </c>
      <c r="U12" s="42">
        <v>0.94127750867207383</v>
      </c>
      <c r="V12" s="43">
        <f t="shared" si="15"/>
        <v>5.8722491327926174E-2</v>
      </c>
      <c r="W12" s="29">
        <f t="shared" si="11"/>
        <v>442862.99352842139</v>
      </c>
      <c r="X12" s="29">
        <f t="shared" si="4"/>
        <v>3307269.2341434904</v>
      </c>
      <c r="Y12" s="35">
        <f t="shared" si="12"/>
        <v>34.775956841614793</v>
      </c>
      <c r="Z12" s="36">
        <f t="shared" si="13"/>
        <v>6.0972396362764343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2094</v>
      </c>
      <c r="E13">
        <v>12</v>
      </c>
      <c r="F13" s="3">
        <f t="shared" si="5"/>
        <v>5.7306590257879654E-3</v>
      </c>
      <c r="G13" s="2">
        <v>0.5</v>
      </c>
      <c r="H13" s="3">
        <f t="shared" si="6"/>
        <v>2.8248587570621469E-2</v>
      </c>
      <c r="I13" s="3">
        <f t="shared" si="7"/>
        <v>0.97175141242937857</v>
      </c>
      <c r="J13" s="5">
        <f t="shared" si="14"/>
        <v>93094.390891541727</v>
      </c>
      <c r="K13" s="5">
        <f t="shared" si="8"/>
        <v>2629.785053433382</v>
      </c>
      <c r="L13" s="5">
        <f t="shared" si="9"/>
        <v>458897.49182412517</v>
      </c>
      <c r="M13" s="5">
        <f t="shared" si="0"/>
        <v>3416638.5807475066</v>
      </c>
      <c r="N13" s="33">
        <f t="shared" si="10"/>
        <v>36.700799565121081</v>
      </c>
      <c r="O13" s="4"/>
      <c r="Q13" s="27" t="s">
        <v>52</v>
      </c>
      <c r="R13" s="29">
        <f t="shared" si="1"/>
        <v>93094.390891541727</v>
      </c>
      <c r="S13" s="29">
        <f t="shared" si="2"/>
        <v>458897.49182412517</v>
      </c>
      <c r="T13" s="35">
        <f t="shared" si="3"/>
        <v>36.700799565121081</v>
      </c>
      <c r="U13" s="42">
        <v>0.95386474178345915</v>
      </c>
      <c r="V13" s="43">
        <f t="shared" si="15"/>
        <v>4.6135258216540853E-2</v>
      </c>
      <c r="W13" s="29">
        <f t="shared" si="11"/>
        <v>437726.13754389621</v>
      </c>
      <c r="X13" s="29">
        <f t="shared" si="4"/>
        <v>2864406.2406150689</v>
      </c>
      <c r="Y13" s="35">
        <f t="shared" si="12"/>
        <v>30.768838091998518</v>
      </c>
      <c r="Z13" s="36">
        <f t="shared" si="13"/>
        <v>5.9319614731225627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2205</v>
      </c>
      <c r="E14">
        <v>19</v>
      </c>
      <c r="F14" s="3">
        <f t="shared" si="5"/>
        <v>8.6167800453514735E-3</v>
      </c>
      <c r="G14" s="2">
        <v>0.5</v>
      </c>
      <c r="H14" s="3">
        <f t="shared" si="6"/>
        <v>4.2175360710321866E-2</v>
      </c>
      <c r="I14" s="3">
        <f t="shared" si="7"/>
        <v>0.95782463928967809</v>
      </c>
      <c r="J14" s="5">
        <f t="shared" si="14"/>
        <v>90464.605838108342</v>
      </c>
      <c r="K14" s="5">
        <f t="shared" si="8"/>
        <v>3815.3773827393088</v>
      </c>
      <c r="L14" s="5">
        <f t="shared" si="9"/>
        <v>442784.58573369338</v>
      </c>
      <c r="M14" s="5">
        <f t="shared" si="0"/>
        <v>2957741.0889233816</v>
      </c>
      <c r="N14" s="33">
        <f t="shared" si="10"/>
        <v>32.69500885480484</v>
      </c>
      <c r="O14" s="4"/>
      <c r="Q14" s="27" t="s">
        <v>54</v>
      </c>
      <c r="R14" s="29">
        <f t="shared" si="1"/>
        <v>90464.605838108342</v>
      </c>
      <c r="S14" s="29">
        <f t="shared" si="2"/>
        <v>442784.58573369338</v>
      </c>
      <c r="T14" s="35">
        <f t="shared" si="3"/>
        <v>32.69500885480484</v>
      </c>
      <c r="U14" s="42">
        <v>0.94210046609890041</v>
      </c>
      <c r="V14" s="43">
        <f t="shared" si="15"/>
        <v>5.7899533901099587E-2</v>
      </c>
      <c r="W14" s="29">
        <f t="shared" si="11"/>
        <v>417147.56460112106</v>
      </c>
      <c r="X14" s="29">
        <f t="shared" si="4"/>
        <v>2426680.1030711727</v>
      </c>
      <c r="Y14" s="35">
        <f t="shared" si="12"/>
        <v>26.824635785335289</v>
      </c>
      <c r="Z14" s="36">
        <f t="shared" si="13"/>
        <v>5.8703730694695508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2005</v>
      </c>
      <c r="E15">
        <v>23</v>
      </c>
      <c r="F15" s="3">
        <f t="shared" si="5"/>
        <v>1.1471321695760598E-2</v>
      </c>
      <c r="G15" s="2">
        <v>0.5</v>
      </c>
      <c r="H15" s="3">
        <f t="shared" si="6"/>
        <v>5.5757575757575756E-2</v>
      </c>
      <c r="I15" s="3">
        <f t="shared" si="7"/>
        <v>0.94424242424242422</v>
      </c>
      <c r="J15" s="5">
        <f t="shared" si="14"/>
        <v>86649.228455369026</v>
      </c>
      <c r="K15" s="5">
        <f t="shared" si="8"/>
        <v>4831.3509199357277</v>
      </c>
      <c r="L15" s="5">
        <f t="shared" si="9"/>
        <v>421167.76497700578</v>
      </c>
      <c r="M15" s="5">
        <f t="shared" si="0"/>
        <v>2514956.5031896881</v>
      </c>
      <c r="N15" s="33">
        <f t="shared" si="10"/>
        <v>29.024568920253952</v>
      </c>
      <c r="O15" s="4"/>
      <c r="Q15" s="27" t="s">
        <v>56</v>
      </c>
      <c r="R15" s="29">
        <f t="shared" si="1"/>
        <v>86649.228455369026</v>
      </c>
      <c r="S15" s="29">
        <f t="shared" si="2"/>
        <v>421167.76497700578</v>
      </c>
      <c r="T15" s="35">
        <f t="shared" si="3"/>
        <v>29.024568920253952</v>
      </c>
      <c r="U15" s="42">
        <v>0.91645683631107144</v>
      </c>
      <c r="V15" s="43">
        <f t="shared" si="15"/>
        <v>8.3543163688928557E-2</v>
      </c>
      <c r="W15" s="29">
        <f t="shared" si="11"/>
        <v>385982.07744703157</v>
      </c>
      <c r="X15" s="29">
        <f t="shared" si="4"/>
        <v>2009532.5384700515</v>
      </c>
      <c r="Y15" s="35">
        <f t="shared" si="12"/>
        <v>23.191580286316274</v>
      </c>
      <c r="Z15" s="36">
        <f t="shared" si="13"/>
        <v>5.8329886339376777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1565</v>
      </c>
      <c r="E16">
        <v>17</v>
      </c>
      <c r="F16" s="3">
        <f t="shared" si="5"/>
        <v>1.0862619808306708E-2</v>
      </c>
      <c r="G16" s="2">
        <v>0.5</v>
      </c>
      <c r="H16" s="3">
        <f t="shared" si="6"/>
        <v>5.287713841368584E-2</v>
      </c>
      <c r="I16" s="3">
        <f t="shared" si="7"/>
        <v>0.9471228615863142</v>
      </c>
      <c r="J16" s="5">
        <f t="shared" si="14"/>
        <v>81817.87753543329</v>
      </c>
      <c r="K16" s="5">
        <f t="shared" si="8"/>
        <v>4326.295235155103</v>
      </c>
      <c r="L16" s="5">
        <f t="shared" si="9"/>
        <v>398273.64958927862</v>
      </c>
      <c r="M16" s="5">
        <f t="shared" si="0"/>
        <v>2093788.7382126823</v>
      </c>
      <c r="N16" s="33">
        <f t="shared" si="10"/>
        <v>25.590846417470491</v>
      </c>
      <c r="O16" s="4"/>
      <c r="Q16" s="27" t="s">
        <v>58</v>
      </c>
      <c r="R16" s="29">
        <f t="shared" si="1"/>
        <v>81817.87753543329</v>
      </c>
      <c r="S16" s="29">
        <f t="shared" si="2"/>
        <v>398273.64958927862</v>
      </c>
      <c r="T16" s="35">
        <f t="shared" si="3"/>
        <v>25.590846417470491</v>
      </c>
      <c r="U16" s="42">
        <v>0.8859396016463057</v>
      </c>
      <c r="V16" s="43">
        <f t="shared" si="15"/>
        <v>0.1140603983536943</v>
      </c>
      <c r="W16" s="29">
        <f t="shared" si="11"/>
        <v>352846.39846334583</v>
      </c>
      <c r="X16" s="29">
        <f t="shared" si="4"/>
        <v>1623550.4610230199</v>
      </c>
      <c r="Y16" s="35">
        <f t="shared" si="12"/>
        <v>19.843468321699014</v>
      </c>
      <c r="Z16" s="36">
        <f t="shared" si="13"/>
        <v>5.7473780957714773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1202</v>
      </c>
      <c r="E17">
        <v>19</v>
      </c>
      <c r="F17" s="3">
        <f t="shared" si="5"/>
        <v>1.5806988352745424E-2</v>
      </c>
      <c r="G17" s="2">
        <v>0.5</v>
      </c>
      <c r="H17" s="3">
        <f t="shared" si="6"/>
        <v>7.6030412164865946E-2</v>
      </c>
      <c r="I17" s="3">
        <f t="shared" si="7"/>
        <v>0.92396958783513405</v>
      </c>
      <c r="J17" s="5">
        <f t="shared" si="14"/>
        <v>77491.582300278184</v>
      </c>
      <c r="K17" s="5">
        <f t="shared" si="8"/>
        <v>5891.7169415977814</v>
      </c>
      <c r="L17" s="5">
        <f t="shared" si="9"/>
        <v>372728.61914739647</v>
      </c>
      <c r="M17" s="5">
        <f t="shared" si="0"/>
        <v>1695515.0886234036</v>
      </c>
      <c r="N17" s="33">
        <f t="shared" si="10"/>
        <v>21.879990552436002</v>
      </c>
      <c r="O17" s="4"/>
      <c r="Q17" s="27" t="s">
        <v>60</v>
      </c>
      <c r="R17" s="29">
        <f t="shared" si="1"/>
        <v>77491.582300278184</v>
      </c>
      <c r="S17" s="29">
        <f t="shared" si="2"/>
        <v>372728.61914739647</v>
      </c>
      <c r="T17" s="35">
        <f t="shared" si="3"/>
        <v>21.879990552436002</v>
      </c>
      <c r="U17" s="42">
        <v>0.85631920960893304</v>
      </c>
      <c r="V17" s="43">
        <f t="shared" si="15"/>
        <v>0.14368079039106696</v>
      </c>
      <c r="W17" s="29">
        <f t="shared" si="11"/>
        <v>319174.6765469276</v>
      </c>
      <c r="X17" s="29">
        <f t="shared" si="4"/>
        <v>1270704.062559674</v>
      </c>
      <c r="Y17" s="35">
        <f t="shared" si="12"/>
        <v>16.397962524958178</v>
      </c>
      <c r="Z17" s="36">
        <f t="shared" si="13"/>
        <v>5.4820280274778241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939</v>
      </c>
      <c r="E18">
        <v>25</v>
      </c>
      <c r="F18" s="3">
        <f t="shared" si="5"/>
        <v>2.6624068157614485E-2</v>
      </c>
      <c r="G18" s="2">
        <v>0.5</v>
      </c>
      <c r="H18" s="3">
        <f t="shared" si="6"/>
        <v>0.12481278082875687</v>
      </c>
      <c r="I18" s="3">
        <f t="shared" si="7"/>
        <v>0.87518721917124309</v>
      </c>
      <c r="J18" s="5">
        <f t="shared" si="14"/>
        <v>71599.865358680399</v>
      </c>
      <c r="K18" s="5">
        <f t="shared" si="8"/>
        <v>8936.5783023814784</v>
      </c>
      <c r="L18" s="5">
        <f t="shared" si="9"/>
        <v>335657.8810374483</v>
      </c>
      <c r="M18" s="5">
        <f t="shared" si="0"/>
        <v>1322786.4694760072</v>
      </c>
      <c r="N18" s="33">
        <f t="shared" si="10"/>
        <v>18.474706102441566</v>
      </c>
      <c r="O18" s="4"/>
      <c r="Q18" s="27" t="s">
        <v>62</v>
      </c>
      <c r="R18" s="29">
        <f t="shared" si="1"/>
        <v>71599.865358680399</v>
      </c>
      <c r="S18" s="29">
        <f t="shared" si="2"/>
        <v>335657.8810374483</v>
      </c>
      <c r="T18" s="35">
        <f t="shared" si="3"/>
        <v>18.474706102441566</v>
      </c>
      <c r="U18" s="42">
        <v>0.77613843304153718</v>
      </c>
      <c r="V18" s="43">
        <f t="shared" si="15"/>
        <v>0.22386156695846282</v>
      </c>
      <c r="W18" s="29">
        <f t="shared" si="11"/>
        <v>260516.98182644782</v>
      </c>
      <c r="X18" s="29">
        <f t="shared" si="4"/>
        <v>951529.38601274649</v>
      </c>
      <c r="Y18" s="35">
        <f t="shared" si="12"/>
        <v>13.289541554946345</v>
      </c>
      <c r="Z18" s="36">
        <f t="shared" si="13"/>
        <v>5.185164547495221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621</v>
      </c>
      <c r="E19">
        <v>17</v>
      </c>
      <c r="F19" s="3">
        <f t="shared" si="5"/>
        <v>2.7375201288244767E-2</v>
      </c>
      <c r="G19" s="2">
        <v>0.5</v>
      </c>
      <c r="H19" s="3">
        <f t="shared" si="6"/>
        <v>0.12810851544837978</v>
      </c>
      <c r="I19" s="3">
        <f t="shared" si="7"/>
        <v>0.87189148455162024</v>
      </c>
      <c r="J19" s="5">
        <f t="shared" si="14"/>
        <v>62663.287056298919</v>
      </c>
      <c r="K19" s="5">
        <f t="shared" si="8"/>
        <v>8027.7006778981267</v>
      </c>
      <c r="L19" s="5">
        <f t="shared" si="9"/>
        <v>293247.18358674931</v>
      </c>
      <c r="M19" s="5">
        <f t="shared" si="0"/>
        <v>987128.58843855886</v>
      </c>
      <c r="N19" s="33">
        <f t="shared" si="10"/>
        <v>15.752901496400716</v>
      </c>
      <c r="O19" s="4"/>
      <c r="Q19" s="27" t="s">
        <v>64</v>
      </c>
      <c r="R19" s="29">
        <f t="shared" si="1"/>
        <v>62663.287056298919</v>
      </c>
      <c r="S19" s="29">
        <f t="shared" si="2"/>
        <v>293247.18358674931</v>
      </c>
      <c r="T19" s="35">
        <f t="shared" si="3"/>
        <v>15.752901496400716</v>
      </c>
      <c r="U19" s="42">
        <v>0.73716277889453141</v>
      </c>
      <c r="V19" s="43">
        <f t="shared" si="15"/>
        <v>0.26283722110546859</v>
      </c>
      <c r="W19" s="29">
        <f t="shared" si="11"/>
        <v>216170.90875580293</v>
      </c>
      <c r="X19" s="29">
        <f t="shared" si="4"/>
        <v>691012.40418629872</v>
      </c>
      <c r="Y19" s="35">
        <f t="shared" si="12"/>
        <v>11.027388390357956</v>
      </c>
      <c r="Z19" s="36">
        <f t="shared" si="13"/>
        <v>4.7255131060427598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364</v>
      </c>
      <c r="E20">
        <v>19</v>
      </c>
      <c r="F20" s="3">
        <f t="shared" si="5"/>
        <v>5.21978021978022E-2</v>
      </c>
      <c r="G20" s="2">
        <v>0.5</v>
      </c>
      <c r="H20" s="3">
        <f t="shared" si="6"/>
        <v>0.23086269744835969</v>
      </c>
      <c r="I20" s="3">
        <f t="shared" si="7"/>
        <v>0.76913730255164037</v>
      </c>
      <c r="J20" s="5">
        <f t="shared" si="14"/>
        <v>54635.586378400796</v>
      </c>
      <c r="K20" s="5">
        <f t="shared" si="8"/>
        <v>12613.318847990466</v>
      </c>
      <c r="L20" s="5">
        <f t="shared" si="9"/>
        <v>241644.63477202781</v>
      </c>
      <c r="M20" s="5">
        <f t="shared" si="0"/>
        <v>693881.40485180961</v>
      </c>
      <c r="N20" s="33">
        <f t="shared" si="10"/>
        <v>12.700173107799264</v>
      </c>
      <c r="O20" s="4"/>
      <c r="Q20" s="27" t="s">
        <v>66</v>
      </c>
      <c r="R20" s="29">
        <f t="shared" si="1"/>
        <v>54635.586378400796</v>
      </c>
      <c r="S20" s="29">
        <f t="shared" si="2"/>
        <v>241644.63477202781</v>
      </c>
      <c r="T20" s="35">
        <f t="shared" si="3"/>
        <v>12.700173107799264</v>
      </c>
      <c r="U20" s="42">
        <v>0.7271372759570951</v>
      </c>
      <c r="V20" s="43">
        <f t="shared" si="15"/>
        <v>0.2728627240429049</v>
      </c>
      <c r="W20" s="29">
        <f t="shared" si="11"/>
        <v>175708.82147777945</v>
      </c>
      <c r="X20" s="29">
        <f t="shared" si="4"/>
        <v>474841.49543049582</v>
      </c>
      <c r="Y20" s="35">
        <f t="shared" si="12"/>
        <v>8.6910661513137146</v>
      </c>
      <c r="Z20" s="36">
        <f t="shared" si="13"/>
        <v>4.0091069564855495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185</v>
      </c>
      <c r="E21">
        <v>8</v>
      </c>
      <c r="F21" s="3">
        <f t="shared" si="5"/>
        <v>4.3243243243243246E-2</v>
      </c>
      <c r="G21" s="2">
        <v>0.5</v>
      </c>
      <c r="H21" s="3">
        <f t="shared" si="6"/>
        <v>0.1951219512195122</v>
      </c>
      <c r="I21" s="3">
        <f t="shared" si="7"/>
        <v>0.80487804878048785</v>
      </c>
      <c r="J21" s="5">
        <f t="shared" si="14"/>
        <v>42022.267530410332</v>
      </c>
      <c r="K21" s="5">
        <f t="shared" si="8"/>
        <v>8199.4668352020162</v>
      </c>
      <c r="L21" s="5">
        <f t="shared" si="9"/>
        <v>189612.67056404665</v>
      </c>
      <c r="M21" s="5">
        <f>L21+M22</f>
        <v>452236.77007978183</v>
      </c>
      <c r="N21" s="33">
        <f t="shared" si="10"/>
        <v>10.761836441893832</v>
      </c>
      <c r="O21" s="4"/>
      <c r="Q21" s="27" t="s">
        <v>68</v>
      </c>
      <c r="R21" s="29">
        <f t="shared" si="1"/>
        <v>42022.267530410332</v>
      </c>
      <c r="S21" s="29">
        <f t="shared" si="2"/>
        <v>189612.67056404665</v>
      </c>
      <c r="T21" s="35">
        <f t="shared" si="3"/>
        <v>10.761836441893832</v>
      </c>
      <c r="U21" s="42">
        <v>0.68635947845240242</v>
      </c>
      <c r="V21" s="43">
        <f t="shared" si="15"/>
        <v>0.31364052154759758</v>
      </c>
      <c r="W21" s="29">
        <f t="shared" si="11"/>
        <v>130142.45367630625</v>
      </c>
      <c r="X21" s="29">
        <f>X22+W21</f>
        <v>299132.6739527164</v>
      </c>
      <c r="Y21" s="35">
        <f t="shared" si="12"/>
        <v>7.1184324771680281</v>
      </c>
      <c r="Z21" s="36">
        <f t="shared" si="13"/>
        <v>3.6434039647258043</v>
      </c>
    </row>
    <row r="22" spans="1:26" s="2" customFormat="1" x14ac:dyDescent="0.25">
      <c r="A22" s="12">
        <v>19</v>
      </c>
      <c r="B22" s="13" t="s">
        <v>69</v>
      </c>
      <c r="C22" s="12"/>
      <c r="D22">
        <v>132</v>
      </c>
      <c r="E22">
        <v>17</v>
      </c>
      <c r="F22" s="17">
        <f t="shared" si="5"/>
        <v>0.12878787878787878</v>
      </c>
      <c r="G22" s="12"/>
      <c r="H22" s="17">
        <v>1</v>
      </c>
      <c r="I22" s="17">
        <f t="shared" si="7"/>
        <v>0</v>
      </c>
      <c r="J22" s="21">
        <f t="shared" si="14"/>
        <v>33822.800695208316</v>
      </c>
      <c r="K22" s="21">
        <f t="shared" si="8"/>
        <v>33822.800695208316</v>
      </c>
      <c r="L22" s="21">
        <f>K22/F22</f>
        <v>262624.09951573517</v>
      </c>
      <c r="M22" s="21">
        <f>L22</f>
        <v>262624.09951573517</v>
      </c>
      <c r="N22" s="34">
        <f t="shared" si="10"/>
        <v>7.7647058823529411</v>
      </c>
      <c r="O22" s="4"/>
      <c r="Q22" s="30" t="s">
        <v>69</v>
      </c>
      <c r="R22" s="31">
        <f t="shared" si="1"/>
        <v>33822.800695208316</v>
      </c>
      <c r="S22" s="31">
        <f t="shared" si="2"/>
        <v>262624.09951573517</v>
      </c>
      <c r="T22" s="38">
        <f t="shared" si="3"/>
        <v>7.7647058823529411</v>
      </c>
      <c r="U22" s="44">
        <v>0.64346806172022719</v>
      </c>
      <c r="V22" s="45">
        <f t="shared" si="15"/>
        <v>0.35653193827977281</v>
      </c>
      <c r="W22" s="31">
        <f t="shared" si="11"/>
        <v>168990.22027641017</v>
      </c>
      <c r="X22" s="31">
        <f>W22</f>
        <v>168990.22027641017</v>
      </c>
      <c r="Y22" s="38">
        <f t="shared" si="12"/>
        <v>4.9963402439452933</v>
      </c>
      <c r="Z22" s="37">
        <f t="shared" si="13"/>
        <v>2.7683656384076478</v>
      </c>
    </row>
    <row r="23" spans="1:26" s="2" customFormat="1" ht="13.2" x14ac:dyDescent="0.25">
      <c r="B23" s="2" t="s">
        <v>70</v>
      </c>
      <c r="D23" s="25">
        <f>SUM(D4:D22)</f>
        <v>25000</v>
      </c>
      <c r="E23" s="25">
        <f>SUM(E4:E22)</f>
        <v>202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210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8156322.5607384061</v>
      </c>
      <c r="N29" s="32">
        <f>M29/J29</f>
        <v>81.563225607384055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81.563225607384055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7183659.199883122</v>
      </c>
      <c r="Y29" s="40">
        <f>X29/R29</f>
        <v>71.836591998831224</v>
      </c>
      <c r="Z29" s="36">
        <f>T29-Y29</f>
        <v>9.7266336085528309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986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8056322.5607384061</v>
      </c>
      <c r="N30" s="33">
        <f t="shared" ref="N30:N47" si="26">M30/J30</f>
        <v>80.563225607384055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80.563225607384055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7087794.5258801579</v>
      </c>
      <c r="Y30" s="35">
        <f t="shared" ref="Y30:Y47" si="28">X30/R30</f>
        <v>70.877945258801574</v>
      </c>
      <c r="Z30" s="36">
        <f t="shared" ref="Z30:Z47" si="29">T30-Y30</f>
        <v>9.6852803485824808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1524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7656322.5607384061</v>
      </c>
      <c r="N31" s="33">
        <f t="shared" si="26"/>
        <v>76.563225607384055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76.563225607384055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6704335.8298683008</v>
      </c>
      <c r="Y31" s="35">
        <f t="shared" si="28"/>
        <v>67.043358298683003</v>
      </c>
      <c r="Z31" s="36">
        <f t="shared" si="29"/>
        <v>9.5198673087010519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1453</v>
      </c>
      <c r="E32">
        <v>1</v>
      </c>
      <c r="F32" s="3">
        <f t="shared" si="21"/>
        <v>6.8823124569855469E-4</v>
      </c>
      <c r="G32" s="2">
        <v>0.5</v>
      </c>
      <c r="H32" s="3">
        <f t="shared" si="22"/>
        <v>3.4352456200618339E-3</v>
      </c>
      <c r="I32" s="3">
        <f t="shared" si="23"/>
        <v>0.99656475437993819</v>
      </c>
      <c r="J32" s="5">
        <f t="shared" si="30"/>
        <v>100000</v>
      </c>
      <c r="K32" s="5">
        <f t="shared" si="24"/>
        <v>343.52456200618337</v>
      </c>
      <c r="L32" s="5">
        <f t="shared" si="25"/>
        <v>499141.18859498459</v>
      </c>
      <c r="M32" s="5">
        <f t="shared" si="16"/>
        <v>7156322.5607384061</v>
      </c>
      <c r="N32" s="33">
        <f t="shared" si="26"/>
        <v>71.563225607384055</v>
      </c>
      <c r="O32" s="4"/>
      <c r="Q32" s="27" t="s">
        <v>40</v>
      </c>
      <c r="R32" s="29">
        <f t="shared" si="17"/>
        <v>100000</v>
      </c>
      <c r="S32" s="29">
        <f t="shared" si="18"/>
        <v>499141.18859498459</v>
      </c>
      <c r="T32" s="35">
        <f t="shared" si="19"/>
        <v>71.563225607384055</v>
      </c>
      <c r="U32" s="42">
        <v>0.95864674002964168</v>
      </c>
      <c r="V32" s="43">
        <f>1-U32</f>
        <v>4.1353259970358325E-2</v>
      </c>
      <c r="W32" s="29">
        <f t="shared" si="27"/>
        <v>478500.07326110255</v>
      </c>
      <c r="X32" s="29">
        <f t="shared" si="20"/>
        <v>6225012.4598534796</v>
      </c>
      <c r="Y32" s="35">
        <f t="shared" si="28"/>
        <v>62.250124598534796</v>
      </c>
      <c r="Z32" s="36">
        <f t="shared" si="29"/>
        <v>9.3131010088492587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1450</v>
      </c>
      <c r="E33">
        <v>2</v>
      </c>
      <c r="F33" s="3">
        <f t="shared" si="21"/>
        <v>1.3793103448275861E-3</v>
      </c>
      <c r="G33" s="2">
        <v>0.5</v>
      </c>
      <c r="H33" s="3">
        <f t="shared" si="22"/>
        <v>6.8728522336769767E-3</v>
      </c>
      <c r="I33" s="3">
        <f t="shared" si="23"/>
        <v>0.99312714776632305</v>
      </c>
      <c r="J33" s="5">
        <f t="shared" si="30"/>
        <v>99656.475437993824</v>
      </c>
      <c r="K33" s="5">
        <f t="shared" si="24"/>
        <v>684.92422981439063</v>
      </c>
      <c r="L33" s="5">
        <f t="shared" si="25"/>
        <v>496570.06661543308</v>
      </c>
      <c r="M33" s="5">
        <f t="shared" si="16"/>
        <v>6657181.3721434213</v>
      </c>
      <c r="N33" s="33">
        <f t="shared" si="26"/>
        <v>66.801292569146838</v>
      </c>
      <c r="O33" s="4"/>
      <c r="Q33" s="27" t="s">
        <v>42</v>
      </c>
      <c r="R33" s="29">
        <f t="shared" si="17"/>
        <v>99656.475437993824</v>
      </c>
      <c r="S33" s="29">
        <f t="shared" si="18"/>
        <v>496570.06661543308</v>
      </c>
      <c r="T33" s="35">
        <f t="shared" si="19"/>
        <v>66.801292569146838</v>
      </c>
      <c r="U33" s="42">
        <v>0.95864674002964168</v>
      </c>
      <c r="V33" s="43">
        <f>1-U33</f>
        <v>4.1353259970358325E-2</v>
      </c>
      <c r="W33" s="29">
        <f t="shared" si="27"/>
        <v>476035.27555718692</v>
      </c>
      <c r="X33" s="29">
        <f t="shared" si="20"/>
        <v>5746512.386592377</v>
      </c>
      <c r="Y33" s="35">
        <f t="shared" si="28"/>
        <v>57.663211159498132</v>
      </c>
      <c r="Z33" s="36">
        <f t="shared" si="29"/>
        <v>9.1380814096487057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1809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98971.55120817943</v>
      </c>
      <c r="K34" s="5">
        <f t="shared" si="24"/>
        <v>0</v>
      </c>
      <c r="L34" s="5">
        <f t="shared" si="25"/>
        <v>494857.75604089716</v>
      </c>
      <c r="M34" s="5">
        <f t="shared" si="16"/>
        <v>6160611.3055279879</v>
      </c>
      <c r="N34" s="33">
        <f t="shared" si="26"/>
        <v>62.24628421322398</v>
      </c>
      <c r="O34" s="4"/>
      <c r="Q34" s="27" t="s">
        <v>44</v>
      </c>
      <c r="R34" s="29">
        <f t="shared" si="17"/>
        <v>98971.55120817943</v>
      </c>
      <c r="S34" s="29">
        <f t="shared" si="18"/>
        <v>494857.75604089716</v>
      </c>
      <c r="T34" s="35">
        <f t="shared" si="19"/>
        <v>62.24628421322398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479606.34751446568</v>
      </c>
      <c r="X34" s="29">
        <f t="shared" si="20"/>
        <v>5270477.1110351896</v>
      </c>
      <c r="Y34" s="35">
        <f t="shared" si="28"/>
        <v>53.252445240037979</v>
      </c>
      <c r="Z34" s="36">
        <f t="shared" si="29"/>
        <v>8.9938389731860013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1852</v>
      </c>
      <c r="E35">
        <v>1</v>
      </c>
      <c r="F35" s="3">
        <f t="shared" si="21"/>
        <v>5.3995680345572358E-4</v>
      </c>
      <c r="G35" s="2">
        <v>0.5</v>
      </c>
      <c r="H35" s="3">
        <f t="shared" si="22"/>
        <v>2.6961445133459158E-3</v>
      </c>
      <c r="I35" s="3">
        <f t="shared" si="23"/>
        <v>0.99730385548665412</v>
      </c>
      <c r="J35" s="5">
        <f t="shared" si="30"/>
        <v>98971.55120817943</v>
      </c>
      <c r="K35" s="5">
        <f t="shared" si="24"/>
        <v>266.84160476726731</v>
      </c>
      <c r="L35" s="5">
        <f t="shared" si="25"/>
        <v>494190.65202897904</v>
      </c>
      <c r="M35" s="5">
        <f t="shared" si="16"/>
        <v>5665753.5494870907</v>
      </c>
      <c r="N35" s="33">
        <f t="shared" si="26"/>
        <v>57.24628421322398</v>
      </c>
      <c r="O35" s="4"/>
      <c r="Q35" s="27" t="s">
        <v>46</v>
      </c>
      <c r="R35" s="29">
        <f t="shared" si="17"/>
        <v>98971.55120817943</v>
      </c>
      <c r="S35" s="29">
        <f t="shared" si="18"/>
        <v>494190.65202897904</v>
      </c>
      <c r="T35" s="35">
        <f t="shared" si="19"/>
        <v>57.24628421322398</v>
      </c>
      <c r="U35" s="42">
        <v>0.96192878092594225</v>
      </c>
      <c r="V35" s="43">
        <f t="shared" si="31"/>
        <v>3.8071219074057749E-2</v>
      </c>
      <c r="W35" s="29">
        <f t="shared" si="27"/>
        <v>475376.21145123232</v>
      </c>
      <c r="X35" s="29">
        <f t="shared" si="20"/>
        <v>4790870.7635207241</v>
      </c>
      <c r="Y35" s="35">
        <f t="shared" si="28"/>
        <v>48.406544153718251</v>
      </c>
      <c r="Z35" s="36">
        <f t="shared" si="29"/>
        <v>8.8397400595057292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1822</v>
      </c>
      <c r="E36">
        <v>2</v>
      </c>
      <c r="F36" s="3">
        <f t="shared" si="21"/>
        <v>1.0976948408342481E-3</v>
      </c>
      <c r="G36" s="2">
        <v>0.5</v>
      </c>
      <c r="H36" s="3">
        <f t="shared" si="22"/>
        <v>5.4734537493158191E-3</v>
      </c>
      <c r="I36" s="3">
        <f t="shared" si="23"/>
        <v>0.99452654625068415</v>
      </c>
      <c r="J36" s="5">
        <f t="shared" si="30"/>
        <v>98704.709603412164</v>
      </c>
      <c r="K36" s="5">
        <f t="shared" si="24"/>
        <v>540.2556628539254</v>
      </c>
      <c r="L36" s="5">
        <f t="shared" si="25"/>
        <v>492172.90885992593</v>
      </c>
      <c r="M36" s="5">
        <f t="shared" si="16"/>
        <v>5171562.8974581119</v>
      </c>
      <c r="N36" s="33">
        <f t="shared" si="26"/>
        <v>52.394287144322178</v>
      </c>
      <c r="O36" s="4"/>
      <c r="Q36" s="27" t="s">
        <v>48</v>
      </c>
      <c r="R36" s="29">
        <f t="shared" si="17"/>
        <v>98704.709603412164</v>
      </c>
      <c r="S36" s="29">
        <f t="shared" si="18"/>
        <v>492172.90885992593</v>
      </c>
      <c r="T36" s="35">
        <f t="shared" si="19"/>
        <v>52.394287144322178</v>
      </c>
      <c r="U36" s="42">
        <v>0.95558309086652893</v>
      </c>
      <c r="V36" s="43">
        <f t="shared" si="31"/>
        <v>4.4416909133471072E-2</v>
      </c>
      <c r="W36" s="29">
        <f t="shared" si="27"/>
        <v>470312.10948913847</v>
      </c>
      <c r="X36" s="29">
        <f t="shared" si="20"/>
        <v>4315494.5520694917</v>
      </c>
      <c r="Y36" s="35">
        <f t="shared" si="28"/>
        <v>43.721262839522176</v>
      </c>
      <c r="Z36" s="36">
        <f t="shared" si="29"/>
        <v>8.673024304800002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1971</v>
      </c>
      <c r="E37">
        <v>1</v>
      </c>
      <c r="F37" s="3">
        <f t="shared" si="21"/>
        <v>5.0735667174023336E-4</v>
      </c>
      <c r="G37" s="2">
        <v>0.5</v>
      </c>
      <c r="H37" s="3">
        <f t="shared" si="22"/>
        <v>2.5335697998479859E-3</v>
      </c>
      <c r="I37" s="3">
        <f t="shared" si="23"/>
        <v>0.99746643020015202</v>
      </c>
      <c r="J37" s="5">
        <f t="shared" si="30"/>
        <v>98164.453940558233</v>
      </c>
      <c r="K37" s="5">
        <f t="shared" si="24"/>
        <v>248.70649592236694</v>
      </c>
      <c r="L37" s="5">
        <f t="shared" si="25"/>
        <v>490200.50346298527</v>
      </c>
      <c r="M37" s="5">
        <f t="shared" si="16"/>
        <v>4679389.9885981856</v>
      </c>
      <c r="N37" s="33">
        <f t="shared" si="26"/>
        <v>47.668884211709752</v>
      </c>
      <c r="O37" s="4"/>
      <c r="Q37" s="27" t="s">
        <v>50</v>
      </c>
      <c r="R37" s="29">
        <f t="shared" si="17"/>
        <v>98164.453940558233</v>
      </c>
      <c r="S37" s="29">
        <f t="shared" si="18"/>
        <v>490200.50346298527</v>
      </c>
      <c r="T37" s="35">
        <f t="shared" si="19"/>
        <v>47.668884211709752</v>
      </c>
      <c r="U37" s="42">
        <v>0.95343645724036619</v>
      </c>
      <c r="V37" s="43">
        <f t="shared" si="31"/>
        <v>4.6563542759633814E-2</v>
      </c>
      <c r="W37" s="29">
        <f t="shared" si="27"/>
        <v>467375.03135919251</v>
      </c>
      <c r="X37" s="29">
        <f t="shared" si="20"/>
        <v>3845182.4425803535</v>
      </c>
      <c r="Y37" s="35">
        <f t="shared" si="28"/>
        <v>39.170822922406686</v>
      </c>
      <c r="Z37" s="36">
        <f t="shared" si="29"/>
        <v>8.4980612893030667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2047</v>
      </c>
      <c r="E38">
        <v>1</v>
      </c>
      <c r="F38" s="3">
        <f t="shared" si="21"/>
        <v>4.8851978505129456E-4</v>
      </c>
      <c r="G38" s="2">
        <v>0.5</v>
      </c>
      <c r="H38" s="3">
        <f t="shared" si="22"/>
        <v>2.4396194193705783E-3</v>
      </c>
      <c r="I38" s="3">
        <f t="shared" si="23"/>
        <v>0.99756038058062946</v>
      </c>
      <c r="J38" s="5">
        <f t="shared" si="30"/>
        <v>97915.747444635868</v>
      </c>
      <c r="K38" s="5">
        <f t="shared" si="24"/>
        <v>238.87715892811875</v>
      </c>
      <c r="L38" s="5">
        <f t="shared" si="25"/>
        <v>488981.54432585905</v>
      </c>
      <c r="M38" s="5">
        <f t="shared" si="16"/>
        <v>4189189.4851352004</v>
      </c>
      <c r="N38" s="33">
        <f t="shared" si="26"/>
        <v>42.783613407065886</v>
      </c>
      <c r="O38" s="4"/>
      <c r="Q38" s="27" t="s">
        <v>52</v>
      </c>
      <c r="R38" s="29">
        <f t="shared" si="17"/>
        <v>97915.747444635868</v>
      </c>
      <c r="S38" s="29">
        <f t="shared" si="18"/>
        <v>488981.54432585905</v>
      </c>
      <c r="T38" s="35">
        <f t="shared" si="19"/>
        <v>42.783613407065886</v>
      </c>
      <c r="U38" s="42">
        <v>0.93748024841036759</v>
      </c>
      <c r="V38" s="43">
        <f t="shared" si="31"/>
        <v>6.2519751589632411E-2</v>
      </c>
      <c r="W38" s="29">
        <f t="shared" si="27"/>
        <v>458410.5396426915</v>
      </c>
      <c r="X38" s="29">
        <f t="shared" si="20"/>
        <v>3377807.411221161</v>
      </c>
      <c r="Y38" s="35">
        <f t="shared" si="28"/>
        <v>34.497080391803799</v>
      </c>
      <c r="Z38" s="36">
        <f t="shared" si="29"/>
        <v>8.2865330152620871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2230</v>
      </c>
      <c r="E39">
        <v>7</v>
      </c>
      <c r="F39" s="3">
        <f t="shared" si="21"/>
        <v>3.1390134529147981E-3</v>
      </c>
      <c r="G39" s="2">
        <v>0.5</v>
      </c>
      <c r="H39" s="3">
        <f t="shared" si="22"/>
        <v>1.5572858731924362E-2</v>
      </c>
      <c r="I39" s="3">
        <f t="shared" si="23"/>
        <v>0.98442714126807562</v>
      </c>
      <c r="J39" s="5">
        <f t="shared" si="30"/>
        <v>97676.870285707759</v>
      </c>
      <c r="K39" s="5">
        <f t="shared" si="24"/>
        <v>1521.1081023358272</v>
      </c>
      <c r="L39" s="5">
        <f t="shared" si="25"/>
        <v>484581.58117269923</v>
      </c>
      <c r="M39" s="5">
        <f t="shared" si="16"/>
        <v>3700207.9408093411</v>
      </c>
      <c r="N39" s="33">
        <f t="shared" si="26"/>
        <v>37.88213043667475</v>
      </c>
      <c r="O39" s="4"/>
      <c r="Q39" s="27" t="s">
        <v>54</v>
      </c>
      <c r="R39" s="29">
        <f t="shared" si="17"/>
        <v>97676.870285707759</v>
      </c>
      <c r="S39" s="29">
        <f t="shared" si="18"/>
        <v>484581.58117269923</v>
      </c>
      <c r="T39" s="35">
        <f t="shared" si="19"/>
        <v>37.88213043667475</v>
      </c>
      <c r="U39" s="42">
        <v>0.91788799906018037</v>
      </c>
      <c r="V39" s="43">
        <f t="shared" si="31"/>
        <v>8.2112000939819629E-2</v>
      </c>
      <c r="W39" s="29">
        <f t="shared" si="27"/>
        <v>444791.61792402726</v>
      </c>
      <c r="X39" s="29">
        <f t="shared" si="20"/>
        <v>2919396.8715784694</v>
      </c>
      <c r="Y39" s="35">
        <f t="shared" si="28"/>
        <v>29.88831299609771</v>
      </c>
      <c r="Z39" s="36">
        <f t="shared" si="29"/>
        <v>7.9938174405770397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2106</v>
      </c>
      <c r="E40">
        <v>5</v>
      </c>
      <c r="F40" s="3">
        <f t="shared" si="21"/>
        <v>2.3741690408357074E-3</v>
      </c>
      <c r="G40" s="2">
        <v>0.5</v>
      </c>
      <c r="H40" s="3">
        <f t="shared" si="22"/>
        <v>1.1800802454566909E-2</v>
      </c>
      <c r="I40" s="3">
        <f t="shared" si="23"/>
        <v>0.98819919754543306</v>
      </c>
      <c r="J40" s="5">
        <f t="shared" si="30"/>
        <v>96155.762183371931</v>
      </c>
      <c r="K40" s="5">
        <f t="shared" si="24"/>
        <v>1134.7151543942875</v>
      </c>
      <c r="L40" s="5">
        <f t="shared" si="25"/>
        <v>477942.02303087391</v>
      </c>
      <c r="M40" s="5">
        <f t="shared" si="16"/>
        <v>3215626.359636642</v>
      </c>
      <c r="N40" s="33">
        <f t="shared" si="26"/>
        <v>33.44184775431706</v>
      </c>
      <c r="O40" s="4"/>
      <c r="Q40" s="27" t="s">
        <v>56</v>
      </c>
      <c r="R40" s="29">
        <f t="shared" si="17"/>
        <v>96155.762183371931</v>
      </c>
      <c r="S40" s="29">
        <f t="shared" si="18"/>
        <v>477942.02303087391</v>
      </c>
      <c r="T40" s="35">
        <f t="shared" si="19"/>
        <v>33.44184775431706</v>
      </c>
      <c r="U40" s="42">
        <v>0.89571782863194893</v>
      </c>
      <c r="V40" s="43">
        <f t="shared" si="31"/>
        <v>0.10428217136805107</v>
      </c>
      <c r="W40" s="29">
        <f t="shared" si="27"/>
        <v>428101.19108117529</v>
      </c>
      <c r="X40" s="29">
        <f t="shared" si="20"/>
        <v>2474605.2536544423</v>
      </c>
      <c r="Y40" s="35">
        <f t="shared" si="28"/>
        <v>25.735381816591456</v>
      </c>
      <c r="Z40" s="36">
        <f t="shared" si="29"/>
        <v>7.7064659377256035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1675</v>
      </c>
      <c r="E41">
        <v>4</v>
      </c>
      <c r="F41" s="3">
        <f t="shared" si="21"/>
        <v>2.3880597014925373E-3</v>
      </c>
      <c r="G41" s="2">
        <v>0.5</v>
      </c>
      <c r="H41" s="3">
        <f t="shared" si="22"/>
        <v>1.1869436201780414E-2</v>
      </c>
      <c r="I41" s="3">
        <f t="shared" si="23"/>
        <v>0.98813056379821962</v>
      </c>
      <c r="J41" s="5">
        <f t="shared" si="30"/>
        <v>95021.047028977642</v>
      </c>
      <c r="K41" s="5">
        <f t="shared" si="24"/>
        <v>1127.8462555368264</v>
      </c>
      <c r="L41" s="5">
        <f t="shared" si="25"/>
        <v>472285.61950604618</v>
      </c>
      <c r="M41" s="5">
        <f t="shared" si="16"/>
        <v>2737684.3366057682</v>
      </c>
      <c r="N41" s="33">
        <f t="shared" si="26"/>
        <v>28.811346772161784</v>
      </c>
      <c r="O41" s="4"/>
      <c r="Q41" s="27" t="s">
        <v>58</v>
      </c>
      <c r="R41" s="29">
        <f t="shared" si="17"/>
        <v>95021.047028977642</v>
      </c>
      <c r="S41" s="29">
        <f t="shared" si="18"/>
        <v>472285.61950604618</v>
      </c>
      <c r="T41" s="35">
        <f t="shared" si="19"/>
        <v>28.811346772161784</v>
      </c>
      <c r="U41" s="42">
        <v>0.86473435856680392</v>
      </c>
      <c r="V41" s="43">
        <f t="shared" si="31"/>
        <v>0.13526564143319608</v>
      </c>
      <c r="W41" s="29">
        <f t="shared" si="27"/>
        <v>408401.60224388645</v>
      </c>
      <c r="X41" s="29">
        <f t="shared" si="20"/>
        <v>2046504.0625732671</v>
      </c>
      <c r="Y41" s="35">
        <f t="shared" si="28"/>
        <v>21.537376471437582</v>
      </c>
      <c r="Z41" s="36">
        <f t="shared" si="29"/>
        <v>7.2739703007242014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1335</v>
      </c>
      <c r="E42">
        <v>9</v>
      </c>
      <c r="F42" s="3">
        <f t="shared" si="21"/>
        <v>6.7415730337078653E-3</v>
      </c>
      <c r="G42" s="2">
        <v>0.5</v>
      </c>
      <c r="H42" s="3">
        <f t="shared" si="22"/>
        <v>3.3149171270718231E-2</v>
      </c>
      <c r="I42" s="3">
        <f t="shared" si="23"/>
        <v>0.96685082872928174</v>
      </c>
      <c r="J42" s="5">
        <f t="shared" si="30"/>
        <v>93893.200773440825</v>
      </c>
      <c r="K42" s="5">
        <f t="shared" si="24"/>
        <v>3112.4817935947235</v>
      </c>
      <c r="L42" s="5">
        <f t="shared" si="25"/>
        <v>461684.79938321735</v>
      </c>
      <c r="M42" s="5">
        <f t="shared" si="16"/>
        <v>2265398.717099722</v>
      </c>
      <c r="N42" s="33">
        <f t="shared" si="26"/>
        <v>24.127398985641204</v>
      </c>
      <c r="O42" s="4"/>
      <c r="Q42" s="27" t="s">
        <v>60</v>
      </c>
      <c r="R42" s="29">
        <f t="shared" si="17"/>
        <v>93893.200773440825</v>
      </c>
      <c r="S42" s="29">
        <f t="shared" si="18"/>
        <v>461684.79938321735</v>
      </c>
      <c r="T42" s="35">
        <f t="shared" si="19"/>
        <v>24.127398985641204</v>
      </c>
      <c r="U42" s="42">
        <v>0.81758889711164551</v>
      </c>
      <c r="V42" s="43">
        <f t="shared" si="31"/>
        <v>0.18241110288835449</v>
      </c>
      <c r="W42" s="29">
        <f t="shared" si="27"/>
        <v>377468.36594093597</v>
      </c>
      <c r="X42" s="29">
        <f t="shared" si="20"/>
        <v>1638102.4603293808</v>
      </c>
      <c r="Y42" s="35">
        <f t="shared" si="28"/>
        <v>17.446443904729936</v>
      </c>
      <c r="Z42" s="36">
        <f t="shared" si="29"/>
        <v>6.6809550809112679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990</v>
      </c>
      <c r="E43">
        <v>8</v>
      </c>
      <c r="F43" s="3">
        <f t="shared" si="21"/>
        <v>8.0808080808080808E-3</v>
      </c>
      <c r="G43" s="2">
        <v>0.5</v>
      </c>
      <c r="H43" s="3">
        <f t="shared" si="22"/>
        <v>3.9603960396039604E-2</v>
      </c>
      <c r="I43" s="3">
        <f t="shared" si="23"/>
        <v>0.96039603960396036</v>
      </c>
      <c r="J43" s="5">
        <f t="shared" si="30"/>
        <v>90780.718979846104</v>
      </c>
      <c r="K43" s="5">
        <f t="shared" si="24"/>
        <v>3595.2759992018259</v>
      </c>
      <c r="L43" s="5">
        <f t="shared" si="25"/>
        <v>444915.40490122599</v>
      </c>
      <c r="M43" s="5">
        <f t="shared" si="16"/>
        <v>1803713.9177165048</v>
      </c>
      <c r="N43" s="33">
        <f t="shared" si="26"/>
        <v>19.868909808006045</v>
      </c>
      <c r="O43" s="4"/>
      <c r="Q43" s="27" t="s">
        <v>62</v>
      </c>
      <c r="R43" s="29">
        <f t="shared" si="17"/>
        <v>90780.718979846104</v>
      </c>
      <c r="S43" s="29">
        <f t="shared" si="18"/>
        <v>444915.40490122599</v>
      </c>
      <c r="T43" s="35">
        <f t="shared" si="19"/>
        <v>19.868909808006045</v>
      </c>
      <c r="U43" s="42">
        <v>0.77888026534586052</v>
      </c>
      <c r="V43" s="43">
        <f t="shared" si="31"/>
        <v>0.22111973465413948</v>
      </c>
      <c r="W43" s="29">
        <f t="shared" si="27"/>
        <v>346535.82862592785</v>
      </c>
      <c r="X43" s="29">
        <f t="shared" si="20"/>
        <v>1260634.0943884449</v>
      </c>
      <c r="Y43" s="35">
        <f t="shared" si="28"/>
        <v>13.886584161867166</v>
      </c>
      <c r="Z43" s="36">
        <f t="shared" si="29"/>
        <v>5.9823256461388787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712</v>
      </c>
      <c r="E44">
        <v>14</v>
      </c>
      <c r="F44" s="3">
        <f t="shared" si="21"/>
        <v>1.9662921348314606E-2</v>
      </c>
      <c r="G44" s="2">
        <v>0.5</v>
      </c>
      <c r="H44" s="3">
        <f t="shared" si="22"/>
        <v>9.3708165997322609E-2</v>
      </c>
      <c r="I44" s="3">
        <f t="shared" si="23"/>
        <v>0.90629183400267743</v>
      </c>
      <c r="J44" s="5">
        <f t="shared" si="30"/>
        <v>87185.442980644279</v>
      </c>
      <c r="K44" s="5">
        <f t="shared" si="24"/>
        <v>8169.9879633803193</v>
      </c>
      <c r="L44" s="5">
        <f t="shared" si="25"/>
        <v>415502.24499477062</v>
      </c>
      <c r="M44" s="5">
        <f t="shared" si="16"/>
        <v>1358798.5128152787</v>
      </c>
      <c r="N44" s="33">
        <f t="shared" si="26"/>
        <v>15.585153511428974</v>
      </c>
      <c r="O44" s="4"/>
      <c r="Q44" s="27" t="s">
        <v>64</v>
      </c>
      <c r="R44" s="29">
        <f t="shared" si="17"/>
        <v>87185.442980644279</v>
      </c>
      <c r="S44" s="29">
        <f t="shared" si="18"/>
        <v>415502.24499477062</v>
      </c>
      <c r="T44" s="35">
        <f t="shared" si="19"/>
        <v>15.585153511428974</v>
      </c>
      <c r="U44" s="42">
        <v>0.71980976748499381</v>
      </c>
      <c r="V44" s="43">
        <f t="shared" si="31"/>
        <v>0.28019023251500619</v>
      </c>
      <c r="W44" s="29">
        <f t="shared" si="27"/>
        <v>299082.57435917878</v>
      </c>
      <c r="X44" s="29">
        <f t="shared" si="20"/>
        <v>914098.26576251711</v>
      </c>
      <c r="Y44" s="35">
        <f t="shared" si="28"/>
        <v>10.484528546416318</v>
      </c>
      <c r="Z44" s="36">
        <f t="shared" si="29"/>
        <v>5.1006249650126563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478</v>
      </c>
      <c r="E45">
        <v>18</v>
      </c>
      <c r="F45" s="3">
        <f t="shared" si="21"/>
        <v>3.7656903765690378E-2</v>
      </c>
      <c r="G45" s="2">
        <v>0.5</v>
      </c>
      <c r="H45" s="3">
        <f t="shared" si="22"/>
        <v>0.17208413001912046</v>
      </c>
      <c r="I45" s="3">
        <f t="shared" si="23"/>
        <v>0.82791586998087952</v>
      </c>
      <c r="J45" s="5">
        <f t="shared" si="30"/>
        <v>79015.455017263957</v>
      </c>
      <c r="K45" s="5">
        <f t="shared" si="24"/>
        <v>13597.305834710814</v>
      </c>
      <c r="L45" s="5">
        <f t="shared" si="25"/>
        <v>361084.0104995427</v>
      </c>
      <c r="M45" s="5">
        <f t="shared" si="16"/>
        <v>943296.2678205081</v>
      </c>
      <c r="N45" s="33">
        <f t="shared" si="26"/>
        <v>11.938123593851467</v>
      </c>
      <c r="O45" s="4"/>
      <c r="Q45" s="27" t="s">
        <v>66</v>
      </c>
      <c r="R45" s="29">
        <f t="shared" si="17"/>
        <v>79015.455017263957</v>
      </c>
      <c r="S45" s="29">
        <f t="shared" si="18"/>
        <v>361084.0104995427</v>
      </c>
      <c r="T45" s="35">
        <f t="shared" si="19"/>
        <v>11.938123593851467</v>
      </c>
      <c r="U45" s="42">
        <v>0.68480776711742686</v>
      </c>
      <c r="V45" s="43">
        <f t="shared" si="31"/>
        <v>0.31519223288257314</v>
      </c>
      <c r="W45" s="29">
        <f t="shared" si="27"/>
        <v>247273.13497199735</v>
      </c>
      <c r="X45" s="29">
        <f t="shared" si="20"/>
        <v>615015.69140333834</v>
      </c>
      <c r="Y45" s="35">
        <f t="shared" si="28"/>
        <v>7.783486044204448</v>
      </c>
      <c r="Z45" s="36">
        <f t="shared" si="29"/>
        <v>4.1546375496470187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305</v>
      </c>
      <c r="E46">
        <v>24</v>
      </c>
      <c r="F46" s="3">
        <f t="shared" si="21"/>
        <v>7.8688524590163941E-2</v>
      </c>
      <c r="G46" s="2">
        <v>0.5</v>
      </c>
      <c r="H46" s="3">
        <f t="shared" si="22"/>
        <v>0.32876712328767127</v>
      </c>
      <c r="I46" s="3">
        <f t="shared" si="23"/>
        <v>0.67123287671232879</v>
      </c>
      <c r="J46" s="5">
        <f t="shared" si="30"/>
        <v>65418.149182553141</v>
      </c>
      <c r="K46" s="5">
        <f t="shared" si="24"/>
        <v>21507.33671755172</v>
      </c>
      <c r="L46" s="5">
        <f t="shared" si="25"/>
        <v>273322.40411888639</v>
      </c>
      <c r="M46" s="5">
        <f>L46+M47</f>
        <v>582212.25732096541</v>
      </c>
      <c r="N46" s="33">
        <f t="shared" si="26"/>
        <v>8.8998582900330661</v>
      </c>
      <c r="O46" s="4"/>
      <c r="Q46" s="27" t="s">
        <v>68</v>
      </c>
      <c r="R46" s="29">
        <f t="shared" si="17"/>
        <v>65418.149182553141</v>
      </c>
      <c r="S46" s="29">
        <f t="shared" si="18"/>
        <v>273322.40411888639</v>
      </c>
      <c r="T46" s="35">
        <f t="shared" si="19"/>
        <v>8.8998582900330661</v>
      </c>
      <c r="U46" s="42">
        <v>0.65629805890441617</v>
      </c>
      <c r="V46" s="43">
        <f t="shared" si="31"/>
        <v>0.34370194109558383</v>
      </c>
      <c r="W46" s="29">
        <f t="shared" si="27"/>
        <v>179380.96327831355</v>
      </c>
      <c r="X46" s="29">
        <f>X47+W46</f>
        <v>367742.55643134099</v>
      </c>
      <c r="Y46" s="35">
        <f t="shared" si="28"/>
        <v>5.6214148676865507</v>
      </c>
      <c r="Z46" s="36">
        <f t="shared" si="29"/>
        <v>3.2784434223465153</v>
      </c>
    </row>
    <row r="47" spans="1:26" s="2" customFormat="1" x14ac:dyDescent="0.25">
      <c r="A47" s="12">
        <v>19</v>
      </c>
      <c r="B47" s="13" t="s">
        <v>69</v>
      </c>
      <c r="C47" s="12"/>
      <c r="D47">
        <v>204</v>
      </c>
      <c r="E47">
        <v>29</v>
      </c>
      <c r="F47" s="17">
        <f t="shared" si="21"/>
        <v>0.14215686274509803</v>
      </c>
      <c r="G47" s="12"/>
      <c r="H47" s="17">
        <v>1</v>
      </c>
      <c r="I47" s="17">
        <f t="shared" si="23"/>
        <v>0</v>
      </c>
      <c r="J47" s="21">
        <f t="shared" si="30"/>
        <v>43910.812465001422</v>
      </c>
      <c r="K47" s="21">
        <f t="shared" si="24"/>
        <v>43910.812465001422</v>
      </c>
      <c r="L47" s="21">
        <f>K47/F47</f>
        <v>308889.85320207896</v>
      </c>
      <c r="M47" s="21">
        <f>L47</f>
        <v>308889.85320207896</v>
      </c>
      <c r="N47" s="34">
        <f t="shared" si="26"/>
        <v>7.0344827586206895</v>
      </c>
      <c r="O47" s="4"/>
      <c r="Q47" s="30" t="s">
        <v>69</v>
      </c>
      <c r="R47" s="31">
        <f t="shared" si="17"/>
        <v>43910.812465001422</v>
      </c>
      <c r="S47" s="31">
        <f t="shared" si="18"/>
        <v>308889.85320207896</v>
      </c>
      <c r="T47" s="38">
        <f t="shared" si="19"/>
        <v>7.0344827586206895</v>
      </c>
      <c r="U47" s="44">
        <v>0.6098018151143324</v>
      </c>
      <c r="V47" s="45">
        <f t="shared" si="31"/>
        <v>0.3901981848856676</v>
      </c>
      <c r="W47" s="31">
        <f t="shared" si="27"/>
        <v>188361.59315302744</v>
      </c>
      <c r="X47" s="31">
        <f>W47</f>
        <v>188361.59315302744</v>
      </c>
      <c r="Y47" s="38">
        <f t="shared" si="28"/>
        <v>4.2896403545973731</v>
      </c>
      <c r="Z47" s="37">
        <f t="shared" si="29"/>
        <v>2.7448424040233164</v>
      </c>
    </row>
    <row r="48" spans="1:26" s="2" customFormat="1" ht="13.2" x14ac:dyDescent="0.25">
      <c r="B48" s="2" t="s">
        <v>70</v>
      </c>
      <c r="D48" s="25">
        <f>SUM(D29:D47)</f>
        <v>25159</v>
      </c>
      <c r="E48" s="25">
        <f>SUM(E29:E47)</f>
        <v>126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426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7701937.2426985633</v>
      </c>
      <c r="N54" s="32">
        <f>M54/J54</f>
        <v>77.019372426985626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77.019372426985626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6802789.8865798293</v>
      </c>
      <c r="Y54" s="40">
        <f>X54/R54</f>
        <v>68.027898865798292</v>
      </c>
      <c r="Z54" s="36">
        <f>T54-Y54</f>
        <v>8.991473561187334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2065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7601937.2426985633</v>
      </c>
      <c r="N55" s="33">
        <f t="shared" ref="N55:N72" si="43">M55/J55</f>
        <v>76.019372426985626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76.019372426985626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6706619.0001075435</v>
      </c>
      <c r="Y55" s="35">
        <f t="shared" ref="Y55:Y72" si="45">X55/R55</f>
        <v>67.066190001075441</v>
      </c>
      <c r="Z55" s="36">
        <f t="shared" ref="Z55:Z72" si="46">T55-Y55</f>
        <v>8.9531824259101853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3076</v>
      </c>
      <c r="E56" s="49">
        <f t="shared" si="37"/>
        <v>3</v>
      </c>
      <c r="F56" s="3">
        <f t="shared" si="38"/>
        <v>9.7529258777633292E-4</v>
      </c>
      <c r="G56" s="2">
        <v>0.5</v>
      </c>
      <c r="H56" s="3">
        <f t="shared" si="39"/>
        <v>4.8646019134100859E-3</v>
      </c>
      <c r="I56" s="3">
        <f t="shared" si="40"/>
        <v>0.99513539808658991</v>
      </c>
      <c r="J56" s="5">
        <f t="shared" ref="J56:J72" si="47">I55*J55</f>
        <v>100000</v>
      </c>
      <c r="K56" s="5">
        <f t="shared" si="41"/>
        <v>486.46019134100857</v>
      </c>
      <c r="L56" s="5">
        <f t="shared" si="42"/>
        <v>498783.84952164744</v>
      </c>
      <c r="M56" s="5">
        <f t="shared" si="32"/>
        <v>7201937.2426985633</v>
      </c>
      <c r="N56" s="33">
        <f t="shared" si="43"/>
        <v>72.019372426985626</v>
      </c>
      <c r="O56" s="4"/>
      <c r="Q56" s="27" t="s">
        <v>38</v>
      </c>
      <c r="R56" s="29">
        <f t="shared" si="33"/>
        <v>100000</v>
      </c>
      <c r="S56" s="29">
        <f t="shared" si="34"/>
        <v>498783.84952164744</v>
      </c>
      <c r="T56" s="35">
        <f t="shared" si="35"/>
        <v>72.019372426985626</v>
      </c>
      <c r="U56" s="42">
        <v>0.96170886472285344</v>
      </c>
      <c r="V56" s="43">
        <f>1-U56</f>
        <v>3.829113527714656E-2</v>
      </c>
      <c r="W56" s="29">
        <f t="shared" si="44"/>
        <v>479684.84966555814</v>
      </c>
      <c r="X56" s="29">
        <f t="shared" si="36"/>
        <v>6321935.4542184025</v>
      </c>
      <c r="Y56" s="35">
        <f t="shared" si="45"/>
        <v>63.219354542184028</v>
      </c>
      <c r="Z56" s="36">
        <f t="shared" si="46"/>
        <v>8.8000178848015977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2982</v>
      </c>
      <c r="E57" s="49">
        <f t="shared" si="37"/>
        <v>4</v>
      </c>
      <c r="F57" s="3">
        <f t="shared" si="38"/>
        <v>1.3413816230717639E-3</v>
      </c>
      <c r="G57" s="2">
        <v>0.5</v>
      </c>
      <c r="H57" s="3">
        <f t="shared" si="39"/>
        <v>6.6844919786096255E-3</v>
      </c>
      <c r="I57" s="3">
        <f t="shared" si="40"/>
        <v>0.99331550802139035</v>
      </c>
      <c r="J57" s="5">
        <f t="shared" si="47"/>
        <v>99513.539808658985</v>
      </c>
      <c r="K57" s="5">
        <f t="shared" si="41"/>
        <v>665.19745861403067</v>
      </c>
      <c r="L57" s="5">
        <f t="shared" si="42"/>
        <v>495904.70539675991</v>
      </c>
      <c r="M57" s="5">
        <f t="shared" si="32"/>
        <v>6703153.3931769161</v>
      </c>
      <c r="N57" s="33">
        <f t="shared" si="43"/>
        <v>67.359209672025486</v>
      </c>
      <c r="O57" s="4"/>
      <c r="Q57" s="27" t="s">
        <v>40</v>
      </c>
      <c r="R57" s="29">
        <f t="shared" si="33"/>
        <v>99513.539808658985</v>
      </c>
      <c r="S57" s="29">
        <f t="shared" si="34"/>
        <v>495904.70539675991</v>
      </c>
      <c r="T57" s="35">
        <f t="shared" si="35"/>
        <v>67.359209672025486</v>
      </c>
      <c r="U57" s="42">
        <v>0.96170886472285344</v>
      </c>
      <c r="V57" s="43">
        <f>1-U57</f>
        <v>3.829113527714656E-2</v>
      </c>
      <c r="W57" s="29">
        <f t="shared" si="44"/>
        <v>476915.95123783906</v>
      </c>
      <c r="X57" s="29">
        <f t="shared" si="36"/>
        <v>5842250.6045528445</v>
      </c>
      <c r="Y57" s="35">
        <f t="shared" si="45"/>
        <v>58.708097569296719</v>
      </c>
      <c r="Z57" s="36">
        <f t="shared" si="46"/>
        <v>8.6511121027287672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3076</v>
      </c>
      <c r="E58" s="49">
        <f t="shared" si="37"/>
        <v>5</v>
      </c>
      <c r="F58" s="3">
        <f t="shared" si="38"/>
        <v>1.6254876462938881E-3</v>
      </c>
      <c r="G58" s="2">
        <v>0.5</v>
      </c>
      <c r="H58" s="3">
        <f t="shared" si="39"/>
        <v>8.0945442771571952E-3</v>
      </c>
      <c r="I58" s="3">
        <f t="shared" si="40"/>
        <v>0.99190545572284283</v>
      </c>
      <c r="J58" s="5">
        <f t="shared" si="47"/>
        <v>98848.342350044957</v>
      </c>
      <c r="K58" s="5">
        <f t="shared" si="41"/>
        <v>800.13228387603158</v>
      </c>
      <c r="L58" s="5">
        <f t="shared" si="42"/>
        <v>492241.38104053476</v>
      </c>
      <c r="M58" s="5">
        <f t="shared" si="32"/>
        <v>6207248.6877801558</v>
      </c>
      <c r="N58" s="33">
        <f t="shared" si="43"/>
        <v>62.795678108580162</v>
      </c>
      <c r="O58" s="4"/>
      <c r="Q58" s="27" t="s">
        <v>42</v>
      </c>
      <c r="R58" s="29">
        <f t="shared" si="33"/>
        <v>98848.342350044957</v>
      </c>
      <c r="S58" s="29">
        <f t="shared" si="34"/>
        <v>492241.38104053476</v>
      </c>
      <c r="T58" s="35">
        <f t="shared" si="35"/>
        <v>62.795678108580162</v>
      </c>
      <c r="U58" s="42">
        <v>0.96170886472285344</v>
      </c>
      <c r="V58" s="43">
        <f>1-U58</f>
        <v>3.829113527714656E-2</v>
      </c>
      <c r="W58" s="29">
        <f t="shared" si="44"/>
        <v>473392.89973010222</v>
      </c>
      <c r="X58" s="29">
        <f t="shared" si="36"/>
        <v>5365334.6533150058</v>
      </c>
      <c r="Y58" s="35">
        <f t="shared" si="45"/>
        <v>54.278448436849942</v>
      </c>
      <c r="Z58" s="36">
        <f t="shared" si="46"/>
        <v>8.5172296717302203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3621</v>
      </c>
      <c r="E59" s="49">
        <f t="shared" si="37"/>
        <v>3</v>
      </c>
      <c r="F59" s="3">
        <f t="shared" si="38"/>
        <v>8.2850041425020708E-4</v>
      </c>
      <c r="G59" s="2">
        <v>0.5</v>
      </c>
      <c r="H59" s="3">
        <f t="shared" si="39"/>
        <v>4.1339396444811903E-3</v>
      </c>
      <c r="I59" s="3">
        <f t="shared" si="40"/>
        <v>0.99586606035551883</v>
      </c>
      <c r="J59" s="5">
        <f t="shared" si="47"/>
        <v>98048.210066168933</v>
      </c>
      <c r="K59" s="5">
        <f t="shared" si="41"/>
        <v>405.32538266295546</v>
      </c>
      <c r="L59" s="5">
        <f t="shared" si="42"/>
        <v>489227.73687418731</v>
      </c>
      <c r="M59" s="5">
        <f t="shared" si="32"/>
        <v>5715007.3067396209</v>
      </c>
      <c r="N59" s="33">
        <f t="shared" si="43"/>
        <v>58.287727056748757</v>
      </c>
      <c r="O59" s="4"/>
      <c r="Q59" s="27" t="s">
        <v>44</v>
      </c>
      <c r="R59" s="29">
        <f t="shared" si="33"/>
        <v>98048.210066168933</v>
      </c>
      <c r="S59" s="29">
        <f t="shared" si="34"/>
        <v>489227.73687418731</v>
      </c>
      <c r="T59" s="35">
        <f t="shared" si="35"/>
        <v>58.287727056748757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471171.16746574797</v>
      </c>
      <c r="X59" s="29">
        <f t="shared" si="36"/>
        <v>4891941.7535849037</v>
      </c>
      <c r="Y59" s="35">
        <f t="shared" si="45"/>
        <v>49.893228548318447</v>
      </c>
      <c r="Z59" s="36">
        <f t="shared" si="46"/>
        <v>8.3944985084303099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3766</v>
      </c>
      <c r="E60" s="49">
        <f t="shared" si="37"/>
        <v>4</v>
      </c>
      <c r="F60" s="3">
        <f t="shared" si="38"/>
        <v>1.0621348911311736E-3</v>
      </c>
      <c r="G60" s="2">
        <v>0.5</v>
      </c>
      <c r="H60" s="3">
        <f t="shared" si="39"/>
        <v>5.2966101694915243E-3</v>
      </c>
      <c r="I60" s="3">
        <f t="shared" si="40"/>
        <v>0.99470338983050843</v>
      </c>
      <c r="J60" s="5">
        <f t="shared" si="47"/>
        <v>97642.884683505981</v>
      </c>
      <c r="K60" s="5">
        <f t="shared" si="41"/>
        <v>517.17629599314603</v>
      </c>
      <c r="L60" s="5">
        <f t="shared" si="42"/>
        <v>486921.48267754703</v>
      </c>
      <c r="M60" s="5">
        <f t="shared" si="32"/>
        <v>5225779.5698654335</v>
      </c>
      <c r="N60" s="33">
        <f t="shared" si="43"/>
        <v>53.519307492849826</v>
      </c>
      <c r="O60" s="4"/>
      <c r="Q60" s="27" t="s">
        <v>46</v>
      </c>
      <c r="R60" s="29">
        <f t="shared" si="33"/>
        <v>97642.884683505981</v>
      </c>
      <c r="S60" s="29">
        <f t="shared" si="34"/>
        <v>486921.48267754703</v>
      </c>
      <c r="T60" s="35">
        <f t="shared" si="35"/>
        <v>53.519307492849826</v>
      </c>
      <c r="U60" s="42">
        <v>0.95736753435116873</v>
      </c>
      <c r="V60" s="43">
        <f t="shared" si="48"/>
        <v>4.2632465648831275E-2</v>
      </c>
      <c r="W60" s="29">
        <f t="shared" si="44"/>
        <v>466162.81929361849</v>
      </c>
      <c r="X60" s="29">
        <f t="shared" si="36"/>
        <v>4420770.5861191554</v>
      </c>
      <c r="Y60" s="35">
        <f t="shared" si="45"/>
        <v>45.274887160988598</v>
      </c>
      <c r="Z60" s="36">
        <f t="shared" si="46"/>
        <v>8.2444203318612281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3673</v>
      </c>
      <c r="E61" s="49">
        <f t="shared" si="37"/>
        <v>4</v>
      </c>
      <c r="F61" s="3">
        <f t="shared" si="38"/>
        <v>1.0890280424720937E-3</v>
      </c>
      <c r="G61" s="2">
        <v>0.5</v>
      </c>
      <c r="H61" s="3">
        <f t="shared" si="39"/>
        <v>5.4303556882975843E-3</v>
      </c>
      <c r="I61" s="3">
        <f t="shared" si="40"/>
        <v>0.99456964431170236</v>
      </c>
      <c r="J61" s="5">
        <f t="shared" si="47"/>
        <v>97125.70838751283</v>
      </c>
      <c r="K61" s="5">
        <f t="shared" si="41"/>
        <v>527.42714302206264</v>
      </c>
      <c r="L61" s="5">
        <f t="shared" si="42"/>
        <v>484309.97408000898</v>
      </c>
      <c r="M61" s="5">
        <f t="shared" si="32"/>
        <v>4738858.0871878862</v>
      </c>
      <c r="N61" s="33">
        <f t="shared" si="43"/>
        <v>48.790975796858618</v>
      </c>
      <c r="O61" s="4"/>
      <c r="Q61" s="27" t="s">
        <v>48</v>
      </c>
      <c r="R61" s="29">
        <f t="shared" si="33"/>
        <v>97125.70838751283</v>
      </c>
      <c r="S61" s="29">
        <f t="shared" si="34"/>
        <v>484309.97408000898</v>
      </c>
      <c r="T61" s="35">
        <f t="shared" si="35"/>
        <v>48.790975796858618</v>
      </c>
      <c r="U61" s="42">
        <v>0.95681081085376496</v>
      </c>
      <c r="V61" s="43">
        <f t="shared" si="48"/>
        <v>4.3189189146235041E-2</v>
      </c>
      <c r="W61" s="29">
        <f t="shared" si="44"/>
        <v>463393.01900405926</v>
      </c>
      <c r="X61" s="29">
        <f t="shared" si="36"/>
        <v>3954607.7668255372</v>
      </c>
      <c r="Y61" s="35">
        <f t="shared" si="45"/>
        <v>40.716385316310031</v>
      </c>
      <c r="Z61" s="36">
        <f t="shared" si="46"/>
        <v>8.0745904805485864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4080</v>
      </c>
      <c r="E62" s="49">
        <f t="shared" si="37"/>
        <v>10</v>
      </c>
      <c r="F62" s="3">
        <f t="shared" si="38"/>
        <v>2.4509803921568627E-3</v>
      </c>
      <c r="G62" s="2">
        <v>0.5</v>
      </c>
      <c r="H62" s="3">
        <f t="shared" si="39"/>
        <v>1.2180267965895249E-2</v>
      </c>
      <c r="I62" s="3">
        <f t="shared" si="40"/>
        <v>0.98781973203410478</v>
      </c>
      <c r="J62" s="5">
        <f t="shared" si="47"/>
        <v>96598.281244490761</v>
      </c>
      <c r="K62" s="5">
        <f t="shared" si="41"/>
        <v>1176.5929506028106</v>
      </c>
      <c r="L62" s="5">
        <f t="shared" si="42"/>
        <v>480049.92384594685</v>
      </c>
      <c r="M62" s="5">
        <f t="shared" si="32"/>
        <v>4254548.1131078769</v>
      </c>
      <c r="N62" s="33">
        <f t="shared" si="43"/>
        <v>44.043724777458443</v>
      </c>
      <c r="O62" s="4"/>
      <c r="Q62" s="27" t="s">
        <v>50</v>
      </c>
      <c r="R62" s="29">
        <f t="shared" si="33"/>
        <v>96598.281244490761</v>
      </c>
      <c r="S62" s="29">
        <f t="shared" si="34"/>
        <v>480049.92384594685</v>
      </c>
      <c r="T62" s="35">
        <f t="shared" si="35"/>
        <v>44.043724777458443</v>
      </c>
      <c r="U62" s="42">
        <v>0.94800928093814252</v>
      </c>
      <c r="V62" s="43">
        <f t="shared" si="48"/>
        <v>5.1990719061857482E-2</v>
      </c>
      <c r="W62" s="29">
        <f t="shared" si="44"/>
        <v>455091.78311960615</v>
      </c>
      <c r="X62" s="29">
        <f t="shared" si="36"/>
        <v>3491214.7478214777</v>
      </c>
      <c r="Y62" s="35">
        <f t="shared" si="45"/>
        <v>36.141582467551309</v>
      </c>
      <c r="Z62" s="36">
        <f t="shared" si="46"/>
        <v>7.9021423099071342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4141</v>
      </c>
      <c r="E63" s="49">
        <f t="shared" si="37"/>
        <v>13</v>
      </c>
      <c r="F63" s="3">
        <f t="shared" si="38"/>
        <v>3.1393383240763103E-3</v>
      </c>
      <c r="G63" s="2">
        <v>0.5</v>
      </c>
      <c r="H63" s="3">
        <f t="shared" si="39"/>
        <v>1.5574457889061939E-2</v>
      </c>
      <c r="I63" s="3">
        <f t="shared" si="40"/>
        <v>0.98442554211093802</v>
      </c>
      <c r="J63" s="5">
        <f t="shared" si="47"/>
        <v>95421.688293887957</v>
      </c>
      <c r="K63" s="5">
        <f t="shared" si="41"/>
        <v>1486.1410660363524</v>
      </c>
      <c r="L63" s="5">
        <f t="shared" si="42"/>
        <v>473393.0888043489</v>
      </c>
      <c r="M63" s="5">
        <f t="shared" si="32"/>
        <v>3774498.1892619296</v>
      </c>
      <c r="N63" s="33">
        <f t="shared" si="43"/>
        <v>39.55597785732845</v>
      </c>
      <c r="O63" s="4"/>
      <c r="Q63" s="27" t="s">
        <v>52</v>
      </c>
      <c r="R63" s="29">
        <f t="shared" si="33"/>
        <v>95421.688293887957</v>
      </c>
      <c r="S63" s="29">
        <f t="shared" si="34"/>
        <v>473393.0888043489</v>
      </c>
      <c r="T63" s="35">
        <f t="shared" si="35"/>
        <v>39.55597785732845</v>
      </c>
      <c r="U63" s="42">
        <v>0.94216194080535964</v>
      </c>
      <c r="V63" s="43">
        <f t="shared" si="48"/>
        <v>5.7838059194640357E-2</v>
      </c>
      <c r="W63" s="29">
        <f t="shared" si="44"/>
        <v>446012.95131174935</v>
      </c>
      <c r="X63" s="29">
        <f t="shared" si="36"/>
        <v>3036122.9647018714</v>
      </c>
      <c r="Y63" s="35">
        <f t="shared" si="45"/>
        <v>31.817954796093712</v>
      </c>
      <c r="Z63" s="36">
        <f t="shared" si="46"/>
        <v>7.7380230612347383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4435</v>
      </c>
      <c r="E64" s="49">
        <f t="shared" si="37"/>
        <v>26</v>
      </c>
      <c r="F64" s="3">
        <f t="shared" si="38"/>
        <v>5.8624577226606541E-3</v>
      </c>
      <c r="G64" s="2">
        <v>0.5</v>
      </c>
      <c r="H64" s="3">
        <f t="shared" si="39"/>
        <v>2.8888888888888888E-2</v>
      </c>
      <c r="I64" s="3">
        <f t="shared" si="40"/>
        <v>0.97111111111111115</v>
      </c>
      <c r="J64" s="5">
        <f t="shared" si="47"/>
        <v>93935.547227851595</v>
      </c>
      <c r="K64" s="5">
        <f t="shared" si="41"/>
        <v>2713.6935865823793</v>
      </c>
      <c r="L64" s="5">
        <f t="shared" si="42"/>
        <v>462893.50217280205</v>
      </c>
      <c r="M64" s="5">
        <f t="shared" si="32"/>
        <v>3301105.1004575808</v>
      </c>
      <c r="N64" s="33">
        <f t="shared" si="43"/>
        <v>35.14223526531832</v>
      </c>
      <c r="O64" s="4"/>
      <c r="Q64" s="27" t="s">
        <v>54</v>
      </c>
      <c r="R64" s="29">
        <f t="shared" si="33"/>
        <v>93935.547227851595</v>
      </c>
      <c r="S64" s="29">
        <f t="shared" si="34"/>
        <v>462893.50217280205</v>
      </c>
      <c r="T64" s="35">
        <f t="shared" si="35"/>
        <v>35.14223526531832</v>
      </c>
      <c r="U64" s="42">
        <v>0.92489605986448908</v>
      </c>
      <c r="V64" s="43">
        <f t="shared" si="48"/>
        <v>7.5103940135510916E-2</v>
      </c>
      <c r="W64" s="29">
        <f t="shared" si="44"/>
        <v>428128.37629649893</v>
      </c>
      <c r="X64" s="29">
        <f t="shared" si="36"/>
        <v>2590110.013390122</v>
      </c>
      <c r="Y64" s="35">
        <f t="shared" si="45"/>
        <v>27.573267946238808</v>
      </c>
      <c r="Z64" s="36">
        <f t="shared" si="46"/>
        <v>7.5689673190795119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4111</v>
      </c>
      <c r="E65" s="49">
        <f t="shared" si="37"/>
        <v>28</v>
      </c>
      <c r="F65" s="3">
        <f t="shared" si="38"/>
        <v>6.8109948917538313E-3</v>
      </c>
      <c r="G65" s="2">
        <v>0.5</v>
      </c>
      <c r="H65" s="3">
        <f t="shared" si="39"/>
        <v>3.3484812245874192E-2</v>
      </c>
      <c r="I65" s="3">
        <f t="shared" si="40"/>
        <v>0.96651518775412582</v>
      </c>
      <c r="J65" s="5">
        <f t="shared" si="47"/>
        <v>91221.853641269219</v>
      </c>
      <c r="K65" s="5">
        <f t="shared" si="41"/>
        <v>3054.5466418985147</v>
      </c>
      <c r="L65" s="5">
        <f t="shared" si="42"/>
        <v>448472.90160159982</v>
      </c>
      <c r="M65" s="5">
        <f t="shared" si="32"/>
        <v>2838211.5982847787</v>
      </c>
      <c r="N65" s="33">
        <f t="shared" si="43"/>
        <v>31.113285742318634</v>
      </c>
      <c r="O65" s="4"/>
      <c r="Q65" s="27" t="s">
        <v>56</v>
      </c>
      <c r="R65" s="29">
        <f t="shared" si="33"/>
        <v>91221.853641269219</v>
      </c>
      <c r="S65" s="29">
        <f t="shared" si="34"/>
        <v>448472.90160159982</v>
      </c>
      <c r="T65" s="35">
        <f t="shared" si="35"/>
        <v>31.113285742318634</v>
      </c>
      <c r="U65" s="42">
        <v>0.89970667843387275</v>
      </c>
      <c r="V65" s="43">
        <f t="shared" si="48"/>
        <v>0.10029332156612725</v>
      </c>
      <c r="W65" s="29">
        <f t="shared" si="44"/>
        <v>403494.0646675764</v>
      </c>
      <c r="X65" s="29">
        <f t="shared" si="36"/>
        <v>2161981.6370936232</v>
      </c>
      <c r="Y65" s="35">
        <f t="shared" si="45"/>
        <v>23.700259869697845</v>
      </c>
      <c r="Z65" s="36">
        <f t="shared" si="46"/>
        <v>7.4130258726207892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3240</v>
      </c>
      <c r="E66" s="49">
        <f t="shared" si="37"/>
        <v>21</v>
      </c>
      <c r="F66" s="3">
        <f t="shared" si="38"/>
        <v>6.4814814814814813E-3</v>
      </c>
      <c r="G66" s="2">
        <v>0.5</v>
      </c>
      <c r="H66" s="3">
        <f t="shared" si="39"/>
        <v>3.1890660592255121E-2</v>
      </c>
      <c r="I66" s="3">
        <f t="shared" si="40"/>
        <v>0.96810933940774491</v>
      </c>
      <c r="J66" s="5">
        <f t="shared" si="47"/>
        <v>88167.306999370703</v>
      </c>
      <c r="K66" s="5">
        <f t="shared" si="41"/>
        <v>2811.7136628500903</v>
      </c>
      <c r="L66" s="5">
        <f t="shared" si="42"/>
        <v>433807.25083972828</v>
      </c>
      <c r="M66" s="5">
        <f t="shared" si="32"/>
        <v>2389738.6966831787</v>
      </c>
      <c r="N66" s="33">
        <f t="shared" si="43"/>
        <v>27.104589875930262</v>
      </c>
      <c r="O66" s="4"/>
      <c r="Q66" s="27" t="s">
        <v>58</v>
      </c>
      <c r="R66" s="29">
        <f t="shared" si="33"/>
        <v>88167.306999370703</v>
      </c>
      <c r="S66" s="29">
        <f t="shared" si="34"/>
        <v>433807.25083972828</v>
      </c>
      <c r="T66" s="35">
        <f t="shared" si="35"/>
        <v>27.104589875930262</v>
      </c>
      <c r="U66" s="42">
        <v>0.86438699185239576</v>
      </c>
      <c r="V66" s="43">
        <f t="shared" si="48"/>
        <v>0.13561300814760424</v>
      </c>
      <c r="W66" s="29">
        <f t="shared" si="44"/>
        <v>374977.34459711041</v>
      </c>
      <c r="X66" s="29">
        <f t="shared" si="36"/>
        <v>1758487.5724260467</v>
      </c>
      <c r="Y66" s="35">
        <f t="shared" si="45"/>
        <v>19.944893773817974</v>
      </c>
      <c r="Z66" s="36">
        <f t="shared" si="46"/>
        <v>7.1596961021122887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2537</v>
      </c>
      <c r="E67" s="49">
        <f t="shared" si="37"/>
        <v>28</v>
      </c>
      <c r="F67" s="3">
        <f t="shared" si="38"/>
        <v>1.1036657469452109E-2</v>
      </c>
      <c r="G67" s="2">
        <v>0.5</v>
      </c>
      <c r="H67" s="3">
        <f t="shared" si="39"/>
        <v>5.3701572688914456E-2</v>
      </c>
      <c r="I67" s="3">
        <f t="shared" si="40"/>
        <v>0.94629842731108549</v>
      </c>
      <c r="J67" s="5">
        <f t="shared" si="47"/>
        <v>85355.593336520615</v>
      </c>
      <c r="K67" s="5">
        <f t="shared" si="41"/>
        <v>4583.7295999665839</v>
      </c>
      <c r="L67" s="5">
        <f t="shared" si="42"/>
        <v>415318.64268268656</v>
      </c>
      <c r="M67" s="5">
        <f t="shared" si="32"/>
        <v>1955931.4458434503</v>
      </c>
      <c r="N67" s="33">
        <f t="shared" si="43"/>
        <v>22.915094013019729</v>
      </c>
      <c r="O67" s="4"/>
      <c r="Q67" s="27" t="s">
        <v>60</v>
      </c>
      <c r="R67" s="29">
        <f t="shared" si="33"/>
        <v>85355.593336520615</v>
      </c>
      <c r="S67" s="29">
        <f t="shared" si="34"/>
        <v>415318.64268268656</v>
      </c>
      <c r="T67" s="35">
        <f t="shared" si="35"/>
        <v>22.915094013019729</v>
      </c>
      <c r="U67" s="42">
        <v>0.82345390469096191</v>
      </c>
      <c r="V67" s="43">
        <f t="shared" si="48"/>
        <v>0.17654609530903809</v>
      </c>
      <c r="W67" s="29">
        <f t="shared" si="44"/>
        <v>341995.75800800865</v>
      </c>
      <c r="X67" s="29">
        <f t="shared" si="36"/>
        <v>1383510.2278289362</v>
      </c>
      <c r="Y67" s="35">
        <f t="shared" si="45"/>
        <v>16.208782268952742</v>
      </c>
      <c r="Z67" s="36">
        <f t="shared" si="46"/>
        <v>6.706311744066987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1929</v>
      </c>
      <c r="E68" s="49">
        <f t="shared" si="37"/>
        <v>33</v>
      </c>
      <c r="F68" s="3">
        <f t="shared" si="38"/>
        <v>1.7107309486780714E-2</v>
      </c>
      <c r="G68" s="2">
        <v>0.5</v>
      </c>
      <c r="H68" s="3">
        <f t="shared" si="39"/>
        <v>8.2028337061894108E-2</v>
      </c>
      <c r="I68" s="3">
        <f t="shared" si="40"/>
        <v>0.91797166293810584</v>
      </c>
      <c r="J68" s="5">
        <f t="shared" si="47"/>
        <v>80771.86373655402</v>
      </c>
      <c r="K68" s="5">
        <f t="shared" si="41"/>
        <v>6625.581663699435</v>
      </c>
      <c r="L68" s="5">
        <f t="shared" si="42"/>
        <v>387295.36452352151</v>
      </c>
      <c r="M68" s="5">
        <f t="shared" si="32"/>
        <v>1540612.8031607638</v>
      </c>
      <c r="N68" s="33">
        <f t="shared" si="43"/>
        <v>19.073631978898437</v>
      </c>
      <c r="O68" s="4"/>
      <c r="Q68" s="27" t="s">
        <v>62</v>
      </c>
      <c r="R68" s="29">
        <f t="shared" si="33"/>
        <v>80771.86373655402</v>
      </c>
      <c r="S68" s="29">
        <f t="shared" si="34"/>
        <v>387295.36452352151</v>
      </c>
      <c r="T68" s="35">
        <f t="shared" si="35"/>
        <v>19.073631978898437</v>
      </c>
      <c r="U68" s="42">
        <v>0.7557222850963411</v>
      </c>
      <c r="V68" s="43">
        <f t="shared" si="48"/>
        <v>0.2442777149036589</v>
      </c>
      <c r="W68" s="29">
        <f t="shared" si="44"/>
        <v>292687.7378849361</v>
      </c>
      <c r="X68" s="29">
        <f t="shared" si="36"/>
        <v>1041514.4698209276</v>
      </c>
      <c r="Y68" s="35">
        <f t="shared" si="45"/>
        <v>12.894520711047813</v>
      </c>
      <c r="Z68" s="36">
        <f t="shared" si="46"/>
        <v>6.1791112678506241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1333</v>
      </c>
      <c r="E69" s="49">
        <f t="shared" si="37"/>
        <v>31</v>
      </c>
      <c r="F69" s="3">
        <f t="shared" si="38"/>
        <v>2.3255813953488372E-2</v>
      </c>
      <c r="G69" s="2">
        <v>0.5</v>
      </c>
      <c r="H69" s="3">
        <f t="shared" si="39"/>
        <v>0.10989010989010987</v>
      </c>
      <c r="I69" s="3">
        <f t="shared" si="40"/>
        <v>0.89010989010989017</v>
      </c>
      <c r="J69" s="5">
        <f t="shared" si="47"/>
        <v>74146.282072854578</v>
      </c>
      <c r="K69" s="5">
        <f t="shared" si="41"/>
        <v>8147.9430849290729</v>
      </c>
      <c r="L69" s="5">
        <f t="shared" si="42"/>
        <v>350361.55265195027</v>
      </c>
      <c r="M69" s="5">
        <f t="shared" si="32"/>
        <v>1153317.4386372422</v>
      </c>
      <c r="N69" s="33">
        <f t="shared" si="43"/>
        <v>15.554622651261418</v>
      </c>
      <c r="O69" s="4"/>
      <c r="Q69" s="27" t="s">
        <v>64</v>
      </c>
      <c r="R69" s="29">
        <f t="shared" si="33"/>
        <v>74146.282072854578</v>
      </c>
      <c r="S69" s="29">
        <f t="shared" si="34"/>
        <v>350361.55265195027</v>
      </c>
      <c r="T69" s="35">
        <f t="shared" si="35"/>
        <v>15.554622651261418</v>
      </c>
      <c r="U69" s="42">
        <v>0.69850988448397933</v>
      </c>
      <c r="V69" s="43">
        <f t="shared" si="48"/>
        <v>0.30149011551602067</v>
      </c>
      <c r="W69" s="29">
        <f t="shared" si="44"/>
        <v>244731.00767054144</v>
      </c>
      <c r="X69" s="29">
        <f t="shared" si="36"/>
        <v>748826.73193599144</v>
      </c>
      <c r="Y69" s="35">
        <f t="shared" si="45"/>
        <v>10.099315987283219</v>
      </c>
      <c r="Z69" s="36">
        <f t="shared" si="46"/>
        <v>5.4553066639781989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842</v>
      </c>
      <c r="E70" s="49">
        <f t="shared" si="37"/>
        <v>37</v>
      </c>
      <c r="F70" s="3">
        <f t="shared" si="38"/>
        <v>4.3942992874109264E-2</v>
      </c>
      <c r="G70" s="2">
        <v>0.5</v>
      </c>
      <c r="H70" s="3">
        <f t="shared" si="39"/>
        <v>0.19796682718031033</v>
      </c>
      <c r="I70" s="3">
        <f t="shared" si="40"/>
        <v>0.80203317281968967</v>
      </c>
      <c r="J70" s="5">
        <f t="shared" si="47"/>
        <v>65998.338987925512</v>
      </c>
      <c r="K70" s="5">
        <f t="shared" si="41"/>
        <v>13065.481768610187</v>
      </c>
      <c r="L70" s="5">
        <f t="shared" si="42"/>
        <v>297327.99051810207</v>
      </c>
      <c r="M70" s="5">
        <f t="shared" si="32"/>
        <v>802955.8859852918</v>
      </c>
      <c r="N70" s="33">
        <f t="shared" si="43"/>
        <v>12.166304460059118</v>
      </c>
      <c r="O70" s="4"/>
      <c r="Q70" s="27" t="s">
        <v>66</v>
      </c>
      <c r="R70" s="29">
        <f t="shared" si="33"/>
        <v>65998.338987925512</v>
      </c>
      <c r="S70" s="29">
        <f t="shared" si="34"/>
        <v>297327.99051810207</v>
      </c>
      <c r="T70" s="35">
        <f t="shared" si="35"/>
        <v>12.166304460059118</v>
      </c>
      <c r="U70" s="42">
        <v>0.67065690345363116</v>
      </c>
      <c r="V70" s="43">
        <f t="shared" si="48"/>
        <v>0.32934309654636884</v>
      </c>
      <c r="W70" s="29">
        <f t="shared" si="44"/>
        <v>199405.06943096095</v>
      </c>
      <c r="X70" s="29">
        <f t="shared" si="36"/>
        <v>504095.72426545003</v>
      </c>
      <c r="Y70" s="35">
        <f t="shared" si="45"/>
        <v>7.6380062285760717</v>
      </c>
      <c r="Z70" s="36">
        <f t="shared" si="46"/>
        <v>4.5282982314830464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490</v>
      </c>
      <c r="E71" s="49">
        <f t="shared" si="49"/>
        <v>32</v>
      </c>
      <c r="F71" s="3">
        <f t="shared" si="38"/>
        <v>6.5306122448979598E-2</v>
      </c>
      <c r="G71" s="2">
        <v>0.5</v>
      </c>
      <c r="H71" s="3">
        <f t="shared" si="39"/>
        <v>0.28070175438596495</v>
      </c>
      <c r="I71" s="3">
        <f t="shared" si="40"/>
        <v>0.7192982456140351</v>
      </c>
      <c r="J71" s="5">
        <f t="shared" si="47"/>
        <v>52932.857219315323</v>
      </c>
      <c r="K71" s="5">
        <f t="shared" si="41"/>
        <v>14858.345886123601</v>
      </c>
      <c r="L71" s="5">
        <f t="shared" si="42"/>
        <v>227518.4213812676</v>
      </c>
      <c r="M71" s="5">
        <f>L71+M72</f>
        <v>505627.89546718972</v>
      </c>
      <c r="N71" s="33">
        <f t="shared" si="43"/>
        <v>9.5522501906941262</v>
      </c>
      <c r="O71" s="4"/>
      <c r="Q71" s="27" t="s">
        <v>68</v>
      </c>
      <c r="R71" s="29">
        <f t="shared" si="33"/>
        <v>52932.857219315323</v>
      </c>
      <c r="S71" s="29">
        <f t="shared" si="34"/>
        <v>227518.4213812676</v>
      </c>
      <c r="T71" s="35">
        <f t="shared" si="35"/>
        <v>9.5522501906941262</v>
      </c>
      <c r="U71" s="42">
        <v>0.63527807449444496</v>
      </c>
      <c r="V71" s="43">
        <f t="shared" si="48"/>
        <v>0.36472192550555504</v>
      </c>
      <c r="W71" s="29">
        <f t="shared" si="44"/>
        <v>144537.46464710744</v>
      </c>
      <c r="X71" s="29">
        <f>X72+W71</f>
        <v>304690.65483448911</v>
      </c>
      <c r="Y71" s="35">
        <f t="shared" si="45"/>
        <v>5.7561724577245528</v>
      </c>
      <c r="Z71" s="36">
        <f t="shared" si="46"/>
        <v>3.7960777329695734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336</v>
      </c>
      <c r="E72" s="50">
        <f t="shared" si="49"/>
        <v>46</v>
      </c>
      <c r="F72" s="17">
        <f t="shared" si="38"/>
        <v>0.13690476190476192</v>
      </c>
      <c r="G72" s="12"/>
      <c r="H72" s="17">
        <v>1</v>
      </c>
      <c r="I72" s="17">
        <f t="shared" si="40"/>
        <v>0</v>
      </c>
      <c r="J72" s="21">
        <f t="shared" si="47"/>
        <v>38074.511333191724</v>
      </c>
      <c r="K72" s="21">
        <f t="shared" si="41"/>
        <v>38074.511333191724</v>
      </c>
      <c r="L72" s="21">
        <f>K72/F72</f>
        <v>278109.47408592212</v>
      </c>
      <c r="M72" s="21">
        <f>L72</f>
        <v>278109.47408592212</v>
      </c>
      <c r="N72" s="34">
        <f t="shared" si="43"/>
        <v>7.3043478260869552</v>
      </c>
      <c r="O72" s="4"/>
      <c r="Q72" s="30" t="s">
        <v>69</v>
      </c>
      <c r="R72" s="31">
        <f t="shared" si="33"/>
        <v>38074.511333191724</v>
      </c>
      <c r="S72" s="31">
        <f t="shared" si="34"/>
        <v>278109.47408592212</v>
      </c>
      <c r="T72" s="38">
        <f t="shared" si="35"/>
        <v>7.3043478260869552</v>
      </c>
      <c r="U72" s="44">
        <v>0.57586384179742911</v>
      </c>
      <c r="V72" s="45">
        <f t="shared" si="48"/>
        <v>0.42413615820257089</v>
      </c>
      <c r="W72" s="31">
        <f t="shared" si="44"/>
        <v>160153.19018738167</v>
      </c>
      <c r="X72" s="31">
        <f>W72</f>
        <v>160153.19018738167</v>
      </c>
      <c r="Y72" s="38">
        <f t="shared" si="45"/>
        <v>4.2063098009551343</v>
      </c>
      <c r="Z72" s="37">
        <f t="shared" si="46"/>
        <v>3.0980380251318209</v>
      </c>
    </row>
    <row r="73" spans="1:26" s="2" customFormat="1" ht="13.2" x14ac:dyDescent="0.25">
      <c r="B73" s="2" t="s">
        <v>70</v>
      </c>
      <c r="D73" s="25">
        <f>SUM(D54:D72)</f>
        <v>50159</v>
      </c>
      <c r="E73" s="25">
        <f>SUM(E54:E72)</f>
        <v>328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73.062214618601502</v>
      </c>
      <c r="F78" s="54">
        <f>$Y$4</f>
        <v>66.026913362590889</v>
      </c>
      <c r="G78" s="54">
        <f>E78-F78</f>
        <v>7.0353012560106123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81.563225607384055</v>
      </c>
      <c r="F79" s="54">
        <f>$Y$29</f>
        <v>71.836591998831224</v>
      </c>
      <c r="G79" s="54">
        <f t="shared" ref="G79:G80" si="50">E79-F79</f>
        <v>9.7266336085528309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77.019372426985626</v>
      </c>
      <c r="F80" s="54">
        <f>$Y$54</f>
        <v>68.027898865798292</v>
      </c>
      <c r="G80" s="54">
        <f t="shared" si="50"/>
        <v>8.991473561187334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17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202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7295482.9478893299</v>
      </c>
      <c r="N4" s="32">
        <f>M4/J4</f>
        <v>72.954829478893302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72.954829478893302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6625260.7759971442</v>
      </c>
      <c r="Y4" s="40">
        <f>X4/R4</f>
        <v>66.25260775997144</v>
      </c>
      <c r="Z4" s="36">
        <f>T4-Y4</f>
        <v>6.7022217189218622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1039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7195482.9478893299</v>
      </c>
      <c r="N5" s="33">
        <f t="shared" ref="N5:N22" si="10">M5/J5</f>
        <v>71.954829478893302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71.954829478893302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6528580.5818222705</v>
      </c>
      <c r="Y5" s="35">
        <f t="shared" ref="Y5:Y22" si="12">X5/R5</f>
        <v>65.285805818222698</v>
      </c>
      <c r="Z5" s="36">
        <f t="shared" ref="Z5:Z22" si="13">T5-Y5</f>
        <v>6.6690236606706037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1504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6795482.9478893299</v>
      </c>
      <c r="N6" s="33">
        <f t="shared" si="10"/>
        <v>67.954829478893302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67.954829478893302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6141859.805122776</v>
      </c>
      <c r="Y6" s="35">
        <f t="shared" si="12"/>
        <v>61.418598051227761</v>
      </c>
      <c r="Z6" s="36">
        <f t="shared" si="13"/>
        <v>6.5362314276655411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1531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6295482.9478893299</v>
      </c>
      <c r="N7" s="33">
        <f t="shared" si="10"/>
        <v>62.954829478893302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62.954829478893302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5658458.8342484077</v>
      </c>
      <c r="Y7" s="35">
        <f t="shared" si="12"/>
        <v>56.584588342484075</v>
      </c>
      <c r="Z7" s="36">
        <f t="shared" si="13"/>
        <v>6.3702411364092271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1622</v>
      </c>
      <c r="E8">
        <v>2</v>
      </c>
      <c r="F8" s="3">
        <f t="shared" si="5"/>
        <v>1.2330456226880395E-3</v>
      </c>
      <c r="G8" s="2">
        <v>0.5</v>
      </c>
      <c r="H8" s="3">
        <f t="shared" si="6"/>
        <v>6.1462814996926856E-3</v>
      </c>
      <c r="I8" s="3">
        <f t="shared" si="7"/>
        <v>0.99385371850030735</v>
      </c>
      <c r="J8" s="5">
        <f t="shared" si="14"/>
        <v>100000</v>
      </c>
      <c r="K8" s="5">
        <f t="shared" si="8"/>
        <v>614.62814996926852</v>
      </c>
      <c r="L8" s="5">
        <f t="shared" si="9"/>
        <v>498463.42962507682</v>
      </c>
      <c r="M8" s="5">
        <f t="shared" si="0"/>
        <v>5795482.9478893299</v>
      </c>
      <c r="N8" s="33">
        <f t="shared" si="10"/>
        <v>57.954829478893302</v>
      </c>
      <c r="O8" s="4"/>
      <c r="Q8" s="27" t="s">
        <v>42</v>
      </c>
      <c r="R8" s="29">
        <f t="shared" si="1"/>
        <v>100000</v>
      </c>
      <c r="S8" s="29">
        <f t="shared" si="2"/>
        <v>498463.42962507682</v>
      </c>
      <c r="T8" s="35">
        <f t="shared" si="3"/>
        <v>57.954829478893302</v>
      </c>
      <c r="U8" s="42">
        <v>0.96680194174873568</v>
      </c>
      <c r="V8" s="43">
        <f>1-U8</f>
        <v>3.3198058251264317E-2</v>
      </c>
      <c r="W8" s="29">
        <f t="shared" si="11"/>
        <v>481915.41165225854</v>
      </c>
      <c r="X8" s="29">
        <f t="shared" si="4"/>
        <v>5175057.8633740395</v>
      </c>
      <c r="Y8" s="35">
        <f t="shared" si="12"/>
        <v>51.750578633740396</v>
      </c>
      <c r="Z8" s="36">
        <f t="shared" si="13"/>
        <v>6.2042508451529059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1759</v>
      </c>
      <c r="E9">
        <v>4</v>
      </c>
      <c r="F9" s="3">
        <f t="shared" si="5"/>
        <v>2.2740193291642978E-3</v>
      </c>
      <c r="G9" s="2">
        <v>0.5</v>
      </c>
      <c r="H9" s="3">
        <f t="shared" si="6"/>
        <v>1.1305822498586773E-2</v>
      </c>
      <c r="I9" s="3">
        <f t="shared" si="7"/>
        <v>0.9886941775014132</v>
      </c>
      <c r="J9" s="5">
        <f t="shared" si="14"/>
        <v>99385.37185003073</v>
      </c>
      <c r="K9" s="5">
        <f t="shared" si="8"/>
        <v>1123.6333730924898</v>
      </c>
      <c r="L9" s="5">
        <f t="shared" si="9"/>
        <v>494117.77581742237</v>
      </c>
      <c r="M9" s="5">
        <f t="shared" si="0"/>
        <v>5297019.5182642527</v>
      </c>
      <c r="N9" s="33">
        <f t="shared" si="10"/>
        <v>53.297778331576616</v>
      </c>
      <c r="O9" s="4"/>
      <c r="Q9" s="27" t="s">
        <v>44</v>
      </c>
      <c r="R9" s="29">
        <f t="shared" si="1"/>
        <v>99385.37185003073</v>
      </c>
      <c r="S9" s="29">
        <f t="shared" si="2"/>
        <v>494117.77581742237</v>
      </c>
      <c r="T9" s="35">
        <f t="shared" si="3"/>
        <v>53.297778331576616</v>
      </c>
      <c r="U9" s="42">
        <v>0.9555940589531835</v>
      </c>
      <c r="V9" s="43">
        <f t="shared" ref="V9:V22" si="15">1-U9</f>
        <v>4.4405941046816499E-2</v>
      </c>
      <c r="W9" s="29">
        <f t="shared" si="11"/>
        <v>472176.01099428983</v>
      </c>
      <c r="X9" s="29">
        <f t="shared" si="4"/>
        <v>4693142.4517217809</v>
      </c>
      <c r="Y9" s="35">
        <f t="shared" si="12"/>
        <v>47.221662145648345</v>
      </c>
      <c r="Z9" s="36">
        <f t="shared" si="13"/>
        <v>6.0761161859282709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1909</v>
      </c>
      <c r="E10">
        <v>3</v>
      </c>
      <c r="F10" s="3">
        <f t="shared" si="5"/>
        <v>1.5715034049240441E-3</v>
      </c>
      <c r="G10" s="2">
        <v>0.5</v>
      </c>
      <c r="H10" s="3">
        <f t="shared" si="6"/>
        <v>7.8267675450039154E-3</v>
      </c>
      <c r="I10" s="3">
        <f t="shared" si="7"/>
        <v>0.99217323245499611</v>
      </c>
      <c r="J10" s="5">
        <f t="shared" si="14"/>
        <v>98261.738476938233</v>
      </c>
      <c r="K10" s="5">
        <f t="shared" si="8"/>
        <v>769.07178562696265</v>
      </c>
      <c r="L10" s="5">
        <f t="shared" si="9"/>
        <v>489386.01292062376</v>
      </c>
      <c r="M10" s="5">
        <f t="shared" si="0"/>
        <v>4802901.7424468305</v>
      </c>
      <c r="N10" s="33">
        <f t="shared" si="10"/>
        <v>48.878656299919413</v>
      </c>
      <c r="O10" s="4"/>
      <c r="Q10" s="27" t="s">
        <v>46</v>
      </c>
      <c r="R10" s="29">
        <f t="shared" si="1"/>
        <v>98261.738476938233</v>
      </c>
      <c r="S10" s="29">
        <f t="shared" si="2"/>
        <v>489386.01292062376</v>
      </c>
      <c r="T10" s="35">
        <f t="shared" si="3"/>
        <v>48.878656299919413</v>
      </c>
      <c r="U10" s="42">
        <v>0.96363095511775332</v>
      </c>
      <c r="V10" s="43">
        <f t="shared" si="15"/>
        <v>3.6369044882246682E-2</v>
      </c>
      <c r="W10" s="29">
        <f t="shared" si="11"/>
        <v>471587.51105196984</v>
      </c>
      <c r="X10" s="29">
        <f t="shared" si="4"/>
        <v>4220966.4407274909</v>
      </c>
      <c r="Y10" s="35">
        <f t="shared" si="12"/>
        <v>42.956358254521831</v>
      </c>
      <c r="Z10" s="36">
        <f t="shared" si="13"/>
        <v>5.9222980453975822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1792</v>
      </c>
      <c r="E11">
        <v>3</v>
      </c>
      <c r="F11" s="3">
        <f t="shared" si="5"/>
        <v>1.6741071428571428E-3</v>
      </c>
      <c r="G11" s="2">
        <v>0.5</v>
      </c>
      <c r="H11" s="3">
        <f t="shared" si="6"/>
        <v>8.3356487913309255E-3</v>
      </c>
      <c r="I11" s="3">
        <f t="shared" si="7"/>
        <v>0.99166435120866903</v>
      </c>
      <c r="J11" s="5">
        <f t="shared" si="14"/>
        <v>97492.666691311271</v>
      </c>
      <c r="K11" s="5">
        <f t="shared" si="8"/>
        <v>812.66462926905763</v>
      </c>
      <c r="L11" s="5">
        <f t="shared" si="9"/>
        <v>485431.67188338377</v>
      </c>
      <c r="M11" s="5">
        <f t="shared" si="0"/>
        <v>4313515.7295262069</v>
      </c>
      <c r="N11" s="33">
        <f t="shared" si="10"/>
        <v>44.244514750878544</v>
      </c>
      <c r="O11" s="4"/>
      <c r="Q11" s="27" t="s">
        <v>48</v>
      </c>
      <c r="R11" s="29">
        <f t="shared" si="1"/>
        <v>97492.666691311271</v>
      </c>
      <c r="S11" s="29">
        <f t="shared" si="2"/>
        <v>485431.67188338377</v>
      </c>
      <c r="T11" s="35">
        <f t="shared" si="3"/>
        <v>44.244514750878544</v>
      </c>
      <c r="U11" s="42">
        <v>0.96005435016735896</v>
      </c>
      <c r="V11" s="43">
        <f t="shared" si="15"/>
        <v>3.9945649832641039E-2</v>
      </c>
      <c r="W11" s="29">
        <f t="shared" si="11"/>
        <v>466040.7883006566</v>
      </c>
      <c r="X11" s="29">
        <f t="shared" si="4"/>
        <v>3749378.9296755213</v>
      </c>
      <c r="Y11" s="35">
        <f t="shared" si="12"/>
        <v>38.458061071886476</v>
      </c>
      <c r="Z11" s="36">
        <f t="shared" si="13"/>
        <v>5.7864536789920678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2078</v>
      </c>
      <c r="E12">
        <v>8</v>
      </c>
      <c r="F12" s="3">
        <f t="shared" si="5"/>
        <v>3.8498556304138597E-3</v>
      </c>
      <c r="G12" s="2">
        <v>0.5</v>
      </c>
      <c r="H12" s="3">
        <f t="shared" si="6"/>
        <v>1.9065776930409919E-2</v>
      </c>
      <c r="I12" s="3">
        <f t="shared" si="7"/>
        <v>0.98093422306959011</v>
      </c>
      <c r="J12" s="5">
        <f t="shared" si="14"/>
        <v>96680.002062042215</v>
      </c>
      <c r="K12" s="5">
        <f t="shared" si="8"/>
        <v>1843.2793529464677</v>
      </c>
      <c r="L12" s="5">
        <f t="shared" si="9"/>
        <v>478791.81192784489</v>
      </c>
      <c r="M12" s="5">
        <f t="shared" si="0"/>
        <v>3828084.0576428236</v>
      </c>
      <c r="N12" s="33">
        <f t="shared" si="10"/>
        <v>39.595407281706891</v>
      </c>
      <c r="O12" s="4"/>
      <c r="Q12" s="27" t="s">
        <v>50</v>
      </c>
      <c r="R12" s="29">
        <f t="shared" si="1"/>
        <v>96680.002062042215</v>
      </c>
      <c r="S12" s="29">
        <f t="shared" si="2"/>
        <v>478791.81192784489</v>
      </c>
      <c r="T12" s="35">
        <f t="shared" si="3"/>
        <v>39.595407281706891</v>
      </c>
      <c r="U12" s="42">
        <v>0.94127750867207383</v>
      </c>
      <c r="V12" s="43">
        <f t="shared" si="15"/>
        <v>5.8722491327926174E-2</v>
      </c>
      <c r="W12" s="29">
        <f t="shared" si="11"/>
        <v>450675.96390402998</v>
      </c>
      <c r="X12" s="29">
        <f t="shared" si="4"/>
        <v>3283338.1413748646</v>
      </c>
      <c r="Y12" s="35">
        <f t="shared" si="12"/>
        <v>33.960881995718786</v>
      </c>
      <c r="Z12" s="36">
        <f t="shared" si="13"/>
        <v>5.6345252859881043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2021</v>
      </c>
      <c r="E13">
        <v>13</v>
      </c>
      <c r="F13" s="3">
        <f t="shared" si="5"/>
        <v>6.4324591786244431E-3</v>
      </c>
      <c r="G13" s="2">
        <v>0.5</v>
      </c>
      <c r="H13" s="3">
        <f t="shared" si="6"/>
        <v>3.165327489651814E-2</v>
      </c>
      <c r="I13" s="3">
        <f t="shared" si="7"/>
        <v>0.96834672510348185</v>
      </c>
      <c r="J13" s="5">
        <f t="shared" si="14"/>
        <v>94836.722709095746</v>
      </c>
      <c r="K13" s="5">
        <f t="shared" si="8"/>
        <v>3001.8928541958721</v>
      </c>
      <c r="L13" s="5">
        <f t="shared" si="9"/>
        <v>466678.88140998903</v>
      </c>
      <c r="M13" s="5">
        <f t="shared" si="0"/>
        <v>3349292.2457149788</v>
      </c>
      <c r="N13" s="33">
        <f t="shared" si="10"/>
        <v>35.316406451419368</v>
      </c>
      <c r="O13" s="4"/>
      <c r="Q13" s="27" t="s">
        <v>52</v>
      </c>
      <c r="R13" s="29">
        <f t="shared" si="1"/>
        <v>94836.722709095746</v>
      </c>
      <c r="S13" s="29">
        <f t="shared" si="2"/>
        <v>466678.88140998903</v>
      </c>
      <c r="T13" s="35">
        <f t="shared" si="3"/>
        <v>35.316406451419368</v>
      </c>
      <c r="U13" s="42">
        <v>0.95386474178345915</v>
      </c>
      <c r="V13" s="43">
        <f t="shared" si="15"/>
        <v>4.6135258216540853E-2</v>
      </c>
      <c r="W13" s="29">
        <f t="shared" si="11"/>
        <v>445148.53071193275</v>
      </c>
      <c r="X13" s="29">
        <f t="shared" si="4"/>
        <v>2832662.1774708345</v>
      </c>
      <c r="Y13" s="35">
        <f t="shared" si="12"/>
        <v>29.868832415896581</v>
      </c>
      <c r="Z13" s="36">
        <f t="shared" si="13"/>
        <v>5.4475740355227877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2188</v>
      </c>
      <c r="E14">
        <v>19</v>
      </c>
      <c r="F14" s="3">
        <f t="shared" si="5"/>
        <v>8.6837294332723948E-3</v>
      </c>
      <c r="G14" s="2">
        <v>0.5</v>
      </c>
      <c r="H14" s="3">
        <f t="shared" si="6"/>
        <v>4.2496085886826213E-2</v>
      </c>
      <c r="I14" s="3">
        <f t="shared" si="7"/>
        <v>0.95750391411317382</v>
      </c>
      <c r="J14" s="5">
        <f t="shared" si="14"/>
        <v>91834.829854899872</v>
      </c>
      <c r="K14" s="5">
        <f t="shared" si="8"/>
        <v>3902.6208169158967</v>
      </c>
      <c r="L14" s="5">
        <f t="shared" si="9"/>
        <v>449417.59723220963</v>
      </c>
      <c r="M14" s="5">
        <f t="shared" si="0"/>
        <v>2882613.3643049896</v>
      </c>
      <c r="N14" s="33">
        <f t="shared" si="10"/>
        <v>31.389107693230915</v>
      </c>
      <c r="O14" s="4"/>
      <c r="Q14" s="27" t="s">
        <v>54</v>
      </c>
      <c r="R14" s="29">
        <f t="shared" si="1"/>
        <v>91834.829854899872</v>
      </c>
      <c r="S14" s="29">
        <f t="shared" si="2"/>
        <v>449417.59723220963</v>
      </c>
      <c r="T14" s="35">
        <f t="shared" si="3"/>
        <v>31.389107693230915</v>
      </c>
      <c r="U14" s="42">
        <v>0.94210046609890041</v>
      </c>
      <c r="V14" s="43">
        <f t="shared" si="15"/>
        <v>5.7899533901099587E-2</v>
      </c>
      <c r="W14" s="29">
        <f t="shared" si="11"/>
        <v>423396.52782551257</v>
      </c>
      <c r="X14" s="29">
        <f t="shared" si="4"/>
        <v>2387513.6467589019</v>
      </c>
      <c r="Y14" s="35">
        <f t="shared" si="12"/>
        <v>25.997910057994357</v>
      </c>
      <c r="Z14" s="36">
        <f t="shared" si="13"/>
        <v>5.3911976352365585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2054</v>
      </c>
      <c r="E15">
        <v>19</v>
      </c>
      <c r="F15" s="3">
        <f t="shared" si="5"/>
        <v>9.2502434274586171E-3</v>
      </c>
      <c r="G15" s="2">
        <v>0.5</v>
      </c>
      <c r="H15" s="3">
        <f t="shared" si="6"/>
        <v>4.520580537711158E-2</v>
      </c>
      <c r="I15" s="3">
        <f t="shared" si="7"/>
        <v>0.95479419462288839</v>
      </c>
      <c r="J15" s="5">
        <f t="shared" si="14"/>
        <v>87932.209037983979</v>
      </c>
      <c r="K15" s="5">
        <f t="shared" si="8"/>
        <v>3975.0463281505954</v>
      </c>
      <c r="L15" s="5">
        <f t="shared" si="9"/>
        <v>429723.42936954345</v>
      </c>
      <c r="M15" s="5">
        <f t="shared" si="0"/>
        <v>2433195.7670727801</v>
      </c>
      <c r="N15" s="33">
        <f t="shared" si="10"/>
        <v>27.671268511197248</v>
      </c>
      <c r="O15" s="4"/>
      <c r="Q15" s="27" t="s">
        <v>56</v>
      </c>
      <c r="R15" s="29">
        <f t="shared" si="1"/>
        <v>87932.209037983979</v>
      </c>
      <c r="S15" s="29">
        <f t="shared" si="2"/>
        <v>429723.42936954345</v>
      </c>
      <c r="T15" s="35">
        <f t="shared" si="3"/>
        <v>27.671268511197248</v>
      </c>
      <c r="U15" s="42">
        <v>0.91645683631107144</v>
      </c>
      <c r="V15" s="43">
        <f t="shared" si="15"/>
        <v>8.3543163688928557E-2</v>
      </c>
      <c r="W15" s="29">
        <f t="shared" si="11"/>
        <v>393822.97456875595</v>
      </c>
      <c r="X15" s="29">
        <f t="shared" si="4"/>
        <v>1964117.1189333894</v>
      </c>
      <c r="Y15" s="35">
        <f t="shared" si="12"/>
        <v>22.336719848411313</v>
      </c>
      <c r="Z15" s="36">
        <f t="shared" si="13"/>
        <v>5.3345486627859344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1660</v>
      </c>
      <c r="E16">
        <v>19</v>
      </c>
      <c r="F16" s="3">
        <f t="shared" si="5"/>
        <v>1.144578313253012E-2</v>
      </c>
      <c r="G16" s="2">
        <v>0.5</v>
      </c>
      <c r="H16" s="3">
        <f t="shared" si="6"/>
        <v>5.5636896046852125E-2</v>
      </c>
      <c r="I16" s="3">
        <f t="shared" si="7"/>
        <v>0.94436310395314793</v>
      </c>
      <c r="J16" s="5">
        <f t="shared" si="14"/>
        <v>83957.162709833385</v>
      </c>
      <c r="K16" s="5">
        <f t="shared" si="8"/>
        <v>4671.1159340756494</v>
      </c>
      <c r="L16" s="5">
        <f t="shared" si="9"/>
        <v>408108.02371397783</v>
      </c>
      <c r="M16" s="5">
        <f t="shared" si="0"/>
        <v>2003472.3377032364</v>
      </c>
      <c r="N16" s="33">
        <f t="shared" si="10"/>
        <v>23.863030538889113</v>
      </c>
      <c r="O16" s="4"/>
      <c r="Q16" s="27" t="s">
        <v>58</v>
      </c>
      <c r="R16" s="29">
        <f t="shared" si="1"/>
        <v>83957.162709833385</v>
      </c>
      <c r="S16" s="29">
        <f t="shared" si="2"/>
        <v>408108.02371397783</v>
      </c>
      <c r="T16" s="35">
        <f t="shared" si="3"/>
        <v>23.863030538889113</v>
      </c>
      <c r="U16" s="42">
        <v>0.8859396016463057</v>
      </c>
      <c r="V16" s="43">
        <f t="shared" si="15"/>
        <v>0.1140603983536943</v>
      </c>
      <c r="W16" s="29">
        <f t="shared" si="11"/>
        <v>361559.05995782261</v>
      </c>
      <c r="X16" s="29">
        <f t="shared" si="4"/>
        <v>1570294.1443646334</v>
      </c>
      <c r="Y16" s="35">
        <f t="shared" si="12"/>
        <v>18.703516098939282</v>
      </c>
      <c r="Z16" s="36">
        <f t="shared" si="13"/>
        <v>5.1595144399498309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1262</v>
      </c>
      <c r="E17">
        <v>22</v>
      </c>
      <c r="F17" s="3">
        <f t="shared" si="5"/>
        <v>1.7432646592709985E-2</v>
      </c>
      <c r="G17" s="2">
        <v>0.5</v>
      </c>
      <c r="H17" s="3">
        <f t="shared" si="6"/>
        <v>8.3523158694001523E-2</v>
      </c>
      <c r="I17" s="3">
        <f t="shared" si="7"/>
        <v>0.91647684130599849</v>
      </c>
      <c r="J17" s="5">
        <f t="shared" si="14"/>
        <v>79286.046775757743</v>
      </c>
      <c r="K17" s="5">
        <f t="shared" si="8"/>
        <v>6622.2210670716413</v>
      </c>
      <c r="L17" s="5">
        <f t="shared" si="9"/>
        <v>379874.68121110956</v>
      </c>
      <c r="M17" s="5">
        <f t="shared" si="0"/>
        <v>1595364.3139892586</v>
      </c>
      <c r="N17" s="33">
        <f t="shared" si="10"/>
        <v>20.121627686916689</v>
      </c>
      <c r="O17" s="4"/>
      <c r="Q17" s="27" t="s">
        <v>60</v>
      </c>
      <c r="R17" s="29">
        <f t="shared" si="1"/>
        <v>79286.046775757743</v>
      </c>
      <c r="S17" s="29">
        <f t="shared" si="2"/>
        <v>379874.68121110956</v>
      </c>
      <c r="T17" s="35">
        <f t="shared" si="3"/>
        <v>20.121627686916689</v>
      </c>
      <c r="U17" s="42">
        <v>0.85631920960893304</v>
      </c>
      <c r="V17" s="43">
        <f t="shared" si="15"/>
        <v>0.14368079039106696</v>
      </c>
      <c r="W17" s="29">
        <f t="shared" si="11"/>
        <v>325293.98676514276</v>
      </c>
      <c r="X17" s="29">
        <f t="shared" si="4"/>
        <v>1208735.0844068108</v>
      </c>
      <c r="Y17" s="35">
        <f t="shared" si="12"/>
        <v>15.245243438929911</v>
      </c>
      <c r="Z17" s="36">
        <f t="shared" si="13"/>
        <v>4.8763842479867776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985</v>
      </c>
      <c r="E18">
        <v>21</v>
      </c>
      <c r="F18" s="3">
        <f t="shared" si="5"/>
        <v>2.1319796954314719E-2</v>
      </c>
      <c r="G18" s="2">
        <v>0.5</v>
      </c>
      <c r="H18" s="3">
        <f t="shared" si="6"/>
        <v>0.10120481927710842</v>
      </c>
      <c r="I18" s="3">
        <f t="shared" si="7"/>
        <v>0.89879518072289155</v>
      </c>
      <c r="J18" s="5">
        <f t="shared" si="14"/>
        <v>72663.825708686098</v>
      </c>
      <c r="K18" s="5">
        <f t="shared" si="8"/>
        <v>7353.9293488308813</v>
      </c>
      <c r="L18" s="5">
        <f t="shared" si="9"/>
        <v>344934.30517135328</v>
      </c>
      <c r="M18" s="5">
        <f t="shared" si="0"/>
        <v>1215489.6327781491</v>
      </c>
      <c r="N18" s="33">
        <f t="shared" si="10"/>
        <v>16.727575529137763</v>
      </c>
      <c r="O18" s="4"/>
      <c r="Q18" s="27" t="s">
        <v>62</v>
      </c>
      <c r="R18" s="29">
        <f t="shared" si="1"/>
        <v>72663.825708686098</v>
      </c>
      <c r="S18" s="29">
        <f t="shared" si="2"/>
        <v>344934.30517135328</v>
      </c>
      <c r="T18" s="35">
        <f t="shared" si="3"/>
        <v>16.727575529137763</v>
      </c>
      <c r="U18" s="42">
        <v>0.77613843304153718</v>
      </c>
      <c r="V18" s="43">
        <f t="shared" si="15"/>
        <v>0.22386156695846282</v>
      </c>
      <c r="W18" s="29">
        <f t="shared" si="11"/>
        <v>267716.77111796552</v>
      </c>
      <c r="X18" s="29">
        <f t="shared" si="4"/>
        <v>883441.09764166805</v>
      </c>
      <c r="Y18" s="35">
        <f t="shared" si="12"/>
        <v>12.157921620909965</v>
      </c>
      <c r="Z18" s="36">
        <f t="shared" si="13"/>
        <v>4.5696539082277976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646</v>
      </c>
      <c r="E19">
        <v>22</v>
      </c>
      <c r="F19" s="3">
        <f t="shared" si="5"/>
        <v>3.4055727554179564E-2</v>
      </c>
      <c r="G19" s="2">
        <v>0.5</v>
      </c>
      <c r="H19" s="3">
        <f t="shared" si="6"/>
        <v>0.15691868758915833</v>
      </c>
      <c r="I19" s="3">
        <f t="shared" si="7"/>
        <v>0.84308131241084161</v>
      </c>
      <c r="J19" s="5">
        <f t="shared" si="14"/>
        <v>65309.896359855215</v>
      </c>
      <c r="K19" s="5">
        <f t="shared" si="8"/>
        <v>10248.343223372429</v>
      </c>
      <c r="L19" s="5">
        <f t="shared" si="9"/>
        <v>300928.62374084501</v>
      </c>
      <c r="M19" s="5">
        <f t="shared" si="0"/>
        <v>870555.3276067957</v>
      </c>
      <c r="N19" s="33">
        <f t="shared" si="10"/>
        <v>13.329608162445499</v>
      </c>
      <c r="O19" s="4"/>
      <c r="Q19" s="27" t="s">
        <v>64</v>
      </c>
      <c r="R19" s="29">
        <f t="shared" si="1"/>
        <v>65309.896359855215</v>
      </c>
      <c r="S19" s="29">
        <f t="shared" si="2"/>
        <v>300928.62374084501</v>
      </c>
      <c r="T19" s="35">
        <f t="shared" si="3"/>
        <v>13.329608162445499</v>
      </c>
      <c r="U19" s="42">
        <v>0.73716277889453141</v>
      </c>
      <c r="V19" s="43">
        <f t="shared" si="15"/>
        <v>0.26283722110546859</v>
      </c>
      <c r="W19" s="29">
        <f t="shared" si="11"/>
        <v>221833.38052570817</v>
      </c>
      <c r="X19" s="29">
        <f t="shared" si="4"/>
        <v>615724.32652370259</v>
      </c>
      <c r="Y19" s="35">
        <f t="shared" si="12"/>
        <v>9.4277339399083306</v>
      </c>
      <c r="Z19" s="36">
        <f t="shared" si="13"/>
        <v>3.9018742225371685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401</v>
      </c>
      <c r="E20">
        <v>23</v>
      </c>
      <c r="F20" s="3">
        <f t="shared" si="5"/>
        <v>5.7356608478802994E-2</v>
      </c>
      <c r="G20" s="2">
        <v>0.5</v>
      </c>
      <c r="H20" s="3">
        <f t="shared" si="6"/>
        <v>0.25081788440567065</v>
      </c>
      <c r="I20" s="3">
        <f t="shared" si="7"/>
        <v>0.74918211559432935</v>
      </c>
      <c r="J20" s="5">
        <f t="shared" si="14"/>
        <v>55061.553136482784</v>
      </c>
      <c r="K20" s="5">
        <f t="shared" si="8"/>
        <v>13810.422269783032</v>
      </c>
      <c r="L20" s="5">
        <f t="shared" si="9"/>
        <v>240781.71000795631</v>
      </c>
      <c r="M20" s="5">
        <f t="shared" si="0"/>
        <v>569626.70386595069</v>
      </c>
      <c r="N20" s="33">
        <f t="shared" si="10"/>
        <v>10.345271272206929</v>
      </c>
      <c r="O20" s="4"/>
      <c r="Q20" s="27" t="s">
        <v>66</v>
      </c>
      <c r="R20" s="29">
        <f t="shared" si="1"/>
        <v>55061.553136482784</v>
      </c>
      <c r="S20" s="29">
        <f t="shared" si="2"/>
        <v>240781.71000795631</v>
      </c>
      <c r="T20" s="35">
        <f t="shared" si="3"/>
        <v>10.345271272206929</v>
      </c>
      <c r="U20" s="42">
        <v>0.7271372759570951</v>
      </c>
      <c r="V20" s="43">
        <f t="shared" si="15"/>
        <v>0.2728627240429049</v>
      </c>
      <c r="W20" s="29">
        <f t="shared" si="11"/>
        <v>175081.35671547658</v>
      </c>
      <c r="X20" s="29">
        <f t="shared" si="4"/>
        <v>393890.94599799439</v>
      </c>
      <c r="Y20" s="35">
        <f t="shared" si="12"/>
        <v>7.1536475736825773</v>
      </c>
      <c r="Z20" s="36">
        <f t="shared" si="13"/>
        <v>3.191623698524352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198</v>
      </c>
      <c r="E21">
        <v>18</v>
      </c>
      <c r="F21" s="3">
        <f t="shared" si="5"/>
        <v>9.0909090909090912E-2</v>
      </c>
      <c r="G21" s="2">
        <v>0.5</v>
      </c>
      <c r="H21" s="3">
        <f t="shared" si="6"/>
        <v>0.37037037037037041</v>
      </c>
      <c r="I21" s="3">
        <f t="shared" si="7"/>
        <v>0.62962962962962954</v>
      </c>
      <c r="J21" s="5">
        <f t="shared" si="14"/>
        <v>41251.13086669975</v>
      </c>
      <c r="K21" s="5">
        <f t="shared" si="8"/>
        <v>15278.196617296206</v>
      </c>
      <c r="L21" s="5">
        <f t="shared" si="9"/>
        <v>168060.16279025821</v>
      </c>
      <c r="M21" s="5">
        <f>L21+M22</f>
        <v>328844.99385799444</v>
      </c>
      <c r="N21" s="33">
        <f t="shared" si="10"/>
        <v>7.9717813051146376</v>
      </c>
      <c r="O21" s="4"/>
      <c r="Q21" s="27" t="s">
        <v>68</v>
      </c>
      <c r="R21" s="29">
        <f t="shared" si="1"/>
        <v>41251.13086669975</v>
      </c>
      <c r="S21" s="29">
        <f t="shared" si="2"/>
        <v>168060.16279025821</v>
      </c>
      <c r="T21" s="35">
        <f t="shared" si="3"/>
        <v>7.9717813051146376</v>
      </c>
      <c r="U21" s="42">
        <v>0.68635947845240242</v>
      </c>
      <c r="V21" s="43">
        <f t="shared" si="15"/>
        <v>0.31364052154759758</v>
      </c>
      <c r="W21" s="29">
        <f t="shared" si="11"/>
        <v>115349.68568134747</v>
      </c>
      <c r="X21" s="29">
        <f>X22+W21</f>
        <v>218809.58928251785</v>
      </c>
      <c r="Y21" s="35">
        <f t="shared" si="12"/>
        <v>5.3043294737685205</v>
      </c>
      <c r="Z21" s="36">
        <f t="shared" si="13"/>
        <v>2.6674518313461171</v>
      </c>
    </row>
    <row r="22" spans="1:26" s="2" customFormat="1" x14ac:dyDescent="0.25">
      <c r="A22" s="12">
        <v>19</v>
      </c>
      <c r="B22" s="13" t="s">
        <v>69</v>
      </c>
      <c r="C22" s="12"/>
      <c r="D22">
        <v>130</v>
      </c>
      <c r="E22">
        <v>21</v>
      </c>
      <c r="F22" s="17">
        <f t="shared" si="5"/>
        <v>0.16153846153846155</v>
      </c>
      <c r="G22" s="12"/>
      <c r="H22" s="17">
        <v>1</v>
      </c>
      <c r="I22" s="17">
        <f t="shared" si="7"/>
        <v>0</v>
      </c>
      <c r="J22" s="21">
        <f t="shared" si="14"/>
        <v>25972.934249403541</v>
      </c>
      <c r="K22" s="21">
        <f t="shared" si="8"/>
        <v>25972.934249403541</v>
      </c>
      <c r="L22" s="21">
        <f>K22/F22</f>
        <v>160784.8310677362</v>
      </c>
      <c r="M22" s="21">
        <f>L22</f>
        <v>160784.8310677362</v>
      </c>
      <c r="N22" s="34">
        <f t="shared" si="10"/>
        <v>6.1904761904761907</v>
      </c>
      <c r="O22" s="4"/>
      <c r="Q22" s="30" t="s">
        <v>69</v>
      </c>
      <c r="R22" s="31">
        <f t="shared" si="1"/>
        <v>25972.934249403541</v>
      </c>
      <c r="S22" s="31">
        <f t="shared" si="2"/>
        <v>160784.8310677362</v>
      </c>
      <c r="T22" s="38">
        <f t="shared" si="3"/>
        <v>6.1904761904761907</v>
      </c>
      <c r="U22" s="44">
        <v>0.64346806172022719</v>
      </c>
      <c r="V22" s="45">
        <f t="shared" si="15"/>
        <v>0.35653193827977281</v>
      </c>
      <c r="W22" s="31">
        <f t="shared" si="11"/>
        <v>103459.90360117039</v>
      </c>
      <c r="X22" s="31">
        <f>W22</f>
        <v>103459.90360117039</v>
      </c>
      <c r="Y22" s="38">
        <f t="shared" si="12"/>
        <v>3.9833737154109303</v>
      </c>
      <c r="Z22" s="37">
        <f t="shared" si="13"/>
        <v>2.2071024750652604</v>
      </c>
    </row>
    <row r="23" spans="1:26" s="2" customFormat="1" ht="13.2" x14ac:dyDescent="0.25">
      <c r="B23" s="2" t="s">
        <v>70</v>
      </c>
      <c r="D23" s="25">
        <f>SUM(D4:D22)</f>
        <v>24981</v>
      </c>
      <c r="E23" s="25">
        <f>SUM(E4:E22)</f>
        <v>217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183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7932925.1491243318</v>
      </c>
      <c r="N29" s="32">
        <f>M29/J29</f>
        <v>79.329251491243312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79.329251491243312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7012603.0797861377</v>
      </c>
      <c r="Y29" s="40">
        <f>X29/R29</f>
        <v>70.126030797861375</v>
      </c>
      <c r="Z29" s="36">
        <f>T29-Y29</f>
        <v>9.2032206933819367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942</v>
      </c>
      <c r="E30">
        <v>1</v>
      </c>
      <c r="F30" s="3">
        <f t="shared" ref="F30:F47" si="21">E30/D30</f>
        <v>1.0615711252653928E-3</v>
      </c>
      <c r="G30" s="2">
        <v>0.4</v>
      </c>
      <c r="H30" s="3">
        <f t="shared" ref="H30:H46" si="22">C30*F30/(1+(1-G30)*C30*F30)</f>
        <v>4.2354934349851754E-3</v>
      </c>
      <c r="I30" s="3">
        <f t="shared" ref="I30:I47" si="23">1-H30</f>
        <v>0.99576450656501481</v>
      </c>
      <c r="J30" s="5">
        <f>I29*J29</f>
        <v>100000</v>
      </c>
      <c r="K30" s="5">
        <f t="shared" ref="K30:K47" si="24">J30*H30</f>
        <v>423.54934349851754</v>
      </c>
      <c r="L30" s="5">
        <f t="shared" ref="L30:L46" si="25">C30*(J31+G30*K30)</f>
        <v>398983.48157560354</v>
      </c>
      <c r="M30" s="5">
        <f t="shared" si="16"/>
        <v>7832925.1491243318</v>
      </c>
      <c r="N30" s="33">
        <f t="shared" ref="N30:N47" si="26">M30/J30</f>
        <v>78.329251491243312</v>
      </c>
      <c r="O30" s="4"/>
      <c r="Q30" s="27" t="s">
        <v>36</v>
      </c>
      <c r="R30" s="29">
        <f t="shared" si="17"/>
        <v>100000</v>
      </c>
      <c r="S30" s="29">
        <f t="shared" si="18"/>
        <v>398983.48157560354</v>
      </c>
      <c r="T30" s="35">
        <f t="shared" si="19"/>
        <v>78.329251491243312</v>
      </c>
      <c r="U30" s="42">
        <v>0.95864674002964168</v>
      </c>
      <c r="V30" s="43">
        <f>1-U30</f>
        <v>4.1353259970358325E-2</v>
      </c>
      <c r="W30" s="29">
        <f t="shared" ref="W30:W47" si="27">S30*U30</f>
        <v>382484.21393812896</v>
      </c>
      <c r="X30" s="29">
        <f t="shared" si="20"/>
        <v>6916738.4057831736</v>
      </c>
      <c r="Y30" s="35">
        <f t="shared" ref="Y30:Y47" si="28">X30/R30</f>
        <v>69.16738405783174</v>
      </c>
      <c r="Z30" s="36">
        <f t="shared" ref="Z30:Z47" si="29">T30-Y30</f>
        <v>9.1618674334115724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1493</v>
      </c>
      <c r="E31">
        <v>1</v>
      </c>
      <c r="F31" s="3">
        <f t="shared" si="21"/>
        <v>6.6979236436704619E-4</v>
      </c>
      <c r="G31" s="2">
        <v>0.5</v>
      </c>
      <c r="H31" s="3">
        <f t="shared" si="22"/>
        <v>3.3433634236041455E-3</v>
      </c>
      <c r="I31" s="3">
        <f t="shared" si="23"/>
        <v>0.9966566365763958</v>
      </c>
      <c r="J31" s="5">
        <f t="shared" ref="J31:J47" si="30">I30*J30</f>
        <v>99576.450656501474</v>
      </c>
      <c r="K31" s="5">
        <f t="shared" si="24"/>
        <v>332.92026297727006</v>
      </c>
      <c r="L31" s="5">
        <f t="shared" si="25"/>
        <v>497049.95262506418</v>
      </c>
      <c r="M31" s="5">
        <f t="shared" si="16"/>
        <v>7433941.6675487282</v>
      </c>
      <c r="N31" s="33">
        <f t="shared" si="26"/>
        <v>74.655620064153752</v>
      </c>
      <c r="O31" s="4"/>
      <c r="Q31" s="27" t="s">
        <v>38</v>
      </c>
      <c r="R31" s="29">
        <f t="shared" si="17"/>
        <v>99576.450656501474</v>
      </c>
      <c r="S31" s="29">
        <f t="shared" si="18"/>
        <v>497049.95262506418</v>
      </c>
      <c r="T31" s="35">
        <f t="shared" si="19"/>
        <v>74.655620064153752</v>
      </c>
      <c r="U31" s="42">
        <v>0.95864674002964168</v>
      </c>
      <c r="V31" s="43">
        <f>1-U31</f>
        <v>4.1353259970358325E-2</v>
      </c>
      <c r="W31" s="29">
        <f t="shared" si="27"/>
        <v>476495.31671590562</v>
      </c>
      <c r="X31" s="29">
        <f t="shared" si="20"/>
        <v>6534254.1918450445</v>
      </c>
      <c r="Y31" s="35">
        <f t="shared" si="28"/>
        <v>65.620477018061038</v>
      </c>
      <c r="Z31" s="36">
        <f t="shared" si="29"/>
        <v>9.0351430460927133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1455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99243.530393524197</v>
      </c>
      <c r="K32" s="5">
        <f t="shared" si="24"/>
        <v>0</v>
      </c>
      <c r="L32" s="5">
        <f t="shared" si="25"/>
        <v>496217.651967621</v>
      </c>
      <c r="M32" s="5">
        <f t="shared" si="16"/>
        <v>6936891.714923664</v>
      </c>
      <c r="N32" s="33">
        <f t="shared" si="26"/>
        <v>69.89767179197716</v>
      </c>
      <c r="O32" s="4"/>
      <c r="Q32" s="27" t="s">
        <v>40</v>
      </c>
      <c r="R32" s="29">
        <f t="shared" si="17"/>
        <v>99243.530393524197</v>
      </c>
      <c r="S32" s="29">
        <f t="shared" si="18"/>
        <v>496217.651967621</v>
      </c>
      <c r="T32" s="35">
        <f t="shared" si="19"/>
        <v>69.89767179197716</v>
      </c>
      <c r="U32" s="42">
        <v>0.95864674002964168</v>
      </c>
      <c r="V32" s="43">
        <f>1-U32</f>
        <v>4.1353259970358325E-2</v>
      </c>
      <c r="W32" s="29">
        <f t="shared" si="27"/>
        <v>475697.43440392317</v>
      </c>
      <c r="X32" s="29">
        <f t="shared" si="20"/>
        <v>6057758.8751291391</v>
      </c>
      <c r="Y32" s="35">
        <f t="shared" si="28"/>
        <v>61.039332751552514</v>
      </c>
      <c r="Z32" s="36">
        <f t="shared" si="29"/>
        <v>8.8583390404246458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1417</v>
      </c>
      <c r="E33">
        <v>2</v>
      </c>
      <c r="F33" s="3">
        <f t="shared" si="21"/>
        <v>1.4114326040931546E-3</v>
      </c>
      <c r="G33" s="2">
        <v>0.5</v>
      </c>
      <c r="H33" s="3">
        <f t="shared" si="22"/>
        <v>7.0323488045007038E-3</v>
      </c>
      <c r="I33" s="3">
        <f t="shared" si="23"/>
        <v>0.99296765119549935</v>
      </c>
      <c r="J33" s="5">
        <f t="shared" si="30"/>
        <v>99243.530393524197</v>
      </c>
      <c r="K33" s="5">
        <f t="shared" si="24"/>
        <v>697.91512231732918</v>
      </c>
      <c r="L33" s="5">
        <f t="shared" si="25"/>
        <v>494472.86416182766</v>
      </c>
      <c r="M33" s="5">
        <f t="shared" si="16"/>
        <v>6440674.0629560426</v>
      </c>
      <c r="N33" s="33">
        <f t="shared" si="26"/>
        <v>64.89767179197716</v>
      </c>
      <c r="O33" s="4"/>
      <c r="Q33" s="27" t="s">
        <v>42</v>
      </c>
      <c r="R33" s="29">
        <f t="shared" si="17"/>
        <v>99243.530393524197</v>
      </c>
      <c r="S33" s="29">
        <f t="shared" si="18"/>
        <v>494472.86416182766</v>
      </c>
      <c r="T33" s="35">
        <f t="shared" si="19"/>
        <v>64.89767179197716</v>
      </c>
      <c r="U33" s="42">
        <v>0.95864674002964168</v>
      </c>
      <c r="V33" s="43">
        <f>1-U33</f>
        <v>4.1353259970358325E-2</v>
      </c>
      <c r="W33" s="29">
        <f t="shared" si="27"/>
        <v>474024.79926185595</v>
      </c>
      <c r="X33" s="29">
        <f t="shared" si="20"/>
        <v>5582061.4407252157</v>
      </c>
      <c r="Y33" s="35">
        <f t="shared" si="28"/>
        <v>56.246099051404308</v>
      </c>
      <c r="Z33" s="36">
        <f t="shared" si="29"/>
        <v>8.6515727405728526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1772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98545.615271206872</v>
      </c>
      <c r="K34" s="5">
        <f t="shared" si="24"/>
        <v>0</v>
      </c>
      <c r="L34" s="5">
        <f t="shared" si="25"/>
        <v>492728.07635603438</v>
      </c>
      <c r="M34" s="5">
        <f t="shared" si="16"/>
        <v>5946201.198794215</v>
      </c>
      <c r="N34" s="33">
        <f t="shared" si="26"/>
        <v>60.339581648860843</v>
      </c>
      <c r="O34" s="4"/>
      <c r="Q34" s="27" t="s">
        <v>44</v>
      </c>
      <c r="R34" s="29">
        <f t="shared" si="17"/>
        <v>98545.615271206872</v>
      </c>
      <c r="S34" s="29">
        <f t="shared" si="18"/>
        <v>492728.07635603438</v>
      </c>
      <c r="T34" s="35">
        <f t="shared" si="19"/>
        <v>60.339581648860843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477542.30409478775</v>
      </c>
      <c r="X34" s="29">
        <f t="shared" si="20"/>
        <v>5108036.6414633598</v>
      </c>
      <c r="Y34" s="35">
        <f t="shared" si="28"/>
        <v>51.834235621803757</v>
      </c>
      <c r="Z34" s="36">
        <f t="shared" si="29"/>
        <v>8.5053460270570866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1856</v>
      </c>
      <c r="E35">
        <v>3</v>
      </c>
      <c r="F35" s="3">
        <f t="shared" si="21"/>
        <v>1.6163793103448276E-3</v>
      </c>
      <c r="G35" s="2">
        <v>0.5</v>
      </c>
      <c r="H35" s="3">
        <f t="shared" si="22"/>
        <v>8.0493694660584928E-3</v>
      </c>
      <c r="I35" s="3">
        <f t="shared" si="23"/>
        <v>0.9919506305339415</v>
      </c>
      <c r="J35" s="5">
        <f t="shared" si="30"/>
        <v>98545.615271206872</v>
      </c>
      <c r="K35" s="5">
        <f t="shared" si="24"/>
        <v>793.23006657800011</v>
      </c>
      <c r="L35" s="5">
        <f t="shared" si="25"/>
        <v>490745.00118958933</v>
      </c>
      <c r="M35" s="5">
        <f t="shared" si="16"/>
        <v>5453473.1224381803</v>
      </c>
      <c r="N35" s="33">
        <f t="shared" si="26"/>
        <v>55.339581648860836</v>
      </c>
      <c r="O35" s="4"/>
      <c r="Q35" s="27" t="s">
        <v>46</v>
      </c>
      <c r="R35" s="29">
        <f t="shared" si="17"/>
        <v>98545.615271206872</v>
      </c>
      <c r="S35" s="29">
        <f t="shared" si="18"/>
        <v>490745.00118958933</v>
      </c>
      <c r="T35" s="35">
        <f t="shared" si="19"/>
        <v>55.339581648860836</v>
      </c>
      <c r="U35" s="42">
        <v>0.96192878092594225</v>
      </c>
      <c r="V35" s="43">
        <f t="shared" si="31"/>
        <v>3.8071219074057749E-2</v>
      </c>
      <c r="W35" s="29">
        <f t="shared" si="27"/>
        <v>472061.74073980172</v>
      </c>
      <c r="X35" s="29">
        <f t="shared" si="20"/>
        <v>4630494.3373685721</v>
      </c>
      <c r="Y35" s="35">
        <f t="shared" si="28"/>
        <v>46.988334535484029</v>
      </c>
      <c r="Z35" s="36">
        <f t="shared" si="29"/>
        <v>8.3512471133768074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1791</v>
      </c>
      <c r="E36">
        <v>2</v>
      </c>
      <c r="F36" s="3">
        <f t="shared" si="21"/>
        <v>1.1166945840312675E-3</v>
      </c>
      <c r="G36" s="2">
        <v>0.5</v>
      </c>
      <c r="H36" s="3">
        <f t="shared" si="22"/>
        <v>5.5679287305122494E-3</v>
      </c>
      <c r="I36" s="3">
        <f t="shared" si="23"/>
        <v>0.99443207126948774</v>
      </c>
      <c r="J36" s="5">
        <f t="shared" si="30"/>
        <v>97752.385204628867</v>
      </c>
      <c r="K36" s="5">
        <f t="shared" si="24"/>
        <v>544.2783140569536</v>
      </c>
      <c r="L36" s="5">
        <f t="shared" si="25"/>
        <v>487401.23023800197</v>
      </c>
      <c r="M36" s="5">
        <f t="shared" si="16"/>
        <v>4962728.1212485908</v>
      </c>
      <c r="N36" s="33">
        <f t="shared" si="26"/>
        <v>50.768358346038504</v>
      </c>
      <c r="O36" s="4"/>
      <c r="Q36" s="27" t="s">
        <v>48</v>
      </c>
      <c r="R36" s="29">
        <f t="shared" si="17"/>
        <v>97752.385204628867</v>
      </c>
      <c r="S36" s="29">
        <f t="shared" si="18"/>
        <v>487401.23023800197</v>
      </c>
      <c r="T36" s="35">
        <f t="shared" si="19"/>
        <v>50.768358346038504</v>
      </c>
      <c r="U36" s="42">
        <v>0.95558309086652893</v>
      </c>
      <c r="V36" s="43">
        <f t="shared" si="31"/>
        <v>4.4416909133471072E-2</v>
      </c>
      <c r="W36" s="29">
        <f t="shared" si="27"/>
        <v>465752.37408297864</v>
      </c>
      <c r="X36" s="29">
        <f t="shared" si="20"/>
        <v>4158432.5966287702</v>
      </c>
      <c r="Y36" s="35">
        <f t="shared" si="28"/>
        <v>42.54047190688761</v>
      </c>
      <c r="Z36" s="36">
        <f t="shared" si="29"/>
        <v>8.2278864391508932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1924</v>
      </c>
      <c r="E37">
        <v>3</v>
      </c>
      <c r="F37" s="3">
        <f t="shared" si="21"/>
        <v>1.5592515592515593E-3</v>
      </c>
      <c r="G37" s="2">
        <v>0.5</v>
      </c>
      <c r="H37" s="3">
        <f t="shared" si="22"/>
        <v>7.7659849857623624E-3</v>
      </c>
      <c r="I37" s="3">
        <f t="shared" si="23"/>
        <v>0.99223401501423769</v>
      </c>
      <c r="J37" s="5">
        <f t="shared" si="30"/>
        <v>97208.106890571915</v>
      </c>
      <c r="K37" s="5">
        <f t="shared" si="24"/>
        <v>754.9166986065643</v>
      </c>
      <c r="L37" s="5">
        <f t="shared" si="25"/>
        <v>484153.24270634324</v>
      </c>
      <c r="M37" s="5">
        <f t="shared" si="16"/>
        <v>4475326.891010589</v>
      </c>
      <c r="N37" s="33">
        <f t="shared" si="26"/>
        <v>46.038617911245886</v>
      </c>
      <c r="O37" s="4"/>
      <c r="Q37" s="27" t="s">
        <v>50</v>
      </c>
      <c r="R37" s="29">
        <f t="shared" si="17"/>
        <v>97208.106890571915</v>
      </c>
      <c r="S37" s="29">
        <f t="shared" si="18"/>
        <v>484153.24270634324</v>
      </c>
      <c r="T37" s="35">
        <f t="shared" si="19"/>
        <v>46.038617911245886</v>
      </c>
      <c r="U37" s="42">
        <v>0.95343645724036619</v>
      </c>
      <c r="V37" s="43">
        <f t="shared" si="31"/>
        <v>4.6563542759633814E-2</v>
      </c>
      <c r="W37" s="29">
        <f t="shared" si="27"/>
        <v>461609.35248737107</v>
      </c>
      <c r="X37" s="29">
        <f t="shared" si="20"/>
        <v>3692680.2225457914</v>
      </c>
      <c r="Y37" s="35">
        <f t="shared" si="28"/>
        <v>37.987368961959895</v>
      </c>
      <c r="Z37" s="36">
        <f t="shared" si="29"/>
        <v>8.0512489492859913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2004</v>
      </c>
      <c r="E38">
        <v>3</v>
      </c>
      <c r="F38" s="3">
        <f t="shared" si="21"/>
        <v>1.4970059880239522E-3</v>
      </c>
      <c r="G38" s="2">
        <v>0.5</v>
      </c>
      <c r="H38" s="3">
        <f t="shared" si="22"/>
        <v>7.4571215510812828E-3</v>
      </c>
      <c r="I38" s="3">
        <f t="shared" si="23"/>
        <v>0.99254287844891875</v>
      </c>
      <c r="J38" s="5">
        <f t="shared" si="30"/>
        <v>96453.190191965361</v>
      </c>
      <c r="K38" s="5">
        <f t="shared" si="24"/>
        <v>719.26316325104665</v>
      </c>
      <c r="L38" s="5">
        <f t="shared" si="25"/>
        <v>480467.79305169918</v>
      </c>
      <c r="M38" s="5">
        <f t="shared" si="16"/>
        <v>3991173.6483042454</v>
      </c>
      <c r="N38" s="33">
        <f t="shared" si="26"/>
        <v>41.379384552867947</v>
      </c>
      <c r="O38" s="4"/>
      <c r="Q38" s="27" t="s">
        <v>52</v>
      </c>
      <c r="R38" s="29">
        <f t="shared" si="17"/>
        <v>96453.190191965361</v>
      </c>
      <c r="S38" s="29">
        <f t="shared" si="18"/>
        <v>480467.79305169918</v>
      </c>
      <c r="T38" s="35">
        <f t="shared" si="19"/>
        <v>41.379384552867947</v>
      </c>
      <c r="U38" s="42">
        <v>0.93748024841036759</v>
      </c>
      <c r="V38" s="43">
        <f t="shared" si="31"/>
        <v>6.2519751589632411E-2</v>
      </c>
      <c r="W38" s="29">
        <f t="shared" si="27"/>
        <v>450429.06598328805</v>
      </c>
      <c r="X38" s="29">
        <f t="shared" si="20"/>
        <v>3231070.8700584201</v>
      </c>
      <c r="Y38" s="35">
        <f t="shared" si="28"/>
        <v>33.498849168470237</v>
      </c>
      <c r="Z38" s="36">
        <f t="shared" si="29"/>
        <v>7.8805353843977102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2265</v>
      </c>
      <c r="E39">
        <v>5</v>
      </c>
      <c r="F39" s="3">
        <f t="shared" si="21"/>
        <v>2.2075055187637969E-3</v>
      </c>
      <c r="G39" s="2">
        <v>0.5</v>
      </c>
      <c r="H39" s="3">
        <f t="shared" si="22"/>
        <v>1.0976948408342483E-2</v>
      </c>
      <c r="I39" s="3">
        <f t="shared" si="23"/>
        <v>0.98902305159165749</v>
      </c>
      <c r="J39" s="5">
        <f t="shared" si="30"/>
        <v>95733.927028714315</v>
      </c>
      <c r="K39" s="5">
        <f t="shared" si="24"/>
        <v>1050.8663779222211</v>
      </c>
      <c r="L39" s="5">
        <f t="shared" si="25"/>
        <v>476042.46919876599</v>
      </c>
      <c r="M39" s="5">
        <f t="shared" si="16"/>
        <v>3510705.8552525463</v>
      </c>
      <c r="N39" s="33">
        <f t="shared" si="26"/>
        <v>36.671491123513086</v>
      </c>
      <c r="O39" s="4"/>
      <c r="Q39" s="27" t="s">
        <v>54</v>
      </c>
      <c r="R39" s="29">
        <f t="shared" si="17"/>
        <v>95733.927028714315</v>
      </c>
      <c r="S39" s="29">
        <f t="shared" si="18"/>
        <v>476042.46919876599</v>
      </c>
      <c r="T39" s="35">
        <f t="shared" si="19"/>
        <v>36.671491123513086</v>
      </c>
      <c r="U39" s="42">
        <v>0.91788799906018037</v>
      </c>
      <c r="V39" s="43">
        <f t="shared" si="31"/>
        <v>8.2112000939819629E-2</v>
      </c>
      <c r="W39" s="29">
        <f t="shared" si="27"/>
        <v>436953.66952052288</v>
      </c>
      <c r="X39" s="29">
        <f t="shared" si="20"/>
        <v>2780641.8040751321</v>
      </c>
      <c r="Y39" s="35">
        <f t="shared" si="28"/>
        <v>29.045521168698219</v>
      </c>
      <c r="Z39" s="36">
        <f t="shared" si="29"/>
        <v>7.6259699548148667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2110</v>
      </c>
      <c r="E40">
        <v>6</v>
      </c>
      <c r="F40" s="3">
        <f t="shared" si="21"/>
        <v>2.843601895734597E-3</v>
      </c>
      <c r="G40" s="2">
        <v>0.5</v>
      </c>
      <c r="H40" s="3">
        <f t="shared" si="22"/>
        <v>1.4117647058823528E-2</v>
      </c>
      <c r="I40" s="3">
        <f t="shared" si="23"/>
        <v>0.98588235294117643</v>
      </c>
      <c r="J40" s="5">
        <f t="shared" si="30"/>
        <v>94683.060650792089</v>
      </c>
      <c r="K40" s="5">
        <f t="shared" si="24"/>
        <v>1336.7020327170646</v>
      </c>
      <c r="L40" s="5">
        <f t="shared" si="25"/>
        <v>470073.54817216779</v>
      </c>
      <c r="M40" s="5">
        <f t="shared" si="16"/>
        <v>3034663.3860537801</v>
      </c>
      <c r="N40" s="33">
        <f t="shared" si="26"/>
        <v>32.050752956182485</v>
      </c>
      <c r="O40" s="4"/>
      <c r="Q40" s="27" t="s">
        <v>56</v>
      </c>
      <c r="R40" s="29">
        <f t="shared" si="17"/>
        <v>94683.060650792089</v>
      </c>
      <c r="S40" s="29">
        <f t="shared" si="18"/>
        <v>470073.54817216779</v>
      </c>
      <c r="T40" s="35">
        <f t="shared" si="19"/>
        <v>32.050752956182485</v>
      </c>
      <c r="U40" s="42">
        <v>0.89571782863194893</v>
      </c>
      <c r="V40" s="43">
        <f t="shared" si="31"/>
        <v>0.10428217136805107</v>
      </c>
      <c r="W40" s="29">
        <f t="shared" si="27"/>
        <v>421053.25786608999</v>
      </c>
      <c r="X40" s="29">
        <f t="shared" si="20"/>
        <v>2343688.1345546092</v>
      </c>
      <c r="Y40" s="35">
        <f t="shared" si="28"/>
        <v>24.752982407260223</v>
      </c>
      <c r="Z40" s="36">
        <f t="shared" si="29"/>
        <v>7.2977705489222622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1716</v>
      </c>
      <c r="E41">
        <v>10</v>
      </c>
      <c r="F41" s="3">
        <f t="shared" si="21"/>
        <v>5.8275058275058279E-3</v>
      </c>
      <c r="G41" s="2">
        <v>0.5</v>
      </c>
      <c r="H41" s="3">
        <f t="shared" si="22"/>
        <v>2.8719126938541069E-2</v>
      </c>
      <c r="I41" s="3">
        <f t="shared" si="23"/>
        <v>0.97128087306145894</v>
      </c>
      <c r="J41" s="5">
        <f t="shared" si="30"/>
        <v>93346.358618075028</v>
      </c>
      <c r="K41" s="5">
        <f t="shared" si="24"/>
        <v>2680.8259224030739</v>
      </c>
      <c r="L41" s="5">
        <f t="shared" si="25"/>
        <v>460029.72828436748</v>
      </c>
      <c r="M41" s="5">
        <f t="shared" si="16"/>
        <v>2564589.8378816121</v>
      </c>
      <c r="N41" s="33">
        <f t="shared" si="26"/>
        <v>27.473914096366478</v>
      </c>
      <c r="O41" s="4"/>
      <c r="Q41" s="27" t="s">
        <v>58</v>
      </c>
      <c r="R41" s="29">
        <f t="shared" si="17"/>
        <v>93346.358618075028</v>
      </c>
      <c r="S41" s="29">
        <f t="shared" si="18"/>
        <v>460029.72828436748</v>
      </c>
      <c r="T41" s="35">
        <f t="shared" si="19"/>
        <v>27.473914096366478</v>
      </c>
      <c r="U41" s="42">
        <v>0.86473435856680392</v>
      </c>
      <c r="V41" s="43">
        <f t="shared" si="31"/>
        <v>0.13526564143319608</v>
      </c>
      <c r="W41" s="29">
        <f t="shared" si="27"/>
        <v>397803.5120096436</v>
      </c>
      <c r="X41" s="29">
        <f t="shared" si="20"/>
        <v>1922634.876688519</v>
      </c>
      <c r="Y41" s="35">
        <f t="shared" si="28"/>
        <v>20.596784975351266</v>
      </c>
      <c r="Z41" s="36">
        <f t="shared" si="29"/>
        <v>6.8771291210152121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1424</v>
      </c>
      <c r="E42">
        <v>12</v>
      </c>
      <c r="F42" s="3">
        <f t="shared" si="21"/>
        <v>8.4269662921348312E-3</v>
      </c>
      <c r="G42" s="2">
        <v>0.5</v>
      </c>
      <c r="H42" s="3">
        <f t="shared" si="22"/>
        <v>4.1265474552957364E-2</v>
      </c>
      <c r="I42" s="3">
        <f t="shared" si="23"/>
        <v>0.95873452544704263</v>
      </c>
      <c r="J42" s="5">
        <f t="shared" si="30"/>
        <v>90665.532695671951</v>
      </c>
      <c r="K42" s="5">
        <f t="shared" si="24"/>
        <v>3741.3562322835746</v>
      </c>
      <c r="L42" s="5">
        <f t="shared" si="25"/>
        <v>443974.27289765084</v>
      </c>
      <c r="M42" s="5">
        <f t="shared" si="16"/>
        <v>2104560.1095972448</v>
      </c>
      <c r="N42" s="33">
        <f t="shared" si="26"/>
        <v>23.212350349955081</v>
      </c>
      <c r="O42" s="4"/>
      <c r="Q42" s="27" t="s">
        <v>60</v>
      </c>
      <c r="R42" s="29">
        <f t="shared" si="17"/>
        <v>90665.532695671951</v>
      </c>
      <c r="S42" s="29">
        <f t="shared" si="18"/>
        <v>443974.27289765084</v>
      </c>
      <c r="T42" s="35">
        <f t="shared" si="19"/>
        <v>23.212350349955081</v>
      </c>
      <c r="U42" s="42">
        <v>0.81758889711164551</v>
      </c>
      <c r="V42" s="43">
        <f t="shared" si="31"/>
        <v>0.18241110288835449</v>
      </c>
      <c r="W42" s="29">
        <f t="shared" si="27"/>
        <v>362988.4361243351</v>
      </c>
      <c r="X42" s="29">
        <f t="shared" si="20"/>
        <v>1524831.3646788755</v>
      </c>
      <c r="Y42" s="35">
        <f t="shared" si="28"/>
        <v>16.818203338606377</v>
      </c>
      <c r="Z42" s="36">
        <f t="shared" si="29"/>
        <v>6.3941470113487036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1089</v>
      </c>
      <c r="E43">
        <v>12</v>
      </c>
      <c r="F43" s="3">
        <f t="shared" si="21"/>
        <v>1.1019283746556474E-2</v>
      </c>
      <c r="G43" s="2">
        <v>0.5</v>
      </c>
      <c r="H43" s="3">
        <f t="shared" si="22"/>
        <v>5.3619302949061663E-2</v>
      </c>
      <c r="I43" s="3">
        <f t="shared" si="23"/>
        <v>0.9463806970509383</v>
      </c>
      <c r="J43" s="5">
        <f t="shared" si="30"/>
        <v>86924.176463388372</v>
      </c>
      <c r="K43" s="5">
        <f t="shared" si="24"/>
        <v>4660.8137513881165</v>
      </c>
      <c r="L43" s="5">
        <f t="shared" si="25"/>
        <v>422968.84793847153</v>
      </c>
      <c r="M43" s="5">
        <f t="shared" si="16"/>
        <v>1660585.8366995938</v>
      </c>
      <c r="N43" s="33">
        <f t="shared" si="26"/>
        <v>19.103843191416562</v>
      </c>
      <c r="O43" s="4"/>
      <c r="Q43" s="27" t="s">
        <v>62</v>
      </c>
      <c r="R43" s="29">
        <f t="shared" si="17"/>
        <v>86924.176463388372</v>
      </c>
      <c r="S43" s="29">
        <f t="shared" si="18"/>
        <v>422968.84793847153</v>
      </c>
      <c r="T43" s="35">
        <f t="shared" si="19"/>
        <v>19.103843191416562</v>
      </c>
      <c r="U43" s="42">
        <v>0.77888026534586052</v>
      </c>
      <c r="V43" s="43">
        <f t="shared" si="31"/>
        <v>0.22111973465413948</v>
      </c>
      <c r="W43" s="29">
        <f t="shared" si="27"/>
        <v>329442.08851534966</v>
      </c>
      <c r="X43" s="29">
        <f t="shared" si="20"/>
        <v>1161842.9285545405</v>
      </c>
      <c r="Y43" s="35">
        <f t="shared" si="28"/>
        <v>13.366165499927371</v>
      </c>
      <c r="Z43" s="36">
        <f t="shared" si="29"/>
        <v>5.7376776914891909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698</v>
      </c>
      <c r="E44">
        <v>19</v>
      </c>
      <c r="F44" s="3">
        <f t="shared" si="21"/>
        <v>2.7220630372492838E-2</v>
      </c>
      <c r="G44" s="2">
        <v>0.5</v>
      </c>
      <c r="H44" s="3">
        <f t="shared" si="22"/>
        <v>0.12743125419181758</v>
      </c>
      <c r="I44" s="3">
        <f t="shared" si="23"/>
        <v>0.87256874580818244</v>
      </c>
      <c r="J44" s="5">
        <f t="shared" si="30"/>
        <v>82263.362712000249</v>
      </c>
      <c r="K44" s="5">
        <f t="shared" si="24"/>
        <v>10482.923484426592</v>
      </c>
      <c r="L44" s="5">
        <f t="shared" si="25"/>
        <v>385109.50484893483</v>
      </c>
      <c r="M44" s="5">
        <f t="shared" si="16"/>
        <v>1237616.9887611223</v>
      </c>
      <c r="N44" s="33">
        <f t="shared" si="26"/>
        <v>15.04457085098691</v>
      </c>
      <c r="O44" s="4"/>
      <c r="Q44" s="27" t="s">
        <v>64</v>
      </c>
      <c r="R44" s="29">
        <f t="shared" si="17"/>
        <v>82263.362712000249</v>
      </c>
      <c r="S44" s="29">
        <f t="shared" si="18"/>
        <v>385109.50484893483</v>
      </c>
      <c r="T44" s="35">
        <f t="shared" si="19"/>
        <v>15.04457085098691</v>
      </c>
      <c r="U44" s="42">
        <v>0.71980976748499381</v>
      </c>
      <c r="V44" s="43">
        <f t="shared" si="31"/>
        <v>0.28019023251500619</v>
      </c>
      <c r="W44" s="29">
        <f t="shared" si="27"/>
        <v>277205.58314157289</v>
      </c>
      <c r="X44" s="29">
        <f t="shared" si="20"/>
        <v>832400.84003919084</v>
      </c>
      <c r="Y44" s="35">
        <f t="shared" si="28"/>
        <v>10.118731019462247</v>
      </c>
      <c r="Z44" s="36">
        <f t="shared" si="29"/>
        <v>4.9258398315246623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510</v>
      </c>
      <c r="E45">
        <v>23</v>
      </c>
      <c r="F45" s="3">
        <f t="shared" si="21"/>
        <v>4.5098039215686274E-2</v>
      </c>
      <c r="G45" s="2">
        <v>0.5</v>
      </c>
      <c r="H45" s="3">
        <f t="shared" si="22"/>
        <v>0.20264317180616739</v>
      </c>
      <c r="I45" s="3">
        <f t="shared" si="23"/>
        <v>0.79735682819383258</v>
      </c>
      <c r="J45" s="5">
        <f t="shared" si="30"/>
        <v>71780.439227573661</v>
      </c>
      <c r="K45" s="5">
        <f t="shared" si="24"/>
        <v>14545.815878715366</v>
      </c>
      <c r="L45" s="5">
        <f t="shared" si="25"/>
        <v>322537.65644107992</v>
      </c>
      <c r="M45" s="5">
        <f t="shared" si="16"/>
        <v>852507.48391218751</v>
      </c>
      <c r="N45" s="33">
        <f t="shared" si="26"/>
        <v>11.876598876880461</v>
      </c>
      <c r="O45" s="4"/>
      <c r="Q45" s="27" t="s">
        <v>66</v>
      </c>
      <c r="R45" s="29">
        <f t="shared" si="17"/>
        <v>71780.439227573661</v>
      </c>
      <c r="S45" s="29">
        <f t="shared" si="18"/>
        <v>322537.65644107992</v>
      </c>
      <c r="T45" s="35">
        <f t="shared" si="19"/>
        <v>11.876598876880461</v>
      </c>
      <c r="U45" s="42">
        <v>0.68480776711742686</v>
      </c>
      <c r="V45" s="43">
        <f t="shared" si="31"/>
        <v>0.31519223288257314</v>
      </c>
      <c r="W45" s="29">
        <f t="shared" si="27"/>
        <v>220876.29231870369</v>
      </c>
      <c r="X45" s="29">
        <f t="shared" si="20"/>
        <v>555195.25689761795</v>
      </c>
      <c r="Y45" s="35">
        <f t="shared" si="28"/>
        <v>7.7346316471736749</v>
      </c>
      <c r="Z45" s="36">
        <f t="shared" si="29"/>
        <v>4.1419672297067862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309</v>
      </c>
      <c r="E46">
        <v>24</v>
      </c>
      <c r="F46" s="3">
        <f t="shared" si="21"/>
        <v>7.7669902912621352E-2</v>
      </c>
      <c r="G46" s="2">
        <v>0.5</v>
      </c>
      <c r="H46" s="3">
        <f t="shared" si="22"/>
        <v>0.32520325203252032</v>
      </c>
      <c r="I46" s="3">
        <f t="shared" si="23"/>
        <v>0.67479674796747968</v>
      </c>
      <c r="J46" s="5">
        <f t="shared" si="30"/>
        <v>57234.623348858295</v>
      </c>
      <c r="K46" s="5">
        <f t="shared" si="24"/>
        <v>18612.885641905137</v>
      </c>
      <c r="L46" s="5">
        <f t="shared" si="25"/>
        <v>239640.90263952865</v>
      </c>
      <c r="M46" s="5">
        <f>L46+M47</f>
        <v>529969.82747110759</v>
      </c>
      <c r="N46" s="33">
        <f t="shared" si="26"/>
        <v>9.2596019063638924</v>
      </c>
      <c r="O46" s="4"/>
      <c r="Q46" s="27" t="s">
        <v>68</v>
      </c>
      <c r="R46" s="29">
        <f t="shared" si="17"/>
        <v>57234.623348858295</v>
      </c>
      <c r="S46" s="29">
        <f t="shared" si="18"/>
        <v>239640.90263952865</v>
      </c>
      <c r="T46" s="35">
        <f t="shared" si="19"/>
        <v>9.2596019063638924</v>
      </c>
      <c r="U46" s="42">
        <v>0.65629805890441617</v>
      </c>
      <c r="V46" s="43">
        <f t="shared" si="31"/>
        <v>0.34370194109558383</v>
      </c>
      <c r="W46" s="29">
        <f t="shared" si="27"/>
        <v>157275.85923642485</v>
      </c>
      <c r="X46" s="29">
        <f>X47+W46</f>
        <v>334318.96457891422</v>
      </c>
      <c r="Y46" s="35">
        <f t="shared" si="28"/>
        <v>5.8412014444676723</v>
      </c>
      <c r="Z46" s="36">
        <f t="shared" si="29"/>
        <v>3.41840046189622</v>
      </c>
    </row>
    <row r="47" spans="1:26" s="2" customFormat="1" x14ac:dyDescent="0.25">
      <c r="A47" s="12">
        <v>19</v>
      </c>
      <c r="B47" s="13" t="s">
        <v>69</v>
      </c>
      <c r="C47" s="12"/>
      <c r="D47">
        <v>218</v>
      </c>
      <c r="E47">
        <v>29</v>
      </c>
      <c r="F47" s="17">
        <f t="shared" si="21"/>
        <v>0.13302752293577982</v>
      </c>
      <c r="G47" s="12"/>
      <c r="H47" s="17">
        <v>1</v>
      </c>
      <c r="I47" s="17">
        <f t="shared" si="23"/>
        <v>0</v>
      </c>
      <c r="J47" s="21">
        <f t="shared" si="30"/>
        <v>38621.737706953158</v>
      </c>
      <c r="K47" s="21">
        <f t="shared" si="24"/>
        <v>38621.737706953158</v>
      </c>
      <c r="L47" s="21">
        <f>K47/F47</f>
        <v>290328.92483157892</v>
      </c>
      <c r="M47" s="21">
        <f>L47</f>
        <v>290328.92483157892</v>
      </c>
      <c r="N47" s="34">
        <f t="shared" si="26"/>
        <v>7.5172413793103452</v>
      </c>
      <c r="O47" s="4"/>
      <c r="Q47" s="30" t="s">
        <v>69</v>
      </c>
      <c r="R47" s="31">
        <f t="shared" si="17"/>
        <v>38621.737706953158</v>
      </c>
      <c r="S47" s="31">
        <f t="shared" si="18"/>
        <v>290328.92483157892</v>
      </c>
      <c r="T47" s="38">
        <f t="shared" si="19"/>
        <v>7.5172413793103452</v>
      </c>
      <c r="U47" s="44">
        <v>0.6098018151143324</v>
      </c>
      <c r="V47" s="45">
        <f t="shared" si="31"/>
        <v>0.3901981848856676</v>
      </c>
      <c r="W47" s="31">
        <f t="shared" si="27"/>
        <v>177043.10534248941</v>
      </c>
      <c r="X47" s="31">
        <f>W47</f>
        <v>177043.10534248941</v>
      </c>
      <c r="Y47" s="38">
        <f t="shared" si="28"/>
        <v>4.5840274377560162</v>
      </c>
      <c r="Z47" s="37">
        <f t="shared" si="29"/>
        <v>2.933213941554329</v>
      </c>
    </row>
    <row r="48" spans="1:26" s="2" customFormat="1" ht="13.2" x14ac:dyDescent="0.25">
      <c r="B48" s="2" t="s">
        <v>70</v>
      </c>
      <c r="D48" s="25">
        <f>SUM(D29:D47)</f>
        <v>25176</v>
      </c>
      <c r="E48" s="25">
        <f>SUM(E29:E47)</f>
        <v>155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385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7606152.6086407201</v>
      </c>
      <c r="N54" s="32">
        <f>M54/J54</f>
        <v>76.061526086407198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76.061526086407198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6748337.091378022</v>
      </c>
      <c r="Y54" s="40">
        <f>X54/R54</f>
        <v>67.48337091378022</v>
      </c>
      <c r="Z54" s="36">
        <f>T54-Y54</f>
        <v>8.5781551726269782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1981</v>
      </c>
      <c r="E55" s="49">
        <f t="shared" si="37"/>
        <v>1</v>
      </c>
      <c r="F55" s="3">
        <f t="shared" ref="F55:F72" si="38">E55/D55</f>
        <v>5.0479555779909136E-4</v>
      </c>
      <c r="G55" s="2">
        <v>0.4</v>
      </c>
      <c r="H55" s="3">
        <f t="shared" ref="H55:H71" si="39">C55*F55/(1+(1-G55)*C55*F55)</f>
        <v>2.0167389331451047E-3</v>
      </c>
      <c r="I55" s="3">
        <f t="shared" ref="I55:I72" si="40">1-H55</f>
        <v>0.99798326106685487</v>
      </c>
      <c r="J55" s="5">
        <f>I54*J54</f>
        <v>100000</v>
      </c>
      <c r="K55" s="5">
        <f t="shared" ref="K55:K72" si="41">J55*H55</f>
        <v>201.67389331451048</v>
      </c>
      <c r="L55" s="5">
        <f t="shared" ref="L55:L71" si="42">C55*(J56+G55*K55)</f>
        <v>399515.98265604518</v>
      </c>
      <c r="M55" s="5">
        <f t="shared" si="32"/>
        <v>7506152.6086407201</v>
      </c>
      <c r="N55" s="33">
        <f t="shared" ref="N55:N72" si="43">M55/J55</f>
        <v>75.061526086407198</v>
      </c>
      <c r="O55" s="4"/>
      <c r="Q55" s="27" t="s">
        <v>36</v>
      </c>
      <c r="R55" s="29">
        <f t="shared" si="33"/>
        <v>100000</v>
      </c>
      <c r="S55" s="29">
        <f t="shared" si="34"/>
        <v>399515.98265604518</v>
      </c>
      <c r="T55" s="35">
        <f t="shared" si="35"/>
        <v>75.061526086407198</v>
      </c>
      <c r="U55" s="42">
        <v>0.96170886472285344</v>
      </c>
      <c r="V55" s="43">
        <f>1-U55</f>
        <v>3.829113527714656E-2</v>
      </c>
      <c r="W55" s="29">
        <f t="shared" ref="W55:W72" si="44">S55*U55</f>
        <v>384218.06211878039</v>
      </c>
      <c r="X55" s="29">
        <f t="shared" si="36"/>
        <v>6652166.2049057363</v>
      </c>
      <c r="Y55" s="35">
        <f t="shared" ref="Y55:Y72" si="45">X55/R55</f>
        <v>66.521662049057369</v>
      </c>
      <c r="Z55" s="36">
        <f t="shared" ref="Z55:Z72" si="46">T55-Y55</f>
        <v>8.5398640373498296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2997</v>
      </c>
      <c r="E56" s="49">
        <f t="shared" si="37"/>
        <v>1</v>
      </c>
      <c r="F56" s="3">
        <f t="shared" si="38"/>
        <v>3.3366700033366702E-4</v>
      </c>
      <c r="G56" s="2">
        <v>0.5</v>
      </c>
      <c r="H56" s="3">
        <f t="shared" si="39"/>
        <v>1.6669444907484584E-3</v>
      </c>
      <c r="I56" s="3">
        <f t="shared" si="40"/>
        <v>0.99833305550925155</v>
      </c>
      <c r="J56" s="5">
        <f t="shared" ref="J56:J72" si="47">I55*J55</f>
        <v>99798.32610668549</v>
      </c>
      <c r="K56" s="5">
        <f t="shared" si="41"/>
        <v>166.35826988945743</v>
      </c>
      <c r="L56" s="5">
        <f t="shared" si="42"/>
        <v>498575.7348587038</v>
      </c>
      <c r="M56" s="5">
        <f t="shared" si="32"/>
        <v>7106636.6259846753</v>
      </c>
      <c r="N56" s="33">
        <f t="shared" si="43"/>
        <v>71.20997819530163</v>
      </c>
      <c r="O56" s="4"/>
      <c r="Q56" s="27" t="s">
        <v>38</v>
      </c>
      <c r="R56" s="29">
        <f t="shared" si="33"/>
        <v>99798.32610668549</v>
      </c>
      <c r="S56" s="29">
        <f t="shared" si="34"/>
        <v>498575.7348587038</v>
      </c>
      <c r="T56" s="35">
        <f t="shared" si="35"/>
        <v>71.20997819530163</v>
      </c>
      <c r="U56" s="42">
        <v>0.96170886472285344</v>
      </c>
      <c r="V56" s="43">
        <f>1-U56</f>
        <v>3.829113527714656E-2</v>
      </c>
      <c r="W56" s="29">
        <f t="shared" si="44"/>
        <v>479484.70394932642</v>
      </c>
      <c r="X56" s="29">
        <f t="shared" si="36"/>
        <v>6267948.1427869555</v>
      </c>
      <c r="Y56" s="35">
        <f t="shared" si="45"/>
        <v>62.806145025783813</v>
      </c>
      <c r="Z56" s="36">
        <f t="shared" si="46"/>
        <v>8.4038331695178172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2986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99631.96783679603</v>
      </c>
      <c r="K57" s="5">
        <f t="shared" si="41"/>
        <v>0</v>
      </c>
      <c r="L57" s="5">
        <f t="shared" si="42"/>
        <v>498159.83918398013</v>
      </c>
      <c r="M57" s="5">
        <f t="shared" si="32"/>
        <v>6608060.8911259715</v>
      </c>
      <c r="N57" s="33">
        <f t="shared" si="43"/>
        <v>66.324705158392803</v>
      </c>
      <c r="O57" s="4"/>
      <c r="Q57" s="27" t="s">
        <v>40</v>
      </c>
      <c r="R57" s="29">
        <f t="shared" si="33"/>
        <v>99631.96783679603</v>
      </c>
      <c r="S57" s="29">
        <f t="shared" si="34"/>
        <v>498159.83918398013</v>
      </c>
      <c r="T57" s="35">
        <f t="shared" si="35"/>
        <v>66.324705158392803</v>
      </c>
      <c r="U57" s="42">
        <v>0.96170886472285344</v>
      </c>
      <c r="V57" s="43">
        <f>1-U57</f>
        <v>3.829113527714656E-2</v>
      </c>
      <c r="W57" s="29">
        <f t="shared" si="44"/>
        <v>479084.73339214479</v>
      </c>
      <c r="X57" s="29">
        <f t="shared" si="36"/>
        <v>5788463.4388376288</v>
      </c>
      <c r="Y57" s="35">
        <f t="shared" si="45"/>
        <v>58.098455390538177</v>
      </c>
      <c r="Z57" s="36">
        <f t="shared" si="46"/>
        <v>8.2262497678546254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3039</v>
      </c>
      <c r="E58" s="49">
        <f t="shared" si="37"/>
        <v>4</v>
      </c>
      <c r="F58" s="3">
        <f t="shared" si="38"/>
        <v>1.3162224415926291E-3</v>
      </c>
      <c r="G58" s="2">
        <v>0.5</v>
      </c>
      <c r="H58" s="3">
        <f t="shared" si="39"/>
        <v>6.5595277140045923E-3</v>
      </c>
      <c r="I58" s="3">
        <f t="shared" si="40"/>
        <v>0.99344047228599541</v>
      </c>
      <c r="J58" s="5">
        <f t="shared" si="47"/>
        <v>99631.96783679603</v>
      </c>
      <c r="K58" s="5">
        <f t="shared" si="41"/>
        <v>653.53865422627769</v>
      </c>
      <c r="L58" s="5">
        <f t="shared" si="42"/>
        <v>496525.99254841451</v>
      </c>
      <c r="M58" s="5">
        <f t="shared" si="32"/>
        <v>6109901.0519419918</v>
      </c>
      <c r="N58" s="33">
        <f t="shared" si="43"/>
        <v>61.32470515839281</v>
      </c>
      <c r="O58" s="4"/>
      <c r="Q58" s="27" t="s">
        <v>42</v>
      </c>
      <c r="R58" s="29">
        <f t="shared" si="33"/>
        <v>99631.96783679603</v>
      </c>
      <c r="S58" s="29">
        <f t="shared" si="34"/>
        <v>496525.99254841451</v>
      </c>
      <c r="T58" s="35">
        <f t="shared" si="35"/>
        <v>61.32470515839281</v>
      </c>
      <c r="U58" s="42">
        <v>0.96170886472285344</v>
      </c>
      <c r="V58" s="43">
        <f>1-U58</f>
        <v>3.829113527714656E-2</v>
      </c>
      <c r="W58" s="29">
        <f t="shared" si="44"/>
        <v>477513.44859912369</v>
      </c>
      <c r="X58" s="29">
        <f t="shared" si="36"/>
        <v>5309378.7054454843</v>
      </c>
      <c r="Y58" s="35">
        <f t="shared" si="45"/>
        <v>53.289911066923914</v>
      </c>
      <c r="Z58" s="36">
        <f t="shared" si="46"/>
        <v>8.0347940914688962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3531</v>
      </c>
      <c r="E59" s="49">
        <f t="shared" si="37"/>
        <v>4</v>
      </c>
      <c r="F59" s="3">
        <f t="shared" si="38"/>
        <v>1.1328235627301047E-3</v>
      </c>
      <c r="G59" s="2">
        <v>0.5</v>
      </c>
      <c r="H59" s="3">
        <f t="shared" si="39"/>
        <v>5.6481219994351864E-3</v>
      </c>
      <c r="I59" s="3">
        <f t="shared" si="40"/>
        <v>0.99435187800056479</v>
      </c>
      <c r="J59" s="5">
        <f t="shared" si="47"/>
        <v>98978.429182569758</v>
      </c>
      <c r="K59" s="5">
        <f t="shared" si="41"/>
        <v>559.0422433356099</v>
      </c>
      <c r="L59" s="5">
        <f t="shared" si="42"/>
        <v>493494.54030450969</v>
      </c>
      <c r="M59" s="5">
        <f t="shared" si="32"/>
        <v>5613375.0593935773</v>
      </c>
      <c r="N59" s="33">
        <f t="shared" si="43"/>
        <v>56.713115228768459</v>
      </c>
      <c r="O59" s="4"/>
      <c r="Q59" s="27" t="s">
        <v>44</v>
      </c>
      <c r="R59" s="29">
        <f t="shared" si="33"/>
        <v>98978.429182569758</v>
      </c>
      <c r="S59" s="29">
        <f t="shared" si="34"/>
        <v>493494.54030450969</v>
      </c>
      <c r="T59" s="35">
        <f t="shared" si="35"/>
        <v>56.713115228768459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475280.49038855854</v>
      </c>
      <c r="X59" s="29">
        <f t="shared" si="36"/>
        <v>4831865.2568463609</v>
      </c>
      <c r="Y59" s="35">
        <f t="shared" si="45"/>
        <v>48.817356435651128</v>
      </c>
      <c r="Z59" s="36">
        <f t="shared" si="46"/>
        <v>7.8957587931173308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3765</v>
      </c>
      <c r="E60" s="49">
        <f t="shared" si="37"/>
        <v>6</v>
      </c>
      <c r="F60" s="3">
        <f t="shared" si="38"/>
        <v>1.5936254980079682E-3</v>
      </c>
      <c r="G60" s="2">
        <v>0.5</v>
      </c>
      <c r="H60" s="3">
        <f t="shared" si="39"/>
        <v>7.9365079365079361E-3</v>
      </c>
      <c r="I60" s="3">
        <f t="shared" si="40"/>
        <v>0.99206349206349209</v>
      </c>
      <c r="J60" s="5">
        <f t="shared" si="47"/>
        <v>98419.386939234144</v>
      </c>
      <c r="K60" s="5">
        <f t="shared" si="41"/>
        <v>781.10624554947731</v>
      </c>
      <c r="L60" s="5">
        <f t="shared" si="42"/>
        <v>490144.16908229707</v>
      </c>
      <c r="M60" s="5">
        <f t="shared" si="32"/>
        <v>5119880.5190890674</v>
      </c>
      <c r="N60" s="33">
        <f t="shared" si="43"/>
        <v>52.021056809164754</v>
      </c>
      <c r="O60" s="4"/>
      <c r="Q60" s="27" t="s">
        <v>46</v>
      </c>
      <c r="R60" s="29">
        <f t="shared" si="33"/>
        <v>98419.386939234144</v>
      </c>
      <c r="S60" s="29">
        <f t="shared" si="34"/>
        <v>490144.16908229707</v>
      </c>
      <c r="T60" s="35">
        <f t="shared" si="35"/>
        <v>52.021056809164754</v>
      </c>
      <c r="U60" s="42">
        <v>0.95736753435116873</v>
      </c>
      <c r="V60" s="43">
        <f t="shared" si="48"/>
        <v>4.2632465648831275E-2</v>
      </c>
      <c r="W60" s="29">
        <f t="shared" si="44"/>
        <v>469248.1146309211</v>
      </c>
      <c r="X60" s="29">
        <f t="shared" si="36"/>
        <v>4356584.7664578026</v>
      </c>
      <c r="Y60" s="35">
        <f t="shared" si="45"/>
        <v>44.265514162851211</v>
      </c>
      <c r="Z60" s="36">
        <f t="shared" si="46"/>
        <v>7.7555426463135433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3583</v>
      </c>
      <c r="E61" s="49">
        <f t="shared" si="37"/>
        <v>5</v>
      </c>
      <c r="F61" s="3">
        <f t="shared" si="38"/>
        <v>1.3954786491766676E-3</v>
      </c>
      <c r="G61" s="2">
        <v>0.5</v>
      </c>
      <c r="H61" s="3">
        <f t="shared" si="39"/>
        <v>6.9531358642747881E-3</v>
      </c>
      <c r="I61" s="3">
        <f t="shared" si="40"/>
        <v>0.99304686413572518</v>
      </c>
      <c r="J61" s="5">
        <f t="shared" si="47"/>
        <v>97638.280693684675</v>
      </c>
      <c r="K61" s="5">
        <f t="shared" si="41"/>
        <v>678.89223121738758</v>
      </c>
      <c r="L61" s="5">
        <f t="shared" si="42"/>
        <v>486494.17289037985</v>
      </c>
      <c r="M61" s="5">
        <f t="shared" si="32"/>
        <v>4629736.3500067703</v>
      </c>
      <c r="N61" s="33">
        <f t="shared" si="43"/>
        <v>47.417225263638073</v>
      </c>
      <c r="O61" s="4"/>
      <c r="Q61" s="27" t="s">
        <v>48</v>
      </c>
      <c r="R61" s="29">
        <f t="shared" si="33"/>
        <v>97638.280693684675</v>
      </c>
      <c r="S61" s="29">
        <f t="shared" si="34"/>
        <v>486494.17289037985</v>
      </c>
      <c r="T61" s="35">
        <f t="shared" si="35"/>
        <v>47.417225263638073</v>
      </c>
      <c r="U61" s="42">
        <v>0.95681081085376496</v>
      </c>
      <c r="V61" s="43">
        <f t="shared" si="48"/>
        <v>4.3189189146235041E-2</v>
      </c>
      <c r="W61" s="29">
        <f t="shared" si="44"/>
        <v>465482.88403887604</v>
      </c>
      <c r="X61" s="29">
        <f t="shared" si="36"/>
        <v>3887336.6518268818</v>
      </c>
      <c r="Y61" s="35">
        <f t="shared" si="45"/>
        <v>39.813653253711152</v>
      </c>
      <c r="Z61" s="36">
        <f t="shared" si="46"/>
        <v>7.6035720099269213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4002</v>
      </c>
      <c r="E62" s="49">
        <f t="shared" si="37"/>
        <v>11</v>
      </c>
      <c r="F62" s="3">
        <f t="shared" si="38"/>
        <v>2.7486256871564218E-3</v>
      </c>
      <c r="G62" s="2">
        <v>0.5</v>
      </c>
      <c r="H62" s="3">
        <f t="shared" si="39"/>
        <v>1.3649336145923811E-2</v>
      </c>
      <c r="I62" s="3">
        <f t="shared" si="40"/>
        <v>0.98635066385407622</v>
      </c>
      <c r="J62" s="5">
        <f t="shared" si="47"/>
        <v>96959.388462467279</v>
      </c>
      <c r="K62" s="5">
        <f t="shared" si="41"/>
        <v>1323.4312856274228</v>
      </c>
      <c r="L62" s="5">
        <f t="shared" si="42"/>
        <v>481488.36409826786</v>
      </c>
      <c r="M62" s="5">
        <f t="shared" si="32"/>
        <v>4143242.1771163903</v>
      </c>
      <c r="N62" s="33">
        <f t="shared" si="43"/>
        <v>42.731727611093881</v>
      </c>
      <c r="O62" s="4"/>
      <c r="Q62" s="27" t="s">
        <v>50</v>
      </c>
      <c r="R62" s="29">
        <f t="shared" si="33"/>
        <v>96959.388462467279</v>
      </c>
      <c r="S62" s="29">
        <f t="shared" si="34"/>
        <v>481488.36409826786</v>
      </c>
      <c r="T62" s="35">
        <f t="shared" si="35"/>
        <v>42.731727611093881</v>
      </c>
      <c r="U62" s="42">
        <v>0.94800928093814252</v>
      </c>
      <c r="V62" s="43">
        <f t="shared" si="48"/>
        <v>5.1990719061857482E-2</v>
      </c>
      <c r="W62" s="29">
        <f t="shared" si="44"/>
        <v>456455.43782888149</v>
      </c>
      <c r="X62" s="29">
        <f t="shared" si="36"/>
        <v>3421853.7677880055</v>
      </c>
      <c r="Y62" s="35">
        <f t="shared" si="45"/>
        <v>35.291618708100621</v>
      </c>
      <c r="Z62" s="36">
        <f t="shared" si="46"/>
        <v>7.4401089029932592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4025</v>
      </c>
      <c r="E63" s="49">
        <f t="shared" si="37"/>
        <v>16</v>
      </c>
      <c r="F63" s="3">
        <f t="shared" si="38"/>
        <v>3.9751552795031057E-3</v>
      </c>
      <c r="G63" s="2">
        <v>0.5</v>
      </c>
      <c r="H63" s="3">
        <f t="shared" si="39"/>
        <v>1.968019680196802E-2</v>
      </c>
      <c r="I63" s="3">
        <f t="shared" si="40"/>
        <v>0.98031980319803202</v>
      </c>
      <c r="J63" s="5">
        <f t="shared" si="47"/>
        <v>95635.95717683986</v>
      </c>
      <c r="K63" s="5">
        <f t="shared" si="41"/>
        <v>1882.1344585847944</v>
      </c>
      <c r="L63" s="5">
        <f t="shared" si="42"/>
        <v>473474.44973773736</v>
      </c>
      <c r="M63" s="5">
        <f t="shared" si="32"/>
        <v>3661753.8130181227</v>
      </c>
      <c r="N63" s="33">
        <f t="shared" si="43"/>
        <v>38.2884630541962</v>
      </c>
      <c r="O63" s="4"/>
      <c r="Q63" s="27" t="s">
        <v>52</v>
      </c>
      <c r="R63" s="29">
        <f t="shared" si="33"/>
        <v>95635.95717683986</v>
      </c>
      <c r="S63" s="29">
        <f t="shared" si="34"/>
        <v>473474.44973773736</v>
      </c>
      <c r="T63" s="35">
        <f t="shared" si="35"/>
        <v>38.2884630541962</v>
      </c>
      <c r="U63" s="42">
        <v>0.94216194080535964</v>
      </c>
      <c r="V63" s="43">
        <f t="shared" si="48"/>
        <v>5.7838059194640357E-2</v>
      </c>
      <c r="W63" s="29">
        <f t="shared" si="44"/>
        <v>446089.60648665635</v>
      </c>
      <c r="X63" s="29">
        <f t="shared" si="36"/>
        <v>2965398.3299591239</v>
      </c>
      <c r="Y63" s="35">
        <f t="shared" si="45"/>
        <v>31.007148540123083</v>
      </c>
      <c r="Z63" s="36">
        <f t="shared" si="46"/>
        <v>7.2813145140731166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4453</v>
      </c>
      <c r="E64" s="49">
        <f t="shared" si="37"/>
        <v>24</v>
      </c>
      <c r="F64" s="3">
        <f t="shared" si="38"/>
        <v>5.3896249719290364E-3</v>
      </c>
      <c r="G64" s="2">
        <v>0.5</v>
      </c>
      <c r="H64" s="3">
        <f t="shared" si="39"/>
        <v>2.6589851539995567E-2</v>
      </c>
      <c r="I64" s="3">
        <f t="shared" si="40"/>
        <v>0.9734101484600044</v>
      </c>
      <c r="J64" s="5">
        <f t="shared" si="47"/>
        <v>93753.822718255076</v>
      </c>
      <c r="K64" s="5">
        <f t="shared" si="41"/>
        <v>2492.9002273854662</v>
      </c>
      <c r="L64" s="5">
        <f t="shared" si="42"/>
        <v>462536.86302281165</v>
      </c>
      <c r="M64" s="5">
        <f t="shared" si="32"/>
        <v>3188279.3632803853</v>
      </c>
      <c r="N64" s="33">
        <f t="shared" si="43"/>
        <v>34.006926553402138</v>
      </c>
      <c r="O64" s="4"/>
      <c r="Q64" s="27" t="s">
        <v>54</v>
      </c>
      <c r="R64" s="29">
        <f t="shared" si="33"/>
        <v>93753.822718255076</v>
      </c>
      <c r="S64" s="29">
        <f t="shared" si="34"/>
        <v>462536.86302281165</v>
      </c>
      <c r="T64" s="35">
        <f t="shared" si="35"/>
        <v>34.006926553402138</v>
      </c>
      <c r="U64" s="42">
        <v>0.92489605986448908</v>
      </c>
      <c r="V64" s="43">
        <f t="shared" si="48"/>
        <v>7.5103940135510916E-2</v>
      </c>
      <c r="W64" s="29">
        <f t="shared" si="44"/>
        <v>427798.52215187938</v>
      </c>
      <c r="X64" s="29">
        <f t="shared" si="36"/>
        <v>2519308.7234724676</v>
      </c>
      <c r="Y64" s="35">
        <f t="shared" si="45"/>
        <v>26.871530679270379</v>
      </c>
      <c r="Z64" s="36">
        <f t="shared" si="46"/>
        <v>7.1353958741317598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4164</v>
      </c>
      <c r="E65" s="49">
        <f t="shared" si="37"/>
        <v>25</v>
      </c>
      <c r="F65" s="3">
        <f t="shared" si="38"/>
        <v>6.0038424591738714E-3</v>
      </c>
      <c r="G65" s="2">
        <v>0.5</v>
      </c>
      <c r="H65" s="3">
        <f t="shared" si="39"/>
        <v>2.9575298710516975E-2</v>
      </c>
      <c r="I65" s="3">
        <f t="shared" si="40"/>
        <v>0.97042470128948299</v>
      </c>
      <c r="J65" s="5">
        <f t="shared" si="47"/>
        <v>91260.922490869605</v>
      </c>
      <c r="K65" s="5">
        <f t="shared" si="41"/>
        <v>2699.0690432648053</v>
      </c>
      <c r="L65" s="5">
        <f t="shared" si="42"/>
        <v>449556.93984618597</v>
      </c>
      <c r="M65" s="5">
        <f t="shared" si="32"/>
        <v>2725742.5002575736</v>
      </c>
      <c r="N65" s="33">
        <f t="shared" si="43"/>
        <v>29.867575582859974</v>
      </c>
      <c r="O65" s="4"/>
      <c r="Q65" s="27" t="s">
        <v>56</v>
      </c>
      <c r="R65" s="29">
        <f t="shared" si="33"/>
        <v>91260.922490869605</v>
      </c>
      <c r="S65" s="29">
        <f t="shared" si="34"/>
        <v>449556.93984618597</v>
      </c>
      <c r="T65" s="35">
        <f t="shared" si="35"/>
        <v>29.867575582859974</v>
      </c>
      <c r="U65" s="42">
        <v>0.89970667843387275</v>
      </c>
      <c r="V65" s="43">
        <f t="shared" si="48"/>
        <v>0.10029332156612725</v>
      </c>
      <c r="W65" s="29">
        <f t="shared" si="44"/>
        <v>404469.38111590833</v>
      </c>
      <c r="X65" s="29">
        <f t="shared" si="36"/>
        <v>2091510.2013205881</v>
      </c>
      <c r="Y65" s="35">
        <f t="shared" si="45"/>
        <v>22.917916499582148</v>
      </c>
      <c r="Z65" s="36">
        <f t="shared" si="46"/>
        <v>6.949659083277826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3376</v>
      </c>
      <c r="E66" s="49">
        <f t="shared" si="37"/>
        <v>29</v>
      </c>
      <c r="F66" s="3">
        <f t="shared" si="38"/>
        <v>8.5900473933649291E-3</v>
      </c>
      <c r="G66" s="2">
        <v>0.5</v>
      </c>
      <c r="H66" s="3">
        <f t="shared" si="39"/>
        <v>4.20472669276497E-2</v>
      </c>
      <c r="I66" s="3">
        <f t="shared" si="40"/>
        <v>0.95795273307235029</v>
      </c>
      <c r="J66" s="5">
        <f t="shared" si="47"/>
        <v>88561.853447604793</v>
      </c>
      <c r="K66" s="5">
        <f t="shared" si="41"/>
        <v>3723.7838915188327</v>
      </c>
      <c r="L66" s="5">
        <f t="shared" si="42"/>
        <v>433499.8075092269</v>
      </c>
      <c r="M66" s="5">
        <f t="shared" si="32"/>
        <v>2276185.5604113876</v>
      </c>
      <c r="N66" s="33">
        <f t="shared" si="43"/>
        <v>25.701647738865702</v>
      </c>
      <c r="O66" s="4"/>
      <c r="Q66" s="27" t="s">
        <v>58</v>
      </c>
      <c r="R66" s="29">
        <f t="shared" si="33"/>
        <v>88561.853447604793</v>
      </c>
      <c r="S66" s="29">
        <f t="shared" si="34"/>
        <v>433499.8075092269</v>
      </c>
      <c r="T66" s="35">
        <f t="shared" si="35"/>
        <v>25.701647738865702</v>
      </c>
      <c r="U66" s="42">
        <v>0.86438699185239576</v>
      </c>
      <c r="V66" s="43">
        <f t="shared" si="48"/>
        <v>0.13561300814760424</v>
      </c>
      <c r="W66" s="29">
        <f t="shared" si="44"/>
        <v>374711.59458149323</v>
      </c>
      <c r="X66" s="29">
        <f t="shared" si="36"/>
        <v>1687040.8202046799</v>
      </c>
      <c r="Y66" s="35">
        <f t="shared" si="45"/>
        <v>19.049294414358339</v>
      </c>
      <c r="Z66" s="36">
        <f t="shared" si="46"/>
        <v>6.6523533245073629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2686</v>
      </c>
      <c r="E67" s="49">
        <f t="shared" si="37"/>
        <v>34</v>
      </c>
      <c r="F67" s="3">
        <f t="shared" si="38"/>
        <v>1.2658227848101266E-2</v>
      </c>
      <c r="G67" s="2">
        <v>0.5</v>
      </c>
      <c r="H67" s="3">
        <f t="shared" si="39"/>
        <v>6.1349693251533749E-2</v>
      </c>
      <c r="I67" s="3">
        <f t="shared" si="40"/>
        <v>0.93865030674846628</v>
      </c>
      <c r="J67" s="5">
        <f t="shared" si="47"/>
        <v>84838.06955608596</v>
      </c>
      <c r="K67" s="5">
        <f t="shared" si="41"/>
        <v>5204.7895433181575</v>
      </c>
      <c r="L67" s="5">
        <f t="shared" si="42"/>
        <v>411178.3739221344</v>
      </c>
      <c r="M67" s="5">
        <f t="shared" si="32"/>
        <v>1842685.7529021609</v>
      </c>
      <c r="N67" s="33">
        <f t="shared" si="43"/>
        <v>21.72003397229556</v>
      </c>
      <c r="O67" s="4"/>
      <c r="Q67" s="27" t="s">
        <v>60</v>
      </c>
      <c r="R67" s="29">
        <f t="shared" si="33"/>
        <v>84838.06955608596</v>
      </c>
      <c r="S67" s="29">
        <f t="shared" si="34"/>
        <v>411178.3739221344</v>
      </c>
      <c r="T67" s="35">
        <f t="shared" si="35"/>
        <v>21.72003397229556</v>
      </c>
      <c r="U67" s="42">
        <v>0.82345390469096191</v>
      </c>
      <c r="V67" s="43">
        <f t="shared" si="48"/>
        <v>0.17654609530903809</v>
      </c>
      <c r="W67" s="29">
        <f t="shared" si="44"/>
        <v>338586.43753066193</v>
      </c>
      <c r="X67" s="29">
        <f t="shared" si="36"/>
        <v>1312329.2256231867</v>
      </c>
      <c r="Y67" s="35">
        <f t="shared" si="45"/>
        <v>15.468636102753534</v>
      </c>
      <c r="Z67" s="36">
        <f t="shared" si="46"/>
        <v>6.2513978695420267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2074</v>
      </c>
      <c r="E68" s="49">
        <f t="shared" si="37"/>
        <v>33</v>
      </c>
      <c r="F68" s="3">
        <f t="shared" si="38"/>
        <v>1.5911282545805209E-2</v>
      </c>
      <c r="G68" s="2">
        <v>0.5</v>
      </c>
      <c r="H68" s="3">
        <f t="shared" si="39"/>
        <v>7.6512868073266863E-2</v>
      </c>
      <c r="I68" s="3">
        <f t="shared" si="40"/>
        <v>0.92348713192673315</v>
      </c>
      <c r="J68" s="5">
        <f t="shared" si="47"/>
        <v>79633.280012767806</v>
      </c>
      <c r="K68" s="5">
        <f t="shared" si="41"/>
        <v>6092.9706478584221</v>
      </c>
      <c r="L68" s="5">
        <f t="shared" si="42"/>
        <v>382933.97344419296</v>
      </c>
      <c r="M68" s="5">
        <f t="shared" si="32"/>
        <v>1431507.3789800263</v>
      </c>
      <c r="N68" s="33">
        <f t="shared" si="43"/>
        <v>17.976245343033831</v>
      </c>
      <c r="O68" s="4"/>
      <c r="Q68" s="27" t="s">
        <v>62</v>
      </c>
      <c r="R68" s="29">
        <f t="shared" si="33"/>
        <v>79633.280012767806</v>
      </c>
      <c r="S68" s="29">
        <f t="shared" si="34"/>
        <v>382933.97344419296</v>
      </c>
      <c r="T68" s="35">
        <f t="shared" si="35"/>
        <v>17.976245343033831</v>
      </c>
      <c r="U68" s="42">
        <v>0.7557222850963411</v>
      </c>
      <c r="V68" s="43">
        <f t="shared" si="48"/>
        <v>0.2442777149036589</v>
      </c>
      <c r="W68" s="29">
        <f t="shared" si="44"/>
        <v>289391.73745226709</v>
      </c>
      <c r="X68" s="29">
        <f t="shared" si="36"/>
        <v>973742.78809252463</v>
      </c>
      <c r="Y68" s="35">
        <f t="shared" si="45"/>
        <v>12.227837255182783</v>
      </c>
      <c r="Z68" s="36">
        <f t="shared" si="46"/>
        <v>5.7484080878510486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1344</v>
      </c>
      <c r="E69" s="49">
        <f t="shared" si="37"/>
        <v>41</v>
      </c>
      <c r="F69" s="3">
        <f t="shared" si="38"/>
        <v>3.050595238095238E-2</v>
      </c>
      <c r="G69" s="2">
        <v>0.5</v>
      </c>
      <c r="H69" s="3">
        <f t="shared" si="39"/>
        <v>0.14172139647424817</v>
      </c>
      <c r="I69" s="3">
        <f t="shared" si="40"/>
        <v>0.8582786035257518</v>
      </c>
      <c r="J69" s="5">
        <f t="shared" si="47"/>
        <v>73540.309364909379</v>
      </c>
      <c r="K69" s="5">
        <f t="shared" si="41"/>
        <v>10422.235340343188</v>
      </c>
      <c r="L69" s="5">
        <f t="shared" si="42"/>
        <v>341645.95847368886</v>
      </c>
      <c r="M69" s="5">
        <f t="shared" si="32"/>
        <v>1048573.4055358334</v>
      </c>
      <c r="N69" s="33">
        <f t="shared" si="43"/>
        <v>14.258485102813186</v>
      </c>
      <c r="O69" s="4"/>
      <c r="Q69" s="27" t="s">
        <v>64</v>
      </c>
      <c r="R69" s="29">
        <f t="shared" si="33"/>
        <v>73540.309364909379</v>
      </c>
      <c r="S69" s="29">
        <f t="shared" si="34"/>
        <v>341645.95847368886</v>
      </c>
      <c r="T69" s="35">
        <f t="shared" si="35"/>
        <v>14.258485102813186</v>
      </c>
      <c r="U69" s="42">
        <v>0.69850988448397933</v>
      </c>
      <c r="V69" s="43">
        <f t="shared" si="48"/>
        <v>0.30149011551602067</v>
      </c>
      <c r="W69" s="29">
        <f t="shared" si="44"/>
        <v>238643.07898787482</v>
      </c>
      <c r="X69" s="29">
        <f t="shared" si="36"/>
        <v>684351.05064025754</v>
      </c>
      <c r="Y69" s="35">
        <f t="shared" si="45"/>
        <v>9.3057951013570754</v>
      </c>
      <c r="Z69" s="36">
        <f t="shared" si="46"/>
        <v>4.9526900014561104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911</v>
      </c>
      <c r="E70" s="49">
        <f t="shared" si="37"/>
        <v>46</v>
      </c>
      <c r="F70" s="3">
        <f t="shared" si="38"/>
        <v>5.0493962678375415E-2</v>
      </c>
      <c r="G70" s="2">
        <v>0.5</v>
      </c>
      <c r="H70" s="3">
        <f t="shared" si="39"/>
        <v>0.22417153996101366</v>
      </c>
      <c r="I70" s="3">
        <f t="shared" si="40"/>
        <v>0.77582846003898631</v>
      </c>
      <c r="J70" s="5">
        <f t="shared" si="47"/>
        <v>63118.074024566187</v>
      </c>
      <c r="K70" s="5">
        <f t="shared" si="41"/>
        <v>14149.275853460258</v>
      </c>
      <c r="L70" s="5">
        <f t="shared" si="42"/>
        <v>280217.18048918026</v>
      </c>
      <c r="M70" s="5">
        <f t="shared" si="32"/>
        <v>706927.44706214464</v>
      </c>
      <c r="N70" s="33">
        <f t="shared" si="43"/>
        <v>11.200079501586208</v>
      </c>
      <c r="O70" s="4"/>
      <c r="Q70" s="27" t="s">
        <v>66</v>
      </c>
      <c r="R70" s="29">
        <f t="shared" si="33"/>
        <v>63118.074024566187</v>
      </c>
      <c r="S70" s="29">
        <f t="shared" si="34"/>
        <v>280217.18048918026</v>
      </c>
      <c r="T70" s="35">
        <f t="shared" si="35"/>
        <v>11.200079501586208</v>
      </c>
      <c r="U70" s="42">
        <v>0.67065690345363116</v>
      </c>
      <c r="V70" s="43">
        <f t="shared" si="48"/>
        <v>0.32934309654636884</v>
      </c>
      <c r="W70" s="29">
        <f t="shared" si="44"/>
        <v>187929.58656138091</v>
      </c>
      <c r="X70" s="29">
        <f t="shared" si="36"/>
        <v>445707.97165238275</v>
      </c>
      <c r="Y70" s="35">
        <f t="shared" si="45"/>
        <v>7.0614951191145146</v>
      </c>
      <c r="Z70" s="36">
        <f t="shared" si="46"/>
        <v>4.1385843824716932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507</v>
      </c>
      <c r="E71" s="49">
        <f t="shared" si="49"/>
        <v>42</v>
      </c>
      <c r="F71" s="3">
        <f t="shared" si="38"/>
        <v>8.2840236686390539E-2</v>
      </c>
      <c r="G71" s="2">
        <v>0.5</v>
      </c>
      <c r="H71" s="3">
        <f t="shared" si="39"/>
        <v>0.34313725490196079</v>
      </c>
      <c r="I71" s="3">
        <f t="shared" si="40"/>
        <v>0.65686274509803921</v>
      </c>
      <c r="J71" s="5">
        <f t="shared" si="47"/>
        <v>48968.798171105926</v>
      </c>
      <c r="K71" s="5">
        <f t="shared" si="41"/>
        <v>16803.018980281446</v>
      </c>
      <c r="L71" s="5">
        <f t="shared" si="42"/>
        <v>202836.44340482602</v>
      </c>
      <c r="M71" s="5">
        <f>L71+M72</f>
        <v>426710.26657296438</v>
      </c>
      <c r="N71" s="33">
        <f t="shared" si="43"/>
        <v>8.71392156862745</v>
      </c>
      <c r="O71" s="4"/>
      <c r="Q71" s="27" t="s">
        <v>68</v>
      </c>
      <c r="R71" s="29">
        <f t="shared" si="33"/>
        <v>48968.798171105926</v>
      </c>
      <c r="S71" s="29">
        <f t="shared" si="34"/>
        <v>202836.44340482602</v>
      </c>
      <c r="T71" s="35">
        <f t="shared" si="35"/>
        <v>8.71392156862745</v>
      </c>
      <c r="U71" s="42">
        <v>0.63527807449444496</v>
      </c>
      <c r="V71" s="43">
        <f t="shared" si="48"/>
        <v>0.36472192550555504</v>
      </c>
      <c r="W71" s="29">
        <f t="shared" si="44"/>
        <v>128857.54520351933</v>
      </c>
      <c r="X71" s="29">
        <f>X72+W71</f>
        <v>257778.38509100181</v>
      </c>
      <c r="Y71" s="35">
        <f t="shared" si="45"/>
        <v>5.2641354233419628</v>
      </c>
      <c r="Z71" s="36">
        <f t="shared" si="46"/>
        <v>3.4497861452854872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348</v>
      </c>
      <c r="E72" s="50">
        <f t="shared" si="49"/>
        <v>50</v>
      </c>
      <c r="F72" s="17">
        <f t="shared" si="38"/>
        <v>0.14367816091954022</v>
      </c>
      <c r="G72" s="12"/>
      <c r="H72" s="17">
        <v>1</v>
      </c>
      <c r="I72" s="17">
        <f t="shared" si="40"/>
        <v>0</v>
      </c>
      <c r="J72" s="21">
        <f t="shared" si="47"/>
        <v>32165.77919082448</v>
      </c>
      <c r="K72" s="21">
        <f t="shared" si="41"/>
        <v>32165.77919082448</v>
      </c>
      <c r="L72" s="21">
        <f>K72/F72</f>
        <v>223873.82316813839</v>
      </c>
      <c r="M72" s="21">
        <f>L72</f>
        <v>223873.82316813839</v>
      </c>
      <c r="N72" s="34">
        <f t="shared" si="43"/>
        <v>6.96</v>
      </c>
      <c r="O72" s="4"/>
      <c r="Q72" s="30" t="s">
        <v>69</v>
      </c>
      <c r="R72" s="31">
        <f t="shared" si="33"/>
        <v>32165.77919082448</v>
      </c>
      <c r="S72" s="31">
        <f t="shared" si="34"/>
        <v>223873.82316813839</v>
      </c>
      <c r="T72" s="38">
        <f t="shared" si="35"/>
        <v>6.96</v>
      </c>
      <c r="U72" s="44">
        <v>0.57586384179742911</v>
      </c>
      <c r="V72" s="45">
        <f t="shared" si="48"/>
        <v>0.42413615820257089</v>
      </c>
      <c r="W72" s="31">
        <f t="shared" si="44"/>
        <v>128920.83988748246</v>
      </c>
      <c r="X72" s="31">
        <f>W72</f>
        <v>128920.83988748246</v>
      </c>
      <c r="Y72" s="38">
        <f t="shared" si="45"/>
        <v>4.008012338910107</v>
      </c>
      <c r="Z72" s="37">
        <f t="shared" si="46"/>
        <v>2.951987661089893</v>
      </c>
    </row>
    <row r="73" spans="1:26" s="2" customFormat="1" ht="13.2" x14ac:dyDescent="0.25">
      <c r="B73" s="2" t="s">
        <v>70</v>
      </c>
      <c r="D73" s="25">
        <f>SUM(D54:D72)</f>
        <v>50157</v>
      </c>
      <c r="E73" s="25">
        <f>SUM(E54:E72)</f>
        <v>372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72.954829478893302</v>
      </c>
      <c r="F78" s="54">
        <f>$Y$4</f>
        <v>66.25260775997144</v>
      </c>
      <c r="G78" s="54">
        <f>E78-F78</f>
        <v>6.7022217189218622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79.329251491243312</v>
      </c>
      <c r="F79" s="54">
        <f>$Y$29</f>
        <v>70.126030797861375</v>
      </c>
      <c r="G79" s="54">
        <f t="shared" ref="G79:G80" si="50">E79-F79</f>
        <v>9.2032206933819367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76.061526086407198</v>
      </c>
      <c r="F80" s="54">
        <f>$Y$54</f>
        <v>67.48337091378022</v>
      </c>
      <c r="G80" s="54">
        <f t="shared" si="50"/>
        <v>8.5781551726269782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25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187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7385396.6303190105</v>
      </c>
      <c r="N4" s="32">
        <f>M4/J4</f>
        <v>73.853966303190106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73.853966303190106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6664662.3689538306</v>
      </c>
      <c r="Y4" s="40">
        <f>X4/R4</f>
        <v>66.646623689538302</v>
      </c>
      <c r="Z4" s="36">
        <f>T4-Y4</f>
        <v>7.2073426136518037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980</v>
      </c>
      <c r="E5">
        <v>1</v>
      </c>
      <c r="F5" s="3">
        <f t="shared" ref="F5:F22" si="5">E5/D5</f>
        <v>1.0204081632653062E-3</v>
      </c>
      <c r="G5" s="2">
        <v>0.4</v>
      </c>
      <c r="H5" s="3">
        <f t="shared" ref="H5:H21" si="6">C5*F5/(1+(1-G5)*C5*F5)</f>
        <v>4.0716612377850164E-3</v>
      </c>
      <c r="I5" s="3">
        <f t="shared" ref="I5:I22" si="7">1-H5</f>
        <v>0.99592833876221498</v>
      </c>
      <c r="J5" s="5">
        <f>I4*J4</f>
        <v>100000</v>
      </c>
      <c r="K5" s="5">
        <f t="shared" ref="K5:K22" si="8">J5*H5</f>
        <v>407.16612377850163</v>
      </c>
      <c r="L5" s="5">
        <f t="shared" ref="L5:L21" si="9">C5*(J6+G5*K5)</f>
        <v>399022.80130293162</v>
      </c>
      <c r="M5" s="5">
        <f t="shared" si="0"/>
        <v>7285396.6303190105</v>
      </c>
      <c r="N5" s="33">
        <f t="shared" ref="N5:N22" si="10">M5/J5</f>
        <v>72.853966303190106</v>
      </c>
      <c r="O5" s="4"/>
      <c r="Q5" s="27" t="s">
        <v>36</v>
      </c>
      <c r="R5" s="29">
        <f t="shared" si="1"/>
        <v>100000</v>
      </c>
      <c r="S5" s="29">
        <f t="shared" si="2"/>
        <v>399022.80130293162</v>
      </c>
      <c r="T5" s="35">
        <f t="shared" si="3"/>
        <v>72.853966303190106</v>
      </c>
      <c r="U5" s="42">
        <v>0.96680194174873568</v>
      </c>
      <c r="V5" s="43">
        <f>1-U5</f>
        <v>3.3198058251264317E-2</v>
      </c>
      <c r="W5" s="29">
        <f t="shared" ref="W5:W22" si="11">S5*U5</f>
        <v>385776.01910169423</v>
      </c>
      <c r="X5" s="29">
        <f t="shared" si="4"/>
        <v>6567982.1747789569</v>
      </c>
      <c r="Y5" s="35">
        <f t="shared" ref="Y5:Y22" si="12">X5/R5</f>
        <v>65.679821747789575</v>
      </c>
      <c r="Z5" s="36">
        <f t="shared" ref="Z5:Z22" si="13">T5-Y5</f>
        <v>7.174144555400531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1488</v>
      </c>
      <c r="E6">
        <v>1</v>
      </c>
      <c r="F6" s="3">
        <f t="shared" si="5"/>
        <v>6.7204301075268823E-4</v>
      </c>
      <c r="G6" s="2">
        <v>0.5</v>
      </c>
      <c r="H6" s="3">
        <f t="shared" si="6"/>
        <v>3.3545790003354581E-3</v>
      </c>
      <c r="I6" s="3">
        <f t="shared" si="7"/>
        <v>0.99664542099966458</v>
      </c>
      <c r="J6" s="5">
        <f t="shared" ref="J6:J22" si="14">I5*J5</f>
        <v>99592.833876221499</v>
      </c>
      <c r="K6" s="5">
        <f t="shared" si="8"/>
        <v>334.09202910507048</v>
      </c>
      <c r="L6" s="5">
        <f t="shared" si="9"/>
        <v>497128.93930834479</v>
      </c>
      <c r="M6" s="5">
        <f t="shared" si="0"/>
        <v>6886373.8290160792</v>
      </c>
      <c r="N6" s="33">
        <f t="shared" si="10"/>
        <v>69.145274423808218</v>
      </c>
      <c r="O6" s="4"/>
      <c r="Q6" s="27" t="s">
        <v>38</v>
      </c>
      <c r="R6" s="29">
        <f t="shared" si="1"/>
        <v>99592.833876221499</v>
      </c>
      <c r="S6" s="29">
        <f t="shared" si="2"/>
        <v>497128.93930834479</v>
      </c>
      <c r="T6" s="35">
        <f t="shared" si="3"/>
        <v>69.145274423808218</v>
      </c>
      <c r="U6" s="42">
        <v>0.96680194174873568</v>
      </c>
      <c r="V6" s="43">
        <f>1-U6</f>
        <v>3.3198058251264317E-2</v>
      </c>
      <c r="W6" s="29">
        <f t="shared" si="11"/>
        <v>480625.22382279712</v>
      </c>
      <c r="X6" s="29">
        <f t="shared" si="4"/>
        <v>6182206.1556772627</v>
      </c>
      <c r="Y6" s="35">
        <f t="shared" si="12"/>
        <v>62.074809151035801</v>
      </c>
      <c r="Z6" s="36">
        <f t="shared" si="13"/>
        <v>7.0704652727724167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1506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99258.741847116427</v>
      </c>
      <c r="K7" s="5">
        <f t="shared" si="8"/>
        <v>0</v>
      </c>
      <c r="L7" s="5">
        <f t="shared" si="9"/>
        <v>496293.70923558215</v>
      </c>
      <c r="M7" s="5">
        <f t="shared" si="0"/>
        <v>6389244.8897077348</v>
      </c>
      <c r="N7" s="33">
        <f t="shared" si="10"/>
        <v>64.369593758792433</v>
      </c>
      <c r="O7" s="4"/>
      <c r="Q7" s="27" t="s">
        <v>40</v>
      </c>
      <c r="R7" s="29">
        <f t="shared" si="1"/>
        <v>99258.741847116427</v>
      </c>
      <c r="S7" s="29">
        <f t="shared" si="2"/>
        <v>496293.70923558215</v>
      </c>
      <c r="T7" s="35">
        <f t="shared" si="3"/>
        <v>64.369593758792433</v>
      </c>
      <c r="U7" s="42">
        <v>0.96680194174873568</v>
      </c>
      <c r="V7" s="43">
        <f>1-U7</f>
        <v>3.3198058251264317E-2</v>
      </c>
      <c r="W7" s="29">
        <f t="shared" si="11"/>
        <v>479817.72176664328</v>
      </c>
      <c r="X7" s="29">
        <f t="shared" si="4"/>
        <v>5701580.931854466</v>
      </c>
      <c r="Y7" s="35">
        <f t="shared" si="12"/>
        <v>57.441599860658549</v>
      </c>
      <c r="Z7" s="36">
        <f t="shared" si="13"/>
        <v>6.9279938981338844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1614</v>
      </c>
      <c r="E8">
        <v>1</v>
      </c>
      <c r="F8" s="3">
        <f t="shared" si="5"/>
        <v>6.1957868649318464E-4</v>
      </c>
      <c r="G8" s="2">
        <v>0.5</v>
      </c>
      <c r="H8" s="3">
        <f t="shared" si="6"/>
        <v>3.0931023816888337E-3</v>
      </c>
      <c r="I8" s="3">
        <f t="shared" si="7"/>
        <v>0.99690689761831119</v>
      </c>
      <c r="J8" s="5">
        <f t="shared" si="14"/>
        <v>99258.741847116427</v>
      </c>
      <c r="K8" s="5">
        <f t="shared" si="8"/>
        <v>307.0174508107529</v>
      </c>
      <c r="L8" s="5">
        <f t="shared" si="9"/>
        <v>495526.16560855531</v>
      </c>
      <c r="M8" s="5">
        <f t="shared" si="0"/>
        <v>5892951.1804721523</v>
      </c>
      <c r="N8" s="33">
        <f t="shared" si="10"/>
        <v>59.369593758792426</v>
      </c>
      <c r="O8" s="4"/>
      <c r="Q8" s="27" t="s">
        <v>42</v>
      </c>
      <c r="R8" s="29">
        <f t="shared" si="1"/>
        <v>99258.741847116427</v>
      </c>
      <c r="S8" s="29">
        <f t="shared" si="2"/>
        <v>495526.16560855531</v>
      </c>
      <c r="T8" s="35">
        <f t="shared" si="3"/>
        <v>59.369593758792426</v>
      </c>
      <c r="U8" s="42">
        <v>0.96680194174873568</v>
      </c>
      <c r="V8" s="43">
        <f>1-U8</f>
        <v>3.3198058251264317E-2</v>
      </c>
      <c r="W8" s="29">
        <f t="shared" si="11"/>
        <v>479075.65909765684</v>
      </c>
      <c r="X8" s="29">
        <f t="shared" si="4"/>
        <v>5221763.2100878228</v>
      </c>
      <c r="Y8" s="35">
        <f t="shared" si="12"/>
        <v>52.60759015191487</v>
      </c>
      <c r="Z8" s="36">
        <f t="shared" si="13"/>
        <v>6.7620036068775562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1680</v>
      </c>
      <c r="E9">
        <v>4</v>
      </c>
      <c r="F9" s="3">
        <f t="shared" si="5"/>
        <v>2.3809523809523812E-3</v>
      </c>
      <c r="G9" s="2">
        <v>0.5</v>
      </c>
      <c r="H9" s="3">
        <f t="shared" si="6"/>
        <v>1.183431952662722E-2</v>
      </c>
      <c r="I9" s="3">
        <f t="shared" si="7"/>
        <v>0.98816568047337283</v>
      </c>
      <c r="J9" s="5">
        <f t="shared" si="14"/>
        <v>98951.724396305683</v>
      </c>
      <c r="K9" s="5">
        <f t="shared" si="8"/>
        <v>1171.0263242166354</v>
      </c>
      <c r="L9" s="5">
        <f t="shared" si="9"/>
        <v>491831.05617098685</v>
      </c>
      <c r="M9" s="5">
        <f t="shared" si="0"/>
        <v>5397425.0148635972</v>
      </c>
      <c r="N9" s="33">
        <f t="shared" si="10"/>
        <v>54.546043010293488</v>
      </c>
      <c r="O9" s="4"/>
      <c r="Q9" s="27" t="s">
        <v>44</v>
      </c>
      <c r="R9" s="29">
        <f t="shared" si="1"/>
        <v>98951.724396305683</v>
      </c>
      <c r="S9" s="29">
        <f t="shared" si="2"/>
        <v>491831.05617098685</v>
      </c>
      <c r="T9" s="35">
        <f t="shared" si="3"/>
        <v>54.546043010293488</v>
      </c>
      <c r="U9" s="42">
        <v>0.9555940589531835</v>
      </c>
      <c r="V9" s="43">
        <f t="shared" ref="V9:V22" si="15">1-U9</f>
        <v>4.4405941046816499E-2</v>
      </c>
      <c r="W9" s="29">
        <f t="shared" si="11"/>
        <v>469990.83528566454</v>
      </c>
      <c r="X9" s="29">
        <f t="shared" si="4"/>
        <v>4742687.5509901661</v>
      </c>
      <c r="Y9" s="35">
        <f t="shared" si="12"/>
        <v>47.929306739471357</v>
      </c>
      <c r="Z9" s="36">
        <f t="shared" si="13"/>
        <v>6.6167362708221305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1901</v>
      </c>
      <c r="E10">
        <v>8</v>
      </c>
      <c r="F10" s="3">
        <f t="shared" si="5"/>
        <v>4.2083114150447132E-3</v>
      </c>
      <c r="G10" s="2">
        <v>0.5</v>
      </c>
      <c r="H10" s="3">
        <f t="shared" si="6"/>
        <v>2.0822488287350338E-2</v>
      </c>
      <c r="I10" s="3">
        <f t="shared" si="7"/>
        <v>0.97917751171264966</v>
      </c>
      <c r="J10" s="5">
        <f t="shared" si="14"/>
        <v>97780.698072089057</v>
      </c>
      <c r="K10" s="5">
        <f t="shared" si="8"/>
        <v>2036.0374403350143</v>
      </c>
      <c r="L10" s="5">
        <f t="shared" si="9"/>
        <v>483813.39675960771</v>
      </c>
      <c r="M10" s="5">
        <f t="shared" si="0"/>
        <v>4905593.9586926103</v>
      </c>
      <c r="N10" s="33">
        <f t="shared" si="10"/>
        <v>50.169348914608371</v>
      </c>
      <c r="O10" s="4"/>
      <c r="Q10" s="27" t="s">
        <v>46</v>
      </c>
      <c r="R10" s="29">
        <f t="shared" si="1"/>
        <v>97780.698072089057</v>
      </c>
      <c r="S10" s="29">
        <f t="shared" si="2"/>
        <v>483813.39675960771</v>
      </c>
      <c r="T10" s="35">
        <f t="shared" si="3"/>
        <v>50.169348914608371</v>
      </c>
      <c r="U10" s="42">
        <v>0.96363095511775332</v>
      </c>
      <c r="V10" s="43">
        <f t="shared" si="15"/>
        <v>3.6369044882246682E-2</v>
      </c>
      <c r="W10" s="29">
        <f t="shared" si="11"/>
        <v>466217.56561822532</v>
      </c>
      <c r="X10" s="29">
        <f t="shared" si="4"/>
        <v>4272696.7157045016</v>
      </c>
      <c r="Y10" s="35">
        <f t="shared" si="12"/>
        <v>43.696729517664579</v>
      </c>
      <c r="Z10" s="36">
        <f t="shared" si="13"/>
        <v>6.4726193969437915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1793</v>
      </c>
      <c r="E11">
        <v>5</v>
      </c>
      <c r="F11" s="3">
        <f t="shared" si="5"/>
        <v>2.788622420524261E-3</v>
      </c>
      <c r="G11" s="2">
        <v>0.5</v>
      </c>
      <c r="H11" s="3">
        <f t="shared" si="6"/>
        <v>1.3846579894765993E-2</v>
      </c>
      <c r="I11" s="3">
        <f t="shared" si="7"/>
        <v>0.98615342010523399</v>
      </c>
      <c r="J11" s="5">
        <f t="shared" si="14"/>
        <v>95744.660631754043</v>
      </c>
      <c r="K11" s="5">
        <f t="shared" si="8"/>
        <v>1325.7360929348386</v>
      </c>
      <c r="L11" s="5">
        <f t="shared" si="9"/>
        <v>475408.96292643319</v>
      </c>
      <c r="M11" s="5">
        <f t="shared" si="0"/>
        <v>4421780.5619330024</v>
      </c>
      <c r="N11" s="33">
        <f t="shared" si="10"/>
        <v>46.183051177545288</v>
      </c>
      <c r="O11" s="4"/>
      <c r="Q11" s="27" t="s">
        <v>48</v>
      </c>
      <c r="R11" s="29">
        <f t="shared" si="1"/>
        <v>95744.660631754043</v>
      </c>
      <c r="S11" s="29">
        <f t="shared" si="2"/>
        <v>475408.96292643319</v>
      </c>
      <c r="T11" s="35">
        <f t="shared" si="3"/>
        <v>46.183051177545288</v>
      </c>
      <c r="U11" s="42">
        <v>0.96005435016735896</v>
      </c>
      <c r="V11" s="43">
        <f t="shared" si="15"/>
        <v>3.9945649832641039E-2</v>
      </c>
      <c r="W11" s="29">
        <f t="shared" si="11"/>
        <v>456418.44296607486</v>
      </c>
      <c r="X11" s="29">
        <f t="shared" si="4"/>
        <v>3806479.1500862767</v>
      </c>
      <c r="Y11" s="35">
        <f t="shared" si="12"/>
        <v>39.75656840778278</v>
      </c>
      <c r="Z11" s="36">
        <f t="shared" si="13"/>
        <v>6.426482769762508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1986</v>
      </c>
      <c r="E12">
        <v>10</v>
      </c>
      <c r="F12" s="3">
        <f t="shared" si="5"/>
        <v>5.0352467270896274E-3</v>
      </c>
      <c r="G12" s="2">
        <v>0.5</v>
      </c>
      <c r="H12" s="3">
        <f t="shared" si="6"/>
        <v>2.4863252113376432E-2</v>
      </c>
      <c r="I12" s="3">
        <f t="shared" si="7"/>
        <v>0.97513674788662352</v>
      </c>
      <c r="J12" s="5">
        <f t="shared" si="14"/>
        <v>94418.924538819207</v>
      </c>
      <c r="K12" s="5">
        <f t="shared" si="8"/>
        <v>2347.5615250825267</v>
      </c>
      <c r="L12" s="5">
        <f t="shared" si="9"/>
        <v>466225.71888138971</v>
      </c>
      <c r="M12" s="5">
        <f t="shared" si="0"/>
        <v>3946371.599006569</v>
      </c>
      <c r="N12" s="33">
        <f t="shared" si="10"/>
        <v>41.796404886862121</v>
      </c>
      <c r="O12" s="4"/>
      <c r="Q12" s="27" t="s">
        <v>50</v>
      </c>
      <c r="R12" s="29">
        <f t="shared" si="1"/>
        <v>94418.924538819207</v>
      </c>
      <c r="S12" s="29">
        <f t="shared" si="2"/>
        <v>466225.71888138971</v>
      </c>
      <c r="T12" s="35">
        <f t="shared" si="3"/>
        <v>41.796404886862121</v>
      </c>
      <c r="U12" s="42">
        <v>0.94127750867207383</v>
      </c>
      <c r="V12" s="43">
        <f t="shared" si="15"/>
        <v>5.8722491327926174E-2</v>
      </c>
      <c r="W12" s="29">
        <f t="shared" si="11"/>
        <v>438847.78314752114</v>
      </c>
      <c r="X12" s="29">
        <f t="shared" si="4"/>
        <v>3350060.707120202</v>
      </c>
      <c r="Y12" s="35">
        <f t="shared" si="12"/>
        <v>35.48081831564248</v>
      </c>
      <c r="Z12" s="36">
        <f t="shared" si="13"/>
        <v>6.3155865712196402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2019</v>
      </c>
      <c r="E13">
        <v>11</v>
      </c>
      <c r="F13" s="3">
        <f t="shared" si="5"/>
        <v>5.4482417038137689E-3</v>
      </c>
      <c r="G13" s="2">
        <v>0.5</v>
      </c>
      <c r="H13" s="3">
        <f t="shared" si="6"/>
        <v>2.6875152699731251E-2</v>
      </c>
      <c r="I13" s="3">
        <f t="shared" si="7"/>
        <v>0.97312484730026871</v>
      </c>
      <c r="J13" s="5">
        <f t="shared" si="14"/>
        <v>92071.363013736671</v>
      </c>
      <c r="K13" s="5">
        <f t="shared" si="8"/>
        <v>2474.431940266561</v>
      </c>
      <c r="L13" s="5">
        <f t="shared" si="9"/>
        <v>454170.7352180169</v>
      </c>
      <c r="M13" s="5">
        <f t="shared" si="0"/>
        <v>3480145.8801251794</v>
      </c>
      <c r="N13" s="33">
        <f t="shared" si="10"/>
        <v>37.798352997184978</v>
      </c>
      <c r="O13" s="4"/>
      <c r="Q13" s="27" t="s">
        <v>52</v>
      </c>
      <c r="R13" s="29">
        <f t="shared" si="1"/>
        <v>92071.363013736671</v>
      </c>
      <c r="S13" s="29">
        <f t="shared" si="2"/>
        <v>454170.7352180169</v>
      </c>
      <c r="T13" s="35">
        <f t="shared" si="3"/>
        <v>37.798352997184978</v>
      </c>
      <c r="U13" s="42">
        <v>0.95386474178345915</v>
      </c>
      <c r="V13" s="43">
        <f t="shared" si="15"/>
        <v>4.6135258216540853E-2</v>
      </c>
      <c r="W13" s="29">
        <f t="shared" si="11"/>
        <v>433217.45107433747</v>
      </c>
      <c r="X13" s="29">
        <f t="shared" si="4"/>
        <v>2911212.9239726807</v>
      </c>
      <c r="Y13" s="35">
        <f t="shared" si="12"/>
        <v>31.619092285386714</v>
      </c>
      <c r="Z13" s="36">
        <f t="shared" si="13"/>
        <v>6.1792607117982641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2159</v>
      </c>
      <c r="E14">
        <v>23</v>
      </c>
      <c r="F14" s="3">
        <f t="shared" si="5"/>
        <v>1.0653080129689671E-2</v>
      </c>
      <c r="G14" s="2">
        <v>0.5</v>
      </c>
      <c r="H14" s="3">
        <f t="shared" si="6"/>
        <v>5.1883600270697043E-2</v>
      </c>
      <c r="I14" s="3">
        <f t="shared" si="7"/>
        <v>0.94811639972930295</v>
      </c>
      <c r="J14" s="5">
        <f t="shared" si="14"/>
        <v>89596.931073470099</v>
      </c>
      <c r="K14" s="5">
        <f t="shared" si="8"/>
        <v>4648.6113572971171</v>
      </c>
      <c r="L14" s="5">
        <f t="shared" si="9"/>
        <v>436363.12697410764</v>
      </c>
      <c r="M14" s="5">
        <f t="shared" si="0"/>
        <v>3025975.1449071625</v>
      </c>
      <c r="N14" s="33">
        <f t="shared" si="10"/>
        <v>33.773200807802695</v>
      </c>
      <c r="O14" s="4"/>
      <c r="Q14" s="27" t="s">
        <v>54</v>
      </c>
      <c r="R14" s="29">
        <f t="shared" si="1"/>
        <v>89596.931073470099</v>
      </c>
      <c r="S14" s="29">
        <f t="shared" si="2"/>
        <v>436363.12697410764</v>
      </c>
      <c r="T14" s="35">
        <f t="shared" si="3"/>
        <v>33.773200807802695</v>
      </c>
      <c r="U14" s="42">
        <v>0.94210046609890041</v>
      </c>
      <c r="V14" s="43">
        <f t="shared" si="15"/>
        <v>5.7899533901099587E-2</v>
      </c>
      <c r="W14" s="29">
        <f t="shared" si="11"/>
        <v>411097.90531068045</v>
      </c>
      <c r="X14" s="29">
        <f t="shared" si="4"/>
        <v>2477995.4728983431</v>
      </c>
      <c r="Y14" s="35">
        <f t="shared" si="12"/>
        <v>27.657146770645188</v>
      </c>
      <c r="Z14" s="36">
        <f t="shared" si="13"/>
        <v>6.1160540371575074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2071</v>
      </c>
      <c r="E15">
        <v>13</v>
      </c>
      <c r="F15" s="3">
        <f t="shared" si="5"/>
        <v>6.2771607918879766E-3</v>
      </c>
      <c r="G15" s="2">
        <v>0.5</v>
      </c>
      <c r="H15" s="3">
        <f t="shared" si="6"/>
        <v>3.0900879486570006E-2</v>
      </c>
      <c r="I15" s="3">
        <f t="shared" si="7"/>
        <v>0.96909912051342995</v>
      </c>
      <c r="J15" s="5">
        <f t="shared" si="14"/>
        <v>84948.319716172977</v>
      </c>
      <c r="K15" s="5">
        <f t="shared" si="8"/>
        <v>2624.9777901360799</v>
      </c>
      <c r="L15" s="5">
        <f t="shared" si="9"/>
        <v>418179.15410552471</v>
      </c>
      <c r="M15" s="5">
        <f t="shared" si="0"/>
        <v>2589612.0179330548</v>
      </c>
      <c r="N15" s="33">
        <f t="shared" si="10"/>
        <v>30.484558453720997</v>
      </c>
      <c r="O15" s="4"/>
      <c r="Q15" s="27" t="s">
        <v>56</v>
      </c>
      <c r="R15" s="29">
        <f t="shared" si="1"/>
        <v>84948.319716172977</v>
      </c>
      <c r="S15" s="29">
        <f t="shared" si="2"/>
        <v>418179.15410552471</v>
      </c>
      <c r="T15" s="35">
        <f t="shared" si="3"/>
        <v>30.484558453720997</v>
      </c>
      <c r="U15" s="42">
        <v>0.91645683631107144</v>
      </c>
      <c r="V15" s="43">
        <f t="shared" si="15"/>
        <v>8.3543163688928557E-2</v>
      </c>
      <c r="W15" s="29">
        <f t="shared" si="11"/>
        <v>383243.14458278916</v>
      </c>
      <c r="X15" s="29">
        <f t="shared" si="4"/>
        <v>2066897.5675876625</v>
      </c>
      <c r="Y15" s="35">
        <f t="shared" si="12"/>
        <v>24.331235444014958</v>
      </c>
      <c r="Z15" s="36">
        <f t="shared" si="13"/>
        <v>6.153323009706039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1720</v>
      </c>
      <c r="E16">
        <v>18</v>
      </c>
      <c r="F16" s="3">
        <f t="shared" si="5"/>
        <v>1.0465116279069767E-2</v>
      </c>
      <c r="G16" s="2">
        <v>0.5</v>
      </c>
      <c r="H16" s="3">
        <f t="shared" si="6"/>
        <v>5.0991501416430586E-2</v>
      </c>
      <c r="I16" s="3">
        <f t="shared" si="7"/>
        <v>0.94900849858356939</v>
      </c>
      <c r="J16" s="5">
        <f t="shared" si="14"/>
        <v>82323.341926036897</v>
      </c>
      <c r="K16" s="5">
        <f t="shared" si="8"/>
        <v>4197.7908064268095</v>
      </c>
      <c r="L16" s="5">
        <f t="shared" si="9"/>
        <v>401122.23261411744</v>
      </c>
      <c r="M16" s="5">
        <f t="shared" si="0"/>
        <v>2171432.8638275303</v>
      </c>
      <c r="N16" s="33">
        <f t="shared" si="10"/>
        <v>26.376879424774156</v>
      </c>
      <c r="O16" s="4"/>
      <c r="Q16" s="27" t="s">
        <v>58</v>
      </c>
      <c r="R16" s="29">
        <f t="shared" si="1"/>
        <v>82323.341926036897</v>
      </c>
      <c r="S16" s="29">
        <f t="shared" si="2"/>
        <v>401122.23261411744</v>
      </c>
      <c r="T16" s="35">
        <f t="shared" si="3"/>
        <v>26.376879424774156</v>
      </c>
      <c r="U16" s="42">
        <v>0.8859396016463057</v>
      </c>
      <c r="V16" s="43">
        <f t="shared" si="15"/>
        <v>0.1140603983536943</v>
      </c>
      <c r="W16" s="29">
        <f t="shared" si="11"/>
        <v>355370.07097362797</v>
      </c>
      <c r="X16" s="29">
        <f t="shared" si="4"/>
        <v>1683654.4230048733</v>
      </c>
      <c r="Y16" s="35">
        <f t="shared" si="12"/>
        <v>20.45172588495674</v>
      </c>
      <c r="Z16" s="36">
        <f t="shared" si="13"/>
        <v>5.9251535398174155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1293</v>
      </c>
      <c r="E17">
        <v>15</v>
      </c>
      <c r="F17" s="3">
        <f t="shared" si="5"/>
        <v>1.1600928074245939E-2</v>
      </c>
      <c r="G17" s="2">
        <v>0.5</v>
      </c>
      <c r="H17" s="3">
        <f t="shared" si="6"/>
        <v>5.6369785794813977E-2</v>
      </c>
      <c r="I17" s="3">
        <f t="shared" si="7"/>
        <v>0.943630214205186</v>
      </c>
      <c r="J17" s="5">
        <f t="shared" si="14"/>
        <v>78125.551119610085</v>
      </c>
      <c r="K17" s="5">
        <f t="shared" si="8"/>
        <v>4403.9205817142101</v>
      </c>
      <c r="L17" s="5">
        <f t="shared" si="9"/>
        <v>379617.95414376492</v>
      </c>
      <c r="M17" s="5">
        <f t="shared" si="0"/>
        <v>1770310.6312134126</v>
      </c>
      <c r="N17" s="33">
        <f t="shared" si="10"/>
        <v>22.659816229687394</v>
      </c>
      <c r="O17" s="4"/>
      <c r="Q17" s="27" t="s">
        <v>60</v>
      </c>
      <c r="R17" s="29">
        <f t="shared" si="1"/>
        <v>78125.551119610085</v>
      </c>
      <c r="S17" s="29">
        <f t="shared" si="2"/>
        <v>379617.95414376492</v>
      </c>
      <c r="T17" s="35">
        <f t="shared" si="3"/>
        <v>22.659816229687394</v>
      </c>
      <c r="U17" s="42">
        <v>0.85631920960893304</v>
      </c>
      <c r="V17" s="43">
        <f t="shared" si="15"/>
        <v>0.14368079039106696</v>
      </c>
      <c r="W17" s="29">
        <f t="shared" si="11"/>
        <v>325074.14644574898</v>
      </c>
      <c r="X17" s="29">
        <f t="shared" si="4"/>
        <v>1328284.3520312454</v>
      </c>
      <c r="Y17" s="35">
        <f t="shared" si="12"/>
        <v>17.001919768830103</v>
      </c>
      <c r="Z17" s="36">
        <f t="shared" si="13"/>
        <v>5.657896460857291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1004</v>
      </c>
      <c r="E18">
        <v>19</v>
      </c>
      <c r="F18" s="3">
        <f t="shared" si="5"/>
        <v>1.8924302788844622E-2</v>
      </c>
      <c r="G18" s="2">
        <v>0.5</v>
      </c>
      <c r="H18" s="3">
        <f t="shared" si="6"/>
        <v>9.0347123157394196E-2</v>
      </c>
      <c r="I18" s="3">
        <f t="shared" si="7"/>
        <v>0.90965287684260576</v>
      </c>
      <c r="J18" s="5">
        <f t="shared" si="14"/>
        <v>73721.630537895879</v>
      </c>
      <c r="K18" s="5">
        <f t="shared" si="8"/>
        <v>6660.5372335711918</v>
      </c>
      <c r="L18" s="5">
        <f t="shared" si="9"/>
        <v>351956.80960555142</v>
      </c>
      <c r="M18" s="5">
        <f t="shared" si="0"/>
        <v>1390692.6770696477</v>
      </c>
      <c r="N18" s="33">
        <f t="shared" si="10"/>
        <v>18.864106327040282</v>
      </c>
      <c r="O18" s="4"/>
      <c r="Q18" s="27" t="s">
        <v>62</v>
      </c>
      <c r="R18" s="29">
        <f t="shared" si="1"/>
        <v>73721.630537895879</v>
      </c>
      <c r="S18" s="29">
        <f t="shared" si="2"/>
        <v>351956.80960555142</v>
      </c>
      <c r="T18" s="35">
        <f t="shared" si="3"/>
        <v>18.864106327040282</v>
      </c>
      <c r="U18" s="42">
        <v>0.77613843304153718</v>
      </c>
      <c r="V18" s="43">
        <f t="shared" si="15"/>
        <v>0.22386156695846282</v>
      </c>
      <c r="W18" s="29">
        <f t="shared" si="11"/>
        <v>273167.2067055513</v>
      </c>
      <c r="X18" s="29">
        <f t="shared" si="4"/>
        <v>1003210.2055854965</v>
      </c>
      <c r="Y18" s="35">
        <f t="shared" si="12"/>
        <v>13.608084876389245</v>
      </c>
      <c r="Z18" s="36">
        <f t="shared" si="13"/>
        <v>5.256021450651037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700</v>
      </c>
      <c r="E19">
        <v>19</v>
      </c>
      <c r="F19" s="3">
        <f t="shared" si="5"/>
        <v>2.7142857142857142E-2</v>
      </c>
      <c r="G19" s="2">
        <v>0.5</v>
      </c>
      <c r="H19" s="3">
        <f t="shared" si="6"/>
        <v>0.12709030100334448</v>
      </c>
      <c r="I19" s="3">
        <f t="shared" si="7"/>
        <v>0.87290969899665549</v>
      </c>
      <c r="J19" s="5">
        <f t="shared" si="14"/>
        <v>67061.093304324677</v>
      </c>
      <c r="K19" s="5">
        <f t="shared" si="8"/>
        <v>8522.8145336599919</v>
      </c>
      <c r="L19" s="5">
        <f t="shared" si="9"/>
        <v>313998.43018747342</v>
      </c>
      <c r="M19" s="5">
        <f t="shared" si="0"/>
        <v>1038735.8674640964</v>
      </c>
      <c r="N19" s="33">
        <f t="shared" si="10"/>
        <v>15.489396552935556</v>
      </c>
      <c r="O19" s="4"/>
      <c r="Q19" s="27" t="s">
        <v>64</v>
      </c>
      <c r="R19" s="29">
        <f t="shared" si="1"/>
        <v>67061.093304324677</v>
      </c>
      <c r="S19" s="29">
        <f t="shared" si="2"/>
        <v>313998.43018747342</v>
      </c>
      <c r="T19" s="35">
        <f t="shared" si="3"/>
        <v>15.489396552935556</v>
      </c>
      <c r="U19" s="42">
        <v>0.73716277889453141</v>
      </c>
      <c r="V19" s="43">
        <f t="shared" si="15"/>
        <v>0.26283722110546859</v>
      </c>
      <c r="W19" s="29">
        <f t="shared" si="11"/>
        <v>231467.95536551843</v>
      </c>
      <c r="X19" s="29">
        <f t="shared" si="4"/>
        <v>730042.99887994514</v>
      </c>
      <c r="Y19" s="35">
        <f t="shared" si="12"/>
        <v>10.886237651494801</v>
      </c>
      <c r="Z19" s="36">
        <f t="shared" si="13"/>
        <v>4.6031589014407555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418</v>
      </c>
      <c r="E20">
        <v>12</v>
      </c>
      <c r="F20" s="3">
        <f t="shared" si="5"/>
        <v>2.8708133971291867E-2</v>
      </c>
      <c r="G20" s="2">
        <v>0.5</v>
      </c>
      <c r="H20" s="3">
        <f t="shared" si="6"/>
        <v>0.13392857142857142</v>
      </c>
      <c r="I20" s="3">
        <f t="shared" si="7"/>
        <v>0.8660714285714286</v>
      </c>
      <c r="J20" s="5">
        <f t="shared" si="14"/>
        <v>58538.278770664685</v>
      </c>
      <c r="K20" s="5">
        <f t="shared" si="8"/>
        <v>7839.9480496425913</v>
      </c>
      <c r="L20" s="5">
        <f t="shared" si="9"/>
        <v>273091.52372921695</v>
      </c>
      <c r="M20" s="5">
        <f t="shared" si="0"/>
        <v>724737.43727662298</v>
      </c>
      <c r="N20" s="33">
        <f t="shared" si="10"/>
        <v>12.380573062558359</v>
      </c>
      <c r="O20" s="4"/>
      <c r="Q20" s="27" t="s">
        <v>66</v>
      </c>
      <c r="R20" s="29">
        <f t="shared" si="1"/>
        <v>58538.278770664685</v>
      </c>
      <c r="S20" s="29">
        <f t="shared" si="2"/>
        <v>273091.52372921695</v>
      </c>
      <c r="T20" s="35">
        <f t="shared" si="3"/>
        <v>12.380573062558359</v>
      </c>
      <c r="U20" s="42">
        <v>0.7271372759570951</v>
      </c>
      <c r="V20" s="43">
        <f t="shared" si="15"/>
        <v>0.2728627240429049</v>
      </c>
      <c r="W20" s="29">
        <f t="shared" si="11"/>
        <v>198575.02665143521</v>
      </c>
      <c r="X20" s="29">
        <f t="shared" si="4"/>
        <v>498575.04351442668</v>
      </c>
      <c r="Y20" s="35">
        <f t="shared" si="12"/>
        <v>8.5170772695195449</v>
      </c>
      <c r="Z20" s="36">
        <f t="shared" si="13"/>
        <v>3.8634957930388136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220</v>
      </c>
      <c r="E21">
        <v>14</v>
      </c>
      <c r="F21" s="3">
        <f t="shared" si="5"/>
        <v>6.363636363636363E-2</v>
      </c>
      <c r="G21" s="2">
        <v>0.5</v>
      </c>
      <c r="H21" s="3">
        <f t="shared" si="6"/>
        <v>0.27450980392156854</v>
      </c>
      <c r="I21" s="3">
        <f t="shared" si="7"/>
        <v>0.72549019607843146</v>
      </c>
      <c r="J21" s="5">
        <f t="shared" si="14"/>
        <v>50698.330721022096</v>
      </c>
      <c r="K21" s="5">
        <f t="shared" si="8"/>
        <v>13917.188825378609</v>
      </c>
      <c r="L21" s="5">
        <f t="shared" si="9"/>
        <v>218698.68154166397</v>
      </c>
      <c r="M21" s="5">
        <f>L21+M22</f>
        <v>451645.91354740609</v>
      </c>
      <c r="N21" s="33">
        <f t="shared" si="10"/>
        <v>8.9084967320261459</v>
      </c>
      <c r="O21" s="4"/>
      <c r="Q21" s="27" t="s">
        <v>68</v>
      </c>
      <c r="R21" s="29">
        <f t="shared" si="1"/>
        <v>50698.330721022096</v>
      </c>
      <c r="S21" s="29">
        <f t="shared" si="2"/>
        <v>218698.68154166397</v>
      </c>
      <c r="T21" s="35">
        <f t="shared" si="3"/>
        <v>8.9084967320261459</v>
      </c>
      <c r="U21" s="42">
        <v>0.68635947845240242</v>
      </c>
      <c r="V21" s="43">
        <f t="shared" si="15"/>
        <v>0.31364052154759758</v>
      </c>
      <c r="W21" s="29">
        <f t="shared" si="11"/>
        <v>150105.91300116453</v>
      </c>
      <c r="X21" s="29">
        <f>X22+W21</f>
        <v>300000.0168629915</v>
      </c>
      <c r="Y21" s="35">
        <f t="shared" si="12"/>
        <v>5.9173549226660498</v>
      </c>
      <c r="Z21" s="36">
        <f t="shared" si="13"/>
        <v>2.9911418093600961</v>
      </c>
    </row>
    <row r="22" spans="1:26" s="2" customFormat="1" x14ac:dyDescent="0.25">
      <c r="A22" s="12">
        <v>19</v>
      </c>
      <c r="B22" s="13" t="s">
        <v>69</v>
      </c>
      <c r="C22" s="12"/>
      <c r="D22">
        <v>114</v>
      </c>
      <c r="E22">
        <v>18</v>
      </c>
      <c r="F22" s="17">
        <f t="shared" si="5"/>
        <v>0.15789473684210525</v>
      </c>
      <c r="G22" s="12"/>
      <c r="H22" s="17">
        <v>1</v>
      </c>
      <c r="I22" s="17">
        <f t="shared" si="7"/>
        <v>0</v>
      </c>
      <c r="J22" s="21">
        <f t="shared" si="14"/>
        <v>36781.141895643486</v>
      </c>
      <c r="K22" s="21">
        <f t="shared" si="8"/>
        <v>36781.141895643486</v>
      </c>
      <c r="L22" s="21">
        <f>K22/F22</f>
        <v>232947.23200574209</v>
      </c>
      <c r="M22" s="21">
        <f>L22</f>
        <v>232947.23200574209</v>
      </c>
      <c r="N22" s="34">
        <f t="shared" si="10"/>
        <v>6.3333333333333339</v>
      </c>
      <c r="O22" s="4"/>
      <c r="Q22" s="30" t="s">
        <v>69</v>
      </c>
      <c r="R22" s="31">
        <f t="shared" si="1"/>
        <v>36781.141895643486</v>
      </c>
      <c r="S22" s="31">
        <f t="shared" si="2"/>
        <v>232947.23200574209</v>
      </c>
      <c r="T22" s="38">
        <f t="shared" si="3"/>
        <v>6.3333333333333339</v>
      </c>
      <c r="U22" s="44">
        <v>0.64346806172022719</v>
      </c>
      <c r="V22" s="45">
        <f t="shared" si="15"/>
        <v>0.35653193827977281</v>
      </c>
      <c r="W22" s="31">
        <f t="shared" si="11"/>
        <v>149894.10386182694</v>
      </c>
      <c r="X22" s="31">
        <f>W22</f>
        <v>149894.10386182694</v>
      </c>
      <c r="Y22" s="38">
        <f t="shared" si="12"/>
        <v>4.0752977242281059</v>
      </c>
      <c r="Z22" s="37">
        <f t="shared" si="13"/>
        <v>2.258035609105228</v>
      </c>
    </row>
    <row r="23" spans="1:26" s="2" customFormat="1" ht="13.2" x14ac:dyDescent="0.25">
      <c r="B23" s="2" t="s">
        <v>70</v>
      </c>
      <c r="D23" s="25">
        <f>SUM(D4:D22)</f>
        <v>24853</v>
      </c>
      <c r="E23" s="25">
        <f>SUM(E4:E22)</f>
        <v>192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126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8101684.9004603755</v>
      </c>
      <c r="N29" s="32">
        <f>M29/J29</f>
        <v>81.016849004603756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81.016849004603756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7150649.4954031277</v>
      </c>
      <c r="Y29" s="40">
        <f>X29/R29</f>
        <v>71.506494954031282</v>
      </c>
      <c r="Z29" s="36">
        <f>T29-Y29</f>
        <v>9.5103540505724737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886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8001684.9004603755</v>
      </c>
      <c r="N30" s="33">
        <f t="shared" ref="N30:N47" si="26">M30/J30</f>
        <v>80.016849004603756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80.016849004603756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7054784.8214001637</v>
      </c>
      <c r="Y30" s="35">
        <f t="shared" ref="Y30:Y47" si="28">X30/R30</f>
        <v>70.547848214001633</v>
      </c>
      <c r="Z30" s="36">
        <f t="shared" ref="Z30:Z47" si="29">T30-Y30</f>
        <v>9.4690007906021236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1408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7601684.9004603755</v>
      </c>
      <c r="N31" s="33">
        <f t="shared" si="26"/>
        <v>76.016849004603756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76.016849004603756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6671326.1253883075</v>
      </c>
      <c r="Y31" s="35">
        <f t="shared" si="28"/>
        <v>66.713261253883076</v>
      </c>
      <c r="Z31" s="36">
        <f t="shared" si="29"/>
        <v>9.3035877507206806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1454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7101684.9004603755</v>
      </c>
      <c r="N32" s="33">
        <f t="shared" si="26"/>
        <v>71.016849004603756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71.016849004603756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6192002.7553734863</v>
      </c>
      <c r="Y32" s="35">
        <f t="shared" si="28"/>
        <v>61.920027553734862</v>
      </c>
      <c r="Z32" s="36">
        <f t="shared" si="29"/>
        <v>9.0968214508688945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1439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6601684.9004603755</v>
      </c>
      <c r="N33" s="33">
        <f t="shared" si="26"/>
        <v>66.016849004603756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66.016849004603756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5712679.3853586651</v>
      </c>
      <c r="Y33" s="35">
        <f t="shared" si="28"/>
        <v>57.126793853586655</v>
      </c>
      <c r="Z33" s="36">
        <f t="shared" si="29"/>
        <v>8.8900551510171013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1693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6101684.9004603755</v>
      </c>
      <c r="N34" s="33">
        <f t="shared" si="26"/>
        <v>61.016849004603756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61.016849004603756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5233356.015343844</v>
      </c>
      <c r="Y34" s="35">
        <f t="shared" si="28"/>
        <v>52.333560153438441</v>
      </c>
      <c r="Z34" s="36">
        <f t="shared" si="29"/>
        <v>8.6832888511653152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1831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100000</v>
      </c>
      <c r="K35" s="5">
        <f t="shared" si="24"/>
        <v>0</v>
      </c>
      <c r="L35" s="5">
        <f t="shared" si="25"/>
        <v>500000</v>
      </c>
      <c r="M35" s="5">
        <f t="shared" si="16"/>
        <v>5601684.9004603755</v>
      </c>
      <c r="N35" s="33">
        <f t="shared" si="26"/>
        <v>56.016849004603756</v>
      </c>
      <c r="O35" s="4"/>
      <c r="Q35" s="27" t="s">
        <v>46</v>
      </c>
      <c r="R35" s="29">
        <f t="shared" si="17"/>
        <v>100000</v>
      </c>
      <c r="S35" s="29">
        <f t="shared" si="18"/>
        <v>500000</v>
      </c>
      <c r="T35" s="35">
        <f t="shared" si="19"/>
        <v>56.016849004603756</v>
      </c>
      <c r="U35" s="42">
        <v>0.96192878092594225</v>
      </c>
      <c r="V35" s="43">
        <f t="shared" si="31"/>
        <v>3.8071219074057749E-2</v>
      </c>
      <c r="W35" s="29">
        <f t="shared" si="27"/>
        <v>480964.39046297112</v>
      </c>
      <c r="X35" s="29">
        <f t="shared" si="20"/>
        <v>4748765.9067118708</v>
      </c>
      <c r="Y35" s="35">
        <f t="shared" si="28"/>
        <v>47.487659067118706</v>
      </c>
      <c r="Z35" s="36">
        <f t="shared" si="29"/>
        <v>8.5291899374850502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1749</v>
      </c>
      <c r="E36"/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100000</v>
      </c>
      <c r="K36" s="5">
        <f t="shared" si="24"/>
        <v>0</v>
      </c>
      <c r="L36" s="5">
        <f t="shared" si="25"/>
        <v>500000</v>
      </c>
      <c r="M36" s="5">
        <f t="shared" si="16"/>
        <v>5101684.9004603755</v>
      </c>
      <c r="N36" s="33">
        <f t="shared" si="26"/>
        <v>51.016849004603756</v>
      </c>
      <c r="O36" s="4"/>
      <c r="Q36" s="27" t="s">
        <v>48</v>
      </c>
      <c r="R36" s="29">
        <f t="shared" si="17"/>
        <v>100000</v>
      </c>
      <c r="S36" s="29">
        <f t="shared" si="18"/>
        <v>500000</v>
      </c>
      <c r="T36" s="35">
        <f t="shared" si="19"/>
        <v>51.016849004603756</v>
      </c>
      <c r="U36" s="42">
        <v>0.95558309086652893</v>
      </c>
      <c r="V36" s="43">
        <f t="shared" si="31"/>
        <v>4.4416909133471072E-2</v>
      </c>
      <c r="W36" s="29">
        <f t="shared" si="27"/>
        <v>477791.54543326446</v>
      </c>
      <c r="X36" s="29">
        <f t="shared" si="20"/>
        <v>4267801.5162488995</v>
      </c>
      <c r="Y36" s="35">
        <f t="shared" si="28"/>
        <v>42.678015162488997</v>
      </c>
      <c r="Z36" s="36">
        <f t="shared" si="29"/>
        <v>8.3388338421147594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1914</v>
      </c>
      <c r="E37">
        <v>5</v>
      </c>
      <c r="F37" s="3">
        <f t="shared" si="21"/>
        <v>2.6123301985370951E-3</v>
      </c>
      <c r="G37" s="2">
        <v>0.5</v>
      </c>
      <c r="H37" s="3">
        <f t="shared" si="22"/>
        <v>1.2976901116013496E-2</v>
      </c>
      <c r="I37" s="3">
        <f t="shared" si="23"/>
        <v>0.98702309888398654</v>
      </c>
      <c r="J37" s="5">
        <f t="shared" si="30"/>
        <v>100000</v>
      </c>
      <c r="K37" s="5">
        <f t="shared" si="24"/>
        <v>1297.6901116013496</v>
      </c>
      <c r="L37" s="5">
        <f t="shared" si="25"/>
        <v>496755.77472099662</v>
      </c>
      <c r="M37" s="5">
        <f t="shared" si="16"/>
        <v>4601684.9004603755</v>
      </c>
      <c r="N37" s="33">
        <f t="shared" si="26"/>
        <v>46.016849004603756</v>
      </c>
      <c r="O37" s="4"/>
      <c r="Q37" s="27" t="s">
        <v>50</v>
      </c>
      <c r="R37" s="29">
        <f t="shared" si="17"/>
        <v>100000</v>
      </c>
      <c r="S37" s="29">
        <f t="shared" si="18"/>
        <v>496755.77472099662</v>
      </c>
      <c r="T37" s="35">
        <f t="shared" si="19"/>
        <v>46.016849004603756</v>
      </c>
      <c r="U37" s="42">
        <v>0.95343645724036619</v>
      </c>
      <c r="V37" s="43">
        <f t="shared" si="31"/>
        <v>4.6563542759633814E-2</v>
      </c>
      <c r="W37" s="29">
        <f t="shared" si="27"/>
        <v>473625.06596368045</v>
      </c>
      <c r="X37" s="29">
        <f t="shared" si="20"/>
        <v>3790009.9708156348</v>
      </c>
      <c r="Y37" s="35">
        <f t="shared" si="28"/>
        <v>37.900099708156347</v>
      </c>
      <c r="Z37" s="36">
        <f t="shared" si="29"/>
        <v>8.1167492964474093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1976</v>
      </c>
      <c r="E38">
        <v>3</v>
      </c>
      <c r="F38" s="3">
        <f t="shared" si="21"/>
        <v>1.5182186234817814E-3</v>
      </c>
      <c r="G38" s="2">
        <v>0.5</v>
      </c>
      <c r="H38" s="3">
        <f t="shared" si="22"/>
        <v>7.5623897151499871E-3</v>
      </c>
      <c r="I38" s="3">
        <f t="shared" si="23"/>
        <v>0.99243761028485</v>
      </c>
      <c r="J38" s="5">
        <f t="shared" si="30"/>
        <v>98702.309888398653</v>
      </c>
      <c r="K38" s="5">
        <f t="shared" si="24"/>
        <v>746.42533316157289</v>
      </c>
      <c r="L38" s="5">
        <f t="shared" si="25"/>
        <v>491645.48610908934</v>
      </c>
      <c r="M38" s="5">
        <f t="shared" si="16"/>
        <v>4104929.1257393789</v>
      </c>
      <c r="N38" s="33">
        <f t="shared" si="26"/>
        <v>41.588987434850978</v>
      </c>
      <c r="O38" s="4"/>
      <c r="Q38" s="27" t="s">
        <v>52</v>
      </c>
      <c r="R38" s="29">
        <f t="shared" si="17"/>
        <v>98702.309888398653</v>
      </c>
      <c r="S38" s="29">
        <f t="shared" si="18"/>
        <v>491645.48610908934</v>
      </c>
      <c r="T38" s="35">
        <f t="shared" si="19"/>
        <v>41.588987434850978</v>
      </c>
      <c r="U38" s="42">
        <v>0.93748024841036759</v>
      </c>
      <c r="V38" s="43">
        <f t="shared" si="31"/>
        <v>6.2519751589632411E-2</v>
      </c>
      <c r="W38" s="29">
        <f t="shared" si="27"/>
        <v>460907.93244738498</v>
      </c>
      <c r="X38" s="29">
        <f t="shared" si="20"/>
        <v>3316384.9048519544</v>
      </c>
      <c r="Y38" s="35">
        <f t="shared" si="28"/>
        <v>33.599871255310489</v>
      </c>
      <c r="Z38" s="36">
        <f t="shared" si="29"/>
        <v>7.9891161795404884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2141</v>
      </c>
      <c r="E39">
        <v>9</v>
      </c>
      <c r="F39" s="3">
        <f t="shared" si="21"/>
        <v>4.2036431574030827E-3</v>
      </c>
      <c r="G39" s="2">
        <v>0.5</v>
      </c>
      <c r="H39" s="3">
        <f t="shared" si="22"/>
        <v>2.0799630228795933E-2</v>
      </c>
      <c r="I39" s="3">
        <f t="shared" si="23"/>
        <v>0.97920036977120406</v>
      </c>
      <c r="J39" s="5">
        <f t="shared" si="30"/>
        <v>97955.884555237077</v>
      </c>
      <c r="K39" s="5">
        <f t="shared" si="24"/>
        <v>2037.4461774835538</v>
      </c>
      <c r="L39" s="5">
        <f t="shared" si="25"/>
        <v>484685.80733247654</v>
      </c>
      <c r="M39" s="5">
        <f t="shared" si="16"/>
        <v>3613283.6396302897</v>
      </c>
      <c r="N39" s="33">
        <f t="shared" si="26"/>
        <v>36.886846114821907</v>
      </c>
      <c r="O39" s="4"/>
      <c r="Q39" s="27" t="s">
        <v>54</v>
      </c>
      <c r="R39" s="29">
        <f t="shared" si="17"/>
        <v>97955.884555237077</v>
      </c>
      <c r="S39" s="29">
        <f t="shared" si="18"/>
        <v>484685.80733247654</v>
      </c>
      <c r="T39" s="35">
        <f t="shared" si="19"/>
        <v>36.886846114821907</v>
      </c>
      <c r="U39" s="42">
        <v>0.91788799906018037</v>
      </c>
      <c r="V39" s="43">
        <f t="shared" si="31"/>
        <v>8.2112000939819629E-2</v>
      </c>
      <c r="W39" s="29">
        <f t="shared" si="27"/>
        <v>444887.28586527501</v>
      </c>
      <c r="X39" s="29">
        <f t="shared" si="20"/>
        <v>2855476.9724045694</v>
      </c>
      <c r="Y39" s="35">
        <f t="shared" si="28"/>
        <v>29.150642509836896</v>
      </c>
      <c r="Z39" s="36">
        <f t="shared" si="29"/>
        <v>7.7362036049850111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2209</v>
      </c>
      <c r="E40">
        <v>6</v>
      </c>
      <c r="F40" s="3">
        <f t="shared" si="21"/>
        <v>2.716161158895428E-3</v>
      </c>
      <c r="G40" s="2">
        <v>0.5</v>
      </c>
      <c r="H40" s="3">
        <f t="shared" si="22"/>
        <v>1.3489208633093526E-2</v>
      </c>
      <c r="I40" s="3">
        <f t="shared" si="23"/>
        <v>0.98651079136690645</v>
      </c>
      <c r="J40" s="5">
        <f t="shared" si="30"/>
        <v>95918.438377753526</v>
      </c>
      <c r="K40" s="5">
        <f t="shared" si="24"/>
        <v>1293.8638270380422</v>
      </c>
      <c r="L40" s="5">
        <f t="shared" si="25"/>
        <v>476357.53232117248</v>
      </c>
      <c r="M40" s="5">
        <f t="shared" si="16"/>
        <v>3128597.8322978131</v>
      </c>
      <c r="N40" s="33">
        <f t="shared" si="26"/>
        <v>32.617272395287792</v>
      </c>
      <c r="O40" s="4"/>
      <c r="Q40" s="27" t="s">
        <v>56</v>
      </c>
      <c r="R40" s="29">
        <f t="shared" si="17"/>
        <v>95918.438377753526</v>
      </c>
      <c r="S40" s="29">
        <f t="shared" si="18"/>
        <v>476357.53232117248</v>
      </c>
      <c r="T40" s="35">
        <f t="shared" si="19"/>
        <v>32.617272395287792</v>
      </c>
      <c r="U40" s="42">
        <v>0.89571782863194893</v>
      </c>
      <c r="V40" s="43">
        <f t="shared" si="31"/>
        <v>0.10428217136805107</v>
      </c>
      <c r="W40" s="29">
        <f t="shared" si="27"/>
        <v>426681.93450319406</v>
      </c>
      <c r="X40" s="29">
        <f t="shared" si="20"/>
        <v>2410589.6865392942</v>
      </c>
      <c r="Y40" s="35">
        <f t="shared" si="28"/>
        <v>25.131661099878635</v>
      </c>
      <c r="Z40" s="36">
        <f t="shared" si="29"/>
        <v>7.4856112954091572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1754</v>
      </c>
      <c r="E41">
        <v>7</v>
      </c>
      <c r="F41" s="3">
        <f t="shared" si="21"/>
        <v>3.990877993158495E-3</v>
      </c>
      <c r="G41" s="2">
        <v>0.5</v>
      </c>
      <c r="H41" s="3">
        <f t="shared" si="22"/>
        <v>1.9757267852102741E-2</v>
      </c>
      <c r="I41" s="3">
        <f t="shared" si="23"/>
        <v>0.98024273214789726</v>
      </c>
      <c r="J41" s="5">
        <f t="shared" si="30"/>
        <v>94624.574550715479</v>
      </c>
      <c r="K41" s="5">
        <f t="shared" si="24"/>
        <v>1869.5230647897502</v>
      </c>
      <c r="L41" s="5">
        <f t="shared" si="25"/>
        <v>468449.06509160297</v>
      </c>
      <c r="M41" s="5">
        <f t="shared" si="16"/>
        <v>2652240.2999766408</v>
      </c>
      <c r="N41" s="33">
        <f t="shared" si="26"/>
        <v>28.029085600328195</v>
      </c>
      <c r="O41" s="4"/>
      <c r="Q41" s="27" t="s">
        <v>58</v>
      </c>
      <c r="R41" s="29">
        <f t="shared" si="17"/>
        <v>94624.574550715479</v>
      </c>
      <c r="S41" s="29">
        <f t="shared" si="18"/>
        <v>468449.06509160297</v>
      </c>
      <c r="T41" s="35">
        <f t="shared" si="19"/>
        <v>28.029085600328195</v>
      </c>
      <c r="U41" s="42">
        <v>0.86473435856680392</v>
      </c>
      <c r="V41" s="43">
        <f t="shared" si="31"/>
        <v>0.13526564143319608</v>
      </c>
      <c r="W41" s="29">
        <f t="shared" si="27"/>
        <v>405084.00182320626</v>
      </c>
      <c r="X41" s="29">
        <f t="shared" si="20"/>
        <v>1983907.7520361003</v>
      </c>
      <c r="Y41" s="35">
        <f t="shared" si="28"/>
        <v>20.966094288464088</v>
      </c>
      <c r="Z41" s="36">
        <f t="shared" si="29"/>
        <v>7.0629913118641063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1483</v>
      </c>
      <c r="E42">
        <v>9</v>
      </c>
      <c r="F42" s="3">
        <f t="shared" si="21"/>
        <v>6.0687795010114631E-3</v>
      </c>
      <c r="G42" s="2">
        <v>0.5</v>
      </c>
      <c r="H42" s="3">
        <f t="shared" si="22"/>
        <v>2.9890401859847229E-2</v>
      </c>
      <c r="I42" s="3">
        <f t="shared" si="23"/>
        <v>0.97010959814015274</v>
      </c>
      <c r="J42" s="5">
        <f t="shared" si="30"/>
        <v>92755.051485925724</v>
      </c>
      <c r="K42" s="5">
        <f t="shared" si="24"/>
        <v>2772.4857634451396</v>
      </c>
      <c r="L42" s="5">
        <f t="shared" si="25"/>
        <v>456844.04302101576</v>
      </c>
      <c r="M42" s="5">
        <f t="shared" si="16"/>
        <v>2183791.2348850379</v>
      </c>
      <c r="N42" s="33">
        <f t="shared" si="26"/>
        <v>23.543636706583012</v>
      </c>
      <c r="O42" s="4"/>
      <c r="Q42" s="27" t="s">
        <v>60</v>
      </c>
      <c r="R42" s="29">
        <f t="shared" si="17"/>
        <v>92755.051485925724</v>
      </c>
      <c r="S42" s="29">
        <f t="shared" si="18"/>
        <v>456844.04302101576</v>
      </c>
      <c r="T42" s="35">
        <f t="shared" si="19"/>
        <v>23.543636706583012</v>
      </c>
      <c r="U42" s="42">
        <v>0.81758889711164551</v>
      </c>
      <c r="V42" s="43">
        <f t="shared" si="31"/>
        <v>0.18241110288835449</v>
      </c>
      <c r="W42" s="29">
        <f t="shared" si="27"/>
        <v>373510.61728557741</v>
      </c>
      <c r="X42" s="29">
        <f t="shared" si="20"/>
        <v>1578823.7502128941</v>
      </c>
      <c r="Y42" s="35">
        <f t="shared" si="28"/>
        <v>17.021431446808677</v>
      </c>
      <c r="Z42" s="36">
        <f t="shared" si="29"/>
        <v>6.522205259774335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1116</v>
      </c>
      <c r="E43">
        <v>20</v>
      </c>
      <c r="F43" s="3">
        <f t="shared" si="21"/>
        <v>1.7921146953405017E-2</v>
      </c>
      <c r="G43" s="2">
        <v>0.5</v>
      </c>
      <c r="H43" s="3">
        <f t="shared" si="22"/>
        <v>8.5763293310463118E-2</v>
      </c>
      <c r="I43" s="3">
        <f t="shared" si="23"/>
        <v>0.91423670668953694</v>
      </c>
      <c r="J43" s="5">
        <f t="shared" si="30"/>
        <v>89982.565722480576</v>
      </c>
      <c r="K43" s="5">
        <f t="shared" si="24"/>
        <v>7717.2011768851262</v>
      </c>
      <c r="L43" s="5">
        <f t="shared" si="25"/>
        <v>430619.8256701901</v>
      </c>
      <c r="M43" s="5">
        <f t="shared" si="16"/>
        <v>1726947.1918640221</v>
      </c>
      <c r="N43" s="33">
        <f t="shared" si="26"/>
        <v>19.192019898501009</v>
      </c>
      <c r="O43" s="4"/>
      <c r="Q43" s="27" t="s">
        <v>62</v>
      </c>
      <c r="R43" s="29">
        <f t="shared" si="17"/>
        <v>89982.565722480576</v>
      </c>
      <c r="S43" s="29">
        <f t="shared" si="18"/>
        <v>430619.8256701901</v>
      </c>
      <c r="T43" s="35">
        <f t="shared" si="19"/>
        <v>19.192019898501009</v>
      </c>
      <c r="U43" s="42">
        <v>0.77888026534586052</v>
      </c>
      <c r="V43" s="43">
        <f t="shared" si="31"/>
        <v>0.22111973465413948</v>
      </c>
      <c r="W43" s="29">
        <f t="shared" si="27"/>
        <v>335401.28408118588</v>
      </c>
      <c r="X43" s="29">
        <f t="shared" si="20"/>
        <v>1205313.1329273167</v>
      </c>
      <c r="Y43" s="35">
        <f t="shared" si="28"/>
        <v>13.39496293809491</v>
      </c>
      <c r="Z43" s="36">
        <f t="shared" si="29"/>
        <v>5.7970569604060991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765</v>
      </c>
      <c r="E44">
        <v>19</v>
      </c>
      <c r="F44" s="3">
        <f t="shared" si="21"/>
        <v>2.4836601307189541E-2</v>
      </c>
      <c r="G44" s="2">
        <v>0.5</v>
      </c>
      <c r="H44" s="3">
        <f t="shared" si="22"/>
        <v>0.11692307692307691</v>
      </c>
      <c r="I44" s="3">
        <f t="shared" si="23"/>
        <v>0.88307692307692309</v>
      </c>
      <c r="J44" s="5">
        <f t="shared" si="30"/>
        <v>82265.364545595454</v>
      </c>
      <c r="K44" s="5">
        <f t="shared" si="24"/>
        <v>9618.7195468696209</v>
      </c>
      <c r="L44" s="5">
        <f t="shared" si="25"/>
        <v>387280.02386080328</v>
      </c>
      <c r="M44" s="5">
        <f t="shared" si="16"/>
        <v>1296327.3661938319</v>
      </c>
      <c r="N44" s="33">
        <f t="shared" si="26"/>
        <v>15.75787542368872</v>
      </c>
      <c r="O44" s="4"/>
      <c r="Q44" s="27" t="s">
        <v>64</v>
      </c>
      <c r="R44" s="29">
        <f t="shared" si="17"/>
        <v>82265.364545595454</v>
      </c>
      <c r="S44" s="29">
        <f t="shared" si="18"/>
        <v>387280.02386080328</v>
      </c>
      <c r="T44" s="35">
        <f t="shared" si="19"/>
        <v>15.75787542368872</v>
      </c>
      <c r="U44" s="42">
        <v>0.71980976748499381</v>
      </c>
      <c r="V44" s="43">
        <f t="shared" si="31"/>
        <v>0.28019023251500619</v>
      </c>
      <c r="W44" s="29">
        <f t="shared" si="27"/>
        <v>278767.94392682769</v>
      </c>
      <c r="X44" s="29">
        <f t="shared" si="20"/>
        <v>869911.84884613077</v>
      </c>
      <c r="Y44" s="35">
        <f t="shared" si="28"/>
        <v>10.574460511434109</v>
      </c>
      <c r="Z44" s="36">
        <f t="shared" si="29"/>
        <v>5.1834149122546105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497</v>
      </c>
      <c r="E45">
        <v>20</v>
      </c>
      <c r="F45" s="3">
        <f t="shared" si="21"/>
        <v>4.0241448692152917E-2</v>
      </c>
      <c r="G45" s="2">
        <v>0.5</v>
      </c>
      <c r="H45" s="3">
        <f t="shared" si="22"/>
        <v>0.18281535648994515</v>
      </c>
      <c r="I45" s="3">
        <f t="shared" si="23"/>
        <v>0.81718464351005482</v>
      </c>
      <c r="J45" s="5">
        <f t="shared" si="30"/>
        <v>72646.644998725838</v>
      </c>
      <c r="K45" s="5">
        <f t="shared" si="24"/>
        <v>13280.922303240555</v>
      </c>
      <c r="L45" s="5">
        <f t="shared" si="25"/>
        <v>330030.91923552775</v>
      </c>
      <c r="M45" s="5">
        <f t="shared" si="16"/>
        <v>909047.34233302856</v>
      </c>
      <c r="N45" s="33">
        <f t="shared" si="26"/>
        <v>12.513273563410568</v>
      </c>
      <c r="O45" s="4"/>
      <c r="Q45" s="27" t="s">
        <v>66</v>
      </c>
      <c r="R45" s="29">
        <f t="shared" si="17"/>
        <v>72646.644998725838</v>
      </c>
      <c r="S45" s="29">
        <f t="shared" si="18"/>
        <v>330030.91923552775</v>
      </c>
      <c r="T45" s="35">
        <f t="shared" si="19"/>
        <v>12.513273563410568</v>
      </c>
      <c r="U45" s="42">
        <v>0.68480776711742686</v>
      </c>
      <c r="V45" s="43">
        <f t="shared" si="31"/>
        <v>0.31519223288257314</v>
      </c>
      <c r="W45" s="29">
        <f t="shared" si="27"/>
        <v>226007.73688139359</v>
      </c>
      <c r="X45" s="29">
        <f t="shared" si="20"/>
        <v>591143.90491930302</v>
      </c>
      <c r="Y45" s="35">
        <f t="shared" si="28"/>
        <v>8.1372499023137426</v>
      </c>
      <c r="Z45" s="36">
        <f t="shared" si="29"/>
        <v>4.3760236610968253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327</v>
      </c>
      <c r="E46">
        <v>19</v>
      </c>
      <c r="F46" s="3">
        <f t="shared" si="21"/>
        <v>5.8103975535168197E-2</v>
      </c>
      <c r="G46" s="2">
        <v>0.5</v>
      </c>
      <c r="H46" s="3">
        <f t="shared" si="22"/>
        <v>0.25367156208277702</v>
      </c>
      <c r="I46" s="3">
        <f t="shared" si="23"/>
        <v>0.74632843791722303</v>
      </c>
      <c r="J46" s="5">
        <f t="shared" si="30"/>
        <v>59365.722695485281</v>
      </c>
      <c r="K46" s="5">
        <f t="shared" si="24"/>
        <v>15059.39561033672</v>
      </c>
      <c r="L46" s="5">
        <f t="shared" si="25"/>
        <v>259180.12445158465</v>
      </c>
      <c r="M46" s="5">
        <f>L46+M47</f>
        <v>579016.42309750081</v>
      </c>
      <c r="N46" s="33">
        <f t="shared" si="26"/>
        <v>9.7533795060080113</v>
      </c>
      <c r="O46" s="4"/>
      <c r="Q46" s="27" t="s">
        <v>68</v>
      </c>
      <c r="R46" s="29">
        <f t="shared" si="17"/>
        <v>59365.722695485281</v>
      </c>
      <c r="S46" s="29">
        <f t="shared" si="18"/>
        <v>259180.12445158465</v>
      </c>
      <c r="T46" s="35">
        <f t="shared" si="19"/>
        <v>9.7533795060080113</v>
      </c>
      <c r="U46" s="42">
        <v>0.65629805890441617</v>
      </c>
      <c r="V46" s="43">
        <f t="shared" si="31"/>
        <v>0.34370194109558383</v>
      </c>
      <c r="W46" s="29">
        <f t="shared" si="27"/>
        <v>170099.41258418001</v>
      </c>
      <c r="X46" s="29">
        <f>X47+W46</f>
        <v>365136.16803790943</v>
      </c>
      <c r="Y46" s="35">
        <f t="shared" si="28"/>
        <v>6.150622808230005</v>
      </c>
      <c r="Z46" s="36">
        <f t="shared" si="29"/>
        <v>3.6027566977780063</v>
      </c>
    </row>
    <row r="47" spans="1:26" s="2" customFormat="1" x14ac:dyDescent="0.25">
      <c r="A47" s="12">
        <v>19</v>
      </c>
      <c r="B47" s="13" t="s">
        <v>69</v>
      </c>
      <c r="C47" s="12"/>
      <c r="D47">
        <v>231</v>
      </c>
      <c r="E47">
        <v>32</v>
      </c>
      <c r="F47" s="17">
        <f t="shared" si="21"/>
        <v>0.13852813852813853</v>
      </c>
      <c r="G47" s="12"/>
      <c r="H47" s="17">
        <v>1</v>
      </c>
      <c r="I47" s="17">
        <f t="shared" si="23"/>
        <v>0</v>
      </c>
      <c r="J47" s="21">
        <f t="shared" si="30"/>
        <v>44306.327085148565</v>
      </c>
      <c r="K47" s="21">
        <f t="shared" si="24"/>
        <v>44306.327085148565</v>
      </c>
      <c r="L47" s="21">
        <f>K47/F47</f>
        <v>319836.29864591622</v>
      </c>
      <c r="M47" s="21">
        <f>L47</f>
        <v>319836.29864591622</v>
      </c>
      <c r="N47" s="34">
        <f t="shared" si="26"/>
        <v>7.21875</v>
      </c>
      <c r="O47" s="4"/>
      <c r="Q47" s="30" t="s">
        <v>69</v>
      </c>
      <c r="R47" s="31">
        <f t="shared" si="17"/>
        <v>44306.327085148565</v>
      </c>
      <c r="S47" s="31">
        <f t="shared" si="18"/>
        <v>319836.29864591622</v>
      </c>
      <c r="T47" s="38">
        <f t="shared" si="19"/>
        <v>7.21875</v>
      </c>
      <c r="U47" s="44">
        <v>0.6098018151143324</v>
      </c>
      <c r="V47" s="45">
        <f t="shared" si="31"/>
        <v>0.3901981848856676</v>
      </c>
      <c r="W47" s="31">
        <f t="shared" si="27"/>
        <v>195036.75545372942</v>
      </c>
      <c r="X47" s="31">
        <f>W47</f>
        <v>195036.75545372942</v>
      </c>
      <c r="Y47" s="38">
        <f t="shared" si="28"/>
        <v>4.4020068528565872</v>
      </c>
      <c r="Z47" s="37">
        <f t="shared" si="29"/>
        <v>2.8167431471434128</v>
      </c>
    </row>
    <row r="48" spans="1:26" s="2" customFormat="1" ht="13.2" x14ac:dyDescent="0.25">
      <c r="B48" s="2" t="s">
        <v>70</v>
      </c>
      <c r="D48" s="25">
        <f>SUM(D29:D47)</f>
        <v>24999</v>
      </c>
      <c r="E48" s="25">
        <f>SUM(E29:E47)</f>
        <v>149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313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7732699.4085049694</v>
      </c>
      <c r="N54" s="32">
        <f>M54/J54</f>
        <v>77.326994085049691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77.326994085049691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6827851.8361372473</v>
      </c>
      <c r="Y54" s="40">
        <f>X54/R54</f>
        <v>68.278518361372477</v>
      </c>
      <c r="Z54" s="36">
        <f>T54-Y54</f>
        <v>9.048475723677214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1866</v>
      </c>
      <c r="E55" s="49">
        <f t="shared" si="37"/>
        <v>1</v>
      </c>
      <c r="F55" s="3">
        <f t="shared" ref="F55:F72" si="38">E55/D55</f>
        <v>5.3590568060021436E-4</v>
      </c>
      <c r="G55" s="2">
        <v>0.4</v>
      </c>
      <c r="H55" s="3">
        <f t="shared" ref="H55:H71" si="39">C55*F55/(1+(1-G55)*C55*F55)</f>
        <v>2.1408691928923146E-3</v>
      </c>
      <c r="I55" s="3">
        <f t="shared" ref="I55:I72" si="40">1-H55</f>
        <v>0.99785913080710764</v>
      </c>
      <c r="J55" s="5">
        <f>I54*J54</f>
        <v>100000</v>
      </c>
      <c r="K55" s="5">
        <f t="shared" ref="K55:K72" si="41">J55*H55</f>
        <v>214.08691928923147</v>
      </c>
      <c r="L55" s="5">
        <f t="shared" ref="L55:L71" si="42">C55*(J56+G55*K55)</f>
        <v>399486.19139370578</v>
      </c>
      <c r="M55" s="5">
        <f t="shared" si="32"/>
        <v>7632699.4085049694</v>
      </c>
      <c r="N55" s="33">
        <f t="shared" ref="N55:N72" si="43">M55/J55</f>
        <v>76.326994085049691</v>
      </c>
      <c r="O55" s="4"/>
      <c r="Q55" s="27" t="s">
        <v>36</v>
      </c>
      <c r="R55" s="29">
        <f t="shared" si="33"/>
        <v>100000</v>
      </c>
      <c r="S55" s="29">
        <f t="shared" si="34"/>
        <v>399486.19139370578</v>
      </c>
      <c r="T55" s="35">
        <f t="shared" si="35"/>
        <v>76.326994085049691</v>
      </c>
      <c r="U55" s="42">
        <v>0.96170886472285344</v>
      </c>
      <c r="V55" s="43">
        <f>1-U55</f>
        <v>3.829113527714656E-2</v>
      </c>
      <c r="W55" s="29">
        <f t="shared" ref="W55:W72" si="44">S55*U55</f>
        <v>384189.41159769736</v>
      </c>
      <c r="X55" s="29">
        <f t="shared" si="36"/>
        <v>6731680.9496649615</v>
      </c>
      <c r="Y55" s="35">
        <f t="shared" ref="Y55:Y72" si="45">X55/R55</f>
        <v>67.316809496649611</v>
      </c>
      <c r="Z55" s="36">
        <f t="shared" ref="Z55:Z72" si="46">T55-Y55</f>
        <v>9.0101845884000795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2896</v>
      </c>
      <c r="E56" s="49">
        <f t="shared" si="37"/>
        <v>1</v>
      </c>
      <c r="F56" s="3">
        <f t="shared" si="38"/>
        <v>3.453038674033149E-4</v>
      </c>
      <c r="G56" s="2">
        <v>0.5</v>
      </c>
      <c r="H56" s="3">
        <f t="shared" si="39"/>
        <v>1.7250301880282904E-3</v>
      </c>
      <c r="I56" s="3">
        <f t="shared" si="40"/>
        <v>0.99827496981197172</v>
      </c>
      <c r="J56" s="5">
        <f t="shared" ref="J56:J72" si="47">I55*J55</f>
        <v>99785.913080710758</v>
      </c>
      <c r="K56" s="5">
        <f t="shared" si="41"/>
        <v>172.13371240419312</v>
      </c>
      <c r="L56" s="5">
        <f t="shared" si="42"/>
        <v>498499.23112254334</v>
      </c>
      <c r="M56" s="5">
        <f t="shared" si="32"/>
        <v>7233213.2171112634</v>
      </c>
      <c r="N56" s="33">
        <f t="shared" si="43"/>
        <v>72.487318037173821</v>
      </c>
      <c r="O56" s="4"/>
      <c r="Q56" s="27" t="s">
        <v>38</v>
      </c>
      <c r="R56" s="29">
        <f t="shared" si="33"/>
        <v>99785.913080710758</v>
      </c>
      <c r="S56" s="29">
        <f t="shared" si="34"/>
        <v>498499.23112254334</v>
      </c>
      <c r="T56" s="35">
        <f t="shared" si="35"/>
        <v>72.487318037173821</v>
      </c>
      <c r="U56" s="42">
        <v>0.96170886472285344</v>
      </c>
      <c r="V56" s="43">
        <f>1-U56</f>
        <v>3.829113527714656E-2</v>
      </c>
      <c r="W56" s="29">
        <f t="shared" si="44"/>
        <v>479411.12962807651</v>
      </c>
      <c r="X56" s="29">
        <f t="shared" si="36"/>
        <v>6347491.5380672645</v>
      </c>
      <c r="Y56" s="35">
        <f t="shared" si="45"/>
        <v>63.611098421609519</v>
      </c>
      <c r="Z56" s="36">
        <f t="shared" si="46"/>
        <v>8.8762196155643025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2960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99613.779368306568</v>
      </c>
      <c r="K57" s="5">
        <f t="shared" si="41"/>
        <v>0</v>
      </c>
      <c r="L57" s="5">
        <f t="shared" si="42"/>
        <v>498068.89684153284</v>
      </c>
      <c r="M57" s="5">
        <f t="shared" si="32"/>
        <v>6734713.9859887203</v>
      </c>
      <c r="N57" s="33">
        <f t="shared" si="43"/>
        <v>67.608256896750746</v>
      </c>
      <c r="O57" s="4"/>
      <c r="Q57" s="27" t="s">
        <v>40</v>
      </c>
      <c r="R57" s="29">
        <f t="shared" si="33"/>
        <v>99613.779368306568</v>
      </c>
      <c r="S57" s="29">
        <f t="shared" si="34"/>
        <v>498068.89684153284</v>
      </c>
      <c r="T57" s="35">
        <f t="shared" si="35"/>
        <v>67.608256896750746</v>
      </c>
      <c r="U57" s="42">
        <v>0.96170886472285344</v>
      </c>
      <c r="V57" s="43">
        <f>1-U57</f>
        <v>3.829113527714656E-2</v>
      </c>
      <c r="W57" s="29">
        <f t="shared" si="44"/>
        <v>478997.27333523455</v>
      </c>
      <c r="X57" s="29">
        <f t="shared" si="36"/>
        <v>5868080.4084391883</v>
      </c>
      <c r="Y57" s="35">
        <f t="shared" si="45"/>
        <v>58.908320170675054</v>
      </c>
      <c r="Z57" s="36">
        <f t="shared" si="46"/>
        <v>8.6999367260756912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3053</v>
      </c>
      <c r="E58" s="49">
        <f t="shared" si="37"/>
        <v>1</v>
      </c>
      <c r="F58" s="3">
        <f t="shared" si="38"/>
        <v>3.2754667540124465E-4</v>
      </c>
      <c r="G58" s="2">
        <v>0.5</v>
      </c>
      <c r="H58" s="3">
        <f t="shared" si="39"/>
        <v>1.6363933889707084E-3</v>
      </c>
      <c r="I58" s="3">
        <f t="shared" si="40"/>
        <v>0.9983636066110293</v>
      </c>
      <c r="J58" s="5">
        <f t="shared" si="47"/>
        <v>99613.779368306568</v>
      </c>
      <c r="K58" s="5">
        <f t="shared" si="41"/>
        <v>163.00733000868362</v>
      </c>
      <c r="L58" s="5">
        <f t="shared" si="42"/>
        <v>497661.37851651118</v>
      </c>
      <c r="M58" s="5">
        <f t="shared" si="32"/>
        <v>6236645.0891471878</v>
      </c>
      <c r="N58" s="33">
        <f t="shared" si="43"/>
        <v>62.608256896750753</v>
      </c>
      <c r="O58" s="4"/>
      <c r="Q58" s="27" t="s">
        <v>42</v>
      </c>
      <c r="R58" s="29">
        <f t="shared" si="33"/>
        <v>99613.779368306568</v>
      </c>
      <c r="S58" s="29">
        <f t="shared" si="34"/>
        <v>497661.37851651118</v>
      </c>
      <c r="T58" s="35">
        <f t="shared" si="35"/>
        <v>62.608256896750753</v>
      </c>
      <c r="U58" s="42">
        <v>0.96170886472285344</v>
      </c>
      <c r="V58" s="43">
        <f>1-U58</f>
        <v>3.829113527714656E-2</v>
      </c>
      <c r="W58" s="29">
        <f t="shared" si="44"/>
        <v>478605.35934952419</v>
      </c>
      <c r="X58" s="29">
        <f t="shared" si="36"/>
        <v>5389083.135103954</v>
      </c>
      <c r="Y58" s="35">
        <f t="shared" si="45"/>
        <v>54.099775847060791</v>
      </c>
      <c r="Z58" s="36">
        <f t="shared" si="46"/>
        <v>8.5084810496899621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3373</v>
      </c>
      <c r="E59" s="49">
        <f t="shared" si="37"/>
        <v>4</v>
      </c>
      <c r="F59" s="3">
        <f t="shared" si="38"/>
        <v>1.1858879335902757E-3</v>
      </c>
      <c r="G59" s="2">
        <v>0.5</v>
      </c>
      <c r="H59" s="3">
        <f t="shared" si="39"/>
        <v>5.9119125036949443E-3</v>
      </c>
      <c r="I59" s="3">
        <f t="shared" si="40"/>
        <v>0.99408808749630506</v>
      </c>
      <c r="J59" s="5">
        <f t="shared" si="47"/>
        <v>99450.772038297888</v>
      </c>
      <c r="K59" s="5">
        <f t="shared" si="41"/>
        <v>587.94426271532882</v>
      </c>
      <c r="L59" s="5">
        <f t="shared" si="42"/>
        <v>495783.99953470106</v>
      </c>
      <c r="M59" s="5">
        <f t="shared" si="32"/>
        <v>5738983.7106306767</v>
      </c>
      <c r="N59" s="33">
        <f t="shared" si="43"/>
        <v>57.706778871667574</v>
      </c>
      <c r="O59" s="4"/>
      <c r="Q59" s="27" t="s">
        <v>44</v>
      </c>
      <c r="R59" s="29">
        <f t="shared" si="33"/>
        <v>99450.772038297888</v>
      </c>
      <c r="S59" s="29">
        <f t="shared" si="34"/>
        <v>495783.99953470106</v>
      </c>
      <c r="T59" s="35">
        <f t="shared" si="35"/>
        <v>57.706778871667574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477485.44954571262</v>
      </c>
      <c r="X59" s="29">
        <f t="shared" si="36"/>
        <v>4910477.7757544294</v>
      </c>
      <c r="Y59" s="35">
        <f t="shared" si="45"/>
        <v>49.375964360170421</v>
      </c>
      <c r="Z59" s="36">
        <f t="shared" si="46"/>
        <v>8.3308145114971524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3732</v>
      </c>
      <c r="E60" s="49">
        <f t="shared" si="37"/>
        <v>8</v>
      </c>
      <c r="F60" s="3">
        <f t="shared" si="38"/>
        <v>2.1436227224008574E-3</v>
      </c>
      <c r="G60" s="2">
        <v>0.5</v>
      </c>
      <c r="H60" s="3">
        <f t="shared" si="39"/>
        <v>1.066098081023454E-2</v>
      </c>
      <c r="I60" s="3">
        <f t="shared" si="40"/>
        <v>0.98933901918976541</v>
      </c>
      <c r="J60" s="5">
        <f t="shared" si="47"/>
        <v>98862.827775582555</v>
      </c>
      <c r="K60" s="5">
        <f t="shared" si="41"/>
        <v>1053.9747097610079</v>
      </c>
      <c r="L60" s="5">
        <f t="shared" si="42"/>
        <v>491679.20210351027</v>
      </c>
      <c r="M60" s="5">
        <f t="shared" si="32"/>
        <v>5243199.7110959757</v>
      </c>
      <c r="N60" s="33">
        <f t="shared" si="43"/>
        <v>53.0350975090251</v>
      </c>
      <c r="O60" s="4"/>
      <c r="Q60" s="27" t="s">
        <v>46</v>
      </c>
      <c r="R60" s="29">
        <f t="shared" si="33"/>
        <v>98862.827775582555</v>
      </c>
      <c r="S60" s="29">
        <f t="shared" si="34"/>
        <v>491679.20210351027</v>
      </c>
      <c r="T60" s="35">
        <f t="shared" si="35"/>
        <v>53.0350975090251</v>
      </c>
      <c r="U60" s="42">
        <v>0.95736753435116873</v>
      </c>
      <c r="V60" s="43">
        <f t="shared" si="48"/>
        <v>4.2632465648831275E-2</v>
      </c>
      <c r="W60" s="29">
        <f t="shared" si="44"/>
        <v>470717.70540958759</v>
      </c>
      <c r="X60" s="29">
        <f t="shared" si="36"/>
        <v>4432992.3262087172</v>
      </c>
      <c r="Y60" s="35">
        <f t="shared" si="45"/>
        <v>44.839829346896259</v>
      </c>
      <c r="Z60" s="36">
        <f t="shared" si="46"/>
        <v>8.1952681621288406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3542</v>
      </c>
      <c r="E61" s="49">
        <f t="shared" si="37"/>
        <v>5</v>
      </c>
      <c r="F61" s="3">
        <f t="shared" si="38"/>
        <v>1.411631846414455E-3</v>
      </c>
      <c r="G61" s="2">
        <v>0.5</v>
      </c>
      <c r="H61" s="3">
        <f t="shared" si="39"/>
        <v>7.0333380222253475E-3</v>
      </c>
      <c r="I61" s="3">
        <f t="shared" si="40"/>
        <v>0.99296666197777461</v>
      </c>
      <c r="J61" s="5">
        <f t="shared" si="47"/>
        <v>97808.853065821546</v>
      </c>
      <c r="K61" s="5">
        <f t="shared" si="41"/>
        <v>687.92272517809488</v>
      </c>
      <c r="L61" s="5">
        <f t="shared" si="42"/>
        <v>487324.45851616247</v>
      </c>
      <c r="M61" s="5">
        <f t="shared" si="32"/>
        <v>4751520.5089924652</v>
      </c>
      <c r="N61" s="33">
        <f t="shared" si="43"/>
        <v>48.579656749424075</v>
      </c>
      <c r="O61" s="4"/>
      <c r="Q61" s="27" t="s">
        <v>48</v>
      </c>
      <c r="R61" s="29">
        <f t="shared" si="33"/>
        <v>97808.853065821546</v>
      </c>
      <c r="S61" s="29">
        <f t="shared" si="34"/>
        <v>487324.45851616247</v>
      </c>
      <c r="T61" s="35">
        <f t="shared" si="35"/>
        <v>48.579656749424075</v>
      </c>
      <c r="U61" s="42">
        <v>0.95681081085376496</v>
      </c>
      <c r="V61" s="43">
        <f t="shared" si="48"/>
        <v>4.3189189146235041E-2</v>
      </c>
      <c r="W61" s="29">
        <f t="shared" si="44"/>
        <v>466277.31030172139</v>
      </c>
      <c r="X61" s="29">
        <f t="shared" si="36"/>
        <v>3962274.6207991298</v>
      </c>
      <c r="Y61" s="35">
        <f t="shared" si="45"/>
        <v>40.510388340129836</v>
      </c>
      <c r="Z61" s="36">
        <f t="shared" si="46"/>
        <v>8.0692684092942386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3900</v>
      </c>
      <c r="E62" s="49">
        <f t="shared" si="37"/>
        <v>15</v>
      </c>
      <c r="F62" s="3">
        <f t="shared" si="38"/>
        <v>3.8461538461538464E-3</v>
      </c>
      <c r="G62" s="2">
        <v>0.5</v>
      </c>
      <c r="H62" s="3">
        <f t="shared" si="39"/>
        <v>1.9047619047619049E-2</v>
      </c>
      <c r="I62" s="3">
        <f t="shared" si="40"/>
        <v>0.98095238095238091</v>
      </c>
      <c r="J62" s="5">
        <f t="shared" si="47"/>
        <v>97120.930340643448</v>
      </c>
      <c r="K62" s="5">
        <f t="shared" si="41"/>
        <v>1849.922482678923</v>
      </c>
      <c r="L62" s="5">
        <f t="shared" si="42"/>
        <v>480979.84549651993</v>
      </c>
      <c r="M62" s="5">
        <f t="shared" si="32"/>
        <v>4264196.0504763024</v>
      </c>
      <c r="N62" s="33">
        <f t="shared" si="43"/>
        <v>43.906046158330604</v>
      </c>
      <c r="O62" s="4"/>
      <c r="Q62" s="27" t="s">
        <v>50</v>
      </c>
      <c r="R62" s="29">
        <f t="shared" si="33"/>
        <v>97120.930340643448</v>
      </c>
      <c r="S62" s="29">
        <f t="shared" si="34"/>
        <v>480979.84549651993</v>
      </c>
      <c r="T62" s="35">
        <f t="shared" si="35"/>
        <v>43.906046158330604</v>
      </c>
      <c r="U62" s="42">
        <v>0.94800928093814252</v>
      </c>
      <c r="V62" s="43">
        <f t="shared" si="48"/>
        <v>5.1990719061857482E-2</v>
      </c>
      <c r="W62" s="29">
        <f t="shared" si="44"/>
        <v>455973.35747489473</v>
      </c>
      <c r="X62" s="29">
        <f t="shared" si="36"/>
        <v>3495997.3104974083</v>
      </c>
      <c r="Y62" s="35">
        <f t="shared" si="45"/>
        <v>35.996332595203661</v>
      </c>
      <c r="Z62" s="36">
        <f t="shared" si="46"/>
        <v>7.9097135631269424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3995</v>
      </c>
      <c r="E63" s="49">
        <f t="shared" si="37"/>
        <v>14</v>
      </c>
      <c r="F63" s="3">
        <f t="shared" si="38"/>
        <v>3.5043804755944931E-3</v>
      </c>
      <c r="G63" s="2">
        <v>0.5</v>
      </c>
      <c r="H63" s="3">
        <f t="shared" si="39"/>
        <v>1.7369727047146399E-2</v>
      </c>
      <c r="I63" s="3">
        <f t="shared" si="40"/>
        <v>0.98263027295285355</v>
      </c>
      <c r="J63" s="5">
        <f t="shared" si="47"/>
        <v>95271.00785796452</v>
      </c>
      <c r="K63" s="5">
        <f t="shared" si="41"/>
        <v>1654.8314019993834</v>
      </c>
      <c r="L63" s="5">
        <f t="shared" si="42"/>
        <v>472217.9607848241</v>
      </c>
      <c r="M63" s="5">
        <f t="shared" si="32"/>
        <v>3783216.2049797825</v>
      </c>
      <c r="N63" s="33">
        <f t="shared" si="43"/>
        <v>39.710047054608872</v>
      </c>
      <c r="O63" s="4"/>
      <c r="Q63" s="27" t="s">
        <v>52</v>
      </c>
      <c r="R63" s="29">
        <f t="shared" si="33"/>
        <v>95271.00785796452</v>
      </c>
      <c r="S63" s="29">
        <f t="shared" si="34"/>
        <v>472217.9607848241</v>
      </c>
      <c r="T63" s="35">
        <f t="shared" si="35"/>
        <v>39.710047054608872</v>
      </c>
      <c r="U63" s="42">
        <v>0.94216194080535964</v>
      </c>
      <c r="V63" s="43">
        <f t="shared" si="48"/>
        <v>5.7838059194640357E-2</v>
      </c>
      <c r="W63" s="29">
        <f t="shared" si="44"/>
        <v>444905.79041617911</v>
      </c>
      <c r="X63" s="29">
        <f t="shared" si="36"/>
        <v>3040023.9530225135</v>
      </c>
      <c r="Y63" s="35">
        <f t="shared" si="45"/>
        <v>31.909224236976222</v>
      </c>
      <c r="Z63" s="36">
        <f t="shared" si="46"/>
        <v>7.8008228176326497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4300</v>
      </c>
      <c r="E64" s="49">
        <f t="shared" si="37"/>
        <v>32</v>
      </c>
      <c r="F64" s="3">
        <f t="shared" si="38"/>
        <v>7.4418604651162795E-3</v>
      </c>
      <c r="G64" s="2">
        <v>0.5</v>
      </c>
      <c r="H64" s="3">
        <f t="shared" si="39"/>
        <v>3.6529680365296809E-2</v>
      </c>
      <c r="I64" s="3">
        <f t="shared" si="40"/>
        <v>0.9634703196347032</v>
      </c>
      <c r="J64" s="5">
        <f t="shared" si="47"/>
        <v>93616.176455965135</v>
      </c>
      <c r="K64" s="5">
        <f t="shared" si="41"/>
        <v>3419.7690029576311</v>
      </c>
      <c r="L64" s="5">
        <f t="shared" si="42"/>
        <v>459531.45977243152</v>
      </c>
      <c r="M64" s="5">
        <f t="shared" si="32"/>
        <v>3310998.2441949584</v>
      </c>
      <c r="N64" s="33">
        <f t="shared" si="43"/>
        <v>35.367800411634782</v>
      </c>
      <c r="O64" s="4"/>
      <c r="Q64" s="27" t="s">
        <v>54</v>
      </c>
      <c r="R64" s="29">
        <f t="shared" si="33"/>
        <v>93616.176455965135</v>
      </c>
      <c r="S64" s="29">
        <f t="shared" si="34"/>
        <v>459531.45977243152</v>
      </c>
      <c r="T64" s="35">
        <f t="shared" si="35"/>
        <v>35.367800411634782</v>
      </c>
      <c r="U64" s="42">
        <v>0.92489605986448908</v>
      </c>
      <c r="V64" s="43">
        <f t="shared" si="48"/>
        <v>7.5103940135510916E-2</v>
      </c>
      <c r="W64" s="29">
        <f t="shared" si="44"/>
        <v>425018.8365272989</v>
      </c>
      <c r="X64" s="29">
        <f t="shared" si="36"/>
        <v>2595118.1626063343</v>
      </c>
      <c r="Y64" s="35">
        <f t="shared" si="45"/>
        <v>27.720830532178564</v>
      </c>
      <c r="Z64" s="36">
        <f t="shared" si="46"/>
        <v>7.6469698794562184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4280</v>
      </c>
      <c r="E65" s="49">
        <f t="shared" si="37"/>
        <v>19</v>
      </c>
      <c r="F65" s="3">
        <f t="shared" si="38"/>
        <v>4.4392523364485985E-3</v>
      </c>
      <c r="G65" s="2">
        <v>0.5</v>
      </c>
      <c r="H65" s="3">
        <f t="shared" si="39"/>
        <v>2.1952628538417101E-2</v>
      </c>
      <c r="I65" s="3">
        <f t="shared" si="40"/>
        <v>0.97804737146158294</v>
      </c>
      <c r="J65" s="5">
        <f t="shared" si="47"/>
        <v>90196.407453007501</v>
      </c>
      <c r="K65" s="5">
        <f t="shared" si="41"/>
        <v>1980.0482283155893</v>
      </c>
      <c r="L65" s="5">
        <f t="shared" si="42"/>
        <v>446031.91669424856</v>
      </c>
      <c r="M65" s="5">
        <f t="shared" si="32"/>
        <v>2851466.7844225266</v>
      </c>
      <c r="N65" s="33">
        <f t="shared" si="43"/>
        <v>31.613972939090132</v>
      </c>
      <c r="O65" s="4"/>
      <c r="Q65" s="27" t="s">
        <v>56</v>
      </c>
      <c r="R65" s="29">
        <f t="shared" si="33"/>
        <v>90196.407453007501</v>
      </c>
      <c r="S65" s="29">
        <f t="shared" si="34"/>
        <v>446031.91669424856</v>
      </c>
      <c r="T65" s="35">
        <f t="shared" si="35"/>
        <v>31.613972939090132</v>
      </c>
      <c r="U65" s="42">
        <v>0.89970667843387275</v>
      </c>
      <c r="V65" s="43">
        <f t="shared" si="48"/>
        <v>0.10029332156612725</v>
      </c>
      <c r="W65" s="29">
        <f t="shared" si="44"/>
        <v>401297.89424447622</v>
      </c>
      <c r="X65" s="29">
        <f t="shared" si="36"/>
        <v>2170099.3260790352</v>
      </c>
      <c r="Y65" s="35">
        <f t="shared" si="45"/>
        <v>24.059709109918387</v>
      </c>
      <c r="Z65" s="36">
        <f t="shared" si="46"/>
        <v>7.5542638291717452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3474</v>
      </c>
      <c r="E66" s="49">
        <f t="shared" si="37"/>
        <v>25</v>
      </c>
      <c r="F66" s="3">
        <f t="shared" si="38"/>
        <v>7.1963154864709269E-3</v>
      </c>
      <c r="G66" s="2">
        <v>0.5</v>
      </c>
      <c r="H66" s="3">
        <f t="shared" si="39"/>
        <v>3.5345680757811394E-2</v>
      </c>
      <c r="I66" s="3">
        <f t="shared" si="40"/>
        <v>0.96465431924218858</v>
      </c>
      <c r="J66" s="5">
        <f t="shared" si="47"/>
        <v>88216.359224691914</v>
      </c>
      <c r="K66" s="5">
        <f t="shared" si="41"/>
        <v>3118.0672707723706</v>
      </c>
      <c r="L66" s="5">
        <f t="shared" si="42"/>
        <v>433286.62794652861</v>
      </c>
      <c r="M66" s="5">
        <f t="shared" si="32"/>
        <v>2405434.867728278</v>
      </c>
      <c r="N66" s="33">
        <f t="shared" si="43"/>
        <v>27.26744663766392</v>
      </c>
      <c r="O66" s="4"/>
      <c r="Q66" s="27" t="s">
        <v>58</v>
      </c>
      <c r="R66" s="29">
        <f t="shared" si="33"/>
        <v>88216.359224691914</v>
      </c>
      <c r="S66" s="29">
        <f t="shared" si="34"/>
        <v>433286.62794652861</v>
      </c>
      <c r="T66" s="35">
        <f t="shared" si="35"/>
        <v>27.26744663766392</v>
      </c>
      <c r="U66" s="42">
        <v>0.86438699185239576</v>
      </c>
      <c r="V66" s="43">
        <f t="shared" si="48"/>
        <v>0.13561300814760424</v>
      </c>
      <c r="W66" s="29">
        <f t="shared" si="44"/>
        <v>374527.32494056807</v>
      </c>
      <c r="X66" s="29">
        <f t="shared" si="36"/>
        <v>1768801.4318345587</v>
      </c>
      <c r="Y66" s="35">
        <f t="shared" si="45"/>
        <v>20.050719020599391</v>
      </c>
      <c r="Z66" s="36">
        <f t="shared" si="46"/>
        <v>7.216727617064528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2776</v>
      </c>
      <c r="E67" s="49">
        <f t="shared" si="37"/>
        <v>24</v>
      </c>
      <c r="F67" s="3">
        <f t="shared" si="38"/>
        <v>8.6455331412103754E-3</v>
      </c>
      <c r="G67" s="2">
        <v>0.5</v>
      </c>
      <c r="H67" s="3">
        <f t="shared" si="39"/>
        <v>4.2313117066290547E-2</v>
      </c>
      <c r="I67" s="3">
        <f t="shared" si="40"/>
        <v>0.9576868829337094</v>
      </c>
      <c r="J67" s="5">
        <f t="shared" si="47"/>
        <v>85098.291953919543</v>
      </c>
      <c r="K67" s="5">
        <f t="shared" si="41"/>
        <v>3600.7739895875684</v>
      </c>
      <c r="L67" s="5">
        <f t="shared" si="42"/>
        <v>416489.52479562873</v>
      </c>
      <c r="M67" s="5">
        <f t="shared" si="32"/>
        <v>1972148.2397817494</v>
      </c>
      <c r="N67" s="33">
        <f t="shared" si="43"/>
        <v>23.17494504883437</v>
      </c>
      <c r="O67" s="4"/>
      <c r="Q67" s="27" t="s">
        <v>60</v>
      </c>
      <c r="R67" s="29">
        <f t="shared" si="33"/>
        <v>85098.291953919543</v>
      </c>
      <c r="S67" s="29">
        <f t="shared" si="34"/>
        <v>416489.52479562873</v>
      </c>
      <c r="T67" s="35">
        <f t="shared" si="35"/>
        <v>23.17494504883437</v>
      </c>
      <c r="U67" s="42">
        <v>0.82345390469096191</v>
      </c>
      <c r="V67" s="43">
        <f t="shared" si="48"/>
        <v>0.17654609530903809</v>
      </c>
      <c r="W67" s="29">
        <f t="shared" si="44"/>
        <v>342959.92545584368</v>
      </c>
      <c r="X67" s="29">
        <f t="shared" si="36"/>
        <v>1394274.1068939907</v>
      </c>
      <c r="Y67" s="35">
        <f t="shared" si="45"/>
        <v>16.384278401838966</v>
      </c>
      <c r="Z67" s="36">
        <f t="shared" si="46"/>
        <v>6.7906666469954047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2120</v>
      </c>
      <c r="E68" s="49">
        <f t="shared" si="37"/>
        <v>39</v>
      </c>
      <c r="F68" s="3">
        <f t="shared" si="38"/>
        <v>1.8396226415094339E-2</v>
      </c>
      <c r="G68" s="2">
        <v>0.5</v>
      </c>
      <c r="H68" s="3">
        <f t="shared" si="39"/>
        <v>8.7936865839909811E-2</v>
      </c>
      <c r="I68" s="3">
        <f t="shared" si="40"/>
        <v>0.91206313416009022</v>
      </c>
      <c r="J68" s="5">
        <f t="shared" si="47"/>
        <v>81497.517964331972</v>
      </c>
      <c r="K68" s="5">
        <f t="shared" si="41"/>
        <v>7166.6363035151007</v>
      </c>
      <c r="L68" s="5">
        <f t="shared" si="42"/>
        <v>389570.99906287214</v>
      </c>
      <c r="M68" s="5">
        <f t="shared" si="32"/>
        <v>1555658.7149861208</v>
      </c>
      <c r="N68" s="33">
        <f t="shared" si="43"/>
        <v>19.088418320505994</v>
      </c>
      <c r="O68" s="4"/>
      <c r="Q68" s="27" t="s">
        <v>62</v>
      </c>
      <c r="R68" s="29">
        <f t="shared" si="33"/>
        <v>81497.517964331972</v>
      </c>
      <c r="S68" s="29">
        <f t="shared" si="34"/>
        <v>389570.99906287214</v>
      </c>
      <c r="T68" s="35">
        <f t="shared" si="35"/>
        <v>19.088418320505994</v>
      </c>
      <c r="U68" s="42">
        <v>0.7557222850963411</v>
      </c>
      <c r="V68" s="43">
        <f t="shared" si="48"/>
        <v>0.2442777149036589</v>
      </c>
      <c r="W68" s="29">
        <f t="shared" si="44"/>
        <v>294407.48561905831</v>
      </c>
      <c r="X68" s="29">
        <f t="shared" si="36"/>
        <v>1051314.1814381471</v>
      </c>
      <c r="Y68" s="35">
        <f t="shared" si="45"/>
        <v>12.899953369110738</v>
      </c>
      <c r="Z68" s="36">
        <f t="shared" si="46"/>
        <v>6.1884649513952557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1465</v>
      </c>
      <c r="E69" s="49">
        <f t="shared" si="37"/>
        <v>38</v>
      </c>
      <c r="F69" s="3">
        <f t="shared" si="38"/>
        <v>2.5938566552901023E-2</v>
      </c>
      <c r="G69" s="2">
        <v>0.5</v>
      </c>
      <c r="H69" s="3">
        <f t="shared" si="39"/>
        <v>0.12179487179487178</v>
      </c>
      <c r="I69" s="3">
        <f t="shared" si="40"/>
        <v>0.87820512820512819</v>
      </c>
      <c r="J69" s="5">
        <f t="shared" si="47"/>
        <v>74330.881660816871</v>
      </c>
      <c r="K69" s="5">
        <f t="shared" si="41"/>
        <v>9053.1202022789766</v>
      </c>
      <c r="L69" s="5">
        <f t="shared" si="42"/>
        <v>349021.60779838689</v>
      </c>
      <c r="M69" s="5">
        <f t="shared" si="32"/>
        <v>1166087.7159232486</v>
      </c>
      <c r="N69" s="33">
        <f t="shared" si="43"/>
        <v>15.687796106661082</v>
      </c>
      <c r="O69" s="4"/>
      <c r="Q69" s="27" t="s">
        <v>64</v>
      </c>
      <c r="R69" s="29">
        <f t="shared" si="33"/>
        <v>74330.881660816871</v>
      </c>
      <c r="S69" s="29">
        <f t="shared" si="34"/>
        <v>349021.60779838689</v>
      </c>
      <c r="T69" s="35">
        <f t="shared" si="35"/>
        <v>15.687796106661082</v>
      </c>
      <c r="U69" s="42">
        <v>0.69850988448397933</v>
      </c>
      <c r="V69" s="43">
        <f t="shared" si="48"/>
        <v>0.30149011551602067</v>
      </c>
      <c r="W69" s="29">
        <f t="shared" si="44"/>
        <v>243795.04294566397</v>
      </c>
      <c r="X69" s="29">
        <f t="shared" si="36"/>
        <v>756906.69581908872</v>
      </c>
      <c r="Y69" s="35">
        <f t="shared" si="45"/>
        <v>10.182937144119576</v>
      </c>
      <c r="Z69" s="36">
        <f t="shared" si="46"/>
        <v>5.5048589625415065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915</v>
      </c>
      <c r="E70" s="49">
        <f t="shared" si="37"/>
        <v>32</v>
      </c>
      <c r="F70" s="3">
        <f t="shared" si="38"/>
        <v>3.4972677595628415E-2</v>
      </c>
      <c r="G70" s="2">
        <v>0.5</v>
      </c>
      <c r="H70" s="3">
        <f t="shared" si="39"/>
        <v>0.16080402010050249</v>
      </c>
      <c r="I70" s="3">
        <f t="shared" si="40"/>
        <v>0.83919597989949746</v>
      </c>
      <c r="J70" s="5">
        <f t="shared" si="47"/>
        <v>65277.761458537891</v>
      </c>
      <c r="K70" s="5">
        <f t="shared" si="41"/>
        <v>10496.926465694534</v>
      </c>
      <c r="L70" s="5">
        <f t="shared" si="42"/>
        <v>300146.49112845311</v>
      </c>
      <c r="M70" s="5">
        <f t="shared" si="32"/>
        <v>817066.10812486173</v>
      </c>
      <c r="N70" s="33">
        <f t="shared" si="43"/>
        <v>12.516760530212622</v>
      </c>
      <c r="O70" s="4"/>
      <c r="Q70" s="27" t="s">
        <v>66</v>
      </c>
      <c r="R70" s="29">
        <f t="shared" si="33"/>
        <v>65277.761458537891</v>
      </c>
      <c r="S70" s="29">
        <f t="shared" si="34"/>
        <v>300146.49112845311</v>
      </c>
      <c r="T70" s="35">
        <f t="shared" si="35"/>
        <v>12.516760530212622</v>
      </c>
      <c r="U70" s="42">
        <v>0.67065690345363116</v>
      </c>
      <c r="V70" s="43">
        <f t="shared" si="48"/>
        <v>0.32934309654636884</v>
      </c>
      <c r="W70" s="29">
        <f t="shared" si="44"/>
        <v>201295.31632268114</v>
      </c>
      <c r="X70" s="29">
        <f t="shared" si="36"/>
        <v>513111.65287342481</v>
      </c>
      <c r="Y70" s="35">
        <f t="shared" si="45"/>
        <v>7.8604357963367821</v>
      </c>
      <c r="Z70" s="36">
        <f t="shared" si="46"/>
        <v>4.6563247338758398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547</v>
      </c>
      <c r="E71" s="49">
        <f t="shared" si="49"/>
        <v>33</v>
      </c>
      <c r="F71" s="3">
        <f t="shared" si="38"/>
        <v>6.0329067641681902E-2</v>
      </c>
      <c r="G71" s="2">
        <v>0.5</v>
      </c>
      <c r="H71" s="3">
        <f t="shared" si="39"/>
        <v>0.26211278792692611</v>
      </c>
      <c r="I71" s="3">
        <f t="shared" si="40"/>
        <v>0.73788721207307395</v>
      </c>
      <c r="J71" s="5">
        <f t="shared" si="47"/>
        <v>54780.834992843353</v>
      </c>
      <c r="K71" s="5">
        <f t="shared" si="41"/>
        <v>14358.757384939083</v>
      </c>
      <c r="L71" s="5">
        <f t="shared" si="42"/>
        <v>238007.28150186909</v>
      </c>
      <c r="M71" s="5">
        <f>L71+M72</f>
        <v>516919.61699640861</v>
      </c>
      <c r="N71" s="33">
        <f t="shared" si="43"/>
        <v>9.4361397934868965</v>
      </c>
      <c r="O71" s="4"/>
      <c r="Q71" s="27" t="s">
        <v>68</v>
      </c>
      <c r="R71" s="29">
        <f t="shared" si="33"/>
        <v>54780.834992843353</v>
      </c>
      <c r="S71" s="29">
        <f t="shared" si="34"/>
        <v>238007.28150186909</v>
      </c>
      <c r="T71" s="35">
        <f t="shared" si="35"/>
        <v>9.4361397934868965</v>
      </c>
      <c r="U71" s="42">
        <v>0.63527807449444496</v>
      </c>
      <c r="V71" s="43">
        <f t="shared" si="48"/>
        <v>0.36472192550555504</v>
      </c>
      <c r="W71" s="29">
        <f t="shared" si="44"/>
        <v>151200.80750816473</v>
      </c>
      <c r="X71" s="29">
        <f>X72+W71</f>
        <v>311816.33655074367</v>
      </c>
      <c r="Y71" s="35">
        <f t="shared" si="45"/>
        <v>5.6920698012631572</v>
      </c>
      <c r="Z71" s="36">
        <f t="shared" si="46"/>
        <v>3.7440699922237393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345</v>
      </c>
      <c r="E72" s="50">
        <f t="shared" si="49"/>
        <v>50</v>
      </c>
      <c r="F72" s="17">
        <f t="shared" si="38"/>
        <v>0.14492753623188406</v>
      </c>
      <c r="G72" s="12"/>
      <c r="H72" s="17">
        <v>1</v>
      </c>
      <c r="I72" s="17">
        <f t="shared" si="40"/>
        <v>0</v>
      </c>
      <c r="J72" s="21">
        <f t="shared" si="47"/>
        <v>40422.077607904277</v>
      </c>
      <c r="K72" s="21">
        <f t="shared" si="41"/>
        <v>40422.077607904277</v>
      </c>
      <c r="L72" s="21">
        <f>K72/F72</f>
        <v>278912.33549453953</v>
      </c>
      <c r="M72" s="21">
        <f>L72</f>
        <v>278912.33549453953</v>
      </c>
      <c r="N72" s="34">
        <f t="shared" si="43"/>
        <v>6.9</v>
      </c>
      <c r="O72" s="4"/>
      <c r="Q72" s="30" t="s">
        <v>69</v>
      </c>
      <c r="R72" s="31">
        <f t="shared" si="33"/>
        <v>40422.077607904277</v>
      </c>
      <c r="S72" s="31">
        <f t="shared" si="34"/>
        <v>278912.33549453953</v>
      </c>
      <c r="T72" s="38">
        <f t="shared" si="35"/>
        <v>6.9</v>
      </c>
      <c r="U72" s="44">
        <v>0.57586384179742911</v>
      </c>
      <c r="V72" s="45">
        <f t="shared" si="48"/>
        <v>0.42413615820257089</v>
      </c>
      <c r="W72" s="31">
        <f t="shared" si="44"/>
        <v>160615.52904257897</v>
      </c>
      <c r="X72" s="31">
        <f>W72</f>
        <v>160615.52904257897</v>
      </c>
      <c r="Y72" s="38">
        <f t="shared" si="45"/>
        <v>3.9734605084022609</v>
      </c>
      <c r="Z72" s="37">
        <f t="shared" si="46"/>
        <v>2.9265394915977394</v>
      </c>
    </row>
    <row r="73" spans="1:26" s="2" customFormat="1" ht="13.2" x14ac:dyDescent="0.25">
      <c r="B73" s="2" t="s">
        <v>70</v>
      </c>
      <c r="D73" s="25">
        <f>SUM(D54:D72)</f>
        <v>49852</v>
      </c>
      <c r="E73" s="25">
        <f>SUM(E54:E72)</f>
        <v>341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73.853966303190106</v>
      </c>
      <c r="F78" s="54">
        <f>$Y$4</f>
        <v>66.646623689538302</v>
      </c>
      <c r="G78" s="54">
        <f>E78-F78</f>
        <v>7.2073426136518037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81.016849004603756</v>
      </c>
      <c r="F79" s="54">
        <f>$Y$29</f>
        <v>71.506494954031282</v>
      </c>
      <c r="G79" s="54">
        <f t="shared" ref="G79:G80" si="50">E79-F79</f>
        <v>9.5103540505724737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77.326994085049691</v>
      </c>
      <c r="F80" s="54">
        <f>$Y$54</f>
        <v>68.278518361372477</v>
      </c>
      <c r="G80" s="54">
        <f t="shared" si="50"/>
        <v>9.048475723677214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59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169</v>
      </c>
      <c r="E4">
        <v>1</v>
      </c>
      <c r="F4" s="3">
        <f>E4/D4</f>
        <v>5.9171597633136093E-3</v>
      </c>
      <c r="G4" s="2">
        <v>0.3</v>
      </c>
      <c r="H4" s="18">
        <f>C4*F4/(1+(1-G4)*C4*F4)</f>
        <v>5.8927519151443716E-3</v>
      </c>
      <c r="I4" s="18">
        <f>1-H4</f>
        <v>0.99410724808485562</v>
      </c>
      <c r="J4" s="41">
        <v>100000</v>
      </c>
      <c r="K4" s="20">
        <f>J4*H4</f>
        <v>589.27519151443721</v>
      </c>
      <c r="L4" s="20">
        <f>C4*(J5+G4*K4)</f>
        <v>99587.507365939891</v>
      </c>
      <c r="M4" s="5">
        <f t="shared" ref="M4:M20" si="0">L4+M5</f>
        <v>7043745.6079375893</v>
      </c>
      <c r="N4" s="32">
        <f>M4/J4</f>
        <v>70.437456079375892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99587.507365939891</v>
      </c>
      <c r="T4" s="35">
        <f t="shared" ref="T4:T22" si="3">N4</f>
        <v>70.437456079375892</v>
      </c>
      <c r="U4" s="42">
        <v>0.96680194174873568</v>
      </c>
      <c r="V4" s="43">
        <f>1-U4</f>
        <v>3.3198058251264317E-2</v>
      </c>
      <c r="W4" s="29">
        <f>S4*U4</f>
        <v>96281.39549530721</v>
      </c>
      <c r="X4" s="29">
        <f t="shared" ref="X4:X20" si="4">X5+W4</f>
        <v>6414399.3112191996</v>
      </c>
      <c r="Y4" s="40">
        <f>X4/R4</f>
        <v>64.143993112191993</v>
      </c>
      <c r="Z4" s="36">
        <f>T4-Y4</f>
        <v>6.2934629671838991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911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99410.724808485567</v>
      </c>
      <c r="K5" s="5">
        <f t="shared" ref="K5:K22" si="8">J5*H5</f>
        <v>0</v>
      </c>
      <c r="L5" s="5">
        <f t="shared" ref="L5:L21" si="9">C5*(J6+G5*K5)</f>
        <v>397642.89923394227</v>
      </c>
      <c r="M5" s="5">
        <f t="shared" si="0"/>
        <v>6944158.1005716491</v>
      </c>
      <c r="N5" s="33">
        <f t="shared" ref="N5:N22" si="10">M5/J5</f>
        <v>69.853208634677458</v>
      </c>
      <c r="O5" s="4"/>
      <c r="Q5" s="27" t="s">
        <v>36</v>
      </c>
      <c r="R5" s="29">
        <f t="shared" si="1"/>
        <v>99410.724808485567</v>
      </c>
      <c r="S5" s="29">
        <f t="shared" si="2"/>
        <v>397642.89923394227</v>
      </c>
      <c r="T5" s="35">
        <f t="shared" si="3"/>
        <v>69.853208634677458</v>
      </c>
      <c r="U5" s="42">
        <v>0.96680194174873568</v>
      </c>
      <c r="V5" s="43">
        <f>1-U5</f>
        <v>3.3198058251264317E-2</v>
      </c>
      <c r="W5" s="29">
        <f t="shared" ref="W5:W22" si="11">S5*U5</f>
        <v>384441.92710197222</v>
      </c>
      <c r="X5" s="29">
        <f t="shared" si="4"/>
        <v>6318117.9157238919</v>
      </c>
      <c r="Y5" s="35">
        <f t="shared" ref="Y5:Y22" si="12">X5/R5</f>
        <v>63.555697113120594</v>
      </c>
      <c r="Z5" s="36">
        <f t="shared" ref="Z5:Z22" si="13">T5-Y5</f>
        <v>6.2975115215568636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1424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99410.724808485567</v>
      </c>
      <c r="K6" s="5">
        <f t="shared" si="8"/>
        <v>0</v>
      </c>
      <c r="L6" s="5">
        <f t="shared" si="9"/>
        <v>497053.62404242787</v>
      </c>
      <c r="M6" s="5">
        <f t="shared" si="0"/>
        <v>6546515.2013377072</v>
      </c>
      <c r="N6" s="33">
        <f t="shared" si="10"/>
        <v>65.853208634677472</v>
      </c>
      <c r="O6" s="4"/>
      <c r="Q6" s="27" t="s">
        <v>38</v>
      </c>
      <c r="R6" s="29">
        <f t="shared" si="1"/>
        <v>99410.724808485567</v>
      </c>
      <c r="S6" s="29">
        <f t="shared" si="2"/>
        <v>497053.62404242787</v>
      </c>
      <c r="T6" s="35">
        <f t="shared" si="3"/>
        <v>65.853208634677472</v>
      </c>
      <c r="U6" s="42">
        <v>0.96680194174873568</v>
      </c>
      <c r="V6" s="43">
        <f>1-U6</f>
        <v>3.3198058251264317E-2</v>
      </c>
      <c r="W6" s="29">
        <f t="shared" si="11"/>
        <v>480552.40887746529</v>
      </c>
      <c r="X6" s="29">
        <f t="shared" si="4"/>
        <v>5933675.9886219194</v>
      </c>
      <c r="Y6" s="35">
        <f t="shared" si="12"/>
        <v>59.68848934612565</v>
      </c>
      <c r="Z6" s="36">
        <f t="shared" si="13"/>
        <v>6.1647192885518223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1537</v>
      </c>
      <c r="E7">
        <v>1</v>
      </c>
      <c r="F7" s="3">
        <f t="shared" si="5"/>
        <v>6.5061808718282373E-4</v>
      </c>
      <c r="G7" s="2">
        <v>0.5</v>
      </c>
      <c r="H7" s="3">
        <f t="shared" si="6"/>
        <v>3.247807729782397E-3</v>
      </c>
      <c r="I7" s="3">
        <f t="shared" si="7"/>
        <v>0.99675219227021761</v>
      </c>
      <c r="J7" s="5">
        <f t="shared" si="14"/>
        <v>99410.724808485567</v>
      </c>
      <c r="K7" s="5">
        <f t="shared" si="8"/>
        <v>322.86692045627012</v>
      </c>
      <c r="L7" s="5">
        <f t="shared" si="9"/>
        <v>496246.45674128714</v>
      </c>
      <c r="M7" s="5">
        <f t="shared" si="0"/>
        <v>6049461.5772952791</v>
      </c>
      <c r="N7" s="33">
        <f t="shared" si="10"/>
        <v>60.853208634677465</v>
      </c>
      <c r="O7" s="4"/>
      <c r="Q7" s="27" t="s">
        <v>40</v>
      </c>
      <c r="R7" s="29">
        <f t="shared" si="1"/>
        <v>99410.724808485567</v>
      </c>
      <c r="S7" s="29">
        <f t="shared" si="2"/>
        <v>496246.45674128714</v>
      </c>
      <c r="T7" s="35">
        <f t="shared" si="3"/>
        <v>60.853208634677465</v>
      </c>
      <c r="U7" s="42">
        <v>0.96680194174873568</v>
      </c>
      <c r="V7" s="43">
        <f>1-U7</f>
        <v>3.3198058251264317E-2</v>
      </c>
      <c r="W7" s="29">
        <f t="shared" si="11"/>
        <v>479772.03796340636</v>
      </c>
      <c r="X7" s="29">
        <f t="shared" si="4"/>
        <v>5453123.5797444545</v>
      </c>
      <c r="Y7" s="35">
        <f t="shared" si="12"/>
        <v>54.854479637381971</v>
      </c>
      <c r="Z7" s="36">
        <f t="shared" si="13"/>
        <v>5.998728997295494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1588</v>
      </c>
      <c r="E8">
        <v>4</v>
      </c>
      <c r="F8" s="3">
        <f t="shared" si="5"/>
        <v>2.5188916876574307E-3</v>
      </c>
      <c r="G8" s="2">
        <v>0.5</v>
      </c>
      <c r="H8" s="3">
        <f t="shared" si="6"/>
        <v>1.2515644555694616E-2</v>
      </c>
      <c r="I8" s="3">
        <f t="shared" si="7"/>
        <v>0.98748435544430535</v>
      </c>
      <c r="J8" s="5">
        <f t="shared" si="14"/>
        <v>99087.857888029292</v>
      </c>
      <c r="K8" s="5">
        <f t="shared" si="8"/>
        <v>1240.1484091117557</v>
      </c>
      <c r="L8" s="5">
        <f t="shared" si="9"/>
        <v>492338.91841736704</v>
      </c>
      <c r="M8" s="5">
        <f t="shared" si="0"/>
        <v>5553215.1205539918</v>
      </c>
      <c r="N8" s="33">
        <f t="shared" si="10"/>
        <v>56.043346166885605</v>
      </c>
      <c r="O8" s="4"/>
      <c r="Q8" s="27" t="s">
        <v>42</v>
      </c>
      <c r="R8" s="29">
        <f t="shared" si="1"/>
        <v>99087.857888029292</v>
      </c>
      <c r="S8" s="29">
        <f t="shared" si="2"/>
        <v>492338.91841736704</v>
      </c>
      <c r="T8" s="35">
        <f t="shared" si="3"/>
        <v>56.043346166885605</v>
      </c>
      <c r="U8" s="42">
        <v>0.96680194174873568</v>
      </c>
      <c r="V8" s="43">
        <f>1-U8</f>
        <v>3.3198058251264317E-2</v>
      </c>
      <c r="W8" s="29">
        <f t="shared" si="11"/>
        <v>475994.2223243828</v>
      </c>
      <c r="X8" s="29">
        <f t="shared" si="4"/>
        <v>4973351.5417810483</v>
      </c>
      <c r="Y8" s="35">
        <f t="shared" si="12"/>
        <v>50.191331690720446</v>
      </c>
      <c r="Z8" s="36">
        <f t="shared" si="13"/>
        <v>5.8520144761651594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1567</v>
      </c>
      <c r="E9">
        <v>2</v>
      </c>
      <c r="F9" s="3">
        <f t="shared" si="5"/>
        <v>1.2763241863433313E-3</v>
      </c>
      <c r="G9" s="2">
        <v>0.5</v>
      </c>
      <c r="H9" s="3">
        <f t="shared" si="6"/>
        <v>6.3613231552162855E-3</v>
      </c>
      <c r="I9" s="3">
        <f t="shared" si="7"/>
        <v>0.99363867684478369</v>
      </c>
      <c r="J9" s="5">
        <f t="shared" si="14"/>
        <v>97847.709478917532</v>
      </c>
      <c r="K9" s="5">
        <f t="shared" si="8"/>
        <v>622.44089999311416</v>
      </c>
      <c r="L9" s="5">
        <f t="shared" si="9"/>
        <v>487682.44514460489</v>
      </c>
      <c r="M9" s="5">
        <f t="shared" si="0"/>
        <v>5060876.2021366246</v>
      </c>
      <c r="N9" s="33">
        <f t="shared" si="10"/>
        <v>51.721969058734601</v>
      </c>
      <c r="O9" s="4"/>
      <c r="Q9" s="27" t="s">
        <v>44</v>
      </c>
      <c r="R9" s="29">
        <f t="shared" si="1"/>
        <v>97847.709478917532</v>
      </c>
      <c r="S9" s="29">
        <f t="shared" si="2"/>
        <v>487682.44514460489</v>
      </c>
      <c r="T9" s="35">
        <f t="shared" si="3"/>
        <v>51.721969058734601</v>
      </c>
      <c r="U9" s="42">
        <v>0.9555940589531835</v>
      </c>
      <c r="V9" s="43">
        <f t="shared" ref="V9:V22" si="15">1-U9</f>
        <v>4.4405941046816499E-2</v>
      </c>
      <c r="W9" s="29">
        <f t="shared" si="11"/>
        <v>466026.44723594625</v>
      </c>
      <c r="X9" s="29">
        <f t="shared" si="4"/>
        <v>4497357.3194566658</v>
      </c>
      <c r="Y9" s="35">
        <f t="shared" si="12"/>
        <v>45.962826758102864</v>
      </c>
      <c r="Z9" s="36">
        <f t="shared" si="13"/>
        <v>5.759142300631737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1933</v>
      </c>
      <c r="E10">
        <v>7</v>
      </c>
      <c r="F10" s="3">
        <f t="shared" si="5"/>
        <v>3.6213140196585617E-3</v>
      </c>
      <c r="G10" s="2">
        <v>0.5</v>
      </c>
      <c r="H10" s="3">
        <f t="shared" si="6"/>
        <v>1.794411689310433E-2</v>
      </c>
      <c r="I10" s="3">
        <f t="shared" si="7"/>
        <v>0.98205588310689562</v>
      </c>
      <c r="J10" s="5">
        <f t="shared" si="14"/>
        <v>97225.268578924413</v>
      </c>
      <c r="K10" s="5">
        <f t="shared" si="8"/>
        <v>1744.6215843436833</v>
      </c>
      <c r="L10" s="5">
        <f t="shared" si="9"/>
        <v>481764.78893376281</v>
      </c>
      <c r="M10" s="5">
        <f t="shared" si="0"/>
        <v>4573193.7569920197</v>
      </c>
      <c r="N10" s="33">
        <f t="shared" si="10"/>
        <v>47.037090499571569</v>
      </c>
      <c r="O10" s="4"/>
      <c r="Q10" s="27" t="s">
        <v>46</v>
      </c>
      <c r="R10" s="29">
        <f t="shared" si="1"/>
        <v>97225.268578924413</v>
      </c>
      <c r="S10" s="29">
        <f t="shared" si="2"/>
        <v>481764.78893376281</v>
      </c>
      <c r="T10" s="35">
        <f t="shared" si="3"/>
        <v>47.037090499571569</v>
      </c>
      <c r="U10" s="42">
        <v>0.96363095511775332</v>
      </c>
      <c r="V10" s="43">
        <f t="shared" si="15"/>
        <v>3.6369044882246682E-2</v>
      </c>
      <c r="W10" s="29">
        <f t="shared" si="11"/>
        <v>464243.46370234468</v>
      </c>
      <c r="X10" s="29">
        <f t="shared" si="4"/>
        <v>4031330.8722207197</v>
      </c>
      <c r="Y10" s="35">
        <f t="shared" si="12"/>
        <v>41.463818317438864</v>
      </c>
      <c r="Z10" s="36">
        <f t="shared" si="13"/>
        <v>5.5732721821327047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1820</v>
      </c>
      <c r="E11">
        <v>6</v>
      </c>
      <c r="F11" s="3">
        <f t="shared" si="5"/>
        <v>3.2967032967032967E-3</v>
      </c>
      <c r="G11" s="2">
        <v>0.5</v>
      </c>
      <c r="H11" s="3">
        <f t="shared" si="6"/>
        <v>1.6348773841961855E-2</v>
      </c>
      <c r="I11" s="3">
        <f t="shared" si="7"/>
        <v>0.98365122615803813</v>
      </c>
      <c r="J11" s="5">
        <f t="shared" si="14"/>
        <v>95480.646994580718</v>
      </c>
      <c r="K11" s="5">
        <f t="shared" si="8"/>
        <v>1560.9915039985951</v>
      </c>
      <c r="L11" s="5">
        <f t="shared" si="9"/>
        <v>473500.75621290714</v>
      </c>
      <c r="M11" s="5">
        <f t="shared" si="0"/>
        <v>4091428.9680582564</v>
      </c>
      <c r="N11" s="33">
        <f t="shared" si="10"/>
        <v>42.850871845165415</v>
      </c>
      <c r="O11" s="4"/>
      <c r="Q11" s="27" t="s">
        <v>48</v>
      </c>
      <c r="R11" s="29">
        <f t="shared" si="1"/>
        <v>95480.646994580718</v>
      </c>
      <c r="S11" s="29">
        <f t="shared" si="2"/>
        <v>473500.75621290714</v>
      </c>
      <c r="T11" s="35">
        <f t="shared" si="3"/>
        <v>42.850871845165415</v>
      </c>
      <c r="U11" s="42">
        <v>0.96005435016735896</v>
      </c>
      <c r="V11" s="43">
        <f t="shared" si="15"/>
        <v>3.9945649832641039E-2</v>
      </c>
      <c r="W11" s="29">
        <f t="shared" si="11"/>
        <v>454586.46080973564</v>
      </c>
      <c r="X11" s="29">
        <f t="shared" si="4"/>
        <v>3567087.4085183749</v>
      </c>
      <c r="Y11" s="35">
        <f t="shared" si="12"/>
        <v>37.359271441895814</v>
      </c>
      <c r="Z11" s="36">
        <f t="shared" si="13"/>
        <v>5.4916004032696009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1888</v>
      </c>
      <c r="E12">
        <v>8</v>
      </c>
      <c r="F12" s="3">
        <f t="shared" si="5"/>
        <v>4.2372881355932203E-3</v>
      </c>
      <c r="G12" s="2">
        <v>0.5</v>
      </c>
      <c r="H12" s="3">
        <f t="shared" si="6"/>
        <v>2.0964360587002094E-2</v>
      </c>
      <c r="I12" s="3">
        <f t="shared" si="7"/>
        <v>0.97903563941299787</v>
      </c>
      <c r="J12" s="5">
        <f t="shared" si="14"/>
        <v>93919.655490582125</v>
      </c>
      <c r="K12" s="5">
        <f t="shared" si="8"/>
        <v>1968.9655239115748</v>
      </c>
      <c r="L12" s="5">
        <f t="shared" si="9"/>
        <v>464675.86364313168</v>
      </c>
      <c r="M12" s="5">
        <f t="shared" si="0"/>
        <v>3617928.2118453495</v>
      </c>
      <c r="N12" s="33">
        <f t="shared" si="10"/>
        <v>38.52152345478035</v>
      </c>
      <c r="O12" s="4"/>
      <c r="Q12" s="27" t="s">
        <v>50</v>
      </c>
      <c r="R12" s="29">
        <f t="shared" si="1"/>
        <v>93919.655490582125</v>
      </c>
      <c r="S12" s="29">
        <f t="shared" si="2"/>
        <v>464675.86364313168</v>
      </c>
      <c r="T12" s="35">
        <f t="shared" si="3"/>
        <v>38.52152345478035</v>
      </c>
      <c r="U12" s="42">
        <v>0.94127750867207383</v>
      </c>
      <c r="V12" s="43">
        <f t="shared" si="15"/>
        <v>5.8722491327926174E-2</v>
      </c>
      <c r="W12" s="29">
        <f t="shared" si="11"/>
        <v>437388.93927005125</v>
      </c>
      <c r="X12" s="29">
        <f t="shared" si="4"/>
        <v>3112500.9477086393</v>
      </c>
      <c r="Y12" s="35">
        <f t="shared" si="12"/>
        <v>33.140037955321802</v>
      </c>
      <c r="Z12" s="36">
        <f t="shared" si="13"/>
        <v>5.3814854994585488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2041</v>
      </c>
      <c r="E13">
        <v>14</v>
      </c>
      <c r="F13" s="3">
        <f t="shared" si="5"/>
        <v>6.8593826555609994E-3</v>
      </c>
      <c r="G13" s="2">
        <v>0.5</v>
      </c>
      <c r="H13" s="3">
        <f t="shared" si="6"/>
        <v>3.3718689788053952E-2</v>
      </c>
      <c r="I13" s="3">
        <f t="shared" si="7"/>
        <v>0.96628131021194608</v>
      </c>
      <c r="J13" s="5">
        <f t="shared" si="14"/>
        <v>91950.689966670543</v>
      </c>
      <c r="K13" s="5">
        <f t="shared" si="8"/>
        <v>3100.456790783689</v>
      </c>
      <c r="L13" s="5">
        <f t="shared" si="9"/>
        <v>452002.30785639345</v>
      </c>
      <c r="M13" s="5">
        <f t="shared" si="0"/>
        <v>3153252.3482022178</v>
      </c>
      <c r="N13" s="33">
        <f t="shared" si="10"/>
        <v>34.292862286788498</v>
      </c>
      <c r="O13" s="4"/>
      <c r="Q13" s="27" t="s">
        <v>52</v>
      </c>
      <c r="R13" s="29">
        <f t="shared" si="1"/>
        <v>91950.689966670543</v>
      </c>
      <c r="S13" s="29">
        <f t="shared" si="2"/>
        <v>452002.30785639345</v>
      </c>
      <c r="T13" s="35">
        <f t="shared" si="3"/>
        <v>34.292862286788498</v>
      </c>
      <c r="U13" s="42">
        <v>0.95386474178345915</v>
      </c>
      <c r="V13" s="43">
        <f t="shared" si="15"/>
        <v>4.6135258216540853E-2</v>
      </c>
      <c r="W13" s="29">
        <f t="shared" si="11"/>
        <v>431149.06466896634</v>
      </c>
      <c r="X13" s="29">
        <f t="shared" si="4"/>
        <v>2675112.0084385881</v>
      </c>
      <c r="Y13" s="35">
        <f t="shared" si="12"/>
        <v>29.092897610754619</v>
      </c>
      <c r="Z13" s="36">
        <f t="shared" si="13"/>
        <v>5.1999646760338791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2119</v>
      </c>
      <c r="E14">
        <v>20</v>
      </c>
      <c r="F14" s="3">
        <f t="shared" si="5"/>
        <v>9.4384143463898066E-3</v>
      </c>
      <c r="G14" s="2">
        <v>0.5</v>
      </c>
      <c r="H14" s="3">
        <f t="shared" si="6"/>
        <v>4.6104195481788839E-2</v>
      </c>
      <c r="I14" s="3">
        <f t="shared" si="7"/>
        <v>0.95389580451821121</v>
      </c>
      <c r="J14" s="5">
        <f t="shared" si="14"/>
        <v>88850.233175886853</v>
      </c>
      <c r="K14" s="5">
        <f t="shared" si="8"/>
        <v>4096.3685189436073</v>
      </c>
      <c r="L14" s="5">
        <f t="shared" si="9"/>
        <v>434010.24458207528</v>
      </c>
      <c r="M14" s="5">
        <f t="shared" si="0"/>
        <v>2701250.0403458243</v>
      </c>
      <c r="N14" s="33">
        <f t="shared" si="10"/>
        <v>30.402284201083212</v>
      </c>
      <c r="O14" s="4"/>
      <c r="Q14" s="27" t="s">
        <v>54</v>
      </c>
      <c r="R14" s="29">
        <f t="shared" si="1"/>
        <v>88850.233175886853</v>
      </c>
      <c r="S14" s="29">
        <f t="shared" si="2"/>
        <v>434010.24458207528</v>
      </c>
      <c r="T14" s="35">
        <f t="shared" si="3"/>
        <v>30.402284201083212</v>
      </c>
      <c r="U14" s="42">
        <v>0.94210046609890041</v>
      </c>
      <c r="V14" s="43">
        <f t="shared" si="15"/>
        <v>5.7899533901099587E-2</v>
      </c>
      <c r="W14" s="29">
        <f t="shared" si="11"/>
        <v>408881.25371247088</v>
      </c>
      <c r="X14" s="29">
        <f t="shared" si="4"/>
        <v>2243962.9437696217</v>
      </c>
      <c r="Y14" s="35">
        <f t="shared" si="12"/>
        <v>25.255566176483743</v>
      </c>
      <c r="Z14" s="36">
        <f t="shared" si="13"/>
        <v>5.146718024599469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2114</v>
      </c>
      <c r="E15">
        <v>23</v>
      </c>
      <c r="F15" s="3">
        <f t="shared" si="5"/>
        <v>1.0879848628192999E-2</v>
      </c>
      <c r="G15" s="2">
        <v>0.5</v>
      </c>
      <c r="H15" s="3">
        <f t="shared" si="6"/>
        <v>5.2958784250518073E-2</v>
      </c>
      <c r="I15" s="3">
        <f t="shared" si="7"/>
        <v>0.94704121574948197</v>
      </c>
      <c r="J15" s="5">
        <f t="shared" si="14"/>
        <v>84753.864656943246</v>
      </c>
      <c r="K15" s="5">
        <f t="shared" si="8"/>
        <v>4488.4616327646663</v>
      </c>
      <c r="L15" s="5">
        <f t="shared" si="9"/>
        <v>412548.16920280457</v>
      </c>
      <c r="M15" s="5">
        <f t="shared" si="0"/>
        <v>2267239.7957637492</v>
      </c>
      <c r="N15" s="33">
        <f t="shared" si="10"/>
        <v>26.750872127670124</v>
      </c>
      <c r="O15" s="4"/>
      <c r="Q15" s="27" t="s">
        <v>56</v>
      </c>
      <c r="R15" s="29">
        <f t="shared" si="1"/>
        <v>84753.864656943246</v>
      </c>
      <c r="S15" s="29">
        <f t="shared" si="2"/>
        <v>412548.16920280457</v>
      </c>
      <c r="T15" s="35">
        <f t="shared" si="3"/>
        <v>26.750872127670124</v>
      </c>
      <c r="U15" s="42">
        <v>0.91645683631107144</v>
      </c>
      <c r="V15" s="43">
        <f t="shared" si="15"/>
        <v>8.3543163688928557E-2</v>
      </c>
      <c r="W15" s="29">
        <f t="shared" si="11"/>
        <v>378082.58997352689</v>
      </c>
      <c r="X15" s="29">
        <f t="shared" si="4"/>
        <v>1835081.690057151</v>
      </c>
      <c r="Y15" s="35">
        <f t="shared" si="12"/>
        <v>21.651893957697144</v>
      </c>
      <c r="Z15" s="36">
        <f t="shared" si="13"/>
        <v>5.0989781699729804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1757</v>
      </c>
      <c r="E16">
        <v>19</v>
      </c>
      <c r="F16" s="3">
        <f t="shared" si="5"/>
        <v>1.0813887307911212E-2</v>
      </c>
      <c r="G16" s="2">
        <v>0.5</v>
      </c>
      <c r="H16" s="3">
        <f t="shared" si="6"/>
        <v>5.2646162371848153E-2</v>
      </c>
      <c r="I16" s="3">
        <f t="shared" si="7"/>
        <v>0.94735383762815184</v>
      </c>
      <c r="J16" s="5">
        <f t="shared" si="14"/>
        <v>80265.40302417858</v>
      </c>
      <c r="K16" s="5">
        <f t="shared" si="8"/>
        <v>4225.6654404527371</v>
      </c>
      <c r="L16" s="5">
        <f t="shared" si="9"/>
        <v>390762.85151976108</v>
      </c>
      <c r="M16" s="5">
        <f t="shared" si="0"/>
        <v>1854691.6265609446</v>
      </c>
      <c r="N16" s="33">
        <f t="shared" si="10"/>
        <v>23.106987029047254</v>
      </c>
      <c r="O16" s="4"/>
      <c r="Q16" s="27" t="s">
        <v>58</v>
      </c>
      <c r="R16" s="29">
        <f t="shared" si="1"/>
        <v>80265.40302417858</v>
      </c>
      <c r="S16" s="29">
        <f t="shared" si="2"/>
        <v>390762.85151976108</v>
      </c>
      <c r="T16" s="35">
        <f t="shared" si="3"/>
        <v>23.106987029047254</v>
      </c>
      <c r="U16" s="42">
        <v>0.8859396016463057</v>
      </c>
      <c r="V16" s="43">
        <f t="shared" si="15"/>
        <v>0.1140603983536943</v>
      </c>
      <c r="W16" s="29">
        <f t="shared" si="11"/>
        <v>346192.28501359164</v>
      </c>
      <c r="X16" s="29">
        <f t="shared" si="4"/>
        <v>1456999.1000836242</v>
      </c>
      <c r="Y16" s="35">
        <f t="shared" si="12"/>
        <v>18.152267916037601</v>
      </c>
      <c r="Z16" s="36">
        <f t="shared" si="13"/>
        <v>4.9547191130096522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1318</v>
      </c>
      <c r="E17">
        <v>31</v>
      </c>
      <c r="F17" s="3">
        <f t="shared" si="5"/>
        <v>2.3520485584218515E-2</v>
      </c>
      <c r="G17" s="2">
        <v>0.5</v>
      </c>
      <c r="H17" s="3">
        <f t="shared" si="6"/>
        <v>0.11107130060910068</v>
      </c>
      <c r="I17" s="3">
        <f t="shared" si="7"/>
        <v>0.88892869939089936</v>
      </c>
      <c r="J17" s="5">
        <f t="shared" si="14"/>
        <v>76039.737583725844</v>
      </c>
      <c r="K17" s="5">
        <f t="shared" si="8"/>
        <v>8445.832551399144</v>
      </c>
      <c r="L17" s="5">
        <f t="shared" si="9"/>
        <v>359084.10654013132</v>
      </c>
      <c r="M17" s="5">
        <f t="shared" si="0"/>
        <v>1463928.7750411835</v>
      </c>
      <c r="N17" s="33">
        <f t="shared" si="10"/>
        <v>19.252154486057773</v>
      </c>
      <c r="O17" s="4"/>
      <c r="Q17" s="27" t="s">
        <v>60</v>
      </c>
      <c r="R17" s="29">
        <f t="shared" si="1"/>
        <v>76039.737583725844</v>
      </c>
      <c r="S17" s="29">
        <f t="shared" si="2"/>
        <v>359084.10654013132</v>
      </c>
      <c r="T17" s="35">
        <f t="shared" si="3"/>
        <v>19.252154486057773</v>
      </c>
      <c r="U17" s="42">
        <v>0.85631920960893304</v>
      </c>
      <c r="V17" s="43">
        <f t="shared" si="15"/>
        <v>0.14368079039106696</v>
      </c>
      <c r="W17" s="29">
        <f t="shared" si="11"/>
        <v>307490.61829557514</v>
      </c>
      <c r="X17" s="29">
        <f t="shared" si="4"/>
        <v>1110806.8150700326</v>
      </c>
      <c r="Y17" s="35">
        <f t="shared" si="12"/>
        <v>14.608241037746156</v>
      </c>
      <c r="Z17" s="36">
        <f t="shared" si="13"/>
        <v>4.6439134483116167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1047</v>
      </c>
      <c r="E18">
        <v>27</v>
      </c>
      <c r="F18" s="3">
        <f t="shared" si="5"/>
        <v>2.5787965616045846E-2</v>
      </c>
      <c r="G18" s="2">
        <v>0.5</v>
      </c>
      <c r="H18" s="3">
        <f t="shared" si="6"/>
        <v>0.12113055181695827</v>
      </c>
      <c r="I18" s="3">
        <f t="shared" si="7"/>
        <v>0.87886944818304169</v>
      </c>
      <c r="J18" s="5">
        <f t="shared" si="14"/>
        <v>67593.9050323267</v>
      </c>
      <c r="K18" s="5">
        <f t="shared" si="8"/>
        <v>8187.6870160288054</v>
      </c>
      <c r="L18" s="5">
        <f t="shared" si="9"/>
        <v>317500.30762156146</v>
      </c>
      <c r="M18" s="5">
        <f t="shared" si="0"/>
        <v>1104844.6685010521</v>
      </c>
      <c r="N18" s="33">
        <f t="shared" si="10"/>
        <v>16.345329774521261</v>
      </c>
      <c r="O18" s="4"/>
      <c r="Q18" s="27" t="s">
        <v>62</v>
      </c>
      <c r="R18" s="29">
        <f t="shared" si="1"/>
        <v>67593.9050323267</v>
      </c>
      <c r="S18" s="29">
        <f t="shared" si="2"/>
        <v>317500.30762156146</v>
      </c>
      <c r="T18" s="35">
        <f t="shared" si="3"/>
        <v>16.345329774521261</v>
      </c>
      <c r="U18" s="42">
        <v>0.77613843304153718</v>
      </c>
      <c r="V18" s="43">
        <f t="shared" si="15"/>
        <v>0.22386156695846282</v>
      </c>
      <c r="W18" s="29">
        <f t="shared" si="11"/>
        <v>246424.19124760473</v>
      </c>
      <c r="X18" s="29">
        <f t="shared" si="4"/>
        <v>803316.19677445758</v>
      </c>
      <c r="Y18" s="35">
        <f t="shared" si="12"/>
        <v>11.884447220356224</v>
      </c>
      <c r="Z18" s="36">
        <f t="shared" si="13"/>
        <v>4.4608825541650372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728</v>
      </c>
      <c r="E19">
        <v>27</v>
      </c>
      <c r="F19" s="3">
        <f t="shared" si="5"/>
        <v>3.7087912087912088E-2</v>
      </c>
      <c r="G19" s="2">
        <v>0.5</v>
      </c>
      <c r="H19" s="3">
        <f t="shared" si="6"/>
        <v>0.16970458830923948</v>
      </c>
      <c r="I19" s="3">
        <f t="shared" si="7"/>
        <v>0.83029541169076049</v>
      </c>
      <c r="J19" s="5">
        <f t="shared" si="14"/>
        <v>59406.218016297891</v>
      </c>
      <c r="K19" s="5">
        <f t="shared" si="8"/>
        <v>10081.50777146476</v>
      </c>
      <c r="L19" s="5">
        <f t="shared" si="9"/>
        <v>271827.32065282756</v>
      </c>
      <c r="M19" s="5">
        <f t="shared" si="0"/>
        <v>787344.36087949073</v>
      </c>
      <c r="N19" s="33">
        <f t="shared" si="10"/>
        <v>13.253568181423121</v>
      </c>
      <c r="O19" s="4"/>
      <c r="Q19" s="27" t="s">
        <v>64</v>
      </c>
      <c r="R19" s="29">
        <f t="shared" si="1"/>
        <v>59406.218016297891</v>
      </c>
      <c r="S19" s="29">
        <f t="shared" si="2"/>
        <v>271827.32065282756</v>
      </c>
      <c r="T19" s="35">
        <f t="shared" si="3"/>
        <v>13.253568181423121</v>
      </c>
      <c r="U19" s="42">
        <v>0.73716277889453141</v>
      </c>
      <c r="V19" s="43">
        <f t="shared" si="15"/>
        <v>0.26283722110546859</v>
      </c>
      <c r="W19" s="29">
        <f t="shared" si="11"/>
        <v>200380.98307189322</v>
      </c>
      <c r="X19" s="29">
        <f t="shared" si="4"/>
        <v>556892.00552685291</v>
      </c>
      <c r="Y19" s="35">
        <f t="shared" si="12"/>
        <v>9.3743049822507043</v>
      </c>
      <c r="Z19" s="36">
        <f t="shared" si="13"/>
        <v>3.8792631991724171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434</v>
      </c>
      <c r="E20">
        <v>23</v>
      </c>
      <c r="F20" s="3">
        <f t="shared" si="5"/>
        <v>5.2995391705069124E-2</v>
      </c>
      <c r="G20" s="2">
        <v>0.5</v>
      </c>
      <c r="H20" s="3">
        <f t="shared" si="6"/>
        <v>0.23397761953204477</v>
      </c>
      <c r="I20" s="3">
        <f t="shared" si="7"/>
        <v>0.76602238046795523</v>
      </c>
      <c r="J20" s="5">
        <f t="shared" si="14"/>
        <v>49324.710244833128</v>
      </c>
      <c r="K20" s="5">
        <f t="shared" si="8"/>
        <v>11540.878287193917</v>
      </c>
      <c r="L20" s="5">
        <f t="shared" si="9"/>
        <v>217771.35550618084</v>
      </c>
      <c r="M20" s="5">
        <f t="shared" si="0"/>
        <v>515517.04022666317</v>
      </c>
      <c r="N20" s="33">
        <f t="shared" si="10"/>
        <v>10.451496575809378</v>
      </c>
      <c r="O20" s="4"/>
      <c r="Q20" s="27" t="s">
        <v>66</v>
      </c>
      <c r="R20" s="29">
        <f t="shared" si="1"/>
        <v>49324.710244833128</v>
      </c>
      <c r="S20" s="29">
        <f t="shared" si="2"/>
        <v>217771.35550618084</v>
      </c>
      <c r="T20" s="35">
        <f t="shared" si="3"/>
        <v>10.451496575809378</v>
      </c>
      <c r="U20" s="42">
        <v>0.7271372759570951</v>
      </c>
      <c r="V20" s="43">
        <f t="shared" si="15"/>
        <v>0.2728627240429049</v>
      </c>
      <c r="W20" s="29">
        <f t="shared" si="11"/>
        <v>158349.67022424849</v>
      </c>
      <c r="X20" s="29">
        <f t="shared" si="4"/>
        <v>356511.02245495969</v>
      </c>
      <c r="Y20" s="35">
        <f t="shared" si="12"/>
        <v>7.227838150195824</v>
      </c>
      <c r="Z20" s="36">
        <f t="shared" si="13"/>
        <v>3.2236584256135536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236</v>
      </c>
      <c r="E21">
        <v>22</v>
      </c>
      <c r="F21" s="3">
        <f t="shared" si="5"/>
        <v>9.3220338983050849E-2</v>
      </c>
      <c r="G21" s="2">
        <v>0.5</v>
      </c>
      <c r="H21" s="3">
        <f t="shared" si="6"/>
        <v>0.37800687285223367</v>
      </c>
      <c r="I21" s="3">
        <f t="shared" si="7"/>
        <v>0.62199312714776633</v>
      </c>
      <c r="J21" s="5">
        <f t="shared" si="14"/>
        <v>37783.83195763921</v>
      </c>
      <c r="K21" s="5">
        <f t="shared" si="8"/>
        <v>14282.548162681487</v>
      </c>
      <c r="L21" s="5">
        <f t="shared" si="9"/>
        <v>153212.78938149233</v>
      </c>
      <c r="M21" s="5">
        <f>L21+M22</f>
        <v>297745.68472048233</v>
      </c>
      <c r="N21" s="33">
        <f t="shared" si="10"/>
        <v>7.8802405498281791</v>
      </c>
      <c r="O21" s="4"/>
      <c r="Q21" s="27" t="s">
        <v>68</v>
      </c>
      <c r="R21" s="29">
        <f t="shared" si="1"/>
        <v>37783.83195763921</v>
      </c>
      <c r="S21" s="29">
        <f t="shared" si="2"/>
        <v>153212.78938149233</v>
      </c>
      <c r="T21" s="35">
        <f t="shared" si="3"/>
        <v>7.8802405498281791</v>
      </c>
      <c r="U21" s="42">
        <v>0.68635947845240242</v>
      </c>
      <c r="V21" s="43">
        <f t="shared" si="15"/>
        <v>0.31364052154759758</v>
      </c>
      <c r="W21" s="29">
        <f t="shared" si="11"/>
        <v>105159.05021211885</v>
      </c>
      <c r="X21" s="29">
        <f>X22+W21</f>
        <v>198161.3522307112</v>
      </c>
      <c r="Y21" s="35">
        <f t="shared" si="12"/>
        <v>5.2446070703701233</v>
      </c>
      <c r="Z21" s="36">
        <f t="shared" si="13"/>
        <v>2.6356334794580558</v>
      </c>
    </row>
    <row r="22" spans="1:26" s="2" customFormat="1" x14ac:dyDescent="0.25">
      <c r="A22" s="12">
        <v>19</v>
      </c>
      <c r="B22" s="13" t="s">
        <v>69</v>
      </c>
      <c r="C22" s="12"/>
      <c r="D22">
        <v>123</v>
      </c>
      <c r="E22">
        <v>20</v>
      </c>
      <c r="F22" s="17">
        <f t="shared" si="5"/>
        <v>0.16260162601626016</v>
      </c>
      <c r="G22" s="12"/>
      <c r="H22" s="17">
        <v>1</v>
      </c>
      <c r="I22" s="17">
        <f t="shared" si="7"/>
        <v>0</v>
      </c>
      <c r="J22" s="21">
        <f t="shared" si="14"/>
        <v>23501.283794957722</v>
      </c>
      <c r="K22" s="21">
        <f t="shared" si="8"/>
        <v>23501.283794957722</v>
      </c>
      <c r="L22" s="21">
        <f>K22/F22</f>
        <v>144532.89533899</v>
      </c>
      <c r="M22" s="21">
        <f>L22</f>
        <v>144532.89533899</v>
      </c>
      <c r="N22" s="34">
        <f t="shared" si="10"/>
        <v>6.15</v>
      </c>
      <c r="O22" s="4"/>
      <c r="Q22" s="30" t="s">
        <v>69</v>
      </c>
      <c r="R22" s="31">
        <f t="shared" si="1"/>
        <v>23501.283794957722</v>
      </c>
      <c r="S22" s="31">
        <f t="shared" si="2"/>
        <v>144532.89533899</v>
      </c>
      <c r="T22" s="38">
        <f t="shared" si="3"/>
        <v>6.15</v>
      </c>
      <c r="U22" s="44">
        <v>0.64346806172022719</v>
      </c>
      <c r="V22" s="45">
        <f t="shared" si="15"/>
        <v>0.35653193827977281</v>
      </c>
      <c r="W22" s="31">
        <f t="shared" si="11"/>
        <v>93002.302018592352</v>
      </c>
      <c r="X22" s="31">
        <f>W22</f>
        <v>93002.302018592352</v>
      </c>
      <c r="Y22" s="38">
        <f t="shared" si="12"/>
        <v>3.9573285795793973</v>
      </c>
      <c r="Z22" s="37">
        <f t="shared" si="13"/>
        <v>2.192671420420603</v>
      </c>
    </row>
    <row r="23" spans="1:26" s="2" customFormat="1" ht="13.2" x14ac:dyDescent="0.25">
      <c r="B23" s="2" t="s">
        <v>70</v>
      </c>
      <c r="D23" s="25">
        <f>SUM(D4:D22)</f>
        <v>24754</v>
      </c>
      <c r="E23" s="25">
        <f>SUM(E4:E22)</f>
        <v>255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155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7800770.8564454392</v>
      </c>
      <c r="N29" s="32">
        <f>M29/J29</f>
        <v>78.00770856445439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78.00770856445439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6923286.5911580622</v>
      </c>
      <c r="Y29" s="40">
        <f>X29/R29</f>
        <v>69.232865911580618</v>
      </c>
      <c r="Z29" s="36">
        <f>T29-Y29</f>
        <v>8.7748426528737724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794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7700770.8564454392</v>
      </c>
      <c r="N30" s="33">
        <f t="shared" ref="N30:N47" si="26">M30/J30</f>
        <v>77.00770856445439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77.00770856445439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6827421.9171550982</v>
      </c>
      <c r="Y30" s="35">
        <f t="shared" ref="Y30:Y47" si="28">X30/R30</f>
        <v>68.274219171550982</v>
      </c>
      <c r="Z30" s="36">
        <f t="shared" ref="Z30:Z47" si="29">T30-Y30</f>
        <v>8.7334893929034081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1367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7300770.8564454392</v>
      </c>
      <c r="N31" s="33">
        <f t="shared" si="26"/>
        <v>73.00770856445439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73.00770856445439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6443963.221143242</v>
      </c>
      <c r="Y31" s="35">
        <f t="shared" si="28"/>
        <v>64.439632211432425</v>
      </c>
      <c r="Z31" s="36">
        <f t="shared" si="29"/>
        <v>8.568076353021965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1442</v>
      </c>
      <c r="E32">
        <v>2</v>
      </c>
      <c r="F32" s="3">
        <f t="shared" si="21"/>
        <v>1.3869625520110957E-3</v>
      </c>
      <c r="G32" s="2">
        <v>0.5</v>
      </c>
      <c r="H32" s="3">
        <f t="shared" si="22"/>
        <v>6.9108500345542506E-3</v>
      </c>
      <c r="I32" s="3">
        <f t="shared" si="23"/>
        <v>0.99308914996544573</v>
      </c>
      <c r="J32" s="5">
        <f t="shared" si="30"/>
        <v>100000</v>
      </c>
      <c r="K32" s="5">
        <f t="shared" si="24"/>
        <v>691.08500345542507</v>
      </c>
      <c r="L32" s="5">
        <f t="shared" si="25"/>
        <v>498272.28749136144</v>
      </c>
      <c r="M32" s="5">
        <f t="shared" si="16"/>
        <v>6800770.8564454392</v>
      </c>
      <c r="N32" s="33">
        <f t="shared" si="26"/>
        <v>68.00770856445439</v>
      </c>
      <c r="O32" s="4"/>
      <c r="Q32" s="27" t="s">
        <v>40</v>
      </c>
      <c r="R32" s="29">
        <f t="shared" si="17"/>
        <v>100000</v>
      </c>
      <c r="S32" s="29">
        <f t="shared" si="18"/>
        <v>498272.28749136144</v>
      </c>
      <c r="T32" s="35">
        <f t="shared" si="19"/>
        <v>68.00770856445439</v>
      </c>
      <c r="U32" s="42">
        <v>0.95864674002964168</v>
      </c>
      <c r="V32" s="43">
        <f>1-U32</f>
        <v>4.1353259970358325E-2</v>
      </c>
      <c r="W32" s="29">
        <f t="shared" si="27"/>
        <v>477667.10405070602</v>
      </c>
      <c r="X32" s="29">
        <f t="shared" si="20"/>
        <v>5964639.8511284208</v>
      </c>
      <c r="Y32" s="35">
        <f t="shared" si="28"/>
        <v>59.646398511284211</v>
      </c>
      <c r="Z32" s="36">
        <f t="shared" si="29"/>
        <v>8.3613100531701789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1426</v>
      </c>
      <c r="E33">
        <v>1</v>
      </c>
      <c r="F33" s="3">
        <f t="shared" si="21"/>
        <v>7.0126227208976155E-4</v>
      </c>
      <c r="G33" s="2">
        <v>0.5</v>
      </c>
      <c r="H33" s="3">
        <f t="shared" si="22"/>
        <v>3.5001750087504373E-3</v>
      </c>
      <c r="I33" s="3">
        <f t="shared" si="23"/>
        <v>0.99649982499124956</v>
      </c>
      <c r="J33" s="5">
        <f t="shared" si="30"/>
        <v>99308.914996544569</v>
      </c>
      <c r="K33" s="5">
        <f t="shared" si="24"/>
        <v>347.59858241702682</v>
      </c>
      <c r="L33" s="5">
        <f t="shared" si="25"/>
        <v>495675.57852668036</v>
      </c>
      <c r="M33" s="5">
        <f t="shared" si="16"/>
        <v>6302498.5689540775</v>
      </c>
      <c r="N33" s="33">
        <f t="shared" si="26"/>
        <v>63.463572924680243</v>
      </c>
      <c r="O33" s="4"/>
      <c r="Q33" s="27" t="s">
        <v>42</v>
      </c>
      <c r="R33" s="29">
        <f t="shared" si="17"/>
        <v>99308.914996544569</v>
      </c>
      <c r="S33" s="29">
        <f t="shared" si="18"/>
        <v>495675.57852668036</v>
      </c>
      <c r="T33" s="35">
        <f t="shared" si="19"/>
        <v>63.463572924680243</v>
      </c>
      <c r="U33" s="42">
        <v>0.95864674002964168</v>
      </c>
      <c r="V33" s="43">
        <f>1-U33</f>
        <v>4.1353259970358325E-2</v>
      </c>
      <c r="W33" s="29">
        <f t="shared" si="27"/>
        <v>475177.7774669088</v>
      </c>
      <c r="X33" s="29">
        <f t="shared" si="20"/>
        <v>5486972.7470777147</v>
      </c>
      <c r="Y33" s="35">
        <f t="shared" si="28"/>
        <v>55.251562735013593</v>
      </c>
      <c r="Z33" s="36">
        <f t="shared" si="29"/>
        <v>8.2120101896666498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1564</v>
      </c>
      <c r="E34">
        <v>2</v>
      </c>
      <c r="F34" s="3">
        <f t="shared" si="21"/>
        <v>1.2787723785166241E-3</v>
      </c>
      <c r="G34" s="2">
        <v>0.5</v>
      </c>
      <c r="H34" s="3">
        <f t="shared" si="22"/>
        <v>6.3734862970044621E-3</v>
      </c>
      <c r="I34" s="3">
        <f t="shared" si="23"/>
        <v>0.99362651370299548</v>
      </c>
      <c r="J34" s="5">
        <f t="shared" si="30"/>
        <v>98961.316414127548</v>
      </c>
      <c r="K34" s="5">
        <f t="shared" si="24"/>
        <v>630.72859409896466</v>
      </c>
      <c r="L34" s="5">
        <f t="shared" si="25"/>
        <v>493229.76058539032</v>
      </c>
      <c r="M34" s="5">
        <f t="shared" si="16"/>
        <v>5806822.9904273972</v>
      </c>
      <c r="N34" s="33">
        <f t="shared" si="26"/>
        <v>58.677705600917257</v>
      </c>
      <c r="O34" s="4"/>
      <c r="Q34" s="27" t="s">
        <v>44</v>
      </c>
      <c r="R34" s="29">
        <f t="shared" si="17"/>
        <v>98961.316414127548</v>
      </c>
      <c r="S34" s="29">
        <f t="shared" si="18"/>
        <v>493229.76058539032</v>
      </c>
      <c r="T34" s="35">
        <f t="shared" si="19"/>
        <v>58.677705600917257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478028.52652519284</v>
      </c>
      <c r="X34" s="29">
        <f t="shared" si="20"/>
        <v>5011794.9696108056</v>
      </c>
      <c r="Y34" s="35">
        <f t="shared" si="28"/>
        <v>50.643980407836715</v>
      </c>
      <c r="Z34" s="36">
        <f t="shared" si="29"/>
        <v>8.0337251930805422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1865</v>
      </c>
      <c r="E35">
        <v>2</v>
      </c>
      <c r="F35" s="3">
        <f t="shared" si="21"/>
        <v>1.0723860589812334E-3</v>
      </c>
      <c r="G35" s="2">
        <v>0.5</v>
      </c>
      <c r="H35" s="3">
        <f t="shared" si="22"/>
        <v>5.3475935828877002E-3</v>
      </c>
      <c r="I35" s="3">
        <f t="shared" si="23"/>
        <v>0.99465240641711228</v>
      </c>
      <c r="J35" s="5">
        <f t="shared" si="30"/>
        <v>98330.587820028581</v>
      </c>
      <c r="K35" s="5">
        <f t="shared" si="24"/>
        <v>525.83202042796029</v>
      </c>
      <c r="L35" s="5">
        <f t="shared" si="25"/>
        <v>490338.35904907307</v>
      </c>
      <c r="M35" s="5">
        <f t="shared" si="16"/>
        <v>5313593.2298420072</v>
      </c>
      <c r="N35" s="33">
        <f t="shared" si="26"/>
        <v>54.038050088415133</v>
      </c>
      <c r="O35" s="4"/>
      <c r="Q35" s="27" t="s">
        <v>46</v>
      </c>
      <c r="R35" s="29">
        <f t="shared" si="17"/>
        <v>98330.587820028581</v>
      </c>
      <c r="S35" s="29">
        <f t="shared" si="18"/>
        <v>490338.35904907307</v>
      </c>
      <c r="T35" s="35">
        <f t="shared" si="19"/>
        <v>54.038050088415133</v>
      </c>
      <c r="U35" s="42">
        <v>0.96192878092594225</v>
      </c>
      <c r="V35" s="43">
        <f t="shared" si="31"/>
        <v>3.8071219074057749E-2</v>
      </c>
      <c r="W35" s="29">
        <f t="shared" si="27"/>
        <v>471670.57996130182</v>
      </c>
      <c r="X35" s="29">
        <f t="shared" si="20"/>
        <v>4533766.4430856127</v>
      </c>
      <c r="Y35" s="35">
        <f t="shared" si="28"/>
        <v>46.107386761316064</v>
      </c>
      <c r="Z35" s="36">
        <f t="shared" si="29"/>
        <v>7.9306633270990687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1764</v>
      </c>
      <c r="E36">
        <v>3</v>
      </c>
      <c r="F36" s="3">
        <f t="shared" si="21"/>
        <v>1.7006802721088435E-3</v>
      </c>
      <c r="G36" s="2">
        <v>0.5</v>
      </c>
      <c r="H36" s="3">
        <f t="shared" si="22"/>
        <v>8.4674005080440304E-3</v>
      </c>
      <c r="I36" s="3">
        <f t="shared" si="23"/>
        <v>0.99153259949195593</v>
      </c>
      <c r="J36" s="5">
        <f t="shared" si="30"/>
        <v>97804.755799600622</v>
      </c>
      <c r="K36" s="5">
        <f t="shared" si="24"/>
        <v>828.15203894666058</v>
      </c>
      <c r="L36" s="5">
        <f t="shared" si="25"/>
        <v>486953.39890063647</v>
      </c>
      <c r="M36" s="5">
        <f t="shared" si="16"/>
        <v>4823254.8707929337</v>
      </c>
      <c r="N36" s="33">
        <f t="shared" si="26"/>
        <v>49.315136379213058</v>
      </c>
      <c r="O36" s="4"/>
      <c r="Q36" s="27" t="s">
        <v>48</v>
      </c>
      <c r="R36" s="29">
        <f t="shared" si="17"/>
        <v>97804.755799600622</v>
      </c>
      <c r="S36" s="29">
        <f t="shared" si="18"/>
        <v>486953.39890063647</v>
      </c>
      <c r="T36" s="35">
        <f t="shared" si="19"/>
        <v>49.315136379213058</v>
      </c>
      <c r="U36" s="42">
        <v>0.95558309086652893</v>
      </c>
      <c r="V36" s="43">
        <f t="shared" si="31"/>
        <v>4.4416909133471072E-2</v>
      </c>
      <c r="W36" s="29">
        <f t="shared" si="27"/>
        <v>465324.43402943201</v>
      </c>
      <c r="X36" s="29">
        <f t="shared" si="20"/>
        <v>4062095.863124311</v>
      </c>
      <c r="Y36" s="35">
        <f t="shared" si="28"/>
        <v>41.532702882541201</v>
      </c>
      <c r="Z36" s="36">
        <f t="shared" si="29"/>
        <v>7.7824334966718567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1848</v>
      </c>
      <c r="E37">
        <v>1</v>
      </c>
      <c r="F37" s="3">
        <f t="shared" si="21"/>
        <v>5.4112554112554113E-4</v>
      </c>
      <c r="G37" s="2">
        <v>0.5</v>
      </c>
      <c r="H37" s="3">
        <f t="shared" si="22"/>
        <v>2.7019724398811133E-3</v>
      </c>
      <c r="I37" s="3">
        <f t="shared" si="23"/>
        <v>0.99729802756011887</v>
      </c>
      <c r="J37" s="5">
        <f t="shared" si="30"/>
        <v>96976.603760653961</v>
      </c>
      <c r="K37" s="5">
        <f t="shared" si="24"/>
        <v>262.02811067455815</v>
      </c>
      <c r="L37" s="5">
        <f t="shared" si="25"/>
        <v>484227.94852658344</v>
      </c>
      <c r="M37" s="5">
        <f t="shared" si="16"/>
        <v>4336301.4718922973</v>
      </c>
      <c r="N37" s="33">
        <f t="shared" si="26"/>
        <v>44.714924051110692</v>
      </c>
      <c r="O37" s="4"/>
      <c r="Q37" s="27" t="s">
        <v>50</v>
      </c>
      <c r="R37" s="29">
        <f t="shared" si="17"/>
        <v>96976.603760653961</v>
      </c>
      <c r="S37" s="29">
        <f t="shared" si="18"/>
        <v>484227.94852658344</v>
      </c>
      <c r="T37" s="35">
        <f t="shared" si="19"/>
        <v>44.714924051110692</v>
      </c>
      <c r="U37" s="42">
        <v>0.95343645724036619</v>
      </c>
      <c r="V37" s="43">
        <f t="shared" si="31"/>
        <v>4.6563542759633814E-2</v>
      </c>
      <c r="W37" s="29">
        <f t="shared" si="27"/>
        <v>461680.57973995613</v>
      </c>
      <c r="X37" s="29">
        <f t="shared" si="20"/>
        <v>3596771.429094879</v>
      </c>
      <c r="Y37" s="35">
        <f t="shared" si="28"/>
        <v>37.089063646444039</v>
      </c>
      <c r="Z37" s="36">
        <f t="shared" si="29"/>
        <v>7.6258604046666534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1994</v>
      </c>
      <c r="E38">
        <v>4</v>
      </c>
      <c r="F38" s="3">
        <f t="shared" si="21"/>
        <v>2.0060180541624875E-3</v>
      </c>
      <c r="G38" s="2">
        <v>0.5</v>
      </c>
      <c r="H38" s="3">
        <f t="shared" si="22"/>
        <v>9.9800399201596789E-3</v>
      </c>
      <c r="I38" s="3">
        <f t="shared" si="23"/>
        <v>0.99001996007984028</v>
      </c>
      <c r="J38" s="5">
        <f t="shared" si="30"/>
        <v>96714.575649979408</v>
      </c>
      <c r="K38" s="5">
        <f t="shared" si="24"/>
        <v>965.21532584809768</v>
      </c>
      <c r="L38" s="5">
        <f t="shared" si="25"/>
        <v>481159.83993527683</v>
      </c>
      <c r="M38" s="5">
        <f t="shared" si="16"/>
        <v>3852073.5233657137</v>
      </c>
      <c r="N38" s="33">
        <f t="shared" si="26"/>
        <v>39.829296644042444</v>
      </c>
      <c r="O38" s="4"/>
      <c r="Q38" s="27" t="s">
        <v>52</v>
      </c>
      <c r="R38" s="29">
        <f t="shared" si="17"/>
        <v>96714.575649979408</v>
      </c>
      <c r="S38" s="29">
        <f t="shared" si="18"/>
        <v>481159.83993527683</v>
      </c>
      <c r="T38" s="35">
        <f t="shared" si="19"/>
        <v>39.829296644042444</v>
      </c>
      <c r="U38" s="42">
        <v>0.93748024841036759</v>
      </c>
      <c r="V38" s="43">
        <f t="shared" si="31"/>
        <v>6.2519751589632411E-2</v>
      </c>
      <c r="W38" s="29">
        <f t="shared" si="27"/>
        <v>451077.84626761603</v>
      </c>
      <c r="X38" s="29">
        <f t="shared" si="20"/>
        <v>3135090.8493549228</v>
      </c>
      <c r="Y38" s="35">
        <f t="shared" si="28"/>
        <v>32.415908649603743</v>
      </c>
      <c r="Z38" s="36">
        <f t="shared" si="29"/>
        <v>7.4133879944387004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2094</v>
      </c>
      <c r="E39">
        <v>8</v>
      </c>
      <c r="F39" s="3">
        <f t="shared" si="21"/>
        <v>3.8204393505253103E-3</v>
      </c>
      <c r="G39" s="2">
        <v>0.5</v>
      </c>
      <c r="H39" s="3">
        <f t="shared" si="22"/>
        <v>1.8921475875118263E-2</v>
      </c>
      <c r="I39" s="3">
        <f t="shared" si="23"/>
        <v>0.98107852412488172</v>
      </c>
      <c r="J39" s="5">
        <f t="shared" si="30"/>
        <v>95749.36032413131</v>
      </c>
      <c r="K39" s="5">
        <f t="shared" si="24"/>
        <v>1811.7192114310562</v>
      </c>
      <c r="L39" s="5">
        <f t="shared" si="25"/>
        <v>474217.50359207887</v>
      </c>
      <c r="M39" s="5">
        <f t="shared" si="16"/>
        <v>3370913.683430437</v>
      </c>
      <c r="N39" s="33">
        <f t="shared" si="26"/>
        <v>35.205600037631584</v>
      </c>
      <c r="O39" s="4"/>
      <c r="Q39" s="27" t="s">
        <v>54</v>
      </c>
      <c r="R39" s="29">
        <f t="shared" si="17"/>
        <v>95749.36032413131</v>
      </c>
      <c r="S39" s="29">
        <f t="shared" si="18"/>
        <v>474217.50359207887</v>
      </c>
      <c r="T39" s="35">
        <f t="shared" si="19"/>
        <v>35.205600037631584</v>
      </c>
      <c r="U39" s="42">
        <v>0.91788799906018037</v>
      </c>
      <c r="V39" s="43">
        <f t="shared" si="31"/>
        <v>8.2112000939819629E-2</v>
      </c>
      <c r="W39" s="29">
        <f t="shared" si="27"/>
        <v>435278.55549144716</v>
      </c>
      <c r="X39" s="29">
        <f t="shared" si="20"/>
        <v>2684013.0030873069</v>
      </c>
      <c r="Y39" s="35">
        <f t="shared" si="28"/>
        <v>28.031654665904501</v>
      </c>
      <c r="Z39" s="36">
        <f t="shared" si="29"/>
        <v>7.1739453717270827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2257</v>
      </c>
      <c r="E40">
        <v>13</v>
      </c>
      <c r="F40" s="3">
        <f t="shared" si="21"/>
        <v>5.7598582188746125E-3</v>
      </c>
      <c r="G40" s="2">
        <v>0.5</v>
      </c>
      <c r="H40" s="3">
        <f t="shared" si="22"/>
        <v>2.8390478270364713E-2</v>
      </c>
      <c r="I40" s="3">
        <f t="shared" si="23"/>
        <v>0.97160952172963533</v>
      </c>
      <c r="J40" s="5">
        <f t="shared" si="30"/>
        <v>93937.64111270025</v>
      </c>
      <c r="K40" s="5">
        <f t="shared" si="24"/>
        <v>2666.9345587794355</v>
      </c>
      <c r="L40" s="5">
        <f t="shared" si="25"/>
        <v>463020.86916655267</v>
      </c>
      <c r="M40" s="5">
        <f t="shared" si="16"/>
        <v>2896696.179838358</v>
      </c>
      <c r="N40" s="33">
        <f t="shared" si="26"/>
        <v>30.836373423121099</v>
      </c>
      <c r="O40" s="4"/>
      <c r="Q40" s="27" t="s">
        <v>56</v>
      </c>
      <c r="R40" s="29">
        <f t="shared" si="17"/>
        <v>93937.64111270025</v>
      </c>
      <c r="S40" s="29">
        <f t="shared" si="18"/>
        <v>463020.86916655267</v>
      </c>
      <c r="T40" s="35">
        <f t="shared" si="19"/>
        <v>30.836373423121099</v>
      </c>
      <c r="U40" s="42">
        <v>0.89571782863194893</v>
      </c>
      <c r="V40" s="43">
        <f t="shared" si="31"/>
        <v>0.10428217136805107</v>
      </c>
      <c r="W40" s="29">
        <f t="shared" si="27"/>
        <v>414736.04754114227</v>
      </c>
      <c r="X40" s="29">
        <f t="shared" si="20"/>
        <v>2248734.4475958599</v>
      </c>
      <c r="Y40" s="35">
        <f t="shared" si="28"/>
        <v>23.938587566809083</v>
      </c>
      <c r="Z40" s="36">
        <f t="shared" si="29"/>
        <v>6.8977858563120158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1823</v>
      </c>
      <c r="E41">
        <v>9</v>
      </c>
      <c r="F41" s="3">
        <f t="shared" si="21"/>
        <v>4.936917169500823E-3</v>
      </c>
      <c r="G41" s="2">
        <v>0.5</v>
      </c>
      <c r="H41" s="3">
        <f t="shared" si="22"/>
        <v>2.4383635871037659E-2</v>
      </c>
      <c r="I41" s="3">
        <f t="shared" si="23"/>
        <v>0.97561636412896235</v>
      </c>
      <c r="J41" s="5">
        <f t="shared" si="30"/>
        <v>91270.706553920812</v>
      </c>
      <c r="K41" s="5">
        <f t="shared" si="24"/>
        <v>2225.5116743031354</v>
      </c>
      <c r="L41" s="5">
        <f t="shared" si="25"/>
        <v>450789.75358384615</v>
      </c>
      <c r="M41" s="5">
        <f t="shared" si="16"/>
        <v>2433675.3106718054</v>
      </c>
      <c r="N41" s="33">
        <f t="shared" si="26"/>
        <v>26.66436365575894</v>
      </c>
      <c r="O41" s="4"/>
      <c r="Q41" s="27" t="s">
        <v>58</v>
      </c>
      <c r="R41" s="29">
        <f t="shared" si="17"/>
        <v>91270.706553920812</v>
      </c>
      <c r="S41" s="29">
        <f t="shared" si="18"/>
        <v>450789.75358384615</v>
      </c>
      <c r="T41" s="35">
        <f t="shared" si="19"/>
        <v>26.66436365575894</v>
      </c>
      <c r="U41" s="42">
        <v>0.86473435856680392</v>
      </c>
      <c r="V41" s="43">
        <f t="shared" si="31"/>
        <v>0.13526564143319608</v>
      </c>
      <c r="W41" s="29">
        <f t="shared" si="27"/>
        <v>389813.38841381477</v>
      </c>
      <c r="X41" s="29">
        <f t="shared" si="20"/>
        <v>1833998.4000547174</v>
      </c>
      <c r="Y41" s="35">
        <f t="shared" si="28"/>
        <v>20.094052837985096</v>
      </c>
      <c r="Z41" s="36">
        <f t="shared" si="29"/>
        <v>6.5703108177738443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1540</v>
      </c>
      <c r="E42">
        <v>14</v>
      </c>
      <c r="F42" s="3">
        <f t="shared" si="21"/>
        <v>9.0909090909090905E-3</v>
      </c>
      <c r="G42" s="2">
        <v>0.5</v>
      </c>
      <c r="H42" s="3">
        <f t="shared" si="22"/>
        <v>4.4444444444444446E-2</v>
      </c>
      <c r="I42" s="3">
        <f t="shared" si="23"/>
        <v>0.9555555555555556</v>
      </c>
      <c r="J42" s="5">
        <f t="shared" si="30"/>
        <v>89045.194879617673</v>
      </c>
      <c r="K42" s="5">
        <f t="shared" si="24"/>
        <v>3957.5642168718969</v>
      </c>
      <c r="L42" s="5">
        <f t="shared" si="25"/>
        <v>435332.06385590864</v>
      </c>
      <c r="M42" s="5">
        <f t="shared" si="16"/>
        <v>1982885.5570879595</v>
      </c>
      <c r="N42" s="33">
        <f t="shared" si="26"/>
        <v>22.268304985672387</v>
      </c>
      <c r="O42" s="4"/>
      <c r="Q42" s="27" t="s">
        <v>60</v>
      </c>
      <c r="R42" s="29">
        <f t="shared" si="17"/>
        <v>89045.194879617673</v>
      </c>
      <c r="S42" s="29">
        <f t="shared" si="18"/>
        <v>435332.06385590864</v>
      </c>
      <c r="T42" s="35">
        <f t="shared" si="19"/>
        <v>22.268304985672387</v>
      </c>
      <c r="U42" s="42">
        <v>0.81758889711164551</v>
      </c>
      <c r="V42" s="43">
        <f t="shared" si="31"/>
        <v>0.18241110288835449</v>
      </c>
      <c r="W42" s="29">
        <f t="shared" si="27"/>
        <v>355922.6619652888</v>
      </c>
      <c r="X42" s="29">
        <f t="shared" si="20"/>
        <v>1444185.0116409026</v>
      </c>
      <c r="Y42" s="35">
        <f t="shared" si="28"/>
        <v>16.218561973987825</v>
      </c>
      <c r="Z42" s="36">
        <f t="shared" si="29"/>
        <v>6.0497430116845621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1154</v>
      </c>
      <c r="E43">
        <v>19</v>
      </c>
      <c r="F43" s="3">
        <f t="shared" si="21"/>
        <v>1.6464471403812825E-2</v>
      </c>
      <c r="G43" s="2">
        <v>0.5</v>
      </c>
      <c r="H43" s="3">
        <f t="shared" si="22"/>
        <v>7.9067831876820635E-2</v>
      </c>
      <c r="I43" s="3">
        <f t="shared" si="23"/>
        <v>0.92093216812317935</v>
      </c>
      <c r="J43" s="5">
        <f t="shared" si="30"/>
        <v>85087.630662745782</v>
      </c>
      <c r="K43" s="5">
        <f t="shared" si="24"/>
        <v>6727.6944760389915</v>
      </c>
      <c r="L43" s="5">
        <f t="shared" si="25"/>
        <v>408618.91712363146</v>
      </c>
      <c r="M43" s="5">
        <f t="shared" si="16"/>
        <v>1547553.4932320509</v>
      </c>
      <c r="N43" s="33">
        <f t="shared" si="26"/>
        <v>18.187761031517613</v>
      </c>
      <c r="O43" s="4"/>
      <c r="Q43" s="27" t="s">
        <v>62</v>
      </c>
      <c r="R43" s="29">
        <f t="shared" si="17"/>
        <v>85087.630662745782</v>
      </c>
      <c r="S43" s="29">
        <f t="shared" si="18"/>
        <v>408618.91712363146</v>
      </c>
      <c r="T43" s="35">
        <f t="shared" si="19"/>
        <v>18.187761031517613</v>
      </c>
      <c r="U43" s="42">
        <v>0.77888026534586052</v>
      </c>
      <c r="V43" s="43">
        <f t="shared" si="31"/>
        <v>0.22111973465413948</v>
      </c>
      <c r="W43" s="29">
        <f t="shared" si="27"/>
        <v>318265.21059459227</v>
      </c>
      <c r="X43" s="29">
        <f t="shared" si="20"/>
        <v>1088262.3496756139</v>
      </c>
      <c r="Y43" s="35">
        <f t="shared" si="28"/>
        <v>12.789900731741632</v>
      </c>
      <c r="Z43" s="36">
        <f t="shared" si="29"/>
        <v>5.3978602997759815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813</v>
      </c>
      <c r="E44">
        <v>13</v>
      </c>
      <c r="F44" s="3">
        <f t="shared" si="21"/>
        <v>1.5990159901599015E-2</v>
      </c>
      <c r="G44" s="2">
        <v>0.5</v>
      </c>
      <c r="H44" s="3">
        <f t="shared" si="22"/>
        <v>7.6877587226493196E-2</v>
      </c>
      <c r="I44" s="3">
        <f t="shared" si="23"/>
        <v>0.92312241277350682</v>
      </c>
      <c r="J44" s="5">
        <f t="shared" si="30"/>
        <v>78359.936186706793</v>
      </c>
      <c r="K44" s="5">
        <f t="shared" si="24"/>
        <v>6024.1228292559917</v>
      </c>
      <c r="L44" s="5">
        <f t="shared" si="25"/>
        <v>376739.373860394</v>
      </c>
      <c r="M44" s="5">
        <f t="shared" si="16"/>
        <v>1138934.5761084193</v>
      </c>
      <c r="N44" s="33">
        <f t="shared" si="26"/>
        <v>14.53465420638808</v>
      </c>
      <c r="O44" s="4"/>
      <c r="Q44" s="27" t="s">
        <v>64</v>
      </c>
      <c r="R44" s="29">
        <f t="shared" si="17"/>
        <v>78359.936186706793</v>
      </c>
      <c r="S44" s="29">
        <f t="shared" si="18"/>
        <v>376739.373860394</v>
      </c>
      <c r="T44" s="35">
        <f t="shared" si="19"/>
        <v>14.53465420638808</v>
      </c>
      <c r="U44" s="42">
        <v>0.71980976748499381</v>
      </c>
      <c r="V44" s="43">
        <f t="shared" si="31"/>
        <v>0.28019023251500619</v>
      </c>
      <c r="W44" s="29">
        <f t="shared" si="27"/>
        <v>271180.68110089237</v>
      </c>
      <c r="X44" s="29">
        <f t="shared" si="20"/>
        <v>769997.13908102154</v>
      </c>
      <c r="Y44" s="35">
        <f t="shared" si="28"/>
        <v>9.8264135545792612</v>
      </c>
      <c r="Z44" s="36">
        <f t="shared" si="29"/>
        <v>4.7082406518088185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504</v>
      </c>
      <c r="E45">
        <v>31</v>
      </c>
      <c r="F45" s="3">
        <f t="shared" si="21"/>
        <v>6.1507936507936505E-2</v>
      </c>
      <c r="G45" s="2">
        <v>0.5</v>
      </c>
      <c r="H45" s="3">
        <f t="shared" si="22"/>
        <v>0.26655202063628547</v>
      </c>
      <c r="I45" s="3">
        <f t="shared" si="23"/>
        <v>0.73344797936371453</v>
      </c>
      <c r="J45" s="5">
        <f t="shared" si="30"/>
        <v>72335.813357450796</v>
      </c>
      <c r="K45" s="5">
        <f t="shared" si="24"/>
        <v>19281.257214797719</v>
      </c>
      <c r="L45" s="5">
        <f t="shared" si="25"/>
        <v>313475.92375025968</v>
      </c>
      <c r="M45" s="5">
        <f t="shared" si="16"/>
        <v>762195.20224802522</v>
      </c>
      <c r="N45" s="33">
        <f t="shared" si="26"/>
        <v>10.536899591929686</v>
      </c>
      <c r="O45" s="4"/>
      <c r="Q45" s="27" t="s">
        <v>66</v>
      </c>
      <c r="R45" s="29">
        <f t="shared" si="17"/>
        <v>72335.813357450796</v>
      </c>
      <c r="S45" s="29">
        <f t="shared" si="18"/>
        <v>313475.92375025968</v>
      </c>
      <c r="T45" s="35">
        <f t="shared" si="19"/>
        <v>10.536899591929686</v>
      </c>
      <c r="U45" s="42">
        <v>0.68480776711742686</v>
      </c>
      <c r="V45" s="43">
        <f t="shared" si="31"/>
        <v>0.31519223288257314</v>
      </c>
      <c r="W45" s="29">
        <f t="shared" si="27"/>
        <v>214670.74738848809</v>
      </c>
      <c r="X45" s="29">
        <f t="shared" si="20"/>
        <v>498816.45798012911</v>
      </c>
      <c r="Y45" s="35">
        <f t="shared" si="28"/>
        <v>6.8958436330176358</v>
      </c>
      <c r="Z45" s="36">
        <f t="shared" si="29"/>
        <v>3.6410559589120499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347</v>
      </c>
      <c r="E46">
        <v>24</v>
      </c>
      <c r="F46" s="3">
        <f t="shared" si="21"/>
        <v>6.9164265129683003E-2</v>
      </c>
      <c r="G46" s="2">
        <v>0.5</v>
      </c>
      <c r="H46" s="3">
        <f t="shared" si="22"/>
        <v>0.29484029484029489</v>
      </c>
      <c r="I46" s="3">
        <f t="shared" si="23"/>
        <v>0.70515970515970516</v>
      </c>
      <c r="J46" s="5">
        <f t="shared" si="30"/>
        <v>53054.556142653077</v>
      </c>
      <c r="K46" s="5">
        <f t="shared" si="24"/>
        <v>15642.620975720811</v>
      </c>
      <c r="L46" s="5">
        <f t="shared" si="25"/>
        <v>226166.22827396338</v>
      </c>
      <c r="M46" s="5">
        <f>L46+M47</f>
        <v>448719.2784977656</v>
      </c>
      <c r="N46" s="33">
        <f t="shared" si="26"/>
        <v>8.4576954576954577</v>
      </c>
      <c r="O46" s="4"/>
      <c r="Q46" s="27" t="s">
        <v>68</v>
      </c>
      <c r="R46" s="29">
        <f t="shared" si="17"/>
        <v>53054.556142653077</v>
      </c>
      <c r="S46" s="29">
        <f t="shared" si="18"/>
        <v>226166.22827396338</v>
      </c>
      <c r="T46" s="35">
        <f t="shared" si="19"/>
        <v>8.4576954576954577</v>
      </c>
      <c r="U46" s="42">
        <v>0.65629805890441617</v>
      </c>
      <c r="V46" s="43">
        <f t="shared" si="31"/>
        <v>0.34370194109558383</v>
      </c>
      <c r="W46" s="29">
        <f t="shared" si="27"/>
        <v>148432.45660593527</v>
      </c>
      <c r="X46" s="29">
        <f>X47+W46</f>
        <v>284145.71059164102</v>
      </c>
      <c r="Y46" s="35">
        <f t="shared" si="28"/>
        <v>5.3557268451672675</v>
      </c>
      <c r="Z46" s="36">
        <f t="shared" si="29"/>
        <v>3.1019686125281902</v>
      </c>
    </row>
    <row r="47" spans="1:26" s="2" customFormat="1" x14ac:dyDescent="0.25">
      <c r="A47" s="12">
        <v>19</v>
      </c>
      <c r="B47" s="13" t="s">
        <v>69</v>
      </c>
      <c r="C47" s="12"/>
      <c r="D47">
        <v>232</v>
      </c>
      <c r="E47">
        <v>39</v>
      </c>
      <c r="F47" s="17">
        <f t="shared" si="21"/>
        <v>0.16810344827586207</v>
      </c>
      <c r="G47" s="12"/>
      <c r="H47" s="17">
        <v>1</v>
      </c>
      <c r="I47" s="17">
        <f t="shared" si="23"/>
        <v>0</v>
      </c>
      <c r="J47" s="21">
        <f t="shared" si="30"/>
        <v>37411.935166932271</v>
      </c>
      <c r="K47" s="21">
        <f t="shared" si="24"/>
        <v>37411.935166932271</v>
      </c>
      <c r="L47" s="21">
        <f>K47/F47</f>
        <v>222553.05022380222</v>
      </c>
      <c r="M47" s="21">
        <f>L47</f>
        <v>222553.05022380222</v>
      </c>
      <c r="N47" s="34">
        <f t="shared" si="26"/>
        <v>5.948717948717948</v>
      </c>
      <c r="O47" s="4"/>
      <c r="Q47" s="30" t="s">
        <v>69</v>
      </c>
      <c r="R47" s="31">
        <f t="shared" si="17"/>
        <v>37411.935166932271</v>
      </c>
      <c r="S47" s="31">
        <f t="shared" si="18"/>
        <v>222553.05022380222</v>
      </c>
      <c r="T47" s="38">
        <f t="shared" si="19"/>
        <v>5.948717948717948</v>
      </c>
      <c r="U47" s="44">
        <v>0.6098018151143324</v>
      </c>
      <c r="V47" s="45">
        <f t="shared" si="31"/>
        <v>0.3901981848856676</v>
      </c>
      <c r="W47" s="31">
        <f t="shared" si="27"/>
        <v>135713.25398570579</v>
      </c>
      <c r="X47" s="31">
        <f>W47</f>
        <v>135713.25398570579</v>
      </c>
      <c r="Y47" s="38">
        <f t="shared" si="28"/>
        <v>3.6275390027314134</v>
      </c>
      <c r="Z47" s="37">
        <f t="shared" si="29"/>
        <v>2.3211789459865346</v>
      </c>
    </row>
    <row r="48" spans="1:26" s="2" customFormat="1" ht="13.2" x14ac:dyDescent="0.25">
      <c r="B48" s="2" t="s">
        <v>70</v>
      </c>
      <c r="D48" s="25">
        <f>SUM(D29:D47)</f>
        <v>24983</v>
      </c>
      <c r="E48" s="25">
        <f>SUM(E29:E47)</f>
        <v>185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324</v>
      </c>
      <c r="E54" s="49">
        <f>E4+E29</f>
        <v>1</v>
      </c>
      <c r="F54" s="3">
        <f>E54/D54</f>
        <v>3.0864197530864196E-3</v>
      </c>
      <c r="G54" s="2">
        <v>0.3</v>
      </c>
      <c r="H54" s="18">
        <f>C54*F54/(1+(1-G54)*C54*F54)</f>
        <v>3.0797659377887281E-3</v>
      </c>
      <c r="I54" s="18">
        <f>1-H54</f>
        <v>0.99692023406221131</v>
      </c>
      <c r="J54" s="19">
        <v>100000</v>
      </c>
      <c r="K54" s="20">
        <f>J54*H54</f>
        <v>307.97659377887283</v>
      </c>
      <c r="L54" s="20">
        <f>C54*(J55+G54*K54)</f>
        <v>99784.416384354787</v>
      </c>
      <c r="M54" s="5">
        <f t="shared" ref="M54:M70" si="32">L54+M55</f>
        <v>7405214.4283397766</v>
      </c>
      <c r="N54" s="32">
        <f>M54/J54</f>
        <v>74.052144283397766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99784.416384354787</v>
      </c>
      <c r="T54" s="35">
        <f t="shared" ref="T54:T72" si="35">N54</f>
        <v>74.052144283397766</v>
      </c>
      <c r="U54" s="42">
        <v>0.96170886472285344</v>
      </c>
      <c r="V54" s="43">
        <f>1-U54</f>
        <v>3.829113527714656E-2</v>
      </c>
      <c r="W54" s="29">
        <f>S54*U54</f>
        <v>95963.557798030335</v>
      </c>
      <c r="X54" s="29">
        <f t="shared" ref="X54:X70" si="36">X55+W54</f>
        <v>6595936.4178533703</v>
      </c>
      <c r="Y54" s="40">
        <f>X54/R54</f>
        <v>65.959364178533704</v>
      </c>
      <c r="Z54" s="36">
        <f>T54-Y54</f>
        <v>8.0927801048640617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1705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99692.023406221124</v>
      </c>
      <c r="K55" s="5">
        <f t="shared" ref="K55:K72" si="41">J55*H55</f>
        <v>0</v>
      </c>
      <c r="L55" s="5">
        <f t="shared" ref="L55:L71" si="42">C55*(J56+G55*K55)</f>
        <v>398768.0936248845</v>
      </c>
      <c r="M55" s="5">
        <f t="shared" si="32"/>
        <v>7305430.0119554214</v>
      </c>
      <c r="N55" s="33">
        <f t="shared" ref="N55:N72" si="43">M55/J55</f>
        <v>73.279985322271401</v>
      </c>
      <c r="O55" s="4"/>
      <c r="Q55" s="27" t="s">
        <v>36</v>
      </c>
      <c r="R55" s="29">
        <f t="shared" si="33"/>
        <v>99692.023406221124</v>
      </c>
      <c r="S55" s="29">
        <f t="shared" si="34"/>
        <v>398768.0936248845</v>
      </c>
      <c r="T55" s="35">
        <f t="shared" si="35"/>
        <v>73.279985322271401</v>
      </c>
      <c r="U55" s="42">
        <v>0.96170886472285344</v>
      </c>
      <c r="V55" s="43">
        <f>1-U55</f>
        <v>3.829113527714656E-2</v>
      </c>
      <c r="W55" s="29">
        <f t="shared" ref="W55:W72" si="44">S55*U55</f>
        <v>383498.81060768419</v>
      </c>
      <c r="X55" s="29">
        <f t="shared" si="36"/>
        <v>6499972.8600553395</v>
      </c>
      <c r="Y55" s="35">
        <f t="shared" ref="Y55:Y72" si="45">X55/R55</f>
        <v>65.200530974975862</v>
      </c>
      <c r="Z55" s="36">
        <f t="shared" ref="Z55:Z72" si="46">T55-Y55</f>
        <v>8.0794543472955382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2791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99692.023406221124</v>
      </c>
      <c r="K56" s="5">
        <f t="shared" si="41"/>
        <v>0</v>
      </c>
      <c r="L56" s="5">
        <f t="shared" si="42"/>
        <v>498460.11703110562</v>
      </c>
      <c r="M56" s="5">
        <f t="shared" si="32"/>
        <v>6906661.9183305372</v>
      </c>
      <c r="N56" s="33">
        <f t="shared" si="43"/>
        <v>69.279985322271415</v>
      </c>
      <c r="O56" s="4"/>
      <c r="Q56" s="27" t="s">
        <v>38</v>
      </c>
      <c r="R56" s="29">
        <f t="shared" si="33"/>
        <v>99692.023406221124</v>
      </c>
      <c r="S56" s="29">
        <f t="shared" si="34"/>
        <v>498460.11703110562</v>
      </c>
      <c r="T56" s="35">
        <f t="shared" si="35"/>
        <v>69.279985322271415</v>
      </c>
      <c r="U56" s="42">
        <v>0.96170886472285344</v>
      </c>
      <c r="V56" s="43">
        <f>1-U56</f>
        <v>3.829113527714656E-2</v>
      </c>
      <c r="W56" s="29">
        <f t="shared" si="44"/>
        <v>479373.51325960527</v>
      </c>
      <c r="X56" s="29">
        <f t="shared" si="36"/>
        <v>6116474.0494476557</v>
      </c>
      <c r="Y56" s="35">
        <f t="shared" si="45"/>
        <v>61.353695516084457</v>
      </c>
      <c r="Z56" s="36">
        <f t="shared" si="46"/>
        <v>7.9262898061869578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2979</v>
      </c>
      <c r="E57" s="49">
        <f t="shared" si="37"/>
        <v>3</v>
      </c>
      <c r="F57" s="3">
        <f t="shared" si="38"/>
        <v>1.0070493454179255E-3</v>
      </c>
      <c r="G57" s="2">
        <v>0.5</v>
      </c>
      <c r="H57" s="3">
        <f t="shared" si="39"/>
        <v>5.02260170768458E-3</v>
      </c>
      <c r="I57" s="3">
        <f t="shared" si="40"/>
        <v>0.99497739829231546</v>
      </c>
      <c r="J57" s="5">
        <f t="shared" si="47"/>
        <v>99692.023406221124</v>
      </c>
      <c r="K57" s="5">
        <f t="shared" si="41"/>
        <v>500.71332700261735</v>
      </c>
      <c r="L57" s="5">
        <f t="shared" si="42"/>
        <v>497208.33371359913</v>
      </c>
      <c r="M57" s="5">
        <f t="shared" si="32"/>
        <v>6408201.8012994314</v>
      </c>
      <c r="N57" s="33">
        <f t="shared" si="43"/>
        <v>64.279985322271401</v>
      </c>
      <c r="O57" s="4"/>
      <c r="Q57" s="27" t="s">
        <v>40</v>
      </c>
      <c r="R57" s="29">
        <f t="shared" si="33"/>
        <v>99692.023406221124</v>
      </c>
      <c r="S57" s="29">
        <f t="shared" si="34"/>
        <v>497208.33371359913</v>
      </c>
      <c r="T57" s="35">
        <f t="shared" si="35"/>
        <v>64.279985322271401</v>
      </c>
      <c r="U57" s="42">
        <v>0.96170886472285344</v>
      </c>
      <c r="V57" s="43">
        <f>1-U57</f>
        <v>3.829113527714656E-2</v>
      </c>
      <c r="W57" s="29">
        <f t="shared" si="44"/>
        <v>478169.66214644705</v>
      </c>
      <c r="X57" s="29">
        <f t="shared" si="36"/>
        <v>5637100.5361880502</v>
      </c>
      <c r="Y57" s="35">
        <f t="shared" si="45"/>
        <v>56.545151192470186</v>
      </c>
      <c r="Z57" s="36">
        <f t="shared" si="46"/>
        <v>7.7348341298012144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3014</v>
      </c>
      <c r="E58" s="49">
        <f t="shared" si="37"/>
        <v>5</v>
      </c>
      <c r="F58" s="3">
        <f t="shared" si="38"/>
        <v>1.6589250165892503E-3</v>
      </c>
      <c r="G58" s="2">
        <v>0.5</v>
      </c>
      <c r="H58" s="3">
        <f t="shared" si="39"/>
        <v>8.2603667602841567E-3</v>
      </c>
      <c r="I58" s="3">
        <f t="shared" si="40"/>
        <v>0.99173963323971581</v>
      </c>
      <c r="J58" s="5">
        <f t="shared" si="47"/>
        <v>99191.310079218514</v>
      </c>
      <c r="K58" s="5">
        <f t="shared" si="41"/>
        <v>819.35660068741549</v>
      </c>
      <c r="L58" s="5">
        <f t="shared" si="42"/>
        <v>493908.15889437398</v>
      </c>
      <c r="M58" s="5">
        <f t="shared" si="32"/>
        <v>5910993.4675858319</v>
      </c>
      <c r="N58" s="33">
        <f t="shared" si="43"/>
        <v>59.591847943787151</v>
      </c>
      <c r="O58" s="4"/>
      <c r="Q58" s="27" t="s">
        <v>42</v>
      </c>
      <c r="R58" s="29">
        <f t="shared" si="33"/>
        <v>99191.310079218514</v>
      </c>
      <c r="S58" s="29">
        <f t="shared" si="34"/>
        <v>493908.15889437398</v>
      </c>
      <c r="T58" s="35">
        <f t="shared" si="35"/>
        <v>59.591847943787151</v>
      </c>
      <c r="U58" s="42">
        <v>0.96170886472285344</v>
      </c>
      <c r="V58" s="43">
        <f>1-U58</f>
        <v>3.829113527714656E-2</v>
      </c>
      <c r="W58" s="29">
        <f t="shared" si="44"/>
        <v>474995.85476766311</v>
      </c>
      <c r="X58" s="29">
        <f t="shared" si="36"/>
        <v>5158930.8740416029</v>
      </c>
      <c r="Y58" s="35">
        <f t="shared" si="45"/>
        <v>52.009907621156081</v>
      </c>
      <c r="Z58" s="36">
        <f t="shared" si="46"/>
        <v>7.5819403226310698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3131</v>
      </c>
      <c r="E59" s="49">
        <f t="shared" si="37"/>
        <v>4</v>
      </c>
      <c r="F59" s="3">
        <f t="shared" si="38"/>
        <v>1.2775471095496647E-3</v>
      </c>
      <c r="G59" s="2">
        <v>0.5</v>
      </c>
      <c r="H59" s="3">
        <f t="shared" si="39"/>
        <v>6.3673989175421844E-3</v>
      </c>
      <c r="I59" s="3">
        <f t="shared" si="40"/>
        <v>0.99363260108245777</v>
      </c>
      <c r="J59" s="5">
        <f t="shared" si="47"/>
        <v>98371.953478531097</v>
      </c>
      <c r="K59" s="5">
        <f t="shared" si="41"/>
        <v>626.37347009570908</v>
      </c>
      <c r="L59" s="5">
        <f t="shared" si="42"/>
        <v>490293.83371741622</v>
      </c>
      <c r="M59" s="5">
        <f t="shared" si="32"/>
        <v>5417085.3086914578</v>
      </c>
      <c r="N59" s="33">
        <f t="shared" si="43"/>
        <v>55.067375579500862</v>
      </c>
      <c r="O59" s="4"/>
      <c r="Q59" s="27" t="s">
        <v>44</v>
      </c>
      <c r="R59" s="29">
        <f t="shared" si="33"/>
        <v>98371.953478531097</v>
      </c>
      <c r="S59" s="29">
        <f t="shared" si="34"/>
        <v>490293.83371741622</v>
      </c>
      <c r="T59" s="35">
        <f t="shared" si="35"/>
        <v>55.067375579500862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472197.91647524841</v>
      </c>
      <c r="X59" s="29">
        <f t="shared" si="36"/>
        <v>4683935.0192739395</v>
      </c>
      <c r="Y59" s="35">
        <f t="shared" si="45"/>
        <v>47.614537006182069</v>
      </c>
      <c r="Z59" s="36">
        <f t="shared" si="46"/>
        <v>7.4528385733187932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3798</v>
      </c>
      <c r="E60" s="49">
        <f t="shared" si="37"/>
        <v>9</v>
      </c>
      <c r="F60" s="3">
        <f t="shared" si="38"/>
        <v>2.3696682464454978E-3</v>
      </c>
      <c r="G60" s="2">
        <v>0.5</v>
      </c>
      <c r="H60" s="3">
        <f t="shared" si="39"/>
        <v>1.1778563015312132E-2</v>
      </c>
      <c r="I60" s="3">
        <f t="shared" si="40"/>
        <v>0.9882214369846879</v>
      </c>
      <c r="J60" s="5">
        <f t="shared" si="47"/>
        <v>97745.580008435383</v>
      </c>
      <c r="K60" s="5">
        <f t="shared" si="41"/>
        <v>1151.3024735975901</v>
      </c>
      <c r="L60" s="5">
        <f t="shared" si="42"/>
        <v>485849.64385818288</v>
      </c>
      <c r="M60" s="5">
        <f t="shared" si="32"/>
        <v>4926791.4749740418</v>
      </c>
      <c r="N60" s="33">
        <f t="shared" si="43"/>
        <v>50.404237967065754</v>
      </c>
      <c r="O60" s="4"/>
      <c r="Q60" s="27" t="s">
        <v>46</v>
      </c>
      <c r="R60" s="29">
        <f t="shared" si="33"/>
        <v>97745.580008435383</v>
      </c>
      <c r="S60" s="29">
        <f t="shared" si="34"/>
        <v>485849.64385818288</v>
      </c>
      <c r="T60" s="35">
        <f t="shared" si="35"/>
        <v>50.404237967065754</v>
      </c>
      <c r="U60" s="42">
        <v>0.95736753435116873</v>
      </c>
      <c r="V60" s="43">
        <f t="shared" si="48"/>
        <v>4.2632465648831275E-2</v>
      </c>
      <c r="W60" s="29">
        <f t="shared" si="44"/>
        <v>465136.67560590198</v>
      </c>
      <c r="X60" s="29">
        <f t="shared" si="36"/>
        <v>4211737.102798691</v>
      </c>
      <c r="Y60" s="35">
        <f t="shared" si="45"/>
        <v>43.088772939249232</v>
      </c>
      <c r="Z60" s="36">
        <f t="shared" si="46"/>
        <v>7.3154650278165221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3584</v>
      </c>
      <c r="E61" s="49">
        <f t="shared" si="37"/>
        <v>9</v>
      </c>
      <c r="F61" s="3">
        <f t="shared" si="38"/>
        <v>2.5111607142857145E-3</v>
      </c>
      <c r="G61" s="2">
        <v>0.5</v>
      </c>
      <c r="H61" s="3">
        <f t="shared" si="39"/>
        <v>1.2477471232496882E-2</v>
      </c>
      <c r="I61" s="3">
        <f t="shared" si="40"/>
        <v>0.98752252876750313</v>
      </c>
      <c r="J61" s="5">
        <f t="shared" si="47"/>
        <v>96594.277534837791</v>
      </c>
      <c r="K61" s="5">
        <f t="shared" si="41"/>
        <v>1205.2523191647583</v>
      </c>
      <c r="L61" s="5">
        <f t="shared" si="42"/>
        <v>479958.25687627704</v>
      </c>
      <c r="M61" s="5">
        <f t="shared" si="32"/>
        <v>4440941.8311158586</v>
      </c>
      <c r="N61" s="33">
        <f t="shared" si="43"/>
        <v>45.975206238425294</v>
      </c>
      <c r="O61" s="4"/>
      <c r="Q61" s="27" t="s">
        <v>48</v>
      </c>
      <c r="R61" s="29">
        <f t="shared" si="33"/>
        <v>96594.277534837791</v>
      </c>
      <c r="S61" s="29">
        <f t="shared" si="34"/>
        <v>479958.25687627704</v>
      </c>
      <c r="T61" s="35">
        <f t="shared" si="35"/>
        <v>45.975206238425294</v>
      </c>
      <c r="U61" s="42">
        <v>0.95681081085376496</v>
      </c>
      <c r="V61" s="43">
        <f t="shared" si="48"/>
        <v>4.3189189146235041E-2</v>
      </c>
      <c r="W61" s="29">
        <f t="shared" si="44"/>
        <v>459229.24893775024</v>
      </c>
      <c r="X61" s="29">
        <f t="shared" si="36"/>
        <v>3746600.4271927886</v>
      </c>
      <c r="Y61" s="35">
        <f t="shared" si="45"/>
        <v>38.786981204363123</v>
      </c>
      <c r="Z61" s="36">
        <f t="shared" si="46"/>
        <v>7.1882250340621709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3736</v>
      </c>
      <c r="E62" s="49">
        <f t="shared" si="37"/>
        <v>9</v>
      </c>
      <c r="F62" s="3">
        <f t="shared" si="38"/>
        <v>2.4089935760171306E-3</v>
      </c>
      <c r="G62" s="2">
        <v>0.5</v>
      </c>
      <c r="H62" s="3">
        <f t="shared" si="39"/>
        <v>1.1972861513901822E-2</v>
      </c>
      <c r="I62" s="3">
        <f t="shared" si="40"/>
        <v>0.98802713848609813</v>
      </c>
      <c r="J62" s="5">
        <f t="shared" si="47"/>
        <v>95389.025215673028</v>
      </c>
      <c r="K62" s="5">
        <f t="shared" si="41"/>
        <v>1142.0795888533421</v>
      </c>
      <c r="L62" s="5">
        <f t="shared" si="42"/>
        <v>474089.9271062318</v>
      </c>
      <c r="M62" s="5">
        <f t="shared" si="32"/>
        <v>3960983.5742395814</v>
      </c>
      <c r="N62" s="33">
        <f t="shared" si="43"/>
        <v>41.524520931877248</v>
      </c>
      <c r="O62" s="4"/>
      <c r="Q62" s="27" t="s">
        <v>50</v>
      </c>
      <c r="R62" s="29">
        <f t="shared" si="33"/>
        <v>95389.025215673028</v>
      </c>
      <c r="S62" s="29">
        <f t="shared" si="34"/>
        <v>474089.9271062318</v>
      </c>
      <c r="T62" s="35">
        <f t="shared" si="35"/>
        <v>41.524520931877248</v>
      </c>
      <c r="U62" s="42">
        <v>0.94800928093814252</v>
      </c>
      <c r="V62" s="43">
        <f t="shared" si="48"/>
        <v>5.1990719061857482E-2</v>
      </c>
      <c r="W62" s="29">
        <f t="shared" si="44"/>
        <v>449441.6508959952</v>
      </c>
      <c r="X62" s="29">
        <f t="shared" si="36"/>
        <v>3287371.1782550383</v>
      </c>
      <c r="Y62" s="35">
        <f t="shared" si="45"/>
        <v>34.462781969124286</v>
      </c>
      <c r="Z62" s="36">
        <f t="shared" si="46"/>
        <v>7.0617389627529619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4035</v>
      </c>
      <c r="E63" s="49">
        <f t="shared" si="37"/>
        <v>18</v>
      </c>
      <c r="F63" s="3">
        <f t="shared" si="38"/>
        <v>4.4609665427509295E-3</v>
      </c>
      <c r="G63" s="2">
        <v>0.5</v>
      </c>
      <c r="H63" s="3">
        <f t="shared" si="39"/>
        <v>2.205882352941177E-2</v>
      </c>
      <c r="I63" s="3">
        <f t="shared" si="40"/>
        <v>0.9779411764705882</v>
      </c>
      <c r="J63" s="5">
        <f t="shared" si="47"/>
        <v>94246.945626819681</v>
      </c>
      <c r="K63" s="5">
        <f t="shared" si="41"/>
        <v>2078.9767417680819</v>
      </c>
      <c r="L63" s="5">
        <f t="shared" si="42"/>
        <v>466037.28627967817</v>
      </c>
      <c r="M63" s="5">
        <f t="shared" si="32"/>
        <v>3486893.6471333494</v>
      </c>
      <c r="N63" s="33">
        <f t="shared" si="43"/>
        <v>36.997418048326551</v>
      </c>
      <c r="O63" s="4"/>
      <c r="Q63" s="27" t="s">
        <v>52</v>
      </c>
      <c r="R63" s="29">
        <f t="shared" si="33"/>
        <v>94246.945626819681</v>
      </c>
      <c r="S63" s="29">
        <f t="shared" si="34"/>
        <v>466037.28627967817</v>
      </c>
      <c r="T63" s="35">
        <f t="shared" si="35"/>
        <v>36.997418048326551</v>
      </c>
      <c r="U63" s="42">
        <v>0.94216194080535964</v>
      </c>
      <c r="V63" s="43">
        <f t="shared" si="48"/>
        <v>5.7838059194640357E-2</v>
      </c>
      <c r="W63" s="29">
        <f t="shared" si="44"/>
        <v>439082.5941289246</v>
      </c>
      <c r="X63" s="29">
        <f t="shared" si="36"/>
        <v>2837929.5273590432</v>
      </c>
      <c r="Y63" s="35">
        <f t="shared" si="45"/>
        <v>30.11163394722745</v>
      </c>
      <c r="Z63" s="36">
        <f t="shared" si="46"/>
        <v>6.8857841010991017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4213</v>
      </c>
      <c r="E64" s="49">
        <f t="shared" si="37"/>
        <v>28</v>
      </c>
      <c r="F64" s="3">
        <f t="shared" si="38"/>
        <v>6.6460954189413723E-3</v>
      </c>
      <c r="G64" s="2">
        <v>0.5</v>
      </c>
      <c r="H64" s="3">
        <f t="shared" si="39"/>
        <v>3.2687368666822321E-2</v>
      </c>
      <c r="I64" s="3">
        <f t="shared" si="40"/>
        <v>0.96731263133317769</v>
      </c>
      <c r="J64" s="5">
        <f t="shared" si="47"/>
        <v>92167.968885051596</v>
      </c>
      <c r="K64" s="5">
        <f t="shared" si="41"/>
        <v>3012.7283782178902</v>
      </c>
      <c r="L64" s="5">
        <f t="shared" si="42"/>
        <v>453308.0234797133</v>
      </c>
      <c r="M64" s="5">
        <f t="shared" si="32"/>
        <v>3020856.3608536711</v>
      </c>
      <c r="N64" s="33">
        <f t="shared" si="43"/>
        <v>32.775555297536926</v>
      </c>
      <c r="O64" s="4"/>
      <c r="Q64" s="27" t="s">
        <v>54</v>
      </c>
      <c r="R64" s="29">
        <f t="shared" si="33"/>
        <v>92167.968885051596</v>
      </c>
      <c r="S64" s="29">
        <f t="shared" si="34"/>
        <v>453308.0234797133</v>
      </c>
      <c r="T64" s="35">
        <f t="shared" si="35"/>
        <v>32.775555297536926</v>
      </c>
      <c r="U64" s="42">
        <v>0.92489605986448908</v>
      </c>
      <c r="V64" s="43">
        <f t="shared" si="48"/>
        <v>7.5103940135510916E-2</v>
      </c>
      <c r="W64" s="29">
        <f t="shared" si="44"/>
        <v>419262.80482134613</v>
      </c>
      <c r="X64" s="29">
        <f t="shared" si="36"/>
        <v>2398846.9332301188</v>
      </c>
      <c r="Y64" s="35">
        <f t="shared" si="45"/>
        <v>26.0269045987318</v>
      </c>
      <c r="Z64" s="36">
        <f t="shared" si="46"/>
        <v>6.7486506988051254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4371</v>
      </c>
      <c r="E65" s="49">
        <f t="shared" si="37"/>
        <v>36</v>
      </c>
      <c r="F65" s="3">
        <f t="shared" si="38"/>
        <v>8.2361015785861365E-3</v>
      </c>
      <c r="G65" s="2">
        <v>0.5</v>
      </c>
      <c r="H65" s="3">
        <f t="shared" si="39"/>
        <v>4.0349697377269671E-2</v>
      </c>
      <c r="I65" s="3">
        <f t="shared" si="40"/>
        <v>0.95965030262273032</v>
      </c>
      <c r="J65" s="5">
        <f t="shared" si="47"/>
        <v>89155.24050683371</v>
      </c>
      <c r="K65" s="5">
        <f t="shared" si="41"/>
        <v>3597.3869740484347</v>
      </c>
      <c r="L65" s="5">
        <f t="shared" si="42"/>
        <v>436782.73509904742</v>
      </c>
      <c r="M65" s="5">
        <f t="shared" si="32"/>
        <v>2567548.337373958</v>
      </c>
      <c r="N65" s="33">
        <f t="shared" si="43"/>
        <v>28.798624991395279</v>
      </c>
      <c r="O65" s="4"/>
      <c r="Q65" s="27" t="s">
        <v>56</v>
      </c>
      <c r="R65" s="29">
        <f t="shared" si="33"/>
        <v>89155.24050683371</v>
      </c>
      <c r="S65" s="29">
        <f t="shared" si="34"/>
        <v>436782.73509904742</v>
      </c>
      <c r="T65" s="35">
        <f t="shared" si="35"/>
        <v>28.798624991395279</v>
      </c>
      <c r="U65" s="42">
        <v>0.89970667843387275</v>
      </c>
      <c r="V65" s="43">
        <f t="shared" si="48"/>
        <v>0.10029332156612725</v>
      </c>
      <c r="W65" s="29">
        <f t="shared" si="44"/>
        <v>392976.34379322606</v>
      </c>
      <c r="X65" s="29">
        <f t="shared" si="36"/>
        <v>1979584.1284087729</v>
      </c>
      <c r="Y65" s="35">
        <f t="shared" si="45"/>
        <v>22.203788775120163</v>
      </c>
      <c r="Z65" s="36">
        <f t="shared" si="46"/>
        <v>6.594836216275116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3580</v>
      </c>
      <c r="E66" s="49">
        <f t="shared" si="37"/>
        <v>28</v>
      </c>
      <c r="F66" s="3">
        <f t="shared" si="38"/>
        <v>7.82122905027933E-3</v>
      </c>
      <c r="G66" s="2">
        <v>0.5</v>
      </c>
      <c r="H66" s="3">
        <f t="shared" si="39"/>
        <v>3.8356164383561646E-2</v>
      </c>
      <c r="I66" s="3">
        <f t="shared" si="40"/>
        <v>0.9616438356164384</v>
      </c>
      <c r="J66" s="5">
        <f t="shared" si="47"/>
        <v>85557.853532785273</v>
      </c>
      <c r="K66" s="5">
        <f t="shared" si="41"/>
        <v>3281.6710944082024</v>
      </c>
      <c r="L66" s="5">
        <f t="shared" si="42"/>
        <v>419585.08992790588</v>
      </c>
      <c r="M66" s="5">
        <f t="shared" si="32"/>
        <v>2130765.6022749105</v>
      </c>
      <c r="N66" s="33">
        <f t="shared" si="43"/>
        <v>24.90438357547637</v>
      </c>
      <c r="O66" s="4"/>
      <c r="Q66" s="27" t="s">
        <v>58</v>
      </c>
      <c r="R66" s="29">
        <f t="shared" si="33"/>
        <v>85557.853532785273</v>
      </c>
      <c r="S66" s="29">
        <f t="shared" si="34"/>
        <v>419585.08992790588</v>
      </c>
      <c r="T66" s="35">
        <f t="shared" si="35"/>
        <v>24.90438357547637</v>
      </c>
      <c r="U66" s="42">
        <v>0.86438699185239576</v>
      </c>
      <c r="V66" s="43">
        <f t="shared" si="48"/>
        <v>0.13561300814760424</v>
      </c>
      <c r="W66" s="29">
        <f t="shared" si="44"/>
        <v>362683.8937088995</v>
      </c>
      <c r="X66" s="29">
        <f t="shared" si="36"/>
        <v>1586607.7846155469</v>
      </c>
      <c r="Y66" s="35">
        <f t="shared" si="45"/>
        <v>18.544268224395882</v>
      </c>
      <c r="Z66" s="36">
        <f t="shared" si="46"/>
        <v>6.3601153510804878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2858</v>
      </c>
      <c r="E67" s="49">
        <f t="shared" si="37"/>
        <v>45</v>
      </c>
      <c r="F67" s="3">
        <f t="shared" si="38"/>
        <v>1.5745276417074877E-2</v>
      </c>
      <c r="G67" s="2">
        <v>0.5</v>
      </c>
      <c r="H67" s="3">
        <f t="shared" si="39"/>
        <v>7.5744824103686242E-2</v>
      </c>
      <c r="I67" s="3">
        <f t="shared" si="40"/>
        <v>0.92425517589631379</v>
      </c>
      <c r="J67" s="5">
        <f t="shared" si="47"/>
        <v>82276.182438377073</v>
      </c>
      <c r="K67" s="5">
        <f t="shared" si="41"/>
        <v>6231.9949667176706</v>
      </c>
      <c r="L67" s="5">
        <f t="shared" si="42"/>
        <v>395800.92477509117</v>
      </c>
      <c r="M67" s="5">
        <f t="shared" si="32"/>
        <v>1711180.5123470048</v>
      </c>
      <c r="N67" s="33">
        <f t="shared" si="43"/>
        <v>20.798005712389958</v>
      </c>
      <c r="O67" s="4"/>
      <c r="Q67" s="27" t="s">
        <v>60</v>
      </c>
      <c r="R67" s="29">
        <f t="shared" si="33"/>
        <v>82276.182438377073</v>
      </c>
      <c r="S67" s="29">
        <f t="shared" si="34"/>
        <v>395800.92477509117</v>
      </c>
      <c r="T67" s="35">
        <f t="shared" si="35"/>
        <v>20.798005712389958</v>
      </c>
      <c r="U67" s="42">
        <v>0.82345390469096191</v>
      </c>
      <c r="V67" s="43">
        <f t="shared" si="48"/>
        <v>0.17654609530903809</v>
      </c>
      <c r="W67" s="29">
        <f t="shared" si="44"/>
        <v>325923.81698634254</v>
      </c>
      <c r="X67" s="29">
        <f t="shared" si="36"/>
        <v>1223923.8909066473</v>
      </c>
      <c r="Y67" s="35">
        <f t="shared" si="45"/>
        <v>14.875798252104582</v>
      </c>
      <c r="Z67" s="36">
        <f t="shared" si="46"/>
        <v>5.9222074602853763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2201</v>
      </c>
      <c r="E68" s="49">
        <f t="shared" si="37"/>
        <v>46</v>
      </c>
      <c r="F68" s="3">
        <f t="shared" si="38"/>
        <v>2.0899591094956836E-2</v>
      </c>
      <c r="G68" s="2">
        <v>0.5</v>
      </c>
      <c r="H68" s="3">
        <f t="shared" si="39"/>
        <v>9.9309153713298792E-2</v>
      </c>
      <c r="I68" s="3">
        <f t="shared" si="40"/>
        <v>0.90069084628670115</v>
      </c>
      <c r="J68" s="5">
        <f t="shared" si="47"/>
        <v>76044.187471659403</v>
      </c>
      <c r="K68" s="5">
        <f t="shared" si="41"/>
        <v>7551.8839026259338</v>
      </c>
      <c r="L68" s="5">
        <f t="shared" si="42"/>
        <v>361341.22760173219</v>
      </c>
      <c r="M68" s="5">
        <f t="shared" si="32"/>
        <v>1315379.5875719136</v>
      </c>
      <c r="N68" s="33">
        <f t="shared" si="43"/>
        <v>17.297569101677063</v>
      </c>
      <c r="O68" s="4"/>
      <c r="Q68" s="27" t="s">
        <v>62</v>
      </c>
      <c r="R68" s="29">
        <f t="shared" si="33"/>
        <v>76044.187471659403</v>
      </c>
      <c r="S68" s="29">
        <f t="shared" si="34"/>
        <v>361341.22760173219</v>
      </c>
      <c r="T68" s="35">
        <f t="shared" si="35"/>
        <v>17.297569101677063</v>
      </c>
      <c r="U68" s="42">
        <v>0.7557222850963411</v>
      </c>
      <c r="V68" s="43">
        <f t="shared" si="48"/>
        <v>0.2442777149036589</v>
      </c>
      <c r="W68" s="29">
        <f t="shared" si="44"/>
        <v>273073.6182226981</v>
      </c>
      <c r="X68" s="29">
        <f t="shared" si="36"/>
        <v>898000.07392030489</v>
      </c>
      <c r="Y68" s="35">
        <f t="shared" si="45"/>
        <v>11.808924571059121</v>
      </c>
      <c r="Z68" s="36">
        <f t="shared" si="46"/>
        <v>5.4886445306179414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1541</v>
      </c>
      <c r="E69" s="49">
        <f t="shared" si="37"/>
        <v>40</v>
      </c>
      <c r="F69" s="3">
        <f t="shared" si="38"/>
        <v>2.5957170668397145E-2</v>
      </c>
      <c r="G69" s="2">
        <v>0.5</v>
      </c>
      <c r="H69" s="3">
        <f t="shared" si="39"/>
        <v>0.12187690432663012</v>
      </c>
      <c r="I69" s="3">
        <f t="shared" si="40"/>
        <v>0.87812309567336988</v>
      </c>
      <c r="J69" s="5">
        <f t="shared" si="47"/>
        <v>68492.303569033465</v>
      </c>
      <c r="K69" s="5">
        <f t="shared" si="41"/>
        <v>8347.6299291935975</v>
      </c>
      <c r="L69" s="5">
        <f t="shared" si="42"/>
        <v>321592.44302218332</v>
      </c>
      <c r="M69" s="5">
        <f t="shared" si="32"/>
        <v>954038.35997018148</v>
      </c>
      <c r="N69" s="33">
        <f t="shared" si="43"/>
        <v>13.929132329570507</v>
      </c>
      <c r="O69" s="4"/>
      <c r="Q69" s="27" t="s">
        <v>64</v>
      </c>
      <c r="R69" s="29">
        <f t="shared" si="33"/>
        <v>68492.303569033465</v>
      </c>
      <c r="S69" s="29">
        <f t="shared" si="34"/>
        <v>321592.44302218332</v>
      </c>
      <c r="T69" s="35">
        <f t="shared" si="35"/>
        <v>13.929132329570507</v>
      </c>
      <c r="U69" s="42">
        <v>0.69850988448397933</v>
      </c>
      <c r="V69" s="43">
        <f t="shared" si="48"/>
        <v>0.30149011551602067</v>
      </c>
      <c r="W69" s="29">
        <f t="shared" si="44"/>
        <v>224635.50022634596</v>
      </c>
      <c r="X69" s="29">
        <f t="shared" si="36"/>
        <v>624926.45569760678</v>
      </c>
      <c r="Y69" s="35">
        <f t="shared" si="45"/>
        <v>9.1240390983162474</v>
      </c>
      <c r="Z69" s="36">
        <f t="shared" si="46"/>
        <v>4.8050932312542596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938</v>
      </c>
      <c r="E70" s="49">
        <f t="shared" si="37"/>
        <v>54</v>
      </c>
      <c r="F70" s="3">
        <f t="shared" si="38"/>
        <v>5.7569296375266525E-2</v>
      </c>
      <c r="G70" s="2">
        <v>0.5</v>
      </c>
      <c r="H70" s="3">
        <f t="shared" si="39"/>
        <v>0.25163094128611369</v>
      </c>
      <c r="I70" s="3">
        <f t="shared" si="40"/>
        <v>0.74836905871388626</v>
      </c>
      <c r="J70" s="5">
        <f t="shared" si="47"/>
        <v>60144.673639839864</v>
      </c>
      <c r="K70" s="5">
        <f t="shared" si="41"/>
        <v>15134.260841339013</v>
      </c>
      <c r="L70" s="5">
        <f t="shared" si="42"/>
        <v>262887.71609585173</v>
      </c>
      <c r="M70" s="5">
        <f t="shared" si="32"/>
        <v>632445.91694799822</v>
      </c>
      <c r="N70" s="33">
        <f t="shared" si="43"/>
        <v>10.515410237907846</v>
      </c>
      <c r="O70" s="4"/>
      <c r="Q70" s="27" t="s">
        <v>66</v>
      </c>
      <c r="R70" s="29">
        <f t="shared" si="33"/>
        <v>60144.673639839864</v>
      </c>
      <c r="S70" s="29">
        <f t="shared" si="34"/>
        <v>262887.71609585173</v>
      </c>
      <c r="T70" s="35">
        <f t="shared" si="35"/>
        <v>10.515410237907846</v>
      </c>
      <c r="U70" s="42">
        <v>0.67065690345363116</v>
      </c>
      <c r="V70" s="43">
        <f t="shared" si="48"/>
        <v>0.32934309654636884</v>
      </c>
      <c r="W70" s="29">
        <f t="shared" si="44"/>
        <v>176307.46163284124</v>
      </c>
      <c r="X70" s="29">
        <f t="shared" si="36"/>
        <v>400290.95547126082</v>
      </c>
      <c r="Y70" s="35">
        <f t="shared" si="45"/>
        <v>6.6554680779929924</v>
      </c>
      <c r="Z70" s="36">
        <f t="shared" si="46"/>
        <v>3.8599421599148531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583</v>
      </c>
      <c r="E71" s="49">
        <f t="shared" si="49"/>
        <v>46</v>
      </c>
      <c r="F71" s="3">
        <f t="shared" si="38"/>
        <v>7.8902229845626073E-2</v>
      </c>
      <c r="G71" s="2">
        <v>0.5</v>
      </c>
      <c r="H71" s="3">
        <f t="shared" si="39"/>
        <v>0.32951289398280803</v>
      </c>
      <c r="I71" s="3">
        <f t="shared" si="40"/>
        <v>0.67048710601719197</v>
      </c>
      <c r="J71" s="5">
        <f t="shared" si="47"/>
        <v>45010.412798500845</v>
      </c>
      <c r="K71" s="5">
        <f t="shared" si="41"/>
        <v>14831.511380594835</v>
      </c>
      <c r="L71" s="5">
        <f t="shared" si="42"/>
        <v>187973.28554101713</v>
      </c>
      <c r="M71" s="5">
        <f>L71+M72</f>
        <v>369558.20085214649</v>
      </c>
      <c r="N71" s="33">
        <f t="shared" si="43"/>
        <v>8.2105045893837101</v>
      </c>
      <c r="O71" s="4"/>
      <c r="Q71" s="27" t="s">
        <v>68</v>
      </c>
      <c r="R71" s="29">
        <f t="shared" si="33"/>
        <v>45010.412798500845</v>
      </c>
      <c r="S71" s="29">
        <f t="shared" si="34"/>
        <v>187973.28554101713</v>
      </c>
      <c r="T71" s="35">
        <f t="shared" si="35"/>
        <v>8.2105045893837101</v>
      </c>
      <c r="U71" s="42">
        <v>0.63527807449444496</v>
      </c>
      <c r="V71" s="43">
        <f t="shared" si="48"/>
        <v>0.36472192550555504</v>
      </c>
      <c r="W71" s="29">
        <f t="shared" si="44"/>
        <v>119415.30689489185</v>
      </c>
      <c r="X71" s="29">
        <f>X72+W71</f>
        <v>223983.49383841961</v>
      </c>
      <c r="Y71" s="35">
        <f t="shared" si="45"/>
        <v>4.9762594900236019</v>
      </c>
      <c r="Z71" s="36">
        <f t="shared" si="46"/>
        <v>3.2342450993601082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355</v>
      </c>
      <c r="E72" s="50">
        <f t="shared" si="49"/>
        <v>59</v>
      </c>
      <c r="F72" s="17">
        <f t="shared" si="38"/>
        <v>0.16619718309859155</v>
      </c>
      <c r="G72" s="12"/>
      <c r="H72" s="17">
        <v>1</v>
      </c>
      <c r="I72" s="17">
        <f t="shared" si="40"/>
        <v>0</v>
      </c>
      <c r="J72" s="21">
        <f t="shared" si="47"/>
        <v>30178.90141790601</v>
      </c>
      <c r="K72" s="21">
        <f t="shared" si="41"/>
        <v>30178.90141790601</v>
      </c>
      <c r="L72" s="21">
        <f>K72/F72</f>
        <v>181584.91531112939</v>
      </c>
      <c r="M72" s="21">
        <f>L72</f>
        <v>181584.91531112939</v>
      </c>
      <c r="N72" s="34">
        <f t="shared" si="43"/>
        <v>6.0169491525423728</v>
      </c>
      <c r="O72" s="4"/>
      <c r="Q72" s="30" t="s">
        <v>69</v>
      </c>
      <c r="R72" s="31">
        <f t="shared" si="33"/>
        <v>30178.90141790601</v>
      </c>
      <c r="S72" s="31">
        <f t="shared" si="34"/>
        <v>181584.91531112939</v>
      </c>
      <c r="T72" s="38">
        <f t="shared" si="35"/>
        <v>6.0169491525423728</v>
      </c>
      <c r="U72" s="44">
        <v>0.57586384179742911</v>
      </c>
      <c r="V72" s="45">
        <f t="shared" si="48"/>
        <v>0.42413615820257089</v>
      </c>
      <c r="W72" s="31">
        <f t="shared" si="44"/>
        <v>104568.18694352778</v>
      </c>
      <c r="X72" s="31">
        <f>W72</f>
        <v>104568.18694352778</v>
      </c>
      <c r="Y72" s="38">
        <f t="shared" si="45"/>
        <v>3.4649434548828362</v>
      </c>
      <c r="Z72" s="37">
        <f t="shared" si="46"/>
        <v>2.5520056976595367</v>
      </c>
    </row>
    <row r="73" spans="1:26" s="2" customFormat="1" ht="13.2" x14ac:dyDescent="0.25">
      <c r="B73" s="2" t="s">
        <v>70</v>
      </c>
      <c r="D73" s="25">
        <f>SUM(D54:D72)</f>
        <v>49737</v>
      </c>
      <c r="E73" s="25">
        <f>SUM(E54:E72)</f>
        <v>440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70.437456079375892</v>
      </c>
      <c r="F78" s="54">
        <f>$Y$4</f>
        <v>64.143993112191993</v>
      </c>
      <c r="G78" s="54">
        <f>E78-F78</f>
        <v>6.2934629671838991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78.00770856445439</v>
      </c>
      <c r="F79" s="54">
        <f>$Y$29</f>
        <v>69.232865911580618</v>
      </c>
      <c r="G79" s="54">
        <f t="shared" ref="G79:G80" si="50">E79-F79</f>
        <v>8.7748426528737724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74.052144283397766</v>
      </c>
      <c r="F80" s="54">
        <f>$Y$54</f>
        <v>65.959364178533704</v>
      </c>
      <c r="G80" s="54">
        <f t="shared" si="50"/>
        <v>8.0927801048640617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workbookViewId="0">
      <selection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157</v>
      </c>
      <c r="E4">
        <v>1</v>
      </c>
      <c r="F4" s="3">
        <f>E4/D4</f>
        <v>6.369426751592357E-3</v>
      </c>
      <c r="G4" s="2">
        <v>0.3</v>
      </c>
      <c r="H4" s="18">
        <f>C4*F4/(1+(1-G4)*C4*F4)</f>
        <v>6.3411540900443876E-3</v>
      </c>
      <c r="I4" s="18">
        <f>1-H4</f>
        <v>0.99365884590995557</v>
      </c>
      <c r="J4" s="41">
        <v>100000</v>
      </c>
      <c r="K4" s="20">
        <f>J4*H4</f>
        <v>634.11540900443879</v>
      </c>
      <c r="L4" s="20">
        <f>C4*(J5+G4*K4)</f>
        <v>99556.119213696889</v>
      </c>
      <c r="M4" s="5">
        <f t="shared" ref="M4:M20" si="0">L4+M5</f>
        <v>7109696.2140030218</v>
      </c>
      <c r="N4" s="32">
        <f>M4/J4</f>
        <v>71.096962140030215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99556.119213696889</v>
      </c>
      <c r="T4" s="35">
        <f t="shared" ref="T4:T22" si="3">N4</f>
        <v>71.096962140030215</v>
      </c>
      <c r="U4" s="42">
        <v>0.96680194174873568</v>
      </c>
      <c r="V4" s="43">
        <f>1-U4</f>
        <v>3.3198058251264317E-2</v>
      </c>
      <c r="W4" s="29">
        <f>S4*U4</f>
        <v>96251.049368770764</v>
      </c>
      <c r="X4" s="29">
        <f t="shared" ref="X4:X20" si="4">X5+W4</f>
        <v>6466911.2758462401</v>
      </c>
      <c r="Y4" s="40">
        <f>X4/R4</f>
        <v>64.669112758462404</v>
      </c>
      <c r="Z4" s="36">
        <f>T4-Y4</f>
        <v>6.4278493815678104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811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99365.884590995556</v>
      </c>
      <c r="K5" s="5">
        <f t="shared" ref="K5:K22" si="8">J5*H5</f>
        <v>0</v>
      </c>
      <c r="L5" s="5">
        <f t="shared" ref="L5:L21" si="9">C5*(J6+G5*K5)</f>
        <v>397463.53836398222</v>
      </c>
      <c r="M5" s="5">
        <f t="shared" si="0"/>
        <v>7010140.0947893253</v>
      </c>
      <c r="N5" s="33">
        <f t="shared" ref="N5:N22" si="10">M5/J5</f>
        <v>70.548761515524987</v>
      </c>
      <c r="O5" s="4"/>
      <c r="Q5" s="27" t="s">
        <v>36</v>
      </c>
      <c r="R5" s="29">
        <f t="shared" si="1"/>
        <v>99365.884590995556</v>
      </c>
      <c r="S5" s="29">
        <f t="shared" si="2"/>
        <v>397463.53836398222</v>
      </c>
      <c r="T5" s="35">
        <f t="shared" si="3"/>
        <v>70.548761515524987</v>
      </c>
      <c r="U5" s="42">
        <v>0.96680194174873568</v>
      </c>
      <c r="V5" s="43">
        <f>1-U5</f>
        <v>3.3198058251264317E-2</v>
      </c>
      <c r="W5" s="29">
        <f t="shared" ref="W5:W22" si="11">S5*U5</f>
        <v>384268.52066462109</v>
      </c>
      <c r="X5" s="29">
        <f t="shared" si="4"/>
        <v>6370660.2264774693</v>
      </c>
      <c r="Y5" s="35">
        <f t="shared" ref="Y5:Y22" si="12">X5/R5</f>
        <v>64.113153651276136</v>
      </c>
      <c r="Z5" s="36">
        <f t="shared" ref="Z5:Z22" si="13">T5-Y5</f>
        <v>6.4356078642488512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1413</v>
      </c>
      <c r="E6">
        <v>1</v>
      </c>
      <c r="F6" s="3">
        <f t="shared" si="5"/>
        <v>7.0771408351026188E-4</v>
      </c>
      <c r="G6" s="2">
        <v>0.5</v>
      </c>
      <c r="H6" s="3">
        <f t="shared" si="6"/>
        <v>3.532320734722713E-3</v>
      </c>
      <c r="I6" s="3">
        <f t="shared" si="7"/>
        <v>0.99646767926527724</v>
      </c>
      <c r="J6" s="5">
        <f t="shared" ref="J6:J22" si="14">I5*J5</f>
        <v>99365.884590995556</v>
      </c>
      <c r="K6" s="5">
        <f t="shared" si="8"/>
        <v>350.99217446483772</v>
      </c>
      <c r="L6" s="5">
        <f t="shared" si="9"/>
        <v>495951.94251881563</v>
      </c>
      <c r="M6" s="5">
        <f t="shared" si="0"/>
        <v>6612676.5564253433</v>
      </c>
      <c r="N6" s="33">
        <f t="shared" si="10"/>
        <v>66.548761515525001</v>
      </c>
      <c r="O6" s="4"/>
      <c r="Q6" s="27" t="s">
        <v>38</v>
      </c>
      <c r="R6" s="29">
        <f t="shared" si="1"/>
        <v>99365.884590995556</v>
      </c>
      <c r="S6" s="29">
        <f t="shared" si="2"/>
        <v>495951.94251881563</v>
      </c>
      <c r="T6" s="35">
        <f t="shared" si="3"/>
        <v>66.548761515525001</v>
      </c>
      <c r="U6" s="42">
        <v>0.96680194174873568</v>
      </c>
      <c r="V6" s="43">
        <f>1-U6</f>
        <v>3.3198058251264317E-2</v>
      </c>
      <c r="W6" s="29">
        <f t="shared" si="11"/>
        <v>479487.30104124831</v>
      </c>
      <c r="X6" s="29">
        <f t="shared" si="4"/>
        <v>5986391.7058128482</v>
      </c>
      <c r="Y6" s="35">
        <f t="shared" si="12"/>
        <v>60.245945884281184</v>
      </c>
      <c r="Z6" s="36">
        <f t="shared" si="13"/>
        <v>6.3028156312438171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1527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99014.892416530711</v>
      </c>
      <c r="K7" s="5">
        <f t="shared" si="8"/>
        <v>0</v>
      </c>
      <c r="L7" s="5">
        <f t="shared" si="9"/>
        <v>495074.46208265354</v>
      </c>
      <c r="M7" s="5">
        <f t="shared" si="0"/>
        <v>6116724.6139065279</v>
      </c>
      <c r="N7" s="33">
        <f t="shared" si="10"/>
        <v>61.775804271694888</v>
      </c>
      <c r="O7" s="4"/>
      <c r="Q7" s="27" t="s">
        <v>40</v>
      </c>
      <c r="R7" s="29">
        <f t="shared" si="1"/>
        <v>99014.892416530711</v>
      </c>
      <c r="S7" s="29">
        <f t="shared" si="2"/>
        <v>495074.46208265354</v>
      </c>
      <c r="T7" s="35">
        <f t="shared" si="3"/>
        <v>61.775804271694888</v>
      </c>
      <c r="U7" s="42">
        <v>0.96680194174873568</v>
      </c>
      <c r="V7" s="43">
        <f>1-U7</f>
        <v>3.3198058251264317E-2</v>
      </c>
      <c r="W7" s="29">
        <f t="shared" si="11"/>
        <v>478638.95125172025</v>
      </c>
      <c r="X7" s="29">
        <f t="shared" si="4"/>
        <v>5506904.4047715999</v>
      </c>
      <c r="Y7" s="35">
        <f t="shared" si="12"/>
        <v>55.616930649234462</v>
      </c>
      <c r="Z7" s="36">
        <f t="shared" si="13"/>
        <v>6.1588736224604261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1548</v>
      </c>
      <c r="E8">
        <v>1</v>
      </c>
      <c r="F8" s="3">
        <f t="shared" si="5"/>
        <v>6.459948320413437E-4</v>
      </c>
      <c r="G8" s="2">
        <v>0.5</v>
      </c>
      <c r="H8" s="3">
        <f t="shared" si="6"/>
        <v>3.2247662044501773E-3</v>
      </c>
      <c r="I8" s="3">
        <f t="shared" si="7"/>
        <v>0.99677523379554978</v>
      </c>
      <c r="J8" s="5">
        <f t="shared" si="14"/>
        <v>99014.892416530711</v>
      </c>
      <c r="K8" s="5">
        <f t="shared" si="8"/>
        <v>319.29987880209836</v>
      </c>
      <c r="L8" s="5">
        <f t="shared" si="9"/>
        <v>494276.21238564828</v>
      </c>
      <c r="M8" s="5">
        <f t="shared" si="0"/>
        <v>5621650.1518238746</v>
      </c>
      <c r="N8" s="33">
        <f t="shared" si="10"/>
        <v>56.775804271694895</v>
      </c>
      <c r="O8" s="4"/>
      <c r="Q8" s="27" t="s">
        <v>42</v>
      </c>
      <c r="R8" s="29">
        <f t="shared" si="1"/>
        <v>99014.892416530711</v>
      </c>
      <c r="S8" s="29">
        <f t="shared" si="2"/>
        <v>494276.21238564828</v>
      </c>
      <c r="T8" s="35">
        <f t="shared" si="3"/>
        <v>56.775804271694895</v>
      </c>
      <c r="U8" s="42">
        <v>0.96680194174873568</v>
      </c>
      <c r="V8" s="43">
        <f>1-U8</f>
        <v>3.3198058251264317E-2</v>
      </c>
      <c r="W8" s="29">
        <f t="shared" si="11"/>
        <v>477867.20189465524</v>
      </c>
      <c r="X8" s="29">
        <f t="shared" si="4"/>
        <v>5028265.4535198798</v>
      </c>
      <c r="Y8" s="35">
        <f t="shared" si="12"/>
        <v>50.78292094049079</v>
      </c>
      <c r="Z8" s="36">
        <f t="shared" si="13"/>
        <v>5.992883331204105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1481</v>
      </c>
      <c r="E9">
        <v>2</v>
      </c>
      <c r="F9" s="3">
        <f t="shared" si="5"/>
        <v>1.3504388926401081E-3</v>
      </c>
      <c r="G9" s="2">
        <v>0.5</v>
      </c>
      <c r="H9" s="3">
        <f t="shared" si="6"/>
        <v>6.7294751009421266E-3</v>
      </c>
      <c r="I9" s="3">
        <f t="shared" si="7"/>
        <v>0.99327052489905787</v>
      </c>
      <c r="J9" s="5">
        <f t="shared" si="14"/>
        <v>98695.592537728604</v>
      </c>
      <c r="K9" s="5">
        <f t="shared" si="8"/>
        <v>664.16953255537419</v>
      </c>
      <c r="L9" s="5">
        <f t="shared" si="9"/>
        <v>491817.53885725461</v>
      </c>
      <c r="M9" s="5">
        <f t="shared" si="0"/>
        <v>5127373.9394382266</v>
      </c>
      <c r="N9" s="33">
        <f t="shared" si="10"/>
        <v>51.951397297484917</v>
      </c>
      <c r="O9" s="4"/>
      <c r="Q9" s="27" t="s">
        <v>44</v>
      </c>
      <c r="R9" s="29">
        <f t="shared" si="1"/>
        <v>98695.592537728604</v>
      </c>
      <c r="S9" s="29">
        <f t="shared" si="2"/>
        <v>491817.53885725461</v>
      </c>
      <c r="T9" s="35">
        <f t="shared" si="3"/>
        <v>51.951397297484917</v>
      </c>
      <c r="U9" s="42">
        <v>0.9555940589531835</v>
      </c>
      <c r="V9" s="43">
        <f t="shared" ref="V9:V22" si="15">1-U9</f>
        <v>4.4405941046816499E-2</v>
      </c>
      <c r="W9" s="29">
        <f t="shared" si="11"/>
        <v>469977.91822096898</v>
      </c>
      <c r="X9" s="29">
        <f t="shared" si="4"/>
        <v>4550398.2516252249</v>
      </c>
      <c r="Y9" s="35">
        <f t="shared" si="12"/>
        <v>46.105384593397453</v>
      </c>
      <c r="Z9" s="36">
        <f t="shared" si="13"/>
        <v>5.8460127040874639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1962</v>
      </c>
      <c r="E10">
        <v>7</v>
      </c>
      <c r="F10" s="3">
        <f t="shared" si="5"/>
        <v>3.5677879714576962E-3</v>
      </c>
      <c r="G10" s="2">
        <v>0.5</v>
      </c>
      <c r="H10" s="3">
        <f t="shared" si="6"/>
        <v>1.768123263450366E-2</v>
      </c>
      <c r="I10" s="3">
        <f t="shared" si="7"/>
        <v>0.98231876736549639</v>
      </c>
      <c r="J10" s="5">
        <f t="shared" si="14"/>
        <v>98031.42300517323</v>
      </c>
      <c r="K10" s="5">
        <f t="shared" si="8"/>
        <v>1733.3163956459018</v>
      </c>
      <c r="L10" s="5">
        <f t="shared" si="9"/>
        <v>485823.82403675141</v>
      </c>
      <c r="M10" s="5">
        <f t="shared" si="0"/>
        <v>4635556.4005809724</v>
      </c>
      <c r="N10" s="33">
        <f t="shared" si="10"/>
        <v>47.286433864541053</v>
      </c>
      <c r="O10" s="4"/>
      <c r="Q10" s="27" t="s">
        <v>46</v>
      </c>
      <c r="R10" s="29">
        <f t="shared" si="1"/>
        <v>98031.42300517323</v>
      </c>
      <c r="S10" s="29">
        <f t="shared" si="2"/>
        <v>485823.82403675141</v>
      </c>
      <c r="T10" s="35">
        <f t="shared" si="3"/>
        <v>47.286433864541053</v>
      </c>
      <c r="U10" s="42">
        <v>0.96363095511775332</v>
      </c>
      <c r="V10" s="43">
        <f t="shared" si="15"/>
        <v>3.6369044882246682E-2</v>
      </c>
      <c r="W10" s="29">
        <f t="shared" si="11"/>
        <v>468154.87557549408</v>
      </c>
      <c r="X10" s="29">
        <f t="shared" si="4"/>
        <v>4080420.333404256</v>
      </c>
      <c r="Y10" s="35">
        <f t="shared" si="12"/>
        <v>41.623595866693961</v>
      </c>
      <c r="Z10" s="36">
        <f t="shared" si="13"/>
        <v>5.6628379978470917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1789</v>
      </c>
      <c r="E11">
        <v>5</v>
      </c>
      <c r="F11" s="3">
        <f t="shared" si="5"/>
        <v>2.7948574622694241E-3</v>
      </c>
      <c r="G11" s="2">
        <v>0.5</v>
      </c>
      <c r="H11" s="3">
        <f t="shared" si="6"/>
        <v>1.3877324451845682E-2</v>
      </c>
      <c r="I11" s="3">
        <f t="shared" si="7"/>
        <v>0.98612267554815436</v>
      </c>
      <c r="J11" s="5">
        <f t="shared" si="14"/>
        <v>96298.106609527327</v>
      </c>
      <c r="K11" s="5">
        <f t="shared" si="8"/>
        <v>1336.3600695188359</v>
      </c>
      <c r="L11" s="5">
        <f t="shared" si="9"/>
        <v>478149.63287383952</v>
      </c>
      <c r="M11" s="5">
        <f t="shared" si="0"/>
        <v>4149732.5765442206</v>
      </c>
      <c r="N11" s="33">
        <f t="shared" si="10"/>
        <v>43.092566641737726</v>
      </c>
      <c r="O11" s="4"/>
      <c r="Q11" s="27" t="s">
        <v>48</v>
      </c>
      <c r="R11" s="29">
        <f t="shared" si="1"/>
        <v>96298.106609527327</v>
      </c>
      <c r="S11" s="29">
        <f t="shared" si="2"/>
        <v>478149.63287383952</v>
      </c>
      <c r="T11" s="35">
        <f t="shared" si="3"/>
        <v>43.092566641737726</v>
      </c>
      <c r="U11" s="42">
        <v>0.96005435016735896</v>
      </c>
      <c r="V11" s="43">
        <f t="shared" si="15"/>
        <v>3.9945649832641039E-2</v>
      </c>
      <c r="W11" s="29">
        <f t="shared" si="11"/>
        <v>459049.63507145527</v>
      </c>
      <c r="X11" s="29">
        <f t="shared" si="4"/>
        <v>3612265.457828762</v>
      </c>
      <c r="Y11" s="35">
        <f t="shared" si="12"/>
        <v>37.511282256834939</v>
      </c>
      <c r="Z11" s="36">
        <f t="shared" si="13"/>
        <v>5.5812843849027871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1815</v>
      </c>
      <c r="E12">
        <v>10</v>
      </c>
      <c r="F12" s="3">
        <f t="shared" si="5"/>
        <v>5.5096418732782371E-3</v>
      </c>
      <c r="G12" s="2">
        <v>0.5</v>
      </c>
      <c r="H12" s="3">
        <f t="shared" si="6"/>
        <v>2.717391304347826E-2</v>
      </c>
      <c r="I12" s="3">
        <f t="shared" si="7"/>
        <v>0.97282608695652173</v>
      </c>
      <c r="J12" s="5">
        <f t="shared" si="14"/>
        <v>94961.746540008491</v>
      </c>
      <c r="K12" s="5">
        <f t="shared" si="8"/>
        <v>2580.4822429350133</v>
      </c>
      <c r="L12" s="5">
        <f t="shared" si="9"/>
        <v>468357.5270927049</v>
      </c>
      <c r="M12" s="5">
        <f t="shared" si="0"/>
        <v>3671582.9436703809</v>
      </c>
      <c r="N12" s="33">
        <f t="shared" si="10"/>
        <v>38.663810191438508</v>
      </c>
      <c r="O12" s="4"/>
      <c r="Q12" s="27" t="s">
        <v>50</v>
      </c>
      <c r="R12" s="29">
        <f t="shared" si="1"/>
        <v>94961.746540008491</v>
      </c>
      <c r="S12" s="29">
        <f t="shared" si="2"/>
        <v>468357.5270927049</v>
      </c>
      <c r="T12" s="35">
        <f t="shared" si="3"/>
        <v>38.663810191438508</v>
      </c>
      <c r="U12" s="42">
        <v>0.94127750867207383</v>
      </c>
      <c r="V12" s="43">
        <f t="shared" si="15"/>
        <v>5.8722491327926174E-2</v>
      </c>
      <c r="W12" s="29">
        <f t="shared" si="11"/>
        <v>440854.40626963461</v>
      </c>
      <c r="X12" s="29">
        <f t="shared" si="4"/>
        <v>3153215.822757307</v>
      </c>
      <c r="Y12" s="35">
        <f t="shared" si="12"/>
        <v>33.205116140411555</v>
      </c>
      <c r="Z12" s="36">
        <f t="shared" si="13"/>
        <v>5.4586940510269528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2039</v>
      </c>
      <c r="E13">
        <v>11</v>
      </c>
      <c r="F13" s="3">
        <f t="shared" si="5"/>
        <v>5.3948013732221679E-3</v>
      </c>
      <c r="G13" s="2">
        <v>0.5</v>
      </c>
      <c r="H13" s="3">
        <f t="shared" si="6"/>
        <v>2.6615049600774255E-2</v>
      </c>
      <c r="I13" s="3">
        <f t="shared" si="7"/>
        <v>0.97338495039922579</v>
      </c>
      <c r="J13" s="5">
        <f t="shared" si="14"/>
        <v>92381.264297073474</v>
      </c>
      <c r="K13" s="5">
        <f t="shared" si="8"/>
        <v>2458.7319314488464</v>
      </c>
      <c r="L13" s="5">
        <f t="shared" si="9"/>
        <v>455759.49165674532</v>
      </c>
      <c r="M13" s="5">
        <f t="shared" si="0"/>
        <v>3203225.4165776758</v>
      </c>
      <c r="N13" s="33">
        <f t="shared" si="10"/>
        <v>34.673972487288744</v>
      </c>
      <c r="O13" s="4"/>
      <c r="Q13" s="27" t="s">
        <v>52</v>
      </c>
      <c r="R13" s="29">
        <f t="shared" si="1"/>
        <v>92381.264297073474</v>
      </c>
      <c r="S13" s="29">
        <f t="shared" si="2"/>
        <v>455759.49165674532</v>
      </c>
      <c r="T13" s="35">
        <f t="shared" si="3"/>
        <v>34.673972487288744</v>
      </c>
      <c r="U13" s="42">
        <v>0.95386474178345915</v>
      </c>
      <c r="V13" s="43">
        <f t="shared" si="15"/>
        <v>4.6135258216540853E-2</v>
      </c>
      <c r="W13" s="29">
        <f t="shared" si="11"/>
        <v>434732.90982452198</v>
      </c>
      <c r="X13" s="29">
        <f t="shared" si="4"/>
        <v>2712361.4164876724</v>
      </c>
      <c r="Y13" s="35">
        <f t="shared" si="12"/>
        <v>29.360514138077203</v>
      </c>
      <c r="Z13" s="36">
        <f t="shared" si="13"/>
        <v>5.3134583492115404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2063</v>
      </c>
      <c r="E14">
        <v>25</v>
      </c>
      <c r="F14" s="3">
        <f t="shared" si="5"/>
        <v>1.2118274357731459E-2</v>
      </c>
      <c r="G14" s="2">
        <v>0.5</v>
      </c>
      <c r="H14" s="3">
        <f t="shared" si="6"/>
        <v>5.8809691837214774E-2</v>
      </c>
      <c r="I14" s="3">
        <f t="shared" si="7"/>
        <v>0.94119030816278526</v>
      </c>
      <c r="J14" s="5">
        <f t="shared" si="14"/>
        <v>89922.532365624633</v>
      </c>
      <c r="K14" s="5">
        <f t="shared" si="8"/>
        <v>5288.3164176443561</v>
      </c>
      <c r="L14" s="5">
        <f t="shared" si="9"/>
        <v>436391.87078401225</v>
      </c>
      <c r="M14" s="5">
        <f t="shared" si="0"/>
        <v>2747465.9249209305</v>
      </c>
      <c r="N14" s="33">
        <f t="shared" si="10"/>
        <v>30.553698307224554</v>
      </c>
      <c r="O14" s="4"/>
      <c r="Q14" s="27" t="s">
        <v>54</v>
      </c>
      <c r="R14" s="29">
        <f t="shared" si="1"/>
        <v>89922.532365624633</v>
      </c>
      <c r="S14" s="29">
        <f t="shared" si="2"/>
        <v>436391.87078401225</v>
      </c>
      <c r="T14" s="35">
        <f t="shared" si="3"/>
        <v>30.553698307224554</v>
      </c>
      <c r="U14" s="42">
        <v>0.94210046609890041</v>
      </c>
      <c r="V14" s="43">
        <f t="shared" si="15"/>
        <v>5.7899533901099587E-2</v>
      </c>
      <c r="W14" s="29">
        <f t="shared" si="11"/>
        <v>411124.98486738908</v>
      </c>
      <c r="X14" s="29">
        <f t="shared" si="4"/>
        <v>2277628.5066631502</v>
      </c>
      <c r="Y14" s="35">
        <f t="shared" si="12"/>
        <v>25.328785197044077</v>
      </c>
      <c r="Z14" s="36">
        <f t="shared" si="13"/>
        <v>5.2249131101804771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2116</v>
      </c>
      <c r="E15">
        <v>23</v>
      </c>
      <c r="F15" s="3">
        <f t="shared" si="5"/>
        <v>1.0869565217391304E-2</v>
      </c>
      <c r="G15" s="2">
        <v>0.5</v>
      </c>
      <c r="H15" s="3">
        <f t="shared" si="6"/>
        <v>5.2910052910052907E-2</v>
      </c>
      <c r="I15" s="3">
        <f t="shared" si="7"/>
        <v>0.94708994708994709</v>
      </c>
      <c r="J15" s="5">
        <f t="shared" si="14"/>
        <v>84634.215947980279</v>
      </c>
      <c r="K15" s="5">
        <f t="shared" si="8"/>
        <v>4478.0008438084806</v>
      </c>
      <c r="L15" s="5">
        <f t="shared" si="9"/>
        <v>411976.07763038023</v>
      </c>
      <c r="M15" s="5">
        <f t="shared" si="0"/>
        <v>2311074.0541369184</v>
      </c>
      <c r="N15" s="33">
        <f t="shared" si="10"/>
        <v>27.306616221947408</v>
      </c>
      <c r="O15" s="4"/>
      <c r="Q15" s="27" t="s">
        <v>56</v>
      </c>
      <c r="R15" s="29">
        <f t="shared" si="1"/>
        <v>84634.215947980279</v>
      </c>
      <c r="S15" s="29">
        <f t="shared" si="2"/>
        <v>411976.07763038023</v>
      </c>
      <c r="T15" s="35">
        <f t="shared" si="3"/>
        <v>27.306616221947408</v>
      </c>
      <c r="U15" s="42">
        <v>0.91645683631107144</v>
      </c>
      <c r="V15" s="43">
        <f t="shared" si="15"/>
        <v>8.3543163688928557E-2</v>
      </c>
      <c r="W15" s="29">
        <f t="shared" si="11"/>
        <v>377558.29274098261</v>
      </c>
      <c r="X15" s="29">
        <f t="shared" si="4"/>
        <v>1866503.5217957613</v>
      </c>
      <c r="Y15" s="35">
        <f t="shared" si="12"/>
        <v>22.053769871785569</v>
      </c>
      <c r="Z15" s="36">
        <f t="shared" si="13"/>
        <v>5.252846350161839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1851</v>
      </c>
      <c r="E16">
        <v>18</v>
      </c>
      <c r="F16" s="3">
        <f t="shared" si="5"/>
        <v>9.7244732576985422E-3</v>
      </c>
      <c r="G16" s="2">
        <v>0.5</v>
      </c>
      <c r="H16" s="3">
        <f t="shared" si="6"/>
        <v>4.746835443037975E-2</v>
      </c>
      <c r="I16" s="3">
        <f t="shared" si="7"/>
        <v>0.95253164556962022</v>
      </c>
      <c r="J16" s="5">
        <f t="shared" si="14"/>
        <v>80156.215104171803</v>
      </c>
      <c r="K16" s="5">
        <f t="shared" si="8"/>
        <v>3804.883628362586</v>
      </c>
      <c r="L16" s="5">
        <f t="shared" si="9"/>
        <v>391268.86644995253</v>
      </c>
      <c r="M16" s="5">
        <f t="shared" si="0"/>
        <v>1899097.9765065382</v>
      </c>
      <c r="N16" s="33">
        <f t="shared" si="10"/>
        <v>23.692460703620448</v>
      </c>
      <c r="O16" s="4"/>
      <c r="Q16" s="27" t="s">
        <v>58</v>
      </c>
      <c r="R16" s="29">
        <f t="shared" si="1"/>
        <v>80156.215104171803</v>
      </c>
      <c r="S16" s="29">
        <f t="shared" si="2"/>
        <v>391268.86644995253</v>
      </c>
      <c r="T16" s="35">
        <f t="shared" si="3"/>
        <v>23.692460703620448</v>
      </c>
      <c r="U16" s="42">
        <v>0.8859396016463057</v>
      </c>
      <c r="V16" s="43">
        <f t="shared" si="15"/>
        <v>0.1140603983536943</v>
      </c>
      <c r="W16" s="29">
        <f t="shared" si="11"/>
        <v>346640.5836792725</v>
      </c>
      <c r="X16" s="29">
        <f t="shared" si="4"/>
        <v>1488945.2290547788</v>
      </c>
      <c r="Y16" s="35">
        <f t="shared" si="12"/>
        <v>18.575543108163615</v>
      </c>
      <c r="Z16" s="36">
        <f t="shared" si="13"/>
        <v>5.1169175954568331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1400</v>
      </c>
      <c r="E17">
        <v>24</v>
      </c>
      <c r="F17" s="3">
        <f t="shared" si="5"/>
        <v>1.7142857142857144E-2</v>
      </c>
      <c r="G17" s="2">
        <v>0.5</v>
      </c>
      <c r="H17" s="3">
        <f t="shared" si="6"/>
        <v>8.2191780821917804E-2</v>
      </c>
      <c r="I17" s="3">
        <f t="shared" si="7"/>
        <v>0.9178082191780822</v>
      </c>
      <c r="J17" s="5">
        <f t="shared" si="14"/>
        <v>76351.331475809216</v>
      </c>
      <c r="K17" s="5">
        <f t="shared" si="8"/>
        <v>6275.4519021213055</v>
      </c>
      <c r="L17" s="5">
        <f t="shared" si="9"/>
        <v>366068.02762374282</v>
      </c>
      <c r="M17" s="5">
        <f t="shared" si="0"/>
        <v>1507829.1100565856</v>
      </c>
      <c r="N17" s="33">
        <f t="shared" si="10"/>
        <v>19.7485633964919</v>
      </c>
      <c r="O17" s="4"/>
      <c r="Q17" s="27" t="s">
        <v>60</v>
      </c>
      <c r="R17" s="29">
        <f t="shared" si="1"/>
        <v>76351.331475809216</v>
      </c>
      <c r="S17" s="29">
        <f t="shared" si="2"/>
        <v>366068.02762374282</v>
      </c>
      <c r="T17" s="35">
        <f t="shared" si="3"/>
        <v>19.7485633964919</v>
      </c>
      <c r="U17" s="42">
        <v>0.85631920960893304</v>
      </c>
      <c r="V17" s="43">
        <f t="shared" si="15"/>
        <v>0.14368079039106696</v>
      </c>
      <c r="W17" s="29">
        <f t="shared" si="11"/>
        <v>313471.08407786454</v>
      </c>
      <c r="X17" s="29">
        <f t="shared" si="4"/>
        <v>1142304.6453755063</v>
      </c>
      <c r="Y17" s="35">
        <f t="shared" si="12"/>
        <v>14.961162081861382</v>
      </c>
      <c r="Z17" s="36">
        <f t="shared" si="13"/>
        <v>4.7874013146305181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1052</v>
      </c>
      <c r="E18">
        <v>27</v>
      </c>
      <c r="F18" s="3">
        <f t="shared" si="5"/>
        <v>2.5665399239543727E-2</v>
      </c>
      <c r="G18" s="2">
        <v>0.5</v>
      </c>
      <c r="H18" s="3">
        <f t="shared" si="6"/>
        <v>0.12058954890576153</v>
      </c>
      <c r="I18" s="3">
        <f t="shared" si="7"/>
        <v>0.87941045109423843</v>
      </c>
      <c r="J18" s="5">
        <f t="shared" si="14"/>
        <v>70075.879573687911</v>
      </c>
      <c r="K18" s="5">
        <f t="shared" si="8"/>
        <v>8450.4187069654927</v>
      </c>
      <c r="L18" s="5">
        <f t="shared" si="9"/>
        <v>329253.35110102582</v>
      </c>
      <c r="M18" s="5">
        <f t="shared" si="0"/>
        <v>1141761.0824328428</v>
      </c>
      <c r="N18" s="33">
        <f t="shared" si="10"/>
        <v>16.293210864834457</v>
      </c>
      <c r="O18" s="4"/>
      <c r="Q18" s="27" t="s">
        <v>62</v>
      </c>
      <c r="R18" s="29">
        <f t="shared" si="1"/>
        <v>70075.879573687911</v>
      </c>
      <c r="S18" s="29">
        <f t="shared" si="2"/>
        <v>329253.35110102582</v>
      </c>
      <c r="T18" s="35">
        <f t="shared" si="3"/>
        <v>16.293210864834457</v>
      </c>
      <c r="U18" s="42">
        <v>0.77613843304153718</v>
      </c>
      <c r="V18" s="43">
        <f t="shared" si="15"/>
        <v>0.22386156695846282</v>
      </c>
      <c r="W18" s="29">
        <f t="shared" si="11"/>
        <v>255546.17999722526</v>
      </c>
      <c r="X18" s="29">
        <f t="shared" si="4"/>
        <v>828833.56129764172</v>
      </c>
      <c r="Y18" s="35">
        <f t="shared" si="12"/>
        <v>11.827658337503795</v>
      </c>
      <c r="Z18" s="36">
        <f t="shared" si="13"/>
        <v>4.4655525273306615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785</v>
      </c>
      <c r="E19">
        <v>29</v>
      </c>
      <c r="F19" s="3">
        <f t="shared" si="5"/>
        <v>3.6942675159235668E-2</v>
      </c>
      <c r="G19" s="2">
        <v>0.5</v>
      </c>
      <c r="H19" s="3">
        <f t="shared" si="6"/>
        <v>0.1690962099125364</v>
      </c>
      <c r="I19" s="3">
        <f t="shared" si="7"/>
        <v>0.83090379008746362</v>
      </c>
      <c r="J19" s="5">
        <f t="shared" si="14"/>
        <v>61625.460866722417</v>
      </c>
      <c r="K19" s="5">
        <f t="shared" si="8"/>
        <v>10420.631866676091</v>
      </c>
      <c r="L19" s="5">
        <f t="shared" si="9"/>
        <v>282075.72466692183</v>
      </c>
      <c r="M19" s="5">
        <f t="shared" si="0"/>
        <v>812507.73133181687</v>
      </c>
      <c r="N19" s="33">
        <f t="shared" si="10"/>
        <v>13.184611034212466</v>
      </c>
      <c r="O19" s="4"/>
      <c r="Q19" s="27" t="s">
        <v>64</v>
      </c>
      <c r="R19" s="29">
        <f t="shared" si="1"/>
        <v>61625.460866722417</v>
      </c>
      <c r="S19" s="29">
        <f t="shared" si="2"/>
        <v>282075.72466692183</v>
      </c>
      <c r="T19" s="35">
        <f t="shared" si="3"/>
        <v>13.184611034212466</v>
      </c>
      <c r="U19" s="42">
        <v>0.73716277889453141</v>
      </c>
      <c r="V19" s="43">
        <f t="shared" si="15"/>
        <v>0.26283722110546859</v>
      </c>
      <c r="W19" s="29">
        <f t="shared" si="11"/>
        <v>207935.72505415682</v>
      </c>
      <c r="X19" s="29">
        <f t="shared" si="4"/>
        <v>573287.38130041643</v>
      </c>
      <c r="Y19" s="35">
        <f t="shared" si="12"/>
        <v>9.3027682590523249</v>
      </c>
      <c r="Z19" s="36">
        <f t="shared" si="13"/>
        <v>3.8818427751601412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447</v>
      </c>
      <c r="E20">
        <v>32</v>
      </c>
      <c r="F20" s="3">
        <f t="shared" si="5"/>
        <v>7.1588366890380312E-2</v>
      </c>
      <c r="G20" s="2">
        <v>0.5</v>
      </c>
      <c r="H20" s="3">
        <f t="shared" si="6"/>
        <v>0.30360531309297911</v>
      </c>
      <c r="I20" s="3">
        <f t="shared" si="7"/>
        <v>0.69639468690702089</v>
      </c>
      <c r="J20" s="5">
        <f t="shared" si="14"/>
        <v>51204.829000046324</v>
      </c>
      <c r="K20" s="5">
        <f t="shared" si="8"/>
        <v>15546.05814043152</v>
      </c>
      <c r="L20" s="5">
        <f t="shared" si="9"/>
        <v>217158.9996491528</v>
      </c>
      <c r="M20" s="5">
        <f t="shared" si="0"/>
        <v>530432.00666489499</v>
      </c>
      <c r="N20" s="33">
        <f t="shared" si="10"/>
        <v>10.359023104332897</v>
      </c>
      <c r="O20" s="4"/>
      <c r="Q20" s="27" t="s">
        <v>66</v>
      </c>
      <c r="R20" s="29">
        <f t="shared" si="1"/>
        <v>51204.829000046324</v>
      </c>
      <c r="S20" s="29">
        <f t="shared" si="2"/>
        <v>217158.9996491528</v>
      </c>
      <c r="T20" s="35">
        <f t="shared" si="3"/>
        <v>10.359023104332897</v>
      </c>
      <c r="U20" s="42">
        <v>0.7271372759570951</v>
      </c>
      <c r="V20" s="43">
        <f t="shared" si="15"/>
        <v>0.2728627240429049</v>
      </c>
      <c r="W20" s="29">
        <f t="shared" si="11"/>
        <v>157904.40345445272</v>
      </c>
      <c r="X20" s="29">
        <f t="shared" si="4"/>
        <v>365351.65624625958</v>
      </c>
      <c r="Y20" s="35">
        <f t="shared" si="12"/>
        <v>7.1351015789141501</v>
      </c>
      <c r="Z20" s="36">
        <f t="shared" si="13"/>
        <v>3.2239215254187465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247</v>
      </c>
      <c r="E21">
        <v>30</v>
      </c>
      <c r="F21" s="3">
        <f t="shared" si="5"/>
        <v>0.1214574898785425</v>
      </c>
      <c r="G21" s="2">
        <v>0.5</v>
      </c>
      <c r="H21" s="3">
        <f t="shared" si="6"/>
        <v>0.46583850931677012</v>
      </c>
      <c r="I21" s="3">
        <f t="shared" si="7"/>
        <v>0.53416149068322993</v>
      </c>
      <c r="J21" s="5">
        <f t="shared" si="14"/>
        <v>35658.7708596148</v>
      </c>
      <c r="K21" s="5">
        <f t="shared" si="8"/>
        <v>16611.228661311241</v>
      </c>
      <c r="L21" s="5">
        <f t="shared" si="9"/>
        <v>136765.78264479589</v>
      </c>
      <c r="M21" s="5">
        <f>L21+M22</f>
        <v>313273.00701574225</v>
      </c>
      <c r="N21" s="33">
        <f t="shared" si="10"/>
        <v>8.785300207039338</v>
      </c>
      <c r="O21" s="4"/>
      <c r="Q21" s="27" t="s">
        <v>68</v>
      </c>
      <c r="R21" s="29">
        <f t="shared" si="1"/>
        <v>35658.7708596148</v>
      </c>
      <c r="S21" s="29">
        <f t="shared" si="2"/>
        <v>136765.78264479589</v>
      </c>
      <c r="T21" s="35">
        <f t="shared" si="3"/>
        <v>8.785300207039338</v>
      </c>
      <c r="U21" s="42">
        <v>0.68635947845240242</v>
      </c>
      <c r="V21" s="43">
        <f t="shared" si="15"/>
        <v>0.31364052154759758</v>
      </c>
      <c r="W21" s="29">
        <f t="shared" si="11"/>
        <v>93870.491246216741</v>
      </c>
      <c r="X21" s="29">
        <f>X22+W21</f>
        <v>207447.25279180682</v>
      </c>
      <c r="Y21" s="35">
        <f t="shared" si="12"/>
        <v>5.8175659954322878</v>
      </c>
      <c r="Z21" s="36">
        <f t="shared" si="13"/>
        <v>2.9677342116070502</v>
      </c>
    </row>
    <row r="22" spans="1:26" s="2" customFormat="1" x14ac:dyDescent="0.25">
      <c r="A22" s="12">
        <v>19</v>
      </c>
      <c r="B22" s="13" t="s">
        <v>69</v>
      </c>
      <c r="C22" s="12"/>
      <c r="D22">
        <v>139</v>
      </c>
      <c r="E22">
        <v>15</v>
      </c>
      <c r="F22" s="17">
        <f t="shared" si="5"/>
        <v>0.1079136690647482</v>
      </c>
      <c r="G22" s="12"/>
      <c r="H22" s="17">
        <v>1</v>
      </c>
      <c r="I22" s="17">
        <f t="shared" si="7"/>
        <v>0</v>
      </c>
      <c r="J22" s="21">
        <f t="shared" si="14"/>
        <v>19047.542198303563</v>
      </c>
      <c r="K22" s="21">
        <f t="shared" si="8"/>
        <v>19047.542198303563</v>
      </c>
      <c r="L22" s="21">
        <f>K22/F22</f>
        <v>176507.22437094635</v>
      </c>
      <c r="M22" s="21">
        <f>L22</f>
        <v>176507.22437094635</v>
      </c>
      <c r="N22" s="34">
        <f t="shared" si="10"/>
        <v>9.2666666666666675</v>
      </c>
      <c r="O22" s="4"/>
      <c r="Q22" s="30" t="s">
        <v>69</v>
      </c>
      <c r="R22" s="31">
        <f t="shared" si="1"/>
        <v>19047.542198303563</v>
      </c>
      <c r="S22" s="31">
        <f t="shared" si="2"/>
        <v>176507.22437094635</v>
      </c>
      <c r="T22" s="38">
        <f t="shared" si="3"/>
        <v>9.2666666666666675</v>
      </c>
      <c r="U22" s="44">
        <v>0.64346806172022719</v>
      </c>
      <c r="V22" s="45">
        <f t="shared" si="15"/>
        <v>0.35653193827977281</v>
      </c>
      <c r="W22" s="31">
        <f t="shared" si="11"/>
        <v>113576.7615455901</v>
      </c>
      <c r="X22" s="31">
        <f>W22</f>
        <v>113576.7615455901</v>
      </c>
      <c r="Y22" s="38">
        <f t="shared" si="12"/>
        <v>5.9628040386074384</v>
      </c>
      <c r="Z22" s="37">
        <f t="shared" si="13"/>
        <v>3.3038626280592291</v>
      </c>
    </row>
    <row r="23" spans="1:26" s="2" customFormat="1" ht="13.2" x14ac:dyDescent="0.25">
      <c r="B23" s="2" t="s">
        <v>70</v>
      </c>
      <c r="D23" s="25">
        <f>SUM(D4:D22)</f>
        <v>24642</v>
      </c>
      <c r="E23" s="25">
        <f>SUM(E4:E22)</f>
        <v>261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125</v>
      </c>
      <c r="E29">
        <v>1</v>
      </c>
      <c r="F29" s="3">
        <f>E29/D29</f>
        <v>8.0000000000000002E-3</v>
      </c>
      <c r="G29" s="2">
        <v>0.3</v>
      </c>
      <c r="H29" s="18">
        <f>C29*F29/(1+(1-G29)*C29*F29)</f>
        <v>7.955449482895784E-3</v>
      </c>
      <c r="I29" s="18">
        <f>1-H29</f>
        <v>0.99204455051710416</v>
      </c>
      <c r="J29" s="19">
        <v>100000</v>
      </c>
      <c r="K29" s="20">
        <f>J29*H29</f>
        <v>795.54494828957843</v>
      </c>
      <c r="L29" s="20">
        <f>C29*(J30+G29*K29)</f>
        <v>99443.118536197289</v>
      </c>
      <c r="M29" s="5">
        <f t="shared" ref="M29:M45" si="16">L29+M30</f>
        <v>7703222.0314175123</v>
      </c>
      <c r="N29" s="32">
        <f>M29/J29</f>
        <v>77.03222031417512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99443.118536197289</v>
      </c>
      <c r="T29" s="35">
        <f t="shared" ref="T29:T47" si="19">N29</f>
        <v>77.03222031417512</v>
      </c>
      <c r="U29" s="42">
        <v>0.95864674002964168</v>
      </c>
      <c r="V29" s="43">
        <f>1-U29</f>
        <v>4.1353259970358325E-2</v>
      </c>
      <c r="W29" s="29">
        <f>S29*U29</f>
        <v>95330.821403106762</v>
      </c>
      <c r="X29" s="29">
        <f t="shared" ref="X29:X45" si="20">X30+W29</f>
        <v>6852087.1781781204</v>
      </c>
      <c r="Y29" s="40">
        <f>X29/R29</f>
        <v>68.52087178178121</v>
      </c>
      <c r="Z29" s="36">
        <f>T29-Y29</f>
        <v>8.5113485323939102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710</v>
      </c>
      <c r="E30">
        <v>1</v>
      </c>
      <c r="F30" s="3">
        <f t="shared" ref="F30:F47" si="21">E30/D30</f>
        <v>1.4084507042253522E-3</v>
      </c>
      <c r="G30" s="2">
        <v>0.4</v>
      </c>
      <c r="H30" s="3">
        <f t="shared" ref="H30:H46" si="22">C30*F30/(1+(1-G30)*C30*F30)</f>
        <v>5.614823133071308E-3</v>
      </c>
      <c r="I30" s="3">
        <f t="shared" ref="I30:I47" si="23">1-H30</f>
        <v>0.99438517686692873</v>
      </c>
      <c r="J30" s="5">
        <f>I29*J29</f>
        <v>99204.455051710422</v>
      </c>
      <c r="K30" s="5">
        <f t="shared" ref="K30:K47" si="24">J30*H30</f>
        <v>557.01546912807646</v>
      </c>
      <c r="L30" s="5">
        <f t="shared" ref="L30:L46" si="25">C30*(J31+G30*K30)</f>
        <v>395480.98308093433</v>
      </c>
      <c r="M30" s="5">
        <f t="shared" si="16"/>
        <v>7603778.9128813148</v>
      </c>
      <c r="N30" s="33">
        <f t="shared" ref="N30:N47" si="26">M30/J30</f>
        <v>76.647554879645654</v>
      </c>
      <c r="O30" s="4"/>
      <c r="Q30" s="27" t="s">
        <v>36</v>
      </c>
      <c r="R30" s="29">
        <f t="shared" si="17"/>
        <v>99204.455051710422</v>
      </c>
      <c r="S30" s="29">
        <f t="shared" si="18"/>
        <v>395480.98308093433</v>
      </c>
      <c r="T30" s="35">
        <f t="shared" si="19"/>
        <v>76.647554879645654</v>
      </c>
      <c r="U30" s="42">
        <v>0.95864674002964168</v>
      </c>
      <c r="V30" s="43">
        <f>1-U30</f>
        <v>4.1353259970358325E-2</v>
      </c>
      <c r="W30" s="29">
        <f t="shared" ref="W30:W47" si="27">S30*U30</f>
        <v>379126.55517425557</v>
      </c>
      <c r="X30" s="29">
        <f t="shared" si="20"/>
        <v>6756756.3567750137</v>
      </c>
      <c r="Y30" s="35">
        <f t="shared" ref="Y30:Y47" si="28">X30/R30</f>
        <v>68.109404494516383</v>
      </c>
      <c r="Z30" s="36">
        <f t="shared" ref="Z30:Z47" si="29">T30-Y30</f>
        <v>8.5381503851292706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1281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98647.439582582345</v>
      </c>
      <c r="K31" s="5">
        <f t="shared" si="24"/>
        <v>0</v>
      </c>
      <c r="L31" s="5">
        <f t="shared" si="25"/>
        <v>493237.19791291171</v>
      </c>
      <c r="M31" s="5">
        <f t="shared" si="16"/>
        <v>7208297.92980038</v>
      </c>
      <c r="N31" s="33">
        <f t="shared" si="26"/>
        <v>73.071312953500225</v>
      </c>
      <c r="O31" s="4"/>
      <c r="Q31" s="27" t="s">
        <v>38</v>
      </c>
      <c r="R31" s="29">
        <f t="shared" si="17"/>
        <v>98647.439582582345</v>
      </c>
      <c r="S31" s="29">
        <f t="shared" si="18"/>
        <v>493237.19791291171</v>
      </c>
      <c r="T31" s="35">
        <f t="shared" si="19"/>
        <v>73.071312953500225</v>
      </c>
      <c r="U31" s="42">
        <v>0.95864674002964168</v>
      </c>
      <c r="V31" s="43">
        <f>1-U31</f>
        <v>4.1353259970358325E-2</v>
      </c>
      <c r="W31" s="29">
        <f t="shared" si="27"/>
        <v>472840.23184056801</v>
      </c>
      <c r="X31" s="29">
        <f t="shared" si="20"/>
        <v>6377629.801600758</v>
      </c>
      <c r="Y31" s="35">
        <f t="shared" si="28"/>
        <v>64.650738311983744</v>
      </c>
      <c r="Z31" s="36">
        <f t="shared" si="29"/>
        <v>8.4205746415164811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1490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98647.439582582345</v>
      </c>
      <c r="K32" s="5">
        <f t="shared" si="24"/>
        <v>0</v>
      </c>
      <c r="L32" s="5">
        <f t="shared" si="25"/>
        <v>493237.19791291171</v>
      </c>
      <c r="M32" s="5">
        <f t="shared" si="16"/>
        <v>6715060.7318874681</v>
      </c>
      <c r="N32" s="33">
        <f t="shared" si="26"/>
        <v>68.071312953500225</v>
      </c>
      <c r="O32" s="4"/>
      <c r="Q32" s="27" t="s">
        <v>40</v>
      </c>
      <c r="R32" s="29">
        <f t="shared" si="17"/>
        <v>98647.439582582345</v>
      </c>
      <c r="S32" s="29">
        <f t="shared" si="18"/>
        <v>493237.19791291171</v>
      </c>
      <c r="T32" s="35">
        <f t="shared" si="19"/>
        <v>68.071312953500225</v>
      </c>
      <c r="U32" s="42">
        <v>0.95864674002964168</v>
      </c>
      <c r="V32" s="43">
        <f>1-U32</f>
        <v>4.1353259970358325E-2</v>
      </c>
      <c r="W32" s="29">
        <f t="shared" si="27"/>
        <v>472840.23184056801</v>
      </c>
      <c r="X32" s="29">
        <f t="shared" si="20"/>
        <v>5904789.5697601903</v>
      </c>
      <c r="Y32" s="35">
        <f t="shared" si="28"/>
        <v>59.857504611835537</v>
      </c>
      <c r="Z32" s="36">
        <f t="shared" si="29"/>
        <v>8.2138083416646879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1432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98647.439582582345</v>
      </c>
      <c r="K33" s="5">
        <f t="shared" si="24"/>
        <v>0</v>
      </c>
      <c r="L33" s="5">
        <f t="shared" si="25"/>
        <v>493237.19791291171</v>
      </c>
      <c r="M33" s="5">
        <f t="shared" si="16"/>
        <v>6221823.5339745563</v>
      </c>
      <c r="N33" s="33">
        <f t="shared" si="26"/>
        <v>63.071312953500218</v>
      </c>
      <c r="O33" s="4"/>
      <c r="Q33" s="27" t="s">
        <v>42</v>
      </c>
      <c r="R33" s="29">
        <f t="shared" si="17"/>
        <v>98647.439582582345</v>
      </c>
      <c r="S33" s="29">
        <f t="shared" si="18"/>
        <v>493237.19791291171</v>
      </c>
      <c r="T33" s="35">
        <f t="shared" si="19"/>
        <v>63.071312953500218</v>
      </c>
      <c r="U33" s="42">
        <v>0.95864674002964168</v>
      </c>
      <c r="V33" s="43">
        <f>1-U33</f>
        <v>4.1353259970358325E-2</v>
      </c>
      <c r="W33" s="29">
        <f t="shared" si="27"/>
        <v>472840.23184056801</v>
      </c>
      <c r="X33" s="29">
        <f t="shared" si="20"/>
        <v>5431949.3379196227</v>
      </c>
      <c r="Y33" s="35">
        <f t="shared" si="28"/>
        <v>55.064270911687331</v>
      </c>
      <c r="Z33" s="36">
        <f t="shared" si="29"/>
        <v>8.0070420418128876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1505</v>
      </c>
      <c r="E34">
        <v>1</v>
      </c>
      <c r="F34" s="3">
        <f t="shared" si="21"/>
        <v>6.6445182724252495E-4</v>
      </c>
      <c r="G34" s="2">
        <v>0.5</v>
      </c>
      <c r="H34" s="3">
        <f t="shared" si="22"/>
        <v>3.3167495854063015E-3</v>
      </c>
      <c r="I34" s="3">
        <f t="shared" si="23"/>
        <v>0.99668325041459371</v>
      </c>
      <c r="J34" s="5">
        <f t="shared" si="30"/>
        <v>98647.439582582345</v>
      </c>
      <c r="K34" s="5">
        <f t="shared" si="24"/>
        <v>327.18885433692316</v>
      </c>
      <c r="L34" s="5">
        <f t="shared" si="25"/>
        <v>492419.22577706934</v>
      </c>
      <c r="M34" s="5">
        <f t="shared" si="16"/>
        <v>5728586.3360616444</v>
      </c>
      <c r="N34" s="33">
        <f t="shared" si="26"/>
        <v>58.071312953500218</v>
      </c>
      <c r="O34" s="4"/>
      <c r="Q34" s="27" t="s">
        <v>44</v>
      </c>
      <c r="R34" s="29">
        <f t="shared" si="17"/>
        <v>98647.439582582345</v>
      </c>
      <c r="S34" s="29">
        <f t="shared" si="18"/>
        <v>492419.22577706934</v>
      </c>
      <c r="T34" s="35">
        <f t="shared" si="19"/>
        <v>58.071312953500218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477242.97222356428</v>
      </c>
      <c r="X34" s="29">
        <f t="shared" si="20"/>
        <v>4959109.106079055</v>
      </c>
      <c r="Y34" s="35">
        <f t="shared" si="28"/>
        <v>50.271037211539131</v>
      </c>
      <c r="Z34" s="36">
        <f t="shared" si="29"/>
        <v>7.8002757419610873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1819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98320.250728245417</v>
      </c>
      <c r="K35" s="5">
        <f t="shared" si="24"/>
        <v>0</v>
      </c>
      <c r="L35" s="5">
        <f t="shared" si="25"/>
        <v>491601.25364122709</v>
      </c>
      <c r="M35" s="5">
        <f t="shared" si="16"/>
        <v>5236167.1102845753</v>
      </c>
      <c r="N35" s="33">
        <f t="shared" si="26"/>
        <v>53.256242447521856</v>
      </c>
      <c r="O35" s="4"/>
      <c r="Q35" s="27" t="s">
        <v>46</v>
      </c>
      <c r="R35" s="29">
        <f t="shared" si="17"/>
        <v>98320.250728245417</v>
      </c>
      <c r="S35" s="29">
        <f t="shared" si="18"/>
        <v>491601.25364122709</v>
      </c>
      <c r="T35" s="35">
        <f t="shared" si="19"/>
        <v>53.256242447521856</v>
      </c>
      <c r="U35" s="42">
        <v>0.96192878092594225</v>
      </c>
      <c r="V35" s="43">
        <f t="shared" si="31"/>
        <v>3.8071219074057749E-2</v>
      </c>
      <c r="W35" s="29">
        <f t="shared" si="27"/>
        <v>472885.3946167705</v>
      </c>
      <c r="X35" s="29">
        <f t="shared" si="20"/>
        <v>4481866.1338554909</v>
      </c>
      <c r="Y35" s="35">
        <f t="shared" si="28"/>
        <v>45.584364367044294</v>
      </c>
      <c r="Z35" s="36">
        <f t="shared" si="29"/>
        <v>7.6718780804775619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1777</v>
      </c>
      <c r="E36">
        <v>2</v>
      </c>
      <c r="F36" s="3">
        <f t="shared" si="21"/>
        <v>1.1254924029262803E-3</v>
      </c>
      <c r="G36" s="2">
        <v>0.5</v>
      </c>
      <c r="H36" s="3">
        <f t="shared" si="22"/>
        <v>5.6116722783389455E-3</v>
      </c>
      <c r="I36" s="3">
        <f t="shared" si="23"/>
        <v>0.99438832772166108</v>
      </c>
      <c r="J36" s="5">
        <f t="shared" si="30"/>
        <v>98320.250728245417</v>
      </c>
      <c r="K36" s="5">
        <f t="shared" si="24"/>
        <v>551.74102541102934</v>
      </c>
      <c r="L36" s="5">
        <f t="shared" si="25"/>
        <v>490221.9010776995</v>
      </c>
      <c r="M36" s="5">
        <f t="shared" si="16"/>
        <v>4744565.856643348</v>
      </c>
      <c r="N36" s="33">
        <f t="shared" si="26"/>
        <v>48.256242447521856</v>
      </c>
      <c r="O36" s="4"/>
      <c r="Q36" s="27" t="s">
        <v>48</v>
      </c>
      <c r="R36" s="29">
        <f t="shared" si="17"/>
        <v>98320.250728245417</v>
      </c>
      <c r="S36" s="29">
        <f t="shared" si="18"/>
        <v>490221.9010776995</v>
      </c>
      <c r="T36" s="35">
        <f t="shared" si="19"/>
        <v>48.256242447521856</v>
      </c>
      <c r="U36" s="42">
        <v>0.95558309086652893</v>
      </c>
      <c r="V36" s="43">
        <f t="shared" si="31"/>
        <v>4.4416909133471072E-2</v>
      </c>
      <c r="W36" s="29">
        <f t="shared" si="27"/>
        <v>468447.7594422939</v>
      </c>
      <c r="X36" s="29">
        <f t="shared" si="20"/>
        <v>4008980.7392387204</v>
      </c>
      <c r="Y36" s="35">
        <f t="shared" si="28"/>
        <v>40.774720462414578</v>
      </c>
      <c r="Z36" s="36">
        <f t="shared" si="29"/>
        <v>7.4815219851072783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1800</v>
      </c>
      <c r="E37">
        <v>2</v>
      </c>
      <c r="F37" s="3">
        <f t="shared" si="21"/>
        <v>1.1111111111111111E-3</v>
      </c>
      <c r="G37" s="2">
        <v>0.5</v>
      </c>
      <c r="H37" s="3">
        <f t="shared" si="22"/>
        <v>5.5401662049861496E-3</v>
      </c>
      <c r="I37" s="3">
        <f t="shared" si="23"/>
        <v>0.9944598337950139</v>
      </c>
      <c r="J37" s="5">
        <f t="shared" si="30"/>
        <v>97768.509702834388</v>
      </c>
      <c r="K37" s="5">
        <f t="shared" si="24"/>
        <v>541.65379336750357</v>
      </c>
      <c r="L37" s="5">
        <f t="shared" si="25"/>
        <v>487488.41403075319</v>
      </c>
      <c r="M37" s="5">
        <f t="shared" si="16"/>
        <v>4254343.9555656482</v>
      </c>
      <c r="N37" s="33">
        <f t="shared" si="26"/>
        <v>43.514460520024798</v>
      </c>
      <c r="O37" s="4"/>
      <c r="Q37" s="27" t="s">
        <v>50</v>
      </c>
      <c r="R37" s="29">
        <f t="shared" si="17"/>
        <v>97768.509702834388</v>
      </c>
      <c r="S37" s="29">
        <f t="shared" si="18"/>
        <v>487488.41403075319</v>
      </c>
      <c r="T37" s="35">
        <f t="shared" si="19"/>
        <v>43.514460520024798</v>
      </c>
      <c r="U37" s="42">
        <v>0.95343645724036619</v>
      </c>
      <c r="V37" s="43">
        <f t="shared" si="31"/>
        <v>4.6563542759633814E-2</v>
      </c>
      <c r="W37" s="29">
        <f t="shared" si="27"/>
        <v>464789.22641920613</v>
      </c>
      <c r="X37" s="29">
        <f t="shared" si="20"/>
        <v>3540532.9797964264</v>
      </c>
      <c r="Y37" s="35">
        <f t="shared" si="28"/>
        <v>36.213428951283106</v>
      </c>
      <c r="Z37" s="36">
        <f t="shared" si="29"/>
        <v>7.301031568741692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1953</v>
      </c>
      <c r="E38">
        <v>7</v>
      </c>
      <c r="F38" s="3">
        <f t="shared" si="21"/>
        <v>3.5842293906810036E-3</v>
      </c>
      <c r="G38" s="2">
        <v>0.5</v>
      </c>
      <c r="H38" s="3">
        <f t="shared" si="22"/>
        <v>1.7761989342806393E-2</v>
      </c>
      <c r="I38" s="3">
        <f t="shared" si="23"/>
        <v>0.98223801065719363</v>
      </c>
      <c r="J38" s="5">
        <f t="shared" si="30"/>
        <v>97226.855909466889</v>
      </c>
      <c r="K38" s="5">
        <f t="shared" si="24"/>
        <v>1726.9423784985236</v>
      </c>
      <c r="L38" s="5">
        <f t="shared" si="25"/>
        <v>481816.92360108811</v>
      </c>
      <c r="M38" s="5">
        <f t="shared" si="16"/>
        <v>3766855.5415348951</v>
      </c>
      <c r="N38" s="33">
        <f t="shared" si="26"/>
        <v>38.742953336292345</v>
      </c>
      <c r="O38" s="4"/>
      <c r="Q38" s="27" t="s">
        <v>52</v>
      </c>
      <c r="R38" s="29">
        <f t="shared" si="17"/>
        <v>97226.855909466889</v>
      </c>
      <c r="S38" s="29">
        <f t="shared" si="18"/>
        <v>481816.92360108811</v>
      </c>
      <c r="T38" s="35">
        <f t="shared" si="19"/>
        <v>38.742953336292345</v>
      </c>
      <c r="U38" s="42">
        <v>0.93748024841036759</v>
      </c>
      <c r="V38" s="43">
        <f t="shared" si="31"/>
        <v>6.2519751589632411E-2</v>
      </c>
      <c r="W38" s="29">
        <f t="shared" si="27"/>
        <v>451693.84922586719</v>
      </c>
      <c r="X38" s="29">
        <f t="shared" si="20"/>
        <v>3075743.7533772201</v>
      </c>
      <c r="Y38" s="35">
        <f t="shared" si="28"/>
        <v>31.634713728079504</v>
      </c>
      <c r="Z38" s="36">
        <f t="shared" si="29"/>
        <v>7.1082396082128412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2077</v>
      </c>
      <c r="E39">
        <v>7</v>
      </c>
      <c r="F39" s="3">
        <f t="shared" si="21"/>
        <v>3.3702455464612422E-3</v>
      </c>
      <c r="G39" s="2">
        <v>0.5</v>
      </c>
      <c r="H39" s="3">
        <f t="shared" si="22"/>
        <v>1.6710432084029603E-2</v>
      </c>
      <c r="I39" s="3">
        <f t="shared" si="23"/>
        <v>0.98328956791597044</v>
      </c>
      <c r="J39" s="5">
        <f t="shared" si="30"/>
        <v>95499.913530968362</v>
      </c>
      <c r="K39" s="5">
        <f t="shared" si="24"/>
        <v>1595.8448190899467</v>
      </c>
      <c r="L39" s="5">
        <f t="shared" si="25"/>
        <v>473509.95560711704</v>
      </c>
      <c r="M39" s="5">
        <f t="shared" si="16"/>
        <v>3285038.617933807</v>
      </c>
      <c r="N39" s="33">
        <f t="shared" si="26"/>
        <v>34.398341280890762</v>
      </c>
      <c r="O39" s="4"/>
      <c r="Q39" s="27" t="s">
        <v>54</v>
      </c>
      <c r="R39" s="29">
        <f t="shared" si="17"/>
        <v>95499.913530968362</v>
      </c>
      <c r="S39" s="29">
        <f t="shared" si="18"/>
        <v>473509.95560711704</v>
      </c>
      <c r="T39" s="35">
        <f t="shared" si="19"/>
        <v>34.398341280890762</v>
      </c>
      <c r="U39" s="42">
        <v>0.91788799906018037</v>
      </c>
      <c r="V39" s="43">
        <f t="shared" si="31"/>
        <v>8.2112000939819629E-2</v>
      </c>
      <c r="W39" s="29">
        <f t="shared" si="27"/>
        <v>434629.10568729148</v>
      </c>
      <c r="X39" s="29">
        <f t="shared" si="20"/>
        <v>2624049.9041513531</v>
      </c>
      <c r="Y39" s="35">
        <f t="shared" si="28"/>
        <v>27.476987225757391</v>
      </c>
      <c r="Z39" s="36">
        <f t="shared" si="29"/>
        <v>6.9213540551333708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2192</v>
      </c>
      <c r="E40">
        <v>14</v>
      </c>
      <c r="F40" s="3">
        <f t="shared" si="21"/>
        <v>6.3868613138686131E-3</v>
      </c>
      <c r="G40" s="2">
        <v>0.5</v>
      </c>
      <c r="H40" s="3">
        <f t="shared" si="22"/>
        <v>3.1432420296362826E-2</v>
      </c>
      <c r="I40" s="3">
        <f t="shared" si="23"/>
        <v>0.96856757970363716</v>
      </c>
      <c r="J40" s="5">
        <f t="shared" si="30"/>
        <v>93904.068711878426</v>
      </c>
      <c r="K40" s="5">
        <f t="shared" si="24"/>
        <v>2951.6321552902969</v>
      </c>
      <c r="L40" s="5">
        <f t="shared" si="25"/>
        <v>462141.26317116641</v>
      </c>
      <c r="M40" s="5">
        <f t="shared" si="16"/>
        <v>2811528.6623266898</v>
      </c>
      <c r="N40" s="33">
        <f t="shared" si="26"/>
        <v>29.940434966169306</v>
      </c>
      <c r="O40" s="4"/>
      <c r="Q40" s="27" t="s">
        <v>56</v>
      </c>
      <c r="R40" s="29">
        <f t="shared" si="17"/>
        <v>93904.068711878426</v>
      </c>
      <c r="S40" s="29">
        <f t="shared" si="18"/>
        <v>462141.26317116641</v>
      </c>
      <c r="T40" s="35">
        <f t="shared" si="19"/>
        <v>29.940434966169306</v>
      </c>
      <c r="U40" s="42">
        <v>0.89571782863194893</v>
      </c>
      <c r="V40" s="43">
        <f t="shared" si="31"/>
        <v>0.10428217136805107</v>
      </c>
      <c r="W40" s="29">
        <f t="shared" si="27"/>
        <v>413948.16876890324</v>
      </c>
      <c r="X40" s="29">
        <f t="shared" si="20"/>
        <v>2189420.7984640617</v>
      </c>
      <c r="Y40" s="35">
        <f t="shared" si="28"/>
        <v>23.31550515858649</v>
      </c>
      <c r="Z40" s="36">
        <f t="shared" si="29"/>
        <v>6.6249298075828165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1939</v>
      </c>
      <c r="E41">
        <v>13</v>
      </c>
      <c r="F41" s="3">
        <f t="shared" si="21"/>
        <v>6.7044868488911813E-3</v>
      </c>
      <c r="G41" s="2">
        <v>0.5</v>
      </c>
      <c r="H41" s="3">
        <f t="shared" si="22"/>
        <v>3.2969819934060354E-2</v>
      </c>
      <c r="I41" s="3">
        <f t="shared" si="23"/>
        <v>0.96703018006593966</v>
      </c>
      <c r="J41" s="5">
        <f t="shared" si="30"/>
        <v>90952.436556588131</v>
      </c>
      <c r="K41" s="5">
        <f t="shared" si="24"/>
        <v>2998.6854558347591</v>
      </c>
      <c r="L41" s="5">
        <f t="shared" si="25"/>
        <v>447265.46914335375</v>
      </c>
      <c r="M41" s="5">
        <f t="shared" si="16"/>
        <v>2349387.3991555232</v>
      </c>
      <c r="N41" s="33">
        <f t="shared" si="26"/>
        <v>25.830945141242019</v>
      </c>
      <c r="O41" s="4"/>
      <c r="Q41" s="27" t="s">
        <v>58</v>
      </c>
      <c r="R41" s="29">
        <f t="shared" si="17"/>
        <v>90952.436556588131</v>
      </c>
      <c r="S41" s="29">
        <f t="shared" si="18"/>
        <v>447265.46914335375</v>
      </c>
      <c r="T41" s="35">
        <f t="shared" si="19"/>
        <v>25.830945141242019</v>
      </c>
      <c r="U41" s="42">
        <v>0.86473435856680392</v>
      </c>
      <c r="V41" s="43">
        <f t="shared" si="31"/>
        <v>0.13526564143319608</v>
      </c>
      <c r="W41" s="29">
        <f t="shared" si="27"/>
        <v>386765.81856875861</v>
      </c>
      <c r="X41" s="29">
        <f t="shared" si="20"/>
        <v>1775472.6296951585</v>
      </c>
      <c r="Y41" s="35">
        <f t="shared" si="28"/>
        <v>19.520891324230856</v>
      </c>
      <c r="Z41" s="36">
        <f t="shared" si="29"/>
        <v>6.3100538170111626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1599</v>
      </c>
      <c r="E42">
        <v>12</v>
      </c>
      <c r="F42" s="3">
        <f t="shared" si="21"/>
        <v>7.5046904315196998E-3</v>
      </c>
      <c r="G42" s="2">
        <v>0.5</v>
      </c>
      <c r="H42" s="3">
        <f t="shared" si="22"/>
        <v>3.6832412523020261E-2</v>
      </c>
      <c r="I42" s="3">
        <f t="shared" si="23"/>
        <v>0.96316758747697973</v>
      </c>
      <c r="J42" s="5">
        <f t="shared" si="30"/>
        <v>87953.751100753376</v>
      </c>
      <c r="K42" s="5">
        <f t="shared" si="24"/>
        <v>3239.5488434899958</v>
      </c>
      <c r="L42" s="5">
        <f t="shared" si="25"/>
        <v>431669.8833950418</v>
      </c>
      <c r="M42" s="5">
        <f t="shared" si="16"/>
        <v>1902121.9300121693</v>
      </c>
      <c r="N42" s="33">
        <f t="shared" si="26"/>
        <v>21.626387802758266</v>
      </c>
      <c r="O42" s="4"/>
      <c r="Q42" s="27" t="s">
        <v>60</v>
      </c>
      <c r="R42" s="29">
        <f t="shared" si="17"/>
        <v>87953.751100753376</v>
      </c>
      <c r="S42" s="29">
        <f t="shared" si="18"/>
        <v>431669.8833950418</v>
      </c>
      <c r="T42" s="35">
        <f t="shared" si="19"/>
        <v>21.626387802758266</v>
      </c>
      <c r="U42" s="42">
        <v>0.81758889711164551</v>
      </c>
      <c r="V42" s="43">
        <f t="shared" si="31"/>
        <v>0.18241110288835449</v>
      </c>
      <c r="W42" s="29">
        <f t="shared" si="27"/>
        <v>352928.50388126483</v>
      </c>
      <c r="X42" s="29">
        <f t="shared" si="20"/>
        <v>1388706.8111263998</v>
      </c>
      <c r="Y42" s="35">
        <f t="shared" si="28"/>
        <v>15.789057245956446</v>
      </c>
      <c r="Z42" s="36">
        <f t="shared" si="29"/>
        <v>5.8373305568018203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1170</v>
      </c>
      <c r="E43">
        <v>22</v>
      </c>
      <c r="F43" s="3">
        <f t="shared" si="21"/>
        <v>1.8803418803418803E-2</v>
      </c>
      <c r="G43" s="2">
        <v>0.5</v>
      </c>
      <c r="H43" s="3">
        <f t="shared" si="22"/>
        <v>8.9795918367346933E-2</v>
      </c>
      <c r="I43" s="3">
        <f t="shared" si="23"/>
        <v>0.91020408163265309</v>
      </c>
      <c r="J43" s="5">
        <f t="shared" si="30"/>
        <v>84714.202257263372</v>
      </c>
      <c r="K43" s="5">
        <f t="shared" si="24"/>
        <v>7606.9895904481391</v>
      </c>
      <c r="L43" s="5">
        <f t="shared" si="25"/>
        <v>404553.53731019655</v>
      </c>
      <c r="M43" s="5">
        <f t="shared" si="16"/>
        <v>1470452.0466171275</v>
      </c>
      <c r="N43" s="33">
        <f t="shared" si="26"/>
        <v>17.357798426190708</v>
      </c>
      <c r="O43" s="4"/>
      <c r="Q43" s="27" t="s">
        <v>62</v>
      </c>
      <c r="R43" s="29">
        <f t="shared" si="17"/>
        <v>84714.202257263372</v>
      </c>
      <c r="S43" s="29">
        <f t="shared" si="18"/>
        <v>404553.53731019655</v>
      </c>
      <c r="T43" s="35">
        <f t="shared" si="19"/>
        <v>17.357798426190708</v>
      </c>
      <c r="U43" s="42">
        <v>0.77888026534586052</v>
      </c>
      <c r="V43" s="43">
        <f t="shared" si="31"/>
        <v>0.22111973465413948</v>
      </c>
      <c r="W43" s="29">
        <f t="shared" si="27"/>
        <v>315098.76648677239</v>
      </c>
      <c r="X43" s="29">
        <f t="shared" si="20"/>
        <v>1035778.3072451348</v>
      </c>
      <c r="Y43" s="35">
        <f t="shared" si="28"/>
        <v>12.226737425911692</v>
      </c>
      <c r="Z43" s="36">
        <f t="shared" si="29"/>
        <v>5.1310610002790167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871</v>
      </c>
      <c r="E44">
        <v>27</v>
      </c>
      <c r="F44" s="3">
        <f t="shared" si="21"/>
        <v>3.0998851894374284E-2</v>
      </c>
      <c r="G44" s="2">
        <v>0.5</v>
      </c>
      <c r="H44" s="3">
        <f t="shared" si="22"/>
        <v>0.14384656366542356</v>
      </c>
      <c r="I44" s="3">
        <f t="shared" si="23"/>
        <v>0.85615343633457641</v>
      </c>
      <c r="J44" s="5">
        <f t="shared" si="30"/>
        <v>77107.212666815234</v>
      </c>
      <c r="K44" s="5">
        <f t="shared" si="24"/>
        <v>11091.607575940392</v>
      </c>
      <c r="L44" s="5">
        <f t="shared" si="25"/>
        <v>357807.04439422523</v>
      </c>
      <c r="M44" s="5">
        <f t="shared" si="16"/>
        <v>1065898.5093069309</v>
      </c>
      <c r="N44" s="33">
        <f t="shared" si="26"/>
        <v>13.823590199178131</v>
      </c>
      <c r="O44" s="4"/>
      <c r="Q44" s="27" t="s">
        <v>64</v>
      </c>
      <c r="R44" s="29">
        <f t="shared" si="17"/>
        <v>77107.212666815234</v>
      </c>
      <c r="S44" s="29">
        <f t="shared" si="18"/>
        <v>357807.04439422523</v>
      </c>
      <c r="T44" s="35">
        <f t="shared" si="19"/>
        <v>13.823590199178131</v>
      </c>
      <c r="U44" s="42">
        <v>0.71980976748499381</v>
      </c>
      <c r="V44" s="43">
        <f t="shared" si="31"/>
        <v>0.28019023251500619</v>
      </c>
      <c r="W44" s="29">
        <f t="shared" si="27"/>
        <v>257553.00542990013</v>
      </c>
      <c r="X44" s="29">
        <f t="shared" si="20"/>
        <v>720679.54075836239</v>
      </c>
      <c r="Y44" s="35">
        <f t="shared" si="28"/>
        <v>9.3464608022139348</v>
      </c>
      <c r="Z44" s="36">
        <f t="shared" si="29"/>
        <v>4.4771293969641963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549</v>
      </c>
      <c r="E45">
        <v>32</v>
      </c>
      <c r="F45" s="3">
        <f t="shared" si="21"/>
        <v>5.8287795992714025E-2</v>
      </c>
      <c r="G45" s="2">
        <v>0.5</v>
      </c>
      <c r="H45" s="3">
        <f t="shared" si="22"/>
        <v>0.25437201907790147</v>
      </c>
      <c r="I45" s="3">
        <f t="shared" si="23"/>
        <v>0.74562798092209848</v>
      </c>
      <c r="J45" s="5">
        <f t="shared" si="30"/>
        <v>66015.605090874844</v>
      </c>
      <c r="K45" s="5">
        <f t="shared" si="24"/>
        <v>16792.522757615225</v>
      </c>
      <c r="L45" s="5">
        <f t="shared" si="25"/>
        <v>288096.7185603361</v>
      </c>
      <c r="M45" s="5">
        <f t="shared" si="16"/>
        <v>708091.46491270571</v>
      </c>
      <c r="N45" s="33">
        <f t="shared" si="26"/>
        <v>10.726122466619385</v>
      </c>
      <c r="O45" s="4"/>
      <c r="Q45" s="27" t="s">
        <v>66</v>
      </c>
      <c r="R45" s="29">
        <f t="shared" si="17"/>
        <v>66015.605090874844</v>
      </c>
      <c r="S45" s="29">
        <f t="shared" si="18"/>
        <v>288096.7185603361</v>
      </c>
      <c r="T45" s="35">
        <f t="shared" si="19"/>
        <v>10.726122466619385</v>
      </c>
      <c r="U45" s="42">
        <v>0.68480776711742686</v>
      </c>
      <c r="V45" s="43">
        <f t="shared" si="31"/>
        <v>0.31519223288257314</v>
      </c>
      <c r="W45" s="29">
        <f t="shared" si="27"/>
        <v>197290.8705511615</v>
      </c>
      <c r="X45" s="29">
        <f t="shared" si="20"/>
        <v>463126.53532846225</v>
      </c>
      <c r="Y45" s="35">
        <f t="shared" si="28"/>
        <v>7.0154099881526193</v>
      </c>
      <c r="Z45" s="36">
        <f t="shared" si="29"/>
        <v>3.7107124784667658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353</v>
      </c>
      <c r="E46">
        <v>25</v>
      </c>
      <c r="F46" s="3">
        <f t="shared" si="21"/>
        <v>7.0821529745042494E-2</v>
      </c>
      <c r="G46" s="2">
        <v>0.5</v>
      </c>
      <c r="H46" s="3">
        <f t="shared" si="22"/>
        <v>0.30084235860409148</v>
      </c>
      <c r="I46" s="3">
        <f t="shared" si="23"/>
        <v>0.69915764139590852</v>
      </c>
      <c r="J46" s="5">
        <f t="shared" si="30"/>
        <v>49223.082333259612</v>
      </c>
      <c r="K46" s="5">
        <f t="shared" si="24"/>
        <v>14808.388186901208</v>
      </c>
      <c r="L46" s="5">
        <f t="shared" si="25"/>
        <v>209094.44119904505</v>
      </c>
      <c r="M46" s="5">
        <f>L46+M47</f>
        <v>419994.74635236961</v>
      </c>
      <c r="N46" s="33">
        <f t="shared" si="26"/>
        <v>8.532475546915979</v>
      </c>
      <c r="O46" s="4"/>
      <c r="Q46" s="27" t="s">
        <v>68</v>
      </c>
      <c r="R46" s="29">
        <f t="shared" si="17"/>
        <v>49223.082333259612</v>
      </c>
      <c r="S46" s="29">
        <f t="shared" si="18"/>
        <v>209094.44119904505</v>
      </c>
      <c r="T46" s="35">
        <f t="shared" si="19"/>
        <v>8.532475546915979</v>
      </c>
      <c r="U46" s="42">
        <v>0.65629805890441617</v>
      </c>
      <c r="V46" s="43">
        <f t="shared" si="31"/>
        <v>0.34370194109558383</v>
      </c>
      <c r="W46" s="29">
        <f t="shared" si="27"/>
        <v>137228.27588663684</v>
      </c>
      <c r="X46" s="29">
        <f>X47+W46</f>
        <v>265835.66477730073</v>
      </c>
      <c r="Y46" s="35">
        <f t="shared" si="28"/>
        <v>5.4006301957583398</v>
      </c>
      <c r="Z46" s="36">
        <f t="shared" si="29"/>
        <v>3.1318453511576392</v>
      </c>
    </row>
    <row r="47" spans="1:26" s="2" customFormat="1" x14ac:dyDescent="0.25">
      <c r="A47" s="12">
        <v>19</v>
      </c>
      <c r="B47" s="13" t="s">
        <v>69</v>
      </c>
      <c r="C47" s="12"/>
      <c r="D47">
        <v>239</v>
      </c>
      <c r="E47">
        <v>39</v>
      </c>
      <c r="F47" s="17">
        <f t="shared" si="21"/>
        <v>0.16317991631799164</v>
      </c>
      <c r="G47" s="12"/>
      <c r="H47" s="17">
        <v>1</v>
      </c>
      <c r="I47" s="17">
        <f t="shared" si="23"/>
        <v>0</v>
      </c>
      <c r="J47" s="21">
        <f t="shared" si="30"/>
        <v>34414.694146358401</v>
      </c>
      <c r="K47" s="21">
        <f t="shared" si="24"/>
        <v>34414.694146358401</v>
      </c>
      <c r="L47" s="21">
        <f>K47/F47</f>
        <v>210900.30515332456</v>
      </c>
      <c r="M47" s="21">
        <f>L47</f>
        <v>210900.30515332456</v>
      </c>
      <c r="N47" s="34">
        <f t="shared" si="26"/>
        <v>6.1282051282051286</v>
      </c>
      <c r="O47" s="4"/>
      <c r="Q47" s="30" t="s">
        <v>69</v>
      </c>
      <c r="R47" s="31">
        <f t="shared" si="17"/>
        <v>34414.694146358401</v>
      </c>
      <c r="S47" s="31">
        <f t="shared" si="18"/>
        <v>210900.30515332456</v>
      </c>
      <c r="T47" s="38">
        <f t="shared" si="19"/>
        <v>6.1282051282051286</v>
      </c>
      <c r="U47" s="44">
        <v>0.6098018151143324</v>
      </c>
      <c r="V47" s="45">
        <f t="shared" si="31"/>
        <v>0.3901981848856676</v>
      </c>
      <c r="W47" s="31">
        <f t="shared" si="27"/>
        <v>128607.3888906639</v>
      </c>
      <c r="X47" s="31">
        <f>W47</f>
        <v>128607.3888906639</v>
      </c>
      <c r="Y47" s="38">
        <f t="shared" si="28"/>
        <v>3.7369906105724473</v>
      </c>
      <c r="Z47" s="37">
        <f t="shared" si="29"/>
        <v>2.3912145176326813</v>
      </c>
    </row>
    <row r="48" spans="1:26" s="2" customFormat="1" ht="13.2" x14ac:dyDescent="0.25">
      <c r="B48" s="2" t="s">
        <v>70</v>
      </c>
      <c r="D48" s="25">
        <f>SUM(D29:D47)</f>
        <v>24881</v>
      </c>
      <c r="E48" s="25">
        <f>SUM(E29:E47)</f>
        <v>205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282</v>
      </c>
      <c r="E54" s="49">
        <f>E4+E29</f>
        <v>2</v>
      </c>
      <c r="F54" s="3">
        <f>E54/D54</f>
        <v>7.0921985815602835E-3</v>
      </c>
      <c r="G54" s="2">
        <v>0.3</v>
      </c>
      <c r="H54" s="18">
        <f>C54*F54/(1+(1-G54)*C54*F54)</f>
        <v>7.0571630204657723E-3</v>
      </c>
      <c r="I54" s="18">
        <f>1-H54</f>
        <v>0.99294283697953423</v>
      </c>
      <c r="J54" s="19">
        <v>100000</v>
      </c>
      <c r="K54" s="20">
        <f>J54*H54</f>
        <v>705.7163020465772</v>
      </c>
      <c r="L54" s="20">
        <f>C54*(J55+G54*K54)</f>
        <v>99505.998588567396</v>
      </c>
      <c r="M54" s="5">
        <f t="shared" ref="M54:M70" si="32">L54+M55</f>
        <v>7389307.323904695</v>
      </c>
      <c r="N54" s="32">
        <f>M54/J54</f>
        <v>73.893073239046956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99505.998588567396</v>
      </c>
      <c r="T54" s="35">
        <f t="shared" ref="T54:T72" si="35">N54</f>
        <v>73.893073239046956</v>
      </c>
      <c r="U54" s="42">
        <v>0.96170886472285344</v>
      </c>
      <c r="V54" s="43">
        <f>1-U54</f>
        <v>3.829113527714656E-2</v>
      </c>
      <c r="W54" s="29">
        <f>S54*U54</f>
        <v>95695.800935725012</v>
      </c>
      <c r="X54" s="29">
        <f t="shared" ref="X54:X70" si="36">X55+W54</f>
        <v>6587521.2499149153</v>
      </c>
      <c r="Y54" s="40">
        <f>X54/R54</f>
        <v>65.875212499149157</v>
      </c>
      <c r="Z54" s="36">
        <f>T54-Y54</f>
        <v>8.0178607398977988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1521</v>
      </c>
      <c r="E55" s="49">
        <f t="shared" si="37"/>
        <v>1</v>
      </c>
      <c r="F55" s="3">
        <f t="shared" ref="F55:F72" si="38">E55/D55</f>
        <v>6.5746219592373442E-4</v>
      </c>
      <c r="G55" s="2">
        <v>0.4</v>
      </c>
      <c r="H55" s="3">
        <f t="shared" ref="H55:H71" si="39">C55*F55/(1+(1-G55)*C55*F55)</f>
        <v>2.6257056583956937E-3</v>
      </c>
      <c r="I55" s="3">
        <f t="shared" ref="I55:I72" si="40">1-H55</f>
        <v>0.99737429434160429</v>
      </c>
      <c r="J55" s="5">
        <f>I54*J54</f>
        <v>99294.283697953419</v>
      </c>
      <c r="K55" s="5">
        <f t="shared" ref="K55:K72" si="41">J55*H55</f>
        <v>260.71756255206355</v>
      </c>
      <c r="L55" s="5">
        <f t="shared" ref="L55:L71" si="42">C55*(J56+G55*K55)</f>
        <v>396551.41264168872</v>
      </c>
      <c r="M55" s="5">
        <f t="shared" si="32"/>
        <v>7289801.3253161274</v>
      </c>
      <c r="N55" s="33">
        <f t="shared" ref="N55:N72" si="43">M55/J55</f>
        <v>73.416122800092054</v>
      </c>
      <c r="O55" s="4"/>
      <c r="Q55" s="27" t="s">
        <v>36</v>
      </c>
      <c r="R55" s="29">
        <f t="shared" si="33"/>
        <v>99294.283697953419</v>
      </c>
      <c r="S55" s="29">
        <f t="shared" si="34"/>
        <v>396551.41264168872</v>
      </c>
      <c r="T55" s="35">
        <f t="shared" si="35"/>
        <v>73.416122800092054</v>
      </c>
      <c r="U55" s="42">
        <v>0.96170886472285344</v>
      </c>
      <c r="V55" s="43">
        <f>1-U55</f>
        <v>3.829113527714656E-2</v>
      </c>
      <c r="W55" s="29">
        <f t="shared" ref="W55:W72" si="44">S55*U55</f>
        <v>381367.00885588228</v>
      </c>
      <c r="X55" s="29">
        <f t="shared" si="36"/>
        <v>6491825.4489791906</v>
      </c>
      <c r="Y55" s="35">
        <f t="shared" ref="Y55:Y72" si="45">X55/R55</f>
        <v>65.379649333358302</v>
      </c>
      <c r="Z55" s="36">
        <f t="shared" ref="Z55:Z72" si="46">T55-Y55</f>
        <v>8.036473466733753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2694</v>
      </c>
      <c r="E56" s="49">
        <f t="shared" si="37"/>
        <v>1</v>
      </c>
      <c r="F56" s="3">
        <f t="shared" si="38"/>
        <v>3.7119524870081661E-4</v>
      </c>
      <c r="G56" s="2">
        <v>0.5</v>
      </c>
      <c r="H56" s="3">
        <f t="shared" si="39"/>
        <v>1.8542555164101611E-3</v>
      </c>
      <c r="I56" s="3">
        <f t="shared" si="40"/>
        <v>0.99814574448358984</v>
      </c>
      <c r="J56" s="5">
        <f t="shared" ref="J56:J72" si="47">I55*J55</f>
        <v>99033.566135401357</v>
      </c>
      <c r="K56" s="5">
        <f t="shared" si="41"/>
        <v>183.63353631633848</v>
      </c>
      <c r="L56" s="5">
        <f t="shared" si="42"/>
        <v>494708.74683621596</v>
      </c>
      <c r="M56" s="5">
        <f t="shared" si="32"/>
        <v>6893249.9126744382</v>
      </c>
      <c r="N56" s="33">
        <f t="shared" si="43"/>
        <v>69.605187227629486</v>
      </c>
      <c r="O56" s="4"/>
      <c r="Q56" s="27" t="s">
        <v>38</v>
      </c>
      <c r="R56" s="29">
        <f t="shared" si="33"/>
        <v>99033.566135401357</v>
      </c>
      <c r="S56" s="29">
        <f t="shared" si="34"/>
        <v>494708.74683621596</v>
      </c>
      <c r="T56" s="35">
        <f t="shared" si="35"/>
        <v>69.605187227629486</v>
      </c>
      <c r="U56" s="42">
        <v>0.96170886472285344</v>
      </c>
      <c r="V56" s="43">
        <f>1-U56</f>
        <v>3.829113527714656E-2</v>
      </c>
      <c r="W56" s="29">
        <f t="shared" si="44"/>
        <v>475765.78728832275</v>
      </c>
      <c r="X56" s="29">
        <f t="shared" si="36"/>
        <v>6110458.4401233084</v>
      </c>
      <c r="Y56" s="35">
        <f t="shared" si="45"/>
        <v>61.700882625683953</v>
      </c>
      <c r="Z56" s="36">
        <f t="shared" si="46"/>
        <v>7.9043046019455332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3017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98849.932599085019</v>
      </c>
      <c r="K57" s="5">
        <f t="shared" si="41"/>
        <v>0</v>
      </c>
      <c r="L57" s="5">
        <f t="shared" si="42"/>
        <v>494249.66299542511</v>
      </c>
      <c r="M57" s="5">
        <f t="shared" si="32"/>
        <v>6398541.165838222</v>
      </c>
      <c r="N57" s="33">
        <f t="shared" si="43"/>
        <v>64.729848545161772</v>
      </c>
      <c r="O57" s="4"/>
      <c r="Q57" s="27" t="s">
        <v>40</v>
      </c>
      <c r="R57" s="29">
        <f t="shared" si="33"/>
        <v>98849.932599085019</v>
      </c>
      <c r="S57" s="29">
        <f t="shared" si="34"/>
        <v>494249.66299542511</v>
      </c>
      <c r="T57" s="35">
        <f t="shared" si="35"/>
        <v>64.729848545161772</v>
      </c>
      <c r="U57" s="42">
        <v>0.96170886472285344</v>
      </c>
      <c r="V57" s="43">
        <f>1-U57</f>
        <v>3.829113527714656E-2</v>
      </c>
      <c r="W57" s="29">
        <f t="shared" si="44"/>
        <v>475324.28228898317</v>
      </c>
      <c r="X57" s="29">
        <f t="shared" si="36"/>
        <v>5634692.6528349854</v>
      </c>
      <c r="Y57" s="35">
        <f t="shared" si="45"/>
        <v>57.002493625242408</v>
      </c>
      <c r="Z57" s="36">
        <f t="shared" si="46"/>
        <v>7.7273549199193639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2980</v>
      </c>
      <c r="E58" s="49">
        <f t="shared" si="37"/>
        <v>1</v>
      </c>
      <c r="F58" s="3">
        <f t="shared" si="38"/>
        <v>3.355704697986577E-4</v>
      </c>
      <c r="G58" s="2">
        <v>0.5</v>
      </c>
      <c r="H58" s="3">
        <f t="shared" si="39"/>
        <v>1.6764459346186088E-3</v>
      </c>
      <c r="I58" s="3">
        <f t="shared" si="40"/>
        <v>0.99832355406538142</v>
      </c>
      <c r="J58" s="5">
        <f t="shared" si="47"/>
        <v>98849.932599085019</v>
      </c>
      <c r="K58" s="5">
        <f t="shared" si="41"/>
        <v>165.71656764305956</v>
      </c>
      <c r="L58" s="5">
        <f t="shared" si="42"/>
        <v>493835.37157631747</v>
      </c>
      <c r="M58" s="5">
        <f t="shared" si="32"/>
        <v>5904291.502842797</v>
      </c>
      <c r="N58" s="33">
        <f t="shared" si="43"/>
        <v>59.729848545161765</v>
      </c>
      <c r="O58" s="4"/>
      <c r="Q58" s="27" t="s">
        <v>42</v>
      </c>
      <c r="R58" s="29">
        <f t="shared" si="33"/>
        <v>98849.932599085019</v>
      </c>
      <c r="S58" s="29">
        <f t="shared" si="34"/>
        <v>493835.37157631747</v>
      </c>
      <c r="T58" s="35">
        <f t="shared" si="35"/>
        <v>59.729848545161765</v>
      </c>
      <c r="U58" s="42">
        <v>0.96170886472285344</v>
      </c>
      <c r="V58" s="43">
        <f>1-U58</f>
        <v>3.829113527714656E-2</v>
      </c>
      <c r="W58" s="29">
        <f t="shared" si="44"/>
        <v>474925.85455864877</v>
      </c>
      <c r="X58" s="29">
        <f t="shared" si="36"/>
        <v>5159368.3705460019</v>
      </c>
      <c r="Y58" s="35">
        <f t="shared" si="45"/>
        <v>52.193949301628138</v>
      </c>
      <c r="Z58" s="36">
        <f t="shared" si="46"/>
        <v>7.5358992435336276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2986</v>
      </c>
      <c r="E59" s="49">
        <f t="shared" si="37"/>
        <v>3</v>
      </c>
      <c r="F59" s="3">
        <f t="shared" si="38"/>
        <v>1.0046885465505692E-3</v>
      </c>
      <c r="G59" s="2">
        <v>0.5</v>
      </c>
      <c r="H59" s="3">
        <f t="shared" si="39"/>
        <v>5.0108568565224651E-3</v>
      </c>
      <c r="I59" s="3">
        <f t="shared" si="40"/>
        <v>0.99498914314347753</v>
      </c>
      <c r="J59" s="5">
        <f t="shared" si="47"/>
        <v>98684.21603144196</v>
      </c>
      <c r="K59" s="5">
        <f t="shared" si="41"/>
        <v>494.49248053169509</v>
      </c>
      <c r="L59" s="5">
        <f t="shared" si="42"/>
        <v>492184.8489558805</v>
      </c>
      <c r="M59" s="5">
        <f t="shared" si="32"/>
        <v>5410456.1312664794</v>
      </c>
      <c r="N59" s="33">
        <f t="shared" si="43"/>
        <v>54.825952405019301</v>
      </c>
      <c r="O59" s="4"/>
      <c r="Q59" s="27" t="s">
        <v>44</v>
      </c>
      <c r="R59" s="29">
        <f t="shared" si="33"/>
        <v>98684.21603144196</v>
      </c>
      <c r="S59" s="29">
        <f t="shared" si="34"/>
        <v>492184.8489558805</v>
      </c>
      <c r="T59" s="35">
        <f t="shared" si="35"/>
        <v>54.825952405019301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474019.13753539417</v>
      </c>
      <c r="X59" s="29">
        <f t="shared" si="36"/>
        <v>4684442.5159873534</v>
      </c>
      <c r="Y59" s="35">
        <f t="shared" si="45"/>
        <v>47.469014847266301</v>
      </c>
      <c r="Z59" s="36">
        <f t="shared" si="46"/>
        <v>7.3569375577529996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3781</v>
      </c>
      <c r="E60" s="49">
        <f t="shared" si="37"/>
        <v>7</v>
      </c>
      <c r="F60" s="3">
        <f t="shared" si="38"/>
        <v>1.8513620735255223E-3</v>
      </c>
      <c r="G60" s="2">
        <v>0.5</v>
      </c>
      <c r="H60" s="3">
        <f t="shared" si="39"/>
        <v>9.214163485586414E-3</v>
      </c>
      <c r="I60" s="3">
        <f t="shared" si="40"/>
        <v>0.99078583651441354</v>
      </c>
      <c r="J60" s="5">
        <f t="shared" si="47"/>
        <v>98189.723550910261</v>
      </c>
      <c r="K60" s="5">
        <f t="shared" si="41"/>
        <v>904.73616540262174</v>
      </c>
      <c r="L60" s="5">
        <f t="shared" si="42"/>
        <v>488686.77734104474</v>
      </c>
      <c r="M60" s="5">
        <f t="shared" si="32"/>
        <v>4918271.2823105985</v>
      </c>
      <c r="N60" s="33">
        <f t="shared" si="43"/>
        <v>50.089470714932105</v>
      </c>
      <c r="O60" s="4"/>
      <c r="Q60" s="27" t="s">
        <v>46</v>
      </c>
      <c r="R60" s="29">
        <f t="shared" si="33"/>
        <v>98189.723550910261</v>
      </c>
      <c r="S60" s="29">
        <f t="shared" si="34"/>
        <v>488686.77734104474</v>
      </c>
      <c r="T60" s="35">
        <f t="shared" si="35"/>
        <v>50.089470714932105</v>
      </c>
      <c r="U60" s="42">
        <v>0.95736753435116873</v>
      </c>
      <c r="V60" s="43">
        <f t="shared" si="48"/>
        <v>4.2632465648831275E-2</v>
      </c>
      <c r="W60" s="29">
        <f t="shared" si="44"/>
        <v>467852.8550930146</v>
      </c>
      <c r="X60" s="29">
        <f t="shared" si="36"/>
        <v>4210423.3784519592</v>
      </c>
      <c r="Y60" s="35">
        <f t="shared" si="45"/>
        <v>42.880489181425411</v>
      </c>
      <c r="Z60" s="36">
        <f t="shared" si="46"/>
        <v>7.2089815335066945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3566</v>
      </c>
      <c r="E61" s="49">
        <f t="shared" si="37"/>
        <v>7</v>
      </c>
      <c r="F61" s="3">
        <f t="shared" si="38"/>
        <v>1.962983735277622E-3</v>
      </c>
      <c r="G61" s="2">
        <v>0.5</v>
      </c>
      <c r="H61" s="3">
        <f t="shared" si="39"/>
        <v>9.7669875819729295E-3</v>
      </c>
      <c r="I61" s="3">
        <f t="shared" si="40"/>
        <v>0.99023301241802708</v>
      </c>
      <c r="J61" s="5">
        <f t="shared" si="47"/>
        <v>97284.987385507629</v>
      </c>
      <c r="K61" s="5">
        <f t="shared" si="41"/>
        <v>950.18126370664606</v>
      </c>
      <c r="L61" s="5">
        <f t="shared" si="42"/>
        <v>484049.48376827152</v>
      </c>
      <c r="M61" s="5">
        <f t="shared" si="32"/>
        <v>4429584.504969554</v>
      </c>
      <c r="N61" s="33">
        <f t="shared" si="43"/>
        <v>45.532045837829045</v>
      </c>
      <c r="O61" s="4"/>
      <c r="Q61" s="27" t="s">
        <v>48</v>
      </c>
      <c r="R61" s="29">
        <f t="shared" si="33"/>
        <v>97284.987385507629</v>
      </c>
      <c r="S61" s="29">
        <f t="shared" si="34"/>
        <v>484049.48376827152</v>
      </c>
      <c r="T61" s="35">
        <f t="shared" si="35"/>
        <v>45.532045837829045</v>
      </c>
      <c r="U61" s="42">
        <v>0.95681081085376496</v>
      </c>
      <c r="V61" s="43">
        <f t="shared" si="48"/>
        <v>4.3189189146235041E-2</v>
      </c>
      <c r="W61" s="29">
        <f t="shared" si="44"/>
        <v>463143.77905766619</v>
      </c>
      <c r="X61" s="29">
        <f t="shared" si="36"/>
        <v>3742570.5233589443</v>
      </c>
      <c r="Y61" s="35">
        <f t="shared" si="45"/>
        <v>38.470175347080001</v>
      </c>
      <c r="Z61" s="36">
        <f t="shared" si="46"/>
        <v>7.0618704907490439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3615</v>
      </c>
      <c r="E62" s="49">
        <f t="shared" si="37"/>
        <v>12</v>
      </c>
      <c r="F62" s="3">
        <f t="shared" si="38"/>
        <v>3.3195020746887966E-3</v>
      </c>
      <c r="G62" s="2">
        <v>0.5</v>
      </c>
      <c r="H62" s="3">
        <f t="shared" si="39"/>
        <v>1.646090534979424E-2</v>
      </c>
      <c r="I62" s="3">
        <f t="shared" si="40"/>
        <v>0.98353909465020573</v>
      </c>
      <c r="J62" s="5">
        <f t="shared" si="47"/>
        <v>96334.806121800983</v>
      </c>
      <c r="K62" s="5">
        <f t="shared" si="41"/>
        <v>1585.7581254617446</v>
      </c>
      <c r="L62" s="5">
        <f t="shared" si="42"/>
        <v>477709.63529535051</v>
      </c>
      <c r="M62" s="5">
        <f t="shared" si="32"/>
        <v>3945535.0212012827</v>
      </c>
      <c r="N62" s="33">
        <f t="shared" si="43"/>
        <v>40.95648478508113</v>
      </c>
      <c r="O62" s="4"/>
      <c r="Q62" s="27" t="s">
        <v>50</v>
      </c>
      <c r="R62" s="29">
        <f t="shared" si="33"/>
        <v>96334.806121800983</v>
      </c>
      <c r="S62" s="29">
        <f t="shared" si="34"/>
        <v>477709.63529535051</v>
      </c>
      <c r="T62" s="35">
        <f t="shared" si="35"/>
        <v>40.95648478508113</v>
      </c>
      <c r="U62" s="42">
        <v>0.94800928093814252</v>
      </c>
      <c r="V62" s="43">
        <f t="shared" si="48"/>
        <v>5.1990719061857482E-2</v>
      </c>
      <c r="W62" s="29">
        <f t="shared" si="44"/>
        <v>452873.16785356757</v>
      </c>
      <c r="X62" s="29">
        <f t="shared" si="36"/>
        <v>3279426.7443012781</v>
      </c>
      <c r="Y62" s="35">
        <f t="shared" si="45"/>
        <v>34.041971705999309</v>
      </c>
      <c r="Z62" s="36">
        <f t="shared" si="46"/>
        <v>6.9145130790818214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3992</v>
      </c>
      <c r="E63" s="49">
        <f t="shared" si="37"/>
        <v>18</v>
      </c>
      <c r="F63" s="3">
        <f t="shared" si="38"/>
        <v>4.5090180360721445E-3</v>
      </c>
      <c r="G63" s="2">
        <v>0.5</v>
      </c>
      <c r="H63" s="3">
        <f t="shared" si="39"/>
        <v>2.2293782511766166E-2</v>
      </c>
      <c r="I63" s="3">
        <f t="shared" si="40"/>
        <v>0.97770621748823383</v>
      </c>
      <c r="J63" s="5">
        <f t="shared" si="47"/>
        <v>94749.047996339228</v>
      </c>
      <c r="K63" s="5">
        <f t="shared" si="41"/>
        <v>2112.3146692272808</v>
      </c>
      <c r="L63" s="5">
        <f t="shared" si="42"/>
        <v>468464.45330862794</v>
      </c>
      <c r="M63" s="5">
        <f t="shared" si="32"/>
        <v>3467825.3859059322</v>
      </c>
      <c r="N63" s="33">
        <f t="shared" si="43"/>
        <v>36.600107961400489</v>
      </c>
      <c r="O63" s="4"/>
      <c r="Q63" s="27" t="s">
        <v>52</v>
      </c>
      <c r="R63" s="29">
        <f t="shared" si="33"/>
        <v>94749.047996339228</v>
      </c>
      <c r="S63" s="29">
        <f t="shared" si="34"/>
        <v>468464.45330862794</v>
      </c>
      <c r="T63" s="35">
        <f t="shared" si="35"/>
        <v>36.600107961400489</v>
      </c>
      <c r="U63" s="42">
        <v>0.94216194080535964</v>
      </c>
      <c r="V63" s="43">
        <f t="shared" si="48"/>
        <v>5.7838059194640357E-2</v>
      </c>
      <c r="W63" s="29">
        <f t="shared" si="44"/>
        <v>441369.37852757866</v>
      </c>
      <c r="X63" s="29">
        <f t="shared" si="36"/>
        <v>2826553.5764477104</v>
      </c>
      <c r="Y63" s="35">
        <f t="shared" si="45"/>
        <v>29.831999753252596</v>
      </c>
      <c r="Z63" s="36">
        <f t="shared" si="46"/>
        <v>6.7681082081478934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4140</v>
      </c>
      <c r="E64" s="49">
        <f t="shared" si="37"/>
        <v>32</v>
      </c>
      <c r="F64" s="3">
        <f t="shared" si="38"/>
        <v>7.7294685990338162E-3</v>
      </c>
      <c r="G64" s="2">
        <v>0.5</v>
      </c>
      <c r="H64" s="3">
        <f t="shared" si="39"/>
        <v>3.7914691943127958E-2</v>
      </c>
      <c r="I64" s="3">
        <f t="shared" si="40"/>
        <v>0.96208530805687209</v>
      </c>
      <c r="J64" s="5">
        <f t="shared" si="47"/>
        <v>92636.733327111942</v>
      </c>
      <c r="K64" s="5">
        <f t="shared" si="41"/>
        <v>3512.2932067151442</v>
      </c>
      <c r="L64" s="5">
        <f t="shared" si="42"/>
        <v>454402.93361877184</v>
      </c>
      <c r="M64" s="5">
        <f t="shared" si="32"/>
        <v>2999360.9325973042</v>
      </c>
      <c r="N64" s="33">
        <f t="shared" si="43"/>
        <v>32.377662994723529</v>
      </c>
      <c r="O64" s="4"/>
      <c r="Q64" s="27" t="s">
        <v>54</v>
      </c>
      <c r="R64" s="29">
        <f t="shared" si="33"/>
        <v>92636.733327111942</v>
      </c>
      <c r="S64" s="29">
        <f t="shared" si="34"/>
        <v>454402.93361877184</v>
      </c>
      <c r="T64" s="35">
        <f t="shared" si="35"/>
        <v>32.377662994723529</v>
      </c>
      <c r="U64" s="42">
        <v>0.92489605986448908</v>
      </c>
      <c r="V64" s="43">
        <f t="shared" si="48"/>
        <v>7.5103940135510916E-2</v>
      </c>
      <c r="W64" s="29">
        <f t="shared" si="44"/>
        <v>420275.48289486708</v>
      </c>
      <c r="X64" s="29">
        <f t="shared" si="36"/>
        <v>2385184.197920132</v>
      </c>
      <c r="Y64" s="35">
        <f t="shared" si="45"/>
        <v>25.747714888625733</v>
      </c>
      <c r="Z64" s="36">
        <f t="shared" si="46"/>
        <v>6.6299481060977961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4308</v>
      </c>
      <c r="E65" s="49">
        <f t="shared" si="37"/>
        <v>37</v>
      </c>
      <c r="F65" s="3">
        <f t="shared" si="38"/>
        <v>8.5886722376973066E-3</v>
      </c>
      <c r="G65" s="2">
        <v>0.5</v>
      </c>
      <c r="H65" s="3">
        <f t="shared" si="39"/>
        <v>4.2040677195773202E-2</v>
      </c>
      <c r="I65" s="3">
        <f t="shared" si="40"/>
        <v>0.9579593228042268</v>
      </c>
      <c r="J65" s="5">
        <f t="shared" si="47"/>
        <v>89124.440120396801</v>
      </c>
      <c r="K65" s="5">
        <f t="shared" si="41"/>
        <v>3746.8518173556199</v>
      </c>
      <c r="L65" s="5">
        <f t="shared" si="42"/>
        <v>436255.07105859491</v>
      </c>
      <c r="M65" s="5">
        <f t="shared" si="32"/>
        <v>2544957.9989785324</v>
      </c>
      <c r="N65" s="33">
        <f t="shared" si="43"/>
        <v>28.55510784180623</v>
      </c>
      <c r="O65" s="4"/>
      <c r="Q65" s="27" t="s">
        <v>56</v>
      </c>
      <c r="R65" s="29">
        <f t="shared" si="33"/>
        <v>89124.440120396801</v>
      </c>
      <c r="S65" s="29">
        <f t="shared" si="34"/>
        <v>436255.07105859491</v>
      </c>
      <c r="T65" s="35">
        <f t="shared" si="35"/>
        <v>28.55510784180623</v>
      </c>
      <c r="U65" s="42">
        <v>0.89970667843387275</v>
      </c>
      <c r="V65" s="43">
        <f t="shared" si="48"/>
        <v>0.10029332156612725</v>
      </c>
      <c r="W65" s="29">
        <f t="shared" si="44"/>
        <v>392501.60093206156</v>
      </c>
      <c r="X65" s="29">
        <f t="shared" si="36"/>
        <v>1964908.7150252648</v>
      </c>
      <c r="Y65" s="35">
        <f t="shared" si="45"/>
        <v>22.046800096257552</v>
      </c>
      <c r="Z65" s="36">
        <f t="shared" si="46"/>
        <v>6.5083077455486773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3790</v>
      </c>
      <c r="E66" s="49">
        <f t="shared" si="37"/>
        <v>31</v>
      </c>
      <c r="F66" s="3">
        <f t="shared" si="38"/>
        <v>8.1794195250659632E-3</v>
      </c>
      <c r="G66" s="2">
        <v>0.5</v>
      </c>
      <c r="H66" s="3">
        <f t="shared" si="39"/>
        <v>4.0077569489334199E-2</v>
      </c>
      <c r="I66" s="3">
        <f t="shared" si="40"/>
        <v>0.95992243051066584</v>
      </c>
      <c r="J66" s="5">
        <f t="shared" si="47"/>
        <v>85377.588303041179</v>
      </c>
      <c r="K66" s="5">
        <f t="shared" si="41"/>
        <v>3421.7262280468995</v>
      </c>
      <c r="L66" s="5">
        <f t="shared" si="42"/>
        <v>418333.62594508863</v>
      </c>
      <c r="M66" s="5">
        <f t="shared" si="32"/>
        <v>2108702.9279199373</v>
      </c>
      <c r="N66" s="33">
        <f t="shared" si="43"/>
        <v>24.698553447483881</v>
      </c>
      <c r="O66" s="4"/>
      <c r="Q66" s="27" t="s">
        <v>58</v>
      </c>
      <c r="R66" s="29">
        <f t="shared" si="33"/>
        <v>85377.588303041179</v>
      </c>
      <c r="S66" s="29">
        <f t="shared" si="34"/>
        <v>418333.62594508863</v>
      </c>
      <c r="T66" s="35">
        <f t="shared" si="35"/>
        <v>24.698553447483881</v>
      </c>
      <c r="U66" s="42">
        <v>0.86438699185239576</v>
      </c>
      <c r="V66" s="43">
        <f t="shared" si="48"/>
        <v>0.13561300814760424</v>
      </c>
      <c r="W66" s="29">
        <f t="shared" si="44"/>
        <v>361602.14452138048</v>
      </c>
      <c r="X66" s="29">
        <f t="shared" si="36"/>
        <v>1572407.1140932033</v>
      </c>
      <c r="Y66" s="35">
        <f t="shared" si="45"/>
        <v>18.417094524994841</v>
      </c>
      <c r="Z66" s="36">
        <f t="shared" si="46"/>
        <v>6.2814589224890405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2999</v>
      </c>
      <c r="E67" s="49">
        <f t="shared" si="37"/>
        <v>36</v>
      </c>
      <c r="F67" s="3">
        <f t="shared" si="38"/>
        <v>1.2004001333777926E-2</v>
      </c>
      <c r="G67" s="2">
        <v>0.5</v>
      </c>
      <c r="H67" s="3">
        <f t="shared" si="39"/>
        <v>5.8271285205568138E-2</v>
      </c>
      <c r="I67" s="3">
        <f t="shared" si="40"/>
        <v>0.94172871479443188</v>
      </c>
      <c r="J67" s="5">
        <f t="shared" si="47"/>
        <v>81955.862074994278</v>
      </c>
      <c r="K67" s="5">
        <f t="shared" si="41"/>
        <v>4775.6734132401971</v>
      </c>
      <c r="L67" s="5">
        <f t="shared" si="42"/>
        <v>397840.12684187095</v>
      </c>
      <c r="M67" s="5">
        <f t="shared" si="32"/>
        <v>1690369.3019748488</v>
      </c>
      <c r="N67" s="33">
        <f t="shared" si="43"/>
        <v>20.625361739567388</v>
      </c>
      <c r="O67" s="4"/>
      <c r="Q67" s="27" t="s">
        <v>60</v>
      </c>
      <c r="R67" s="29">
        <f t="shared" si="33"/>
        <v>81955.862074994278</v>
      </c>
      <c r="S67" s="29">
        <f t="shared" si="34"/>
        <v>397840.12684187095</v>
      </c>
      <c r="T67" s="35">
        <f t="shared" si="35"/>
        <v>20.625361739567388</v>
      </c>
      <c r="U67" s="42">
        <v>0.82345390469096191</v>
      </c>
      <c r="V67" s="43">
        <f t="shared" si="48"/>
        <v>0.17654609530903809</v>
      </c>
      <c r="W67" s="29">
        <f t="shared" si="44"/>
        <v>327603.00589068618</v>
      </c>
      <c r="X67" s="29">
        <f t="shared" si="36"/>
        <v>1210804.9695718228</v>
      </c>
      <c r="Y67" s="35">
        <f t="shared" si="45"/>
        <v>14.773866553485428</v>
      </c>
      <c r="Z67" s="36">
        <f t="shared" si="46"/>
        <v>5.8514951860819604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2222</v>
      </c>
      <c r="E68" s="49">
        <f t="shared" si="37"/>
        <v>49</v>
      </c>
      <c r="F68" s="3">
        <f t="shared" si="38"/>
        <v>2.2052205220522054E-2</v>
      </c>
      <c r="G68" s="2">
        <v>0.5</v>
      </c>
      <c r="H68" s="3">
        <f t="shared" si="39"/>
        <v>0.10449989336745576</v>
      </c>
      <c r="I68" s="3">
        <f t="shared" si="40"/>
        <v>0.8955001066325442</v>
      </c>
      <c r="J68" s="5">
        <f t="shared" si="47"/>
        <v>77180.188661754088</v>
      </c>
      <c r="K68" s="5">
        <f t="shared" si="41"/>
        <v>8065.3214852334204</v>
      </c>
      <c r="L68" s="5">
        <f t="shared" si="42"/>
        <v>365737.63959568692</v>
      </c>
      <c r="M68" s="5">
        <f t="shared" si="32"/>
        <v>1292529.175132978</v>
      </c>
      <c r="N68" s="33">
        <f t="shared" si="43"/>
        <v>16.746903545384551</v>
      </c>
      <c r="O68" s="4"/>
      <c r="Q68" s="27" t="s">
        <v>62</v>
      </c>
      <c r="R68" s="29">
        <f t="shared" si="33"/>
        <v>77180.188661754088</v>
      </c>
      <c r="S68" s="29">
        <f t="shared" si="34"/>
        <v>365737.63959568692</v>
      </c>
      <c r="T68" s="35">
        <f t="shared" si="35"/>
        <v>16.746903545384551</v>
      </c>
      <c r="U68" s="42">
        <v>0.7557222850963411</v>
      </c>
      <c r="V68" s="43">
        <f t="shared" si="48"/>
        <v>0.2442777149036589</v>
      </c>
      <c r="W68" s="29">
        <f t="shared" si="44"/>
        <v>276396.08474099456</v>
      </c>
      <c r="X68" s="29">
        <f t="shared" si="36"/>
        <v>883201.96368113649</v>
      </c>
      <c r="Y68" s="35">
        <f t="shared" si="45"/>
        <v>11.443376584006705</v>
      </c>
      <c r="Z68" s="36">
        <f t="shared" si="46"/>
        <v>5.3035269613778464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1656</v>
      </c>
      <c r="E69" s="49">
        <f t="shared" si="37"/>
        <v>56</v>
      </c>
      <c r="F69" s="3">
        <f t="shared" si="38"/>
        <v>3.3816425120772944E-2</v>
      </c>
      <c r="G69" s="2">
        <v>0.5</v>
      </c>
      <c r="H69" s="3">
        <f t="shared" si="39"/>
        <v>0.15590200445434296</v>
      </c>
      <c r="I69" s="3">
        <f t="shared" si="40"/>
        <v>0.84409799554565701</v>
      </c>
      <c r="J69" s="5">
        <f t="shared" si="47"/>
        <v>69114.867176520667</v>
      </c>
      <c r="K69" s="5">
        <f t="shared" si="41"/>
        <v>10775.146330415248</v>
      </c>
      <c r="L69" s="5">
        <f t="shared" si="42"/>
        <v>318636.47005656519</v>
      </c>
      <c r="M69" s="5">
        <f t="shared" si="32"/>
        <v>926791.53553729109</v>
      </c>
      <c r="N69" s="33">
        <f t="shared" si="43"/>
        <v>13.409438133914779</v>
      </c>
      <c r="O69" s="4"/>
      <c r="Q69" s="27" t="s">
        <v>64</v>
      </c>
      <c r="R69" s="29">
        <f t="shared" si="33"/>
        <v>69114.867176520667</v>
      </c>
      <c r="S69" s="29">
        <f t="shared" si="34"/>
        <v>318636.47005656519</v>
      </c>
      <c r="T69" s="35">
        <f t="shared" si="35"/>
        <v>13.409438133914779</v>
      </c>
      <c r="U69" s="42">
        <v>0.69850988448397933</v>
      </c>
      <c r="V69" s="43">
        <f t="shared" si="48"/>
        <v>0.30149011551602067</v>
      </c>
      <c r="W69" s="29">
        <f t="shared" si="44"/>
        <v>222570.72389159427</v>
      </c>
      <c r="X69" s="29">
        <f t="shared" si="36"/>
        <v>606805.87894014199</v>
      </c>
      <c r="Y69" s="35">
        <f t="shared" si="45"/>
        <v>8.7796722142335657</v>
      </c>
      <c r="Z69" s="36">
        <f t="shared" si="46"/>
        <v>4.6297659196812138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996</v>
      </c>
      <c r="E70" s="49">
        <f t="shared" si="37"/>
        <v>64</v>
      </c>
      <c r="F70" s="3">
        <f t="shared" si="38"/>
        <v>6.4257028112449793E-2</v>
      </c>
      <c r="G70" s="2">
        <v>0.5</v>
      </c>
      <c r="H70" s="3">
        <f t="shared" si="39"/>
        <v>0.27681660899653981</v>
      </c>
      <c r="I70" s="3">
        <f t="shared" si="40"/>
        <v>0.72318339100346019</v>
      </c>
      <c r="J70" s="5">
        <f t="shared" si="47"/>
        <v>58339.720846105418</v>
      </c>
      <c r="K70" s="5">
        <f t="shared" si="41"/>
        <v>16149.403694423647</v>
      </c>
      <c r="L70" s="5">
        <f t="shared" si="42"/>
        <v>251325.09499446797</v>
      </c>
      <c r="M70" s="5">
        <f t="shared" si="32"/>
        <v>608155.06548072584</v>
      </c>
      <c r="N70" s="33">
        <f t="shared" si="43"/>
        <v>10.424373937012495</v>
      </c>
      <c r="O70" s="4"/>
      <c r="Q70" s="27" t="s">
        <v>66</v>
      </c>
      <c r="R70" s="29">
        <f t="shared" si="33"/>
        <v>58339.720846105418</v>
      </c>
      <c r="S70" s="29">
        <f t="shared" si="34"/>
        <v>251325.09499446797</v>
      </c>
      <c r="T70" s="35">
        <f t="shared" si="35"/>
        <v>10.424373937012495</v>
      </c>
      <c r="U70" s="42">
        <v>0.67065690345363116</v>
      </c>
      <c r="V70" s="43">
        <f t="shared" si="48"/>
        <v>0.32934309654636884</v>
      </c>
      <c r="W70" s="29">
        <f t="shared" si="44"/>
        <v>168552.9099691796</v>
      </c>
      <c r="X70" s="29">
        <f t="shared" si="36"/>
        <v>384235.15504854778</v>
      </c>
      <c r="Y70" s="35">
        <f t="shared" si="45"/>
        <v>6.5861671855119637</v>
      </c>
      <c r="Z70" s="36">
        <f t="shared" si="46"/>
        <v>3.8382067515005316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600</v>
      </c>
      <c r="E71" s="49">
        <f t="shared" si="49"/>
        <v>55</v>
      </c>
      <c r="F71" s="3">
        <f t="shared" si="38"/>
        <v>9.166666666666666E-2</v>
      </c>
      <c r="G71" s="2">
        <v>0.5</v>
      </c>
      <c r="H71" s="3">
        <f t="shared" si="39"/>
        <v>0.37288135593220334</v>
      </c>
      <c r="I71" s="3">
        <f t="shared" si="40"/>
        <v>0.62711864406779672</v>
      </c>
      <c r="J71" s="5">
        <f t="shared" si="47"/>
        <v>42190.317151681775</v>
      </c>
      <c r="K71" s="5">
        <f t="shared" si="41"/>
        <v>15731.982666728794</v>
      </c>
      <c r="L71" s="5">
        <f t="shared" si="42"/>
        <v>171621.62909158692</v>
      </c>
      <c r="M71" s="5">
        <f>L71+M72</f>
        <v>356829.97048625781</v>
      </c>
      <c r="N71" s="33">
        <f t="shared" si="43"/>
        <v>8.4576271186440692</v>
      </c>
      <c r="O71" s="4"/>
      <c r="Q71" s="27" t="s">
        <v>68</v>
      </c>
      <c r="R71" s="29">
        <f t="shared" si="33"/>
        <v>42190.317151681775</v>
      </c>
      <c r="S71" s="29">
        <f t="shared" si="34"/>
        <v>171621.62909158692</v>
      </c>
      <c r="T71" s="35">
        <f t="shared" si="35"/>
        <v>8.4576271186440692</v>
      </c>
      <c r="U71" s="42">
        <v>0.63527807449444496</v>
      </c>
      <c r="V71" s="43">
        <f t="shared" si="48"/>
        <v>0.36472192550555504</v>
      </c>
      <c r="W71" s="29">
        <f t="shared" si="44"/>
        <v>109027.45807090316</v>
      </c>
      <c r="X71" s="29">
        <f>X72+W71</f>
        <v>215682.24507936815</v>
      </c>
      <c r="Y71" s="35">
        <f t="shared" si="45"/>
        <v>5.1121266593932368</v>
      </c>
      <c r="Z71" s="36">
        <f t="shared" si="46"/>
        <v>3.3455004592508324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378</v>
      </c>
      <c r="E72" s="50">
        <f t="shared" si="49"/>
        <v>54</v>
      </c>
      <c r="F72" s="17">
        <f t="shared" si="38"/>
        <v>0.14285714285714285</v>
      </c>
      <c r="G72" s="12"/>
      <c r="H72" s="17">
        <v>1</v>
      </c>
      <c r="I72" s="17">
        <f t="shared" si="40"/>
        <v>0</v>
      </c>
      <c r="J72" s="21">
        <f t="shared" si="47"/>
        <v>26458.334484952982</v>
      </c>
      <c r="K72" s="21">
        <f t="shared" si="41"/>
        <v>26458.334484952982</v>
      </c>
      <c r="L72" s="21">
        <f>K72/F72</f>
        <v>185208.34139467089</v>
      </c>
      <c r="M72" s="21">
        <f>L72</f>
        <v>185208.34139467089</v>
      </c>
      <c r="N72" s="34">
        <f t="shared" si="43"/>
        <v>7.0000000000000009</v>
      </c>
      <c r="O72" s="4"/>
      <c r="Q72" s="30" t="s">
        <v>69</v>
      </c>
      <c r="R72" s="31">
        <f t="shared" si="33"/>
        <v>26458.334484952982</v>
      </c>
      <c r="S72" s="31">
        <f t="shared" si="34"/>
        <v>185208.34139467089</v>
      </c>
      <c r="T72" s="38">
        <f t="shared" si="35"/>
        <v>7.0000000000000009</v>
      </c>
      <c r="U72" s="44">
        <v>0.57586384179742911</v>
      </c>
      <c r="V72" s="45">
        <f t="shared" si="48"/>
        <v>0.42413615820257089</v>
      </c>
      <c r="W72" s="31">
        <f t="shared" si="44"/>
        <v>106654.78700846499</v>
      </c>
      <c r="X72" s="31">
        <f>W72</f>
        <v>106654.78700846499</v>
      </c>
      <c r="Y72" s="38">
        <f t="shared" si="45"/>
        <v>4.0310468925820038</v>
      </c>
      <c r="Z72" s="37">
        <f t="shared" si="46"/>
        <v>2.9689531074179971</v>
      </c>
    </row>
    <row r="73" spans="1:26" s="2" customFormat="1" ht="13.2" x14ac:dyDescent="0.25">
      <c r="B73" s="2" t="s">
        <v>70</v>
      </c>
      <c r="D73" s="25">
        <f>SUM(D54:D72)</f>
        <v>49523</v>
      </c>
      <c r="E73" s="25">
        <f>SUM(E54:E72)</f>
        <v>466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71.096962140030215</v>
      </c>
      <c r="F78" s="54">
        <f>$Y$4</f>
        <v>64.669112758462404</v>
      </c>
      <c r="G78" s="54">
        <f>E78-F78</f>
        <v>6.4278493815678104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77.03222031417512</v>
      </c>
      <c r="F79" s="54">
        <f>$Y$29</f>
        <v>68.52087178178121</v>
      </c>
      <c r="G79" s="54">
        <f t="shared" ref="G79:G80" si="50">E79-F79</f>
        <v>8.5113485323939102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73.893073239046956</v>
      </c>
      <c r="F80" s="54">
        <f>$Y$54</f>
        <v>65.875212499149157</v>
      </c>
      <c r="G80" s="54">
        <f t="shared" si="50"/>
        <v>8.0178607398977988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FCD00-0DBC-E14A-BAC8-353304BCB63F}">
  <dimension ref="A1:Z80"/>
  <sheetViews>
    <sheetView workbookViewId="0">
      <selection activeCell="G44" sqref="G44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162</v>
      </c>
      <c r="E4" s="55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7124210.4636999443</v>
      </c>
      <c r="N4" s="32">
        <f>M4/J4</f>
        <v>71.242104636999443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71.242104636999443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6498913.3365479996</v>
      </c>
      <c r="Y4" s="40">
        <f>X4/R4</f>
        <v>64.989133365480001</v>
      </c>
      <c r="Z4" s="36">
        <f>T4-Y4</f>
        <v>6.2529712715194421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746</v>
      </c>
      <c r="E5" s="55">
        <v>1</v>
      </c>
      <c r="F5" s="3">
        <f t="shared" ref="F5:F22" si="5">E5/D5</f>
        <v>1.3404825737265416E-3</v>
      </c>
      <c r="G5" s="2">
        <v>0.4</v>
      </c>
      <c r="H5" s="3">
        <f t="shared" ref="H5:H21" si="6">C5*F5/(1+(1-G5)*C5*F5)</f>
        <v>5.3447354355959376E-3</v>
      </c>
      <c r="I5" s="3">
        <f t="shared" ref="I5:I22" si="7">1-H5</f>
        <v>0.99465526456440401</v>
      </c>
      <c r="J5" s="5">
        <f>I4*J4</f>
        <v>100000</v>
      </c>
      <c r="K5" s="5">
        <f t="shared" ref="K5:K22" si="8">J5*H5</f>
        <v>534.47354355959374</v>
      </c>
      <c r="L5" s="5">
        <f t="shared" ref="L5:L21" si="9">C5*(J6+G5*K5)</f>
        <v>398717.26349545695</v>
      </c>
      <c r="M5" s="5">
        <f t="shared" si="0"/>
        <v>7024210.4636999443</v>
      </c>
      <c r="N5" s="33">
        <f t="shared" ref="N5:N22" si="10">M5/J5</f>
        <v>70.242104636999443</v>
      </c>
      <c r="O5" s="4"/>
      <c r="Q5" s="27" t="s">
        <v>36</v>
      </c>
      <c r="R5" s="29">
        <f t="shared" si="1"/>
        <v>100000</v>
      </c>
      <c r="S5" s="29">
        <f t="shared" si="2"/>
        <v>398717.26349545695</v>
      </c>
      <c r="T5" s="35">
        <f t="shared" si="3"/>
        <v>70.242104636999443</v>
      </c>
      <c r="U5" s="42">
        <v>0.96680194174873568</v>
      </c>
      <c r="V5" s="43">
        <f>1-U5</f>
        <v>3.3198058251264317E-2</v>
      </c>
      <c r="W5" s="29">
        <f t="shared" ref="W5:W22" si="11">S5*U5</f>
        <v>385480.62455615005</v>
      </c>
      <c r="X5" s="29">
        <f t="shared" si="4"/>
        <v>6402233.142373126</v>
      </c>
      <c r="Y5" s="35">
        <f t="shared" ref="Y5:Y22" si="12">X5/R5</f>
        <v>64.022331423731259</v>
      </c>
      <c r="Z5" s="36">
        <f t="shared" ref="Z5:Z22" si="13">T5-Y5</f>
        <v>6.2197732132681836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1304</v>
      </c>
      <c r="E6" s="55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99465.526456440406</v>
      </c>
      <c r="K6" s="5">
        <f t="shared" si="8"/>
        <v>0</v>
      </c>
      <c r="L6" s="5">
        <f t="shared" si="9"/>
        <v>497327.63228220202</v>
      </c>
      <c r="M6" s="5">
        <f t="shared" si="0"/>
        <v>6625493.200204487</v>
      </c>
      <c r="N6" s="33">
        <f t="shared" si="10"/>
        <v>66.610949906408351</v>
      </c>
      <c r="O6" s="4"/>
      <c r="Q6" s="27" t="s">
        <v>38</v>
      </c>
      <c r="R6" s="29">
        <f t="shared" si="1"/>
        <v>99465.526456440406</v>
      </c>
      <c r="S6" s="29">
        <f t="shared" si="2"/>
        <v>497327.63228220202</v>
      </c>
      <c r="T6" s="35">
        <f t="shared" si="3"/>
        <v>66.610949906408351</v>
      </c>
      <c r="U6" s="42">
        <v>0.96680194174873568</v>
      </c>
      <c r="V6" s="43">
        <f>1-U6</f>
        <v>3.3198058251264317E-2</v>
      </c>
      <c r="W6" s="29">
        <f t="shared" si="11"/>
        <v>480817.32057573413</v>
      </c>
      <c r="X6" s="29">
        <f t="shared" si="4"/>
        <v>6016752.5178169757</v>
      </c>
      <c r="Y6" s="35">
        <f t="shared" si="12"/>
        <v>60.490832675097053</v>
      </c>
      <c r="Z6" s="36">
        <f t="shared" si="13"/>
        <v>6.1201172313112977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1539</v>
      </c>
      <c r="E7" s="55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99465.526456440406</v>
      </c>
      <c r="K7" s="5">
        <f t="shared" si="8"/>
        <v>0</v>
      </c>
      <c r="L7" s="5">
        <f t="shared" si="9"/>
        <v>497327.63228220202</v>
      </c>
      <c r="M7" s="5">
        <f t="shared" si="0"/>
        <v>6128165.5679222848</v>
      </c>
      <c r="N7" s="33">
        <f t="shared" si="10"/>
        <v>61.610949906408358</v>
      </c>
      <c r="O7" s="4"/>
      <c r="Q7" s="27" t="s">
        <v>40</v>
      </c>
      <c r="R7" s="29">
        <f t="shared" si="1"/>
        <v>99465.526456440406</v>
      </c>
      <c r="S7" s="29">
        <f t="shared" si="2"/>
        <v>497327.63228220202</v>
      </c>
      <c r="T7" s="35">
        <f t="shared" si="3"/>
        <v>61.610949906408358</v>
      </c>
      <c r="U7" s="42">
        <v>0.96680194174873568</v>
      </c>
      <c r="V7" s="43">
        <f>1-U7</f>
        <v>3.3198058251264317E-2</v>
      </c>
      <c r="W7" s="29">
        <f t="shared" si="11"/>
        <v>480817.32057573413</v>
      </c>
      <c r="X7" s="29">
        <f t="shared" si="4"/>
        <v>5535935.1972412411</v>
      </c>
      <c r="Y7" s="35">
        <f t="shared" si="12"/>
        <v>55.656822966353367</v>
      </c>
      <c r="Z7" s="36">
        <f t="shared" si="13"/>
        <v>5.9541269400549908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1516</v>
      </c>
      <c r="E8" s="55">
        <v>2</v>
      </c>
      <c r="F8" s="3">
        <f t="shared" si="5"/>
        <v>1.3192612137203166E-3</v>
      </c>
      <c r="G8" s="2">
        <v>0.5</v>
      </c>
      <c r="H8" s="3">
        <f t="shared" si="6"/>
        <v>6.5746219592373433E-3</v>
      </c>
      <c r="I8" s="3">
        <f t="shared" si="7"/>
        <v>0.9934253780407627</v>
      </c>
      <c r="J8" s="5">
        <f t="shared" si="14"/>
        <v>99465.526456440406</v>
      </c>
      <c r="K8" s="5">
        <f t="shared" si="8"/>
        <v>653.94823442761606</v>
      </c>
      <c r="L8" s="5">
        <f t="shared" si="9"/>
        <v>495692.76169613295</v>
      </c>
      <c r="M8" s="5">
        <f t="shared" si="0"/>
        <v>5630837.9356400827</v>
      </c>
      <c r="N8" s="33">
        <f t="shared" si="10"/>
        <v>56.610949906408351</v>
      </c>
      <c r="O8" s="4"/>
      <c r="Q8" s="27" t="s">
        <v>42</v>
      </c>
      <c r="R8" s="29">
        <f t="shared" si="1"/>
        <v>99465.526456440406</v>
      </c>
      <c r="S8" s="29">
        <f t="shared" si="2"/>
        <v>495692.76169613295</v>
      </c>
      <c r="T8" s="35">
        <f t="shared" si="3"/>
        <v>56.610949906408351</v>
      </c>
      <c r="U8" s="42">
        <v>0.96680194174873568</v>
      </c>
      <c r="V8" s="43">
        <f>1-U8</f>
        <v>3.3198058251264317E-2</v>
      </c>
      <c r="W8" s="29">
        <f t="shared" si="11"/>
        <v>479236.72451861465</v>
      </c>
      <c r="X8" s="29">
        <f t="shared" si="4"/>
        <v>5055117.8766655074</v>
      </c>
      <c r="Y8" s="35">
        <f t="shared" si="12"/>
        <v>50.822813257609695</v>
      </c>
      <c r="Z8" s="36">
        <f t="shared" si="13"/>
        <v>5.7881366487986554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1473</v>
      </c>
      <c r="E9" s="55">
        <v>1</v>
      </c>
      <c r="F9" s="3">
        <f t="shared" si="5"/>
        <v>6.7888662593346908E-4</v>
      </c>
      <c r="G9" s="2">
        <v>0.5</v>
      </c>
      <c r="H9" s="3">
        <f t="shared" si="6"/>
        <v>3.3886818027787191E-3</v>
      </c>
      <c r="I9" s="3">
        <f t="shared" si="7"/>
        <v>0.99661131819722126</v>
      </c>
      <c r="J9" s="5">
        <f t="shared" si="14"/>
        <v>98811.578222012788</v>
      </c>
      <c r="K9" s="5">
        <f t="shared" si="8"/>
        <v>334.84099702478073</v>
      </c>
      <c r="L9" s="5">
        <f t="shared" si="9"/>
        <v>493220.78861750197</v>
      </c>
      <c r="M9" s="5">
        <f t="shared" si="0"/>
        <v>5135145.1739439499</v>
      </c>
      <c r="N9" s="33">
        <f t="shared" si="10"/>
        <v>51.969063406781672</v>
      </c>
      <c r="O9" s="4"/>
      <c r="Q9" s="27" t="s">
        <v>44</v>
      </c>
      <c r="R9" s="29">
        <f t="shared" si="1"/>
        <v>98811.578222012788</v>
      </c>
      <c r="S9" s="29">
        <f t="shared" si="2"/>
        <v>493220.78861750197</v>
      </c>
      <c r="T9" s="35">
        <f t="shared" si="3"/>
        <v>51.969063406781672</v>
      </c>
      <c r="U9" s="42">
        <v>0.9555940589531835</v>
      </c>
      <c r="V9" s="43">
        <f t="shared" ref="V9:V22" si="15">1-U9</f>
        <v>4.4405941046816499E-2</v>
      </c>
      <c r="W9" s="29">
        <f t="shared" si="11"/>
        <v>471318.85535508883</v>
      </c>
      <c r="X9" s="29">
        <f t="shared" si="4"/>
        <v>4575881.1521468926</v>
      </c>
      <c r="Y9" s="35">
        <f t="shared" si="12"/>
        <v>46.309159660072091</v>
      </c>
      <c r="Z9" s="36">
        <f t="shared" si="13"/>
        <v>5.6599037467095812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1876</v>
      </c>
      <c r="E10" s="55">
        <v>4</v>
      </c>
      <c r="F10" s="3">
        <f t="shared" si="5"/>
        <v>2.1321961620469083E-3</v>
      </c>
      <c r="G10" s="2">
        <v>0.5</v>
      </c>
      <c r="H10" s="3">
        <f t="shared" si="6"/>
        <v>1.0604453870625663E-2</v>
      </c>
      <c r="I10" s="3">
        <f t="shared" si="7"/>
        <v>0.9893955461293743</v>
      </c>
      <c r="J10" s="5">
        <f t="shared" si="14"/>
        <v>98476.737224987999</v>
      </c>
      <c r="K10" s="5">
        <f t="shared" si="8"/>
        <v>1044.2920172321103</v>
      </c>
      <c r="L10" s="5">
        <f t="shared" si="9"/>
        <v>489772.95608185965</v>
      </c>
      <c r="M10" s="5">
        <f t="shared" si="0"/>
        <v>4641924.3853264479</v>
      </c>
      <c r="N10" s="33">
        <f t="shared" si="10"/>
        <v>47.13726831465921</v>
      </c>
      <c r="O10" s="4"/>
      <c r="Q10" s="27" t="s">
        <v>46</v>
      </c>
      <c r="R10" s="29">
        <f t="shared" si="1"/>
        <v>98476.737224987999</v>
      </c>
      <c r="S10" s="29">
        <f t="shared" si="2"/>
        <v>489772.95608185965</v>
      </c>
      <c r="T10" s="35">
        <f t="shared" si="3"/>
        <v>47.13726831465921</v>
      </c>
      <c r="U10" s="42">
        <v>0.96363095511775332</v>
      </c>
      <c r="V10" s="43">
        <f t="shared" si="15"/>
        <v>3.6369044882246682E-2</v>
      </c>
      <c r="W10" s="29">
        <f t="shared" si="11"/>
        <v>471960.38146000786</v>
      </c>
      <c r="X10" s="29">
        <f t="shared" si="4"/>
        <v>4104562.296791804</v>
      </c>
      <c r="Y10" s="35">
        <f t="shared" si="12"/>
        <v>41.680526918902537</v>
      </c>
      <c r="Z10" s="36">
        <f t="shared" si="13"/>
        <v>5.4567413957566728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1855</v>
      </c>
      <c r="E11" s="55">
        <v>4</v>
      </c>
      <c r="F11" s="3">
        <f t="shared" si="5"/>
        <v>2.1563342318059301E-3</v>
      </c>
      <c r="G11" s="2">
        <v>0.5</v>
      </c>
      <c r="H11" s="3">
        <f t="shared" si="6"/>
        <v>1.0723860589812333E-2</v>
      </c>
      <c r="I11" s="3">
        <f t="shared" si="7"/>
        <v>0.98927613941018766</v>
      </c>
      <c r="J11" s="5">
        <f t="shared" si="14"/>
        <v>97432.445207755882</v>
      </c>
      <c r="K11" s="5">
        <f t="shared" si="8"/>
        <v>1044.8519593325027</v>
      </c>
      <c r="L11" s="5">
        <f t="shared" si="9"/>
        <v>484550.09614044812</v>
      </c>
      <c r="M11" s="5">
        <f t="shared" si="0"/>
        <v>4152151.4292445886</v>
      </c>
      <c r="N11" s="33">
        <f t="shared" si="10"/>
        <v>42.61569562778525</v>
      </c>
      <c r="O11" s="4"/>
      <c r="Q11" s="27" t="s">
        <v>48</v>
      </c>
      <c r="R11" s="29">
        <f t="shared" si="1"/>
        <v>97432.445207755882</v>
      </c>
      <c r="S11" s="29">
        <f t="shared" si="2"/>
        <v>484550.09614044812</v>
      </c>
      <c r="T11" s="35">
        <f t="shared" si="3"/>
        <v>42.61569562778525</v>
      </c>
      <c r="U11" s="42">
        <v>0.96005435016735896</v>
      </c>
      <c r="V11" s="43">
        <f t="shared" si="15"/>
        <v>3.9945649832641039E-2</v>
      </c>
      <c r="W11" s="29">
        <f t="shared" si="11"/>
        <v>465194.42767364922</v>
      </c>
      <c r="X11" s="29">
        <f t="shared" si="4"/>
        <v>3632601.9153317963</v>
      </c>
      <c r="Y11" s="35">
        <f t="shared" si="12"/>
        <v>37.283288001096288</v>
      </c>
      <c r="Z11" s="36">
        <f t="shared" si="13"/>
        <v>5.332407626688962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1744</v>
      </c>
      <c r="E12" s="55">
        <v>6</v>
      </c>
      <c r="F12" s="3">
        <f t="shared" si="5"/>
        <v>3.4403669724770644E-3</v>
      </c>
      <c r="G12" s="2">
        <v>0.5</v>
      </c>
      <c r="H12" s="3">
        <f t="shared" si="6"/>
        <v>1.7055144968732235E-2</v>
      </c>
      <c r="I12" s="3">
        <f t="shared" si="7"/>
        <v>0.98294485503126772</v>
      </c>
      <c r="J12" s="5">
        <f t="shared" si="14"/>
        <v>96387.593248423378</v>
      </c>
      <c r="K12" s="5">
        <f t="shared" si="8"/>
        <v>1643.9043760390571</v>
      </c>
      <c r="L12" s="5">
        <f t="shared" si="9"/>
        <v>477828.2053020192</v>
      </c>
      <c r="M12" s="5">
        <f t="shared" si="0"/>
        <v>3667601.3331041406</v>
      </c>
      <c r="N12" s="33">
        <f t="shared" si="10"/>
        <v>38.050554116975341</v>
      </c>
      <c r="O12" s="4"/>
      <c r="Q12" s="27" t="s">
        <v>50</v>
      </c>
      <c r="R12" s="29">
        <f t="shared" si="1"/>
        <v>96387.593248423378</v>
      </c>
      <c r="S12" s="29">
        <f t="shared" si="2"/>
        <v>477828.2053020192</v>
      </c>
      <c r="T12" s="35">
        <f t="shared" si="3"/>
        <v>38.050554116975341</v>
      </c>
      <c r="U12" s="42">
        <v>0.94127750867207383</v>
      </c>
      <c r="V12" s="43">
        <f t="shared" si="15"/>
        <v>5.8722491327926174E-2</v>
      </c>
      <c r="W12" s="29">
        <f t="shared" si="11"/>
        <v>449768.94265993283</v>
      </c>
      <c r="X12" s="29">
        <f t="shared" si="4"/>
        <v>3167407.4876581472</v>
      </c>
      <c r="Y12" s="35">
        <f t="shared" si="12"/>
        <v>32.861153400673345</v>
      </c>
      <c r="Z12" s="36">
        <f t="shared" si="13"/>
        <v>5.1894007163019964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2037</v>
      </c>
      <c r="E13" s="55">
        <v>13</v>
      </c>
      <c r="F13" s="3">
        <f t="shared" si="5"/>
        <v>6.3819342169857633E-3</v>
      </c>
      <c r="G13" s="2">
        <v>0.5</v>
      </c>
      <c r="H13" s="3">
        <f t="shared" si="6"/>
        <v>3.1408552790529114E-2</v>
      </c>
      <c r="I13" s="3">
        <f t="shared" si="7"/>
        <v>0.96859144720947088</v>
      </c>
      <c r="J13" s="5">
        <f t="shared" si="14"/>
        <v>94743.688872384315</v>
      </c>
      <c r="K13" s="5">
        <f t="shared" si="8"/>
        <v>2975.7621535177486</v>
      </c>
      <c r="L13" s="5">
        <f t="shared" si="9"/>
        <v>466279.03897812718</v>
      </c>
      <c r="M13" s="5">
        <f t="shared" si="0"/>
        <v>3189773.1278021215</v>
      </c>
      <c r="N13" s="33">
        <f t="shared" si="10"/>
        <v>33.667394269380928</v>
      </c>
      <c r="O13" s="4"/>
      <c r="Q13" s="27" t="s">
        <v>52</v>
      </c>
      <c r="R13" s="29">
        <f t="shared" si="1"/>
        <v>94743.688872384315</v>
      </c>
      <c r="S13" s="29">
        <f t="shared" si="2"/>
        <v>466279.03897812718</v>
      </c>
      <c r="T13" s="35">
        <f t="shared" si="3"/>
        <v>33.667394269380928</v>
      </c>
      <c r="U13" s="42">
        <v>0.95386474178345915</v>
      </c>
      <c r="V13" s="43">
        <f t="shared" si="15"/>
        <v>4.6135258216540853E-2</v>
      </c>
      <c r="W13" s="29">
        <f t="shared" si="11"/>
        <v>444767.13511391077</v>
      </c>
      <c r="X13" s="29">
        <f t="shared" si="4"/>
        <v>2717638.5449982146</v>
      </c>
      <c r="Y13" s="35">
        <f t="shared" si="12"/>
        <v>28.684111599863471</v>
      </c>
      <c r="Z13" s="36">
        <f t="shared" si="13"/>
        <v>4.9832826695174575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2010</v>
      </c>
      <c r="E14" s="55">
        <v>18</v>
      </c>
      <c r="F14" s="3">
        <f t="shared" si="5"/>
        <v>8.9552238805970154E-3</v>
      </c>
      <c r="G14" s="2">
        <v>0.5</v>
      </c>
      <c r="H14" s="3">
        <f t="shared" si="6"/>
        <v>4.3795620437956213E-2</v>
      </c>
      <c r="I14" s="3">
        <f t="shared" si="7"/>
        <v>0.95620437956204374</v>
      </c>
      <c r="J14" s="5">
        <f t="shared" si="14"/>
        <v>91767.926718866569</v>
      </c>
      <c r="K14" s="5">
        <f t="shared" si="8"/>
        <v>4019.0332869576609</v>
      </c>
      <c r="L14" s="5">
        <f t="shared" si="9"/>
        <v>448792.05037693866</v>
      </c>
      <c r="M14" s="5">
        <f t="shared" si="0"/>
        <v>2723494.0888239942</v>
      </c>
      <c r="N14" s="33">
        <f t="shared" si="10"/>
        <v>29.678060583928076</v>
      </c>
      <c r="O14" s="4"/>
      <c r="Q14" s="27" t="s">
        <v>54</v>
      </c>
      <c r="R14" s="29">
        <f t="shared" si="1"/>
        <v>91767.926718866569</v>
      </c>
      <c r="S14" s="29">
        <f t="shared" si="2"/>
        <v>448792.05037693866</v>
      </c>
      <c r="T14" s="35">
        <f t="shared" si="3"/>
        <v>29.678060583928076</v>
      </c>
      <c r="U14" s="42">
        <v>0.94210046609890041</v>
      </c>
      <c r="V14" s="43">
        <f t="shared" si="15"/>
        <v>5.7899533901099587E-2</v>
      </c>
      <c r="W14" s="29">
        <f t="shared" si="11"/>
        <v>422807.19984159508</v>
      </c>
      <c r="X14" s="29">
        <f t="shared" si="4"/>
        <v>2272871.4098843038</v>
      </c>
      <c r="Y14" s="35">
        <f t="shared" si="12"/>
        <v>24.767601177776463</v>
      </c>
      <c r="Z14" s="36">
        <f t="shared" si="13"/>
        <v>4.9104594061516131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2107</v>
      </c>
      <c r="E15" s="55">
        <v>21</v>
      </c>
      <c r="F15" s="3">
        <f t="shared" si="5"/>
        <v>9.9667774086378731E-3</v>
      </c>
      <c r="G15" s="2">
        <v>0.5</v>
      </c>
      <c r="H15" s="3">
        <f t="shared" si="6"/>
        <v>4.8622366288492695E-2</v>
      </c>
      <c r="I15" s="3">
        <f t="shared" si="7"/>
        <v>0.9513776337115073</v>
      </c>
      <c r="J15" s="5">
        <f t="shared" si="14"/>
        <v>87748.893431908902</v>
      </c>
      <c r="K15" s="5">
        <f t="shared" si="8"/>
        <v>4266.5588378561852</v>
      </c>
      <c r="L15" s="5">
        <f t="shared" si="9"/>
        <v>428078.07006490411</v>
      </c>
      <c r="M15" s="5">
        <f t="shared" si="0"/>
        <v>2274702.0384470555</v>
      </c>
      <c r="N15" s="33">
        <f t="shared" si="10"/>
        <v>25.92285725189425</v>
      </c>
      <c r="O15" s="4"/>
      <c r="Q15" s="27" t="s">
        <v>56</v>
      </c>
      <c r="R15" s="29">
        <f t="shared" si="1"/>
        <v>87748.893431908902</v>
      </c>
      <c r="S15" s="29">
        <f t="shared" si="2"/>
        <v>428078.07006490411</v>
      </c>
      <c r="T15" s="35">
        <f t="shared" si="3"/>
        <v>25.92285725189425</v>
      </c>
      <c r="U15" s="42">
        <v>0.91645683631107144</v>
      </c>
      <c r="V15" s="43">
        <f t="shared" si="15"/>
        <v>8.3543163688928557E-2</v>
      </c>
      <c r="W15" s="29">
        <f t="shared" si="11"/>
        <v>392315.07378583122</v>
      </c>
      <c r="X15" s="29">
        <f t="shared" si="4"/>
        <v>1850064.2100427088</v>
      </c>
      <c r="Y15" s="35">
        <f t="shared" si="12"/>
        <v>21.083618695184065</v>
      </c>
      <c r="Z15" s="36">
        <f t="shared" si="13"/>
        <v>4.8392385567101854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1908</v>
      </c>
      <c r="E16" s="55">
        <v>22</v>
      </c>
      <c r="F16" s="3">
        <f t="shared" si="5"/>
        <v>1.1530398322851153E-2</v>
      </c>
      <c r="G16" s="2">
        <v>0.5</v>
      </c>
      <c r="H16" s="3">
        <f t="shared" si="6"/>
        <v>5.6036678553234839E-2</v>
      </c>
      <c r="I16" s="3">
        <f t="shared" si="7"/>
        <v>0.9439633214467652</v>
      </c>
      <c r="J16" s="5">
        <f t="shared" si="14"/>
        <v>83482.334594052722</v>
      </c>
      <c r="K16" s="5">
        <f t="shared" si="8"/>
        <v>4678.0727485205289</v>
      </c>
      <c r="L16" s="5">
        <f t="shared" si="9"/>
        <v>405716.49109896226</v>
      </c>
      <c r="M16" s="5">
        <f t="shared" si="0"/>
        <v>1846623.9683821513</v>
      </c>
      <c r="N16" s="33">
        <f t="shared" si="10"/>
        <v>22.11993683887351</v>
      </c>
      <c r="O16" s="4"/>
      <c r="Q16" s="27" t="s">
        <v>58</v>
      </c>
      <c r="R16" s="29">
        <f t="shared" si="1"/>
        <v>83482.334594052722</v>
      </c>
      <c r="S16" s="29">
        <f t="shared" si="2"/>
        <v>405716.49109896226</v>
      </c>
      <c r="T16" s="35">
        <f t="shared" si="3"/>
        <v>22.11993683887351</v>
      </c>
      <c r="U16" s="42">
        <v>0.8859396016463057</v>
      </c>
      <c r="V16" s="43">
        <f t="shared" si="15"/>
        <v>0.1140603983536943</v>
      </c>
      <c r="W16" s="29">
        <f t="shared" si="11"/>
        <v>359440.30650555156</v>
      </c>
      <c r="X16" s="29">
        <f t="shared" si="4"/>
        <v>1457749.1362568776</v>
      </c>
      <c r="Y16" s="35">
        <f t="shared" si="12"/>
        <v>17.461767730208248</v>
      </c>
      <c r="Z16" s="36">
        <f t="shared" si="13"/>
        <v>4.6581691086652626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1438</v>
      </c>
      <c r="E17" s="55">
        <v>31</v>
      </c>
      <c r="F17" s="3">
        <f t="shared" si="5"/>
        <v>2.1557719054242003E-2</v>
      </c>
      <c r="G17" s="2">
        <v>0.5</v>
      </c>
      <c r="H17" s="3">
        <f t="shared" si="6"/>
        <v>0.10227647641042562</v>
      </c>
      <c r="I17" s="3">
        <f t="shared" si="7"/>
        <v>0.89772352358957441</v>
      </c>
      <c r="J17" s="5">
        <f t="shared" si="14"/>
        <v>78804.261845532194</v>
      </c>
      <c r="K17" s="5">
        <f t="shared" si="8"/>
        <v>8059.8222276855768</v>
      </c>
      <c r="L17" s="5">
        <f t="shared" si="9"/>
        <v>373871.75365844695</v>
      </c>
      <c r="M17" s="5">
        <f t="shared" si="0"/>
        <v>1440907.4772831891</v>
      </c>
      <c r="N17" s="33">
        <f t="shared" si="10"/>
        <v>18.284638971780197</v>
      </c>
      <c r="O17" s="4"/>
      <c r="Q17" s="27" t="s">
        <v>60</v>
      </c>
      <c r="R17" s="29">
        <f t="shared" si="1"/>
        <v>78804.261845532194</v>
      </c>
      <c r="S17" s="29">
        <f t="shared" si="2"/>
        <v>373871.75365844695</v>
      </c>
      <c r="T17" s="35">
        <f t="shared" si="3"/>
        <v>18.284638971780197</v>
      </c>
      <c r="U17" s="42">
        <v>0.85631920960893304</v>
      </c>
      <c r="V17" s="43">
        <f t="shared" si="15"/>
        <v>0.14368079039106696</v>
      </c>
      <c r="W17" s="29">
        <f t="shared" si="11"/>
        <v>320153.56458790699</v>
      </c>
      <c r="X17" s="29">
        <f t="shared" si="4"/>
        <v>1098308.829751326</v>
      </c>
      <c r="Y17" s="35">
        <f t="shared" si="12"/>
        <v>13.937175528706442</v>
      </c>
      <c r="Z17" s="36">
        <f t="shared" si="13"/>
        <v>4.3474634430737549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1076</v>
      </c>
      <c r="E18" s="55">
        <v>36</v>
      </c>
      <c r="F18" s="3">
        <f t="shared" si="5"/>
        <v>3.3457249070631967E-2</v>
      </c>
      <c r="G18" s="2">
        <v>0.5</v>
      </c>
      <c r="H18" s="3">
        <f t="shared" si="6"/>
        <v>0.15437392795883362</v>
      </c>
      <c r="I18" s="3">
        <f t="shared" si="7"/>
        <v>0.84562607204116635</v>
      </c>
      <c r="J18" s="5">
        <f t="shared" si="14"/>
        <v>70744.439617846612</v>
      </c>
      <c r="K18" s="5">
        <f t="shared" si="8"/>
        <v>10921.097025053508</v>
      </c>
      <c r="L18" s="5">
        <f t="shared" si="9"/>
        <v>326419.45552659925</v>
      </c>
      <c r="M18" s="5">
        <f t="shared" si="0"/>
        <v>1067035.7236247421</v>
      </c>
      <c r="N18" s="33">
        <f t="shared" si="10"/>
        <v>15.082962412152069</v>
      </c>
      <c r="O18" s="4"/>
      <c r="Q18" s="27" t="s">
        <v>62</v>
      </c>
      <c r="R18" s="29">
        <f t="shared" si="1"/>
        <v>70744.439617846612</v>
      </c>
      <c r="S18" s="29">
        <f t="shared" si="2"/>
        <v>326419.45552659925</v>
      </c>
      <c r="T18" s="35">
        <f t="shared" si="3"/>
        <v>15.082962412152069</v>
      </c>
      <c r="U18" s="42">
        <v>0.77613843304153718</v>
      </c>
      <c r="V18" s="43">
        <f t="shared" si="15"/>
        <v>0.22386156695846282</v>
      </c>
      <c r="W18" s="29">
        <f t="shared" si="11"/>
        <v>253346.68472668648</v>
      </c>
      <c r="X18" s="29">
        <f t="shared" si="4"/>
        <v>778155.26516341907</v>
      </c>
      <c r="Y18" s="35">
        <f t="shared" si="12"/>
        <v>10.999525466127444</v>
      </c>
      <c r="Z18" s="36">
        <f t="shared" si="13"/>
        <v>4.0834369460246247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807</v>
      </c>
      <c r="E19" s="55">
        <v>37</v>
      </c>
      <c r="F19" s="3">
        <f t="shared" si="5"/>
        <v>4.584882280049566E-2</v>
      </c>
      <c r="G19" s="2">
        <v>0.5</v>
      </c>
      <c r="H19" s="3">
        <f t="shared" si="6"/>
        <v>0.20566981656475819</v>
      </c>
      <c r="I19" s="3">
        <f t="shared" si="7"/>
        <v>0.79433018343524187</v>
      </c>
      <c r="J19" s="5">
        <f t="shared" si="14"/>
        <v>59823.342592793102</v>
      </c>
      <c r="K19" s="5">
        <f t="shared" si="8"/>
        <v>12303.855897350442</v>
      </c>
      <c r="L19" s="5">
        <f t="shared" si="9"/>
        <v>268357.07322058943</v>
      </c>
      <c r="M19" s="5">
        <f t="shared" si="0"/>
        <v>740616.26809814281</v>
      </c>
      <c r="N19" s="33">
        <f t="shared" si="10"/>
        <v>12.380054941753867</v>
      </c>
      <c r="O19" s="4"/>
      <c r="Q19" s="27" t="s">
        <v>64</v>
      </c>
      <c r="R19" s="29">
        <f t="shared" si="1"/>
        <v>59823.342592793102</v>
      </c>
      <c r="S19" s="29">
        <f t="shared" si="2"/>
        <v>268357.07322058943</v>
      </c>
      <c r="T19" s="35">
        <f t="shared" si="3"/>
        <v>12.380054941753867</v>
      </c>
      <c r="U19" s="42">
        <v>0.73716277889453141</v>
      </c>
      <c r="V19" s="43">
        <f t="shared" si="15"/>
        <v>0.26283722110546859</v>
      </c>
      <c r="W19" s="29">
        <f t="shared" si="11"/>
        <v>197822.84583129294</v>
      </c>
      <c r="X19" s="29">
        <f t="shared" si="4"/>
        <v>524808.58043673262</v>
      </c>
      <c r="Y19" s="35">
        <f t="shared" si="12"/>
        <v>8.7726388678916134</v>
      </c>
      <c r="Z19" s="36">
        <f t="shared" si="13"/>
        <v>3.6074160738622538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485</v>
      </c>
      <c r="E20" s="55">
        <v>30</v>
      </c>
      <c r="F20" s="3">
        <f t="shared" si="5"/>
        <v>6.1855670103092786E-2</v>
      </c>
      <c r="G20" s="2">
        <v>0.5</v>
      </c>
      <c r="H20" s="3">
        <f t="shared" si="6"/>
        <v>0.2678571428571429</v>
      </c>
      <c r="I20" s="3">
        <f t="shared" si="7"/>
        <v>0.7321428571428571</v>
      </c>
      <c r="J20" s="5">
        <f t="shared" si="14"/>
        <v>47519.486695442662</v>
      </c>
      <c r="K20" s="5">
        <f t="shared" si="8"/>
        <v>12728.433936279287</v>
      </c>
      <c r="L20" s="5">
        <f t="shared" si="9"/>
        <v>205776.34863651506</v>
      </c>
      <c r="M20" s="5">
        <f t="shared" si="0"/>
        <v>472259.19487755338</v>
      </c>
      <c r="N20" s="33">
        <f t="shared" si="10"/>
        <v>9.938221721634152</v>
      </c>
      <c r="O20" s="4"/>
      <c r="Q20" s="27" t="s">
        <v>66</v>
      </c>
      <c r="R20" s="29">
        <f t="shared" si="1"/>
        <v>47519.486695442662</v>
      </c>
      <c r="S20" s="29">
        <f t="shared" si="2"/>
        <v>205776.34863651506</v>
      </c>
      <c r="T20" s="35">
        <f t="shared" si="3"/>
        <v>9.938221721634152</v>
      </c>
      <c r="U20" s="42">
        <v>0.7271372759570951</v>
      </c>
      <c r="V20" s="43">
        <f t="shared" si="15"/>
        <v>0.2728627240429049</v>
      </c>
      <c r="W20" s="29">
        <f t="shared" si="11"/>
        <v>149627.65360395305</v>
      </c>
      <c r="X20" s="29">
        <f t="shared" si="4"/>
        <v>326985.73460543971</v>
      </c>
      <c r="Y20" s="35">
        <f t="shared" si="12"/>
        <v>6.8810872621820458</v>
      </c>
      <c r="Z20" s="36">
        <f t="shared" si="13"/>
        <v>3.0571344594521062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252</v>
      </c>
      <c r="E21" s="55">
        <v>27</v>
      </c>
      <c r="F21" s="3">
        <f t="shared" si="5"/>
        <v>0.10714285714285714</v>
      </c>
      <c r="G21" s="2">
        <v>0.5</v>
      </c>
      <c r="H21" s="3">
        <f t="shared" si="6"/>
        <v>0.42253521126760563</v>
      </c>
      <c r="I21" s="3">
        <f t="shared" si="7"/>
        <v>0.57746478873239437</v>
      </c>
      <c r="J21" s="5">
        <f t="shared" si="14"/>
        <v>34791.052759163373</v>
      </c>
      <c r="K21" s="5">
        <f t="shared" si="8"/>
        <v>14700.444827815509</v>
      </c>
      <c r="L21" s="5">
        <f t="shared" si="9"/>
        <v>137204.1517262781</v>
      </c>
      <c r="M21" s="5">
        <f>L21+M22</f>
        <v>266482.84624103829</v>
      </c>
      <c r="N21" s="33">
        <f t="shared" si="10"/>
        <v>7.659522351500307</v>
      </c>
      <c r="O21" s="4"/>
      <c r="Q21" s="27" t="s">
        <v>68</v>
      </c>
      <c r="R21" s="29">
        <f t="shared" si="1"/>
        <v>34791.052759163373</v>
      </c>
      <c r="S21" s="29">
        <f t="shared" si="2"/>
        <v>137204.1517262781</v>
      </c>
      <c r="T21" s="35">
        <f t="shared" si="3"/>
        <v>7.659522351500307</v>
      </c>
      <c r="U21" s="42">
        <v>0.68635947845240242</v>
      </c>
      <c r="V21" s="43">
        <f t="shared" si="15"/>
        <v>0.31364052154759758</v>
      </c>
      <c r="W21" s="29">
        <f t="shared" si="11"/>
        <v>94171.370020352522</v>
      </c>
      <c r="X21" s="29">
        <f>X22+W21</f>
        <v>177358.08100148663</v>
      </c>
      <c r="Y21" s="35">
        <f t="shared" si="12"/>
        <v>5.0978072503072944</v>
      </c>
      <c r="Z21" s="36">
        <f t="shared" si="13"/>
        <v>2.5617151011930126</v>
      </c>
    </row>
    <row r="22" spans="1:26" s="2" customFormat="1" x14ac:dyDescent="0.25">
      <c r="A22" s="12">
        <v>19</v>
      </c>
      <c r="B22" s="13" t="s">
        <v>69</v>
      </c>
      <c r="C22" s="12"/>
      <c r="D22">
        <v>148</v>
      </c>
      <c r="E22" s="55">
        <v>23</v>
      </c>
      <c r="F22" s="17">
        <f t="shared" si="5"/>
        <v>0.1554054054054054</v>
      </c>
      <c r="G22" s="12"/>
      <c r="H22" s="17">
        <v>1</v>
      </c>
      <c r="I22" s="17">
        <f t="shared" si="7"/>
        <v>0</v>
      </c>
      <c r="J22" s="21">
        <f t="shared" si="14"/>
        <v>20090.607931347862</v>
      </c>
      <c r="K22" s="21">
        <f t="shared" si="8"/>
        <v>20090.607931347862</v>
      </c>
      <c r="L22" s="21">
        <f>K22/F22</f>
        <v>129278.69451476017</v>
      </c>
      <c r="M22" s="21">
        <f>L22</f>
        <v>129278.69451476017</v>
      </c>
      <c r="N22" s="34">
        <f t="shared" si="10"/>
        <v>6.4347826086956523</v>
      </c>
      <c r="O22" s="4"/>
      <c r="Q22" s="30" t="s">
        <v>69</v>
      </c>
      <c r="R22" s="31">
        <f t="shared" si="1"/>
        <v>20090.607931347862</v>
      </c>
      <c r="S22" s="31">
        <f t="shared" si="2"/>
        <v>129278.69451476017</v>
      </c>
      <c r="T22" s="38">
        <f t="shared" si="3"/>
        <v>6.4347826086956523</v>
      </c>
      <c r="U22" s="44">
        <v>0.64346806172022719</v>
      </c>
      <c r="V22" s="45">
        <f t="shared" si="15"/>
        <v>0.35653193827977281</v>
      </c>
      <c r="W22" s="31">
        <f t="shared" si="11"/>
        <v>83186.710981134092</v>
      </c>
      <c r="X22" s="31">
        <f>W22</f>
        <v>83186.710981134092</v>
      </c>
      <c r="Y22" s="38">
        <f t="shared" si="12"/>
        <v>4.1405770928084191</v>
      </c>
      <c r="Z22" s="37">
        <f t="shared" si="13"/>
        <v>2.2942055158872332</v>
      </c>
    </row>
    <row r="23" spans="1:26" s="2" customFormat="1" ht="13.2" x14ac:dyDescent="0.25">
      <c r="B23" s="2" t="s">
        <v>70</v>
      </c>
      <c r="D23" s="25">
        <f>SUM(D4:D22)</f>
        <v>24483</v>
      </c>
      <c r="E23" s="56">
        <f>SUM(E4:E22)</f>
        <v>276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138</v>
      </c>
      <c r="E29" s="55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7875733.2787073283</v>
      </c>
      <c r="N29" s="32">
        <f>M29/J29</f>
        <v>78.757332787073281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78.757332787073281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6980363.4349449761</v>
      </c>
      <c r="Y29" s="40">
        <f>X29/R29</f>
        <v>69.803634349449766</v>
      </c>
      <c r="Z29" s="36">
        <f>T29-Y29</f>
        <v>8.9536984376235154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623</v>
      </c>
      <c r="E30" s="55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7775733.2787073283</v>
      </c>
      <c r="N30" s="33">
        <f t="shared" ref="N30:N47" si="26">M30/J30</f>
        <v>77.757332787073281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77.757332787073281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6884498.7609420121</v>
      </c>
      <c r="Y30" s="35">
        <f t="shared" ref="Y30:Y47" si="28">X30/R30</f>
        <v>68.844987609420116</v>
      </c>
      <c r="Z30" s="36">
        <f t="shared" ref="Z30:Z47" si="29">T30-Y30</f>
        <v>8.9123451776531653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1218</v>
      </c>
      <c r="E31" s="55">
        <v>1</v>
      </c>
      <c r="F31" s="3">
        <f t="shared" si="21"/>
        <v>8.2101806239737272E-4</v>
      </c>
      <c r="G31" s="2">
        <v>0.5</v>
      </c>
      <c r="H31" s="3">
        <f t="shared" si="22"/>
        <v>4.0966816878328554E-3</v>
      </c>
      <c r="I31" s="3">
        <f t="shared" si="23"/>
        <v>0.99590331831216716</v>
      </c>
      <c r="J31" s="5">
        <f t="shared" ref="J31:J47" si="30">I30*J30</f>
        <v>100000</v>
      </c>
      <c r="K31" s="5">
        <f t="shared" si="24"/>
        <v>409.66816878328552</v>
      </c>
      <c r="L31" s="5">
        <f t="shared" si="25"/>
        <v>498975.82957804174</v>
      </c>
      <c r="M31" s="5">
        <f t="shared" si="16"/>
        <v>7375733.2787073283</v>
      </c>
      <c r="N31" s="33">
        <f t="shared" si="26"/>
        <v>73.757332787073281</v>
      </c>
      <c r="O31" s="4"/>
      <c r="Q31" s="27" t="s">
        <v>38</v>
      </c>
      <c r="R31" s="29">
        <f t="shared" si="17"/>
        <v>100000</v>
      </c>
      <c r="S31" s="29">
        <f t="shared" si="18"/>
        <v>498975.82957804174</v>
      </c>
      <c r="T31" s="35">
        <f t="shared" si="19"/>
        <v>73.757332787073281</v>
      </c>
      <c r="U31" s="42">
        <v>0.95864674002964168</v>
      </c>
      <c r="V31" s="43">
        <f>1-U31</f>
        <v>4.1353259970358325E-2</v>
      </c>
      <c r="W31" s="29">
        <f t="shared" si="27"/>
        <v>478341.55237857578</v>
      </c>
      <c r="X31" s="29">
        <f t="shared" si="20"/>
        <v>6501040.0649301559</v>
      </c>
      <c r="Y31" s="35">
        <f t="shared" si="28"/>
        <v>65.010400649301559</v>
      </c>
      <c r="Z31" s="36">
        <f t="shared" si="29"/>
        <v>8.7469321377717222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1514</v>
      </c>
      <c r="E32" s="55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99590.33183121671</v>
      </c>
      <c r="K32" s="5">
        <f t="shared" si="24"/>
        <v>0</v>
      </c>
      <c r="L32" s="5">
        <f t="shared" si="25"/>
        <v>497951.65915608354</v>
      </c>
      <c r="M32" s="5">
        <f t="shared" si="16"/>
        <v>6876757.4491292862</v>
      </c>
      <c r="N32" s="33">
        <f t="shared" si="26"/>
        <v>69.050452214416239</v>
      </c>
      <c r="O32" s="4"/>
      <c r="Q32" s="27" t="s">
        <v>40</v>
      </c>
      <c r="R32" s="29">
        <f t="shared" si="17"/>
        <v>99590.33183121671</v>
      </c>
      <c r="S32" s="29">
        <f t="shared" si="18"/>
        <v>497951.65915608354</v>
      </c>
      <c r="T32" s="35">
        <f t="shared" si="19"/>
        <v>69.050452214416239</v>
      </c>
      <c r="U32" s="42">
        <v>0.95864674002964168</v>
      </c>
      <c r="V32" s="43">
        <f>1-U32</f>
        <v>4.1353259970358325E-2</v>
      </c>
      <c r="W32" s="29">
        <f t="shared" si="27"/>
        <v>477359.73474233074</v>
      </c>
      <c r="X32" s="29">
        <f t="shared" si="20"/>
        <v>6022698.5125515796</v>
      </c>
      <c r="Y32" s="35">
        <f t="shared" si="28"/>
        <v>60.474730847957247</v>
      </c>
      <c r="Z32" s="36">
        <f t="shared" si="29"/>
        <v>8.5757213664589926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1433</v>
      </c>
      <c r="E33" s="55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99590.33183121671</v>
      </c>
      <c r="K33" s="5">
        <f t="shared" si="24"/>
        <v>0</v>
      </c>
      <c r="L33" s="5">
        <f t="shared" si="25"/>
        <v>497951.65915608354</v>
      </c>
      <c r="M33" s="5">
        <f t="shared" si="16"/>
        <v>6378805.7899732031</v>
      </c>
      <c r="N33" s="33">
        <f t="shared" si="26"/>
        <v>64.050452214416239</v>
      </c>
      <c r="O33" s="4"/>
      <c r="Q33" s="27" t="s">
        <v>42</v>
      </c>
      <c r="R33" s="29">
        <f t="shared" si="17"/>
        <v>99590.33183121671</v>
      </c>
      <c r="S33" s="29">
        <f t="shared" si="18"/>
        <v>497951.65915608354</v>
      </c>
      <c r="T33" s="35">
        <f t="shared" si="19"/>
        <v>64.050452214416239</v>
      </c>
      <c r="U33" s="42">
        <v>0.95864674002964168</v>
      </c>
      <c r="V33" s="43">
        <f>1-U33</f>
        <v>4.1353259970358325E-2</v>
      </c>
      <c r="W33" s="29">
        <f t="shared" si="27"/>
        <v>477359.73474233074</v>
      </c>
      <c r="X33" s="29">
        <f t="shared" si="20"/>
        <v>5545338.7778092492</v>
      </c>
      <c r="Y33" s="35">
        <f t="shared" si="28"/>
        <v>55.68149714780904</v>
      </c>
      <c r="Z33" s="36">
        <f t="shared" si="29"/>
        <v>8.3689550666071995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1437</v>
      </c>
      <c r="E34" s="55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99590.33183121671</v>
      </c>
      <c r="K34" s="5">
        <f t="shared" si="24"/>
        <v>0</v>
      </c>
      <c r="L34" s="5">
        <f t="shared" si="25"/>
        <v>497951.65915608354</v>
      </c>
      <c r="M34" s="5">
        <f t="shared" si="16"/>
        <v>5880854.13081712</v>
      </c>
      <c r="N34" s="33">
        <f t="shared" si="26"/>
        <v>59.050452214416254</v>
      </c>
      <c r="O34" s="4"/>
      <c r="Q34" s="27" t="s">
        <v>44</v>
      </c>
      <c r="R34" s="29">
        <f t="shared" si="17"/>
        <v>99590.33183121671</v>
      </c>
      <c r="S34" s="29">
        <f t="shared" si="18"/>
        <v>497951.65915608354</v>
      </c>
      <c r="T34" s="35">
        <f t="shared" si="19"/>
        <v>59.050452214416254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482604.89720783557</v>
      </c>
      <c r="X34" s="29">
        <f t="shared" si="20"/>
        <v>5067979.0430669188</v>
      </c>
      <c r="Y34" s="35">
        <f t="shared" si="28"/>
        <v>50.88826344766084</v>
      </c>
      <c r="Z34" s="36">
        <f t="shared" si="29"/>
        <v>8.1621887667554134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1771</v>
      </c>
      <c r="E35" s="55">
        <v>3</v>
      </c>
      <c r="F35" s="3">
        <f t="shared" si="21"/>
        <v>1.6939582156973462E-3</v>
      </c>
      <c r="G35" s="2">
        <v>0.5</v>
      </c>
      <c r="H35" s="3">
        <f t="shared" si="22"/>
        <v>8.4340736575766115E-3</v>
      </c>
      <c r="I35" s="3">
        <f t="shared" si="23"/>
        <v>0.99156592634242335</v>
      </c>
      <c r="J35" s="5">
        <f t="shared" si="30"/>
        <v>99590.33183121671</v>
      </c>
      <c r="K35" s="5">
        <f t="shared" si="24"/>
        <v>839.95219424697837</v>
      </c>
      <c r="L35" s="5">
        <f t="shared" si="25"/>
        <v>495851.7786704661</v>
      </c>
      <c r="M35" s="5">
        <f t="shared" si="16"/>
        <v>5382902.4716610368</v>
      </c>
      <c r="N35" s="33">
        <f t="shared" si="26"/>
        <v>54.050452214416254</v>
      </c>
      <c r="O35" s="4"/>
      <c r="Q35" s="27" t="s">
        <v>46</v>
      </c>
      <c r="R35" s="29">
        <f t="shared" si="17"/>
        <v>99590.33183121671</v>
      </c>
      <c r="S35" s="29">
        <f t="shared" si="18"/>
        <v>495851.7786704661</v>
      </c>
      <c r="T35" s="35">
        <f t="shared" si="19"/>
        <v>54.050452214416254</v>
      </c>
      <c r="U35" s="42">
        <v>0.96192878092594225</v>
      </c>
      <c r="V35" s="43">
        <f t="shared" si="31"/>
        <v>3.8071219074057749E-2</v>
      </c>
      <c r="W35" s="29">
        <f t="shared" si="27"/>
        <v>476974.09697644156</v>
      </c>
      <c r="X35" s="29">
        <f t="shared" si="20"/>
        <v>4585374.1458590832</v>
      </c>
      <c r="Y35" s="35">
        <f t="shared" si="28"/>
        <v>46.042362361341105</v>
      </c>
      <c r="Z35" s="36">
        <f t="shared" si="29"/>
        <v>8.0080898530751483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1770</v>
      </c>
      <c r="E36" s="55">
        <v>3</v>
      </c>
      <c r="F36" s="3">
        <f t="shared" si="21"/>
        <v>1.6949152542372881E-3</v>
      </c>
      <c r="G36" s="2">
        <v>0.5</v>
      </c>
      <c r="H36" s="3">
        <f t="shared" si="22"/>
        <v>8.4388185654008432E-3</v>
      </c>
      <c r="I36" s="3">
        <f t="shared" si="23"/>
        <v>0.99156118143459915</v>
      </c>
      <c r="J36" s="5">
        <f t="shared" si="30"/>
        <v>98750.379636969723</v>
      </c>
      <c r="K36" s="5">
        <f t="shared" si="24"/>
        <v>833.33653702084143</v>
      </c>
      <c r="L36" s="5">
        <f t="shared" si="25"/>
        <v>491668.55684229644</v>
      </c>
      <c r="M36" s="5">
        <f t="shared" si="16"/>
        <v>4887050.6929905703</v>
      </c>
      <c r="N36" s="33">
        <f t="shared" si="26"/>
        <v>49.488930685193822</v>
      </c>
      <c r="O36" s="4"/>
      <c r="Q36" s="27" t="s">
        <v>48</v>
      </c>
      <c r="R36" s="29">
        <f t="shared" si="17"/>
        <v>98750.379636969723</v>
      </c>
      <c r="S36" s="29">
        <f t="shared" si="18"/>
        <v>491668.55684229644</v>
      </c>
      <c r="T36" s="35">
        <f t="shared" si="19"/>
        <v>49.488930685193822</v>
      </c>
      <c r="U36" s="42">
        <v>0.95558309086652893</v>
      </c>
      <c r="V36" s="43">
        <f t="shared" si="31"/>
        <v>4.4416909133471072E-2</v>
      </c>
      <c r="W36" s="29">
        <f t="shared" si="27"/>
        <v>469830.15922924731</v>
      </c>
      <c r="X36" s="29">
        <f t="shared" si="20"/>
        <v>4108400.0488826418</v>
      </c>
      <c r="Y36" s="35">
        <f t="shared" si="28"/>
        <v>41.603891184885711</v>
      </c>
      <c r="Z36" s="36">
        <f t="shared" si="29"/>
        <v>7.8850395003081104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1764</v>
      </c>
      <c r="E37" s="55">
        <v>3</v>
      </c>
      <c r="F37" s="3">
        <f t="shared" si="21"/>
        <v>1.7006802721088435E-3</v>
      </c>
      <c r="G37" s="2">
        <v>0.5</v>
      </c>
      <c r="H37" s="3">
        <f t="shared" si="22"/>
        <v>8.4674005080440304E-3</v>
      </c>
      <c r="I37" s="3">
        <f t="shared" si="23"/>
        <v>0.99153259949195593</v>
      </c>
      <c r="J37" s="5">
        <f t="shared" si="30"/>
        <v>97917.043099948874</v>
      </c>
      <c r="K37" s="5">
        <f t="shared" si="24"/>
        <v>829.10282049067632</v>
      </c>
      <c r="L37" s="5">
        <f t="shared" si="25"/>
        <v>487512.45844851772</v>
      </c>
      <c r="M37" s="5">
        <f t="shared" si="16"/>
        <v>4395382.1361482739</v>
      </c>
      <c r="N37" s="33">
        <f t="shared" si="26"/>
        <v>44.888836478259307</v>
      </c>
      <c r="O37" s="4"/>
      <c r="Q37" s="27" t="s">
        <v>50</v>
      </c>
      <c r="R37" s="29">
        <f t="shared" si="17"/>
        <v>97917.043099948874</v>
      </c>
      <c r="S37" s="29">
        <f t="shared" si="18"/>
        <v>487512.45844851772</v>
      </c>
      <c r="T37" s="35">
        <f t="shared" si="19"/>
        <v>44.888836478259307</v>
      </c>
      <c r="U37" s="42">
        <v>0.95343645724036619</v>
      </c>
      <c r="V37" s="43">
        <f t="shared" si="31"/>
        <v>4.6563542759633814E-2</v>
      </c>
      <c r="W37" s="29">
        <f t="shared" si="27"/>
        <v>464812.15124369599</v>
      </c>
      <c r="X37" s="29">
        <f t="shared" si="20"/>
        <v>3638569.8896533945</v>
      </c>
      <c r="Y37" s="35">
        <f t="shared" si="28"/>
        <v>37.159719845086848</v>
      </c>
      <c r="Z37" s="36">
        <f t="shared" si="29"/>
        <v>7.7291166331724597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1918</v>
      </c>
      <c r="E38" s="55">
        <v>6</v>
      </c>
      <c r="F38" s="3">
        <f t="shared" si="21"/>
        <v>3.1282586027111575E-3</v>
      </c>
      <c r="G38" s="2">
        <v>0.5</v>
      </c>
      <c r="H38" s="3">
        <f t="shared" si="22"/>
        <v>1.5519917227108125E-2</v>
      </c>
      <c r="I38" s="3">
        <f t="shared" si="23"/>
        <v>0.9844800827728919</v>
      </c>
      <c r="J38" s="5">
        <f t="shared" si="30"/>
        <v>97087.940279458198</v>
      </c>
      <c r="K38" s="5">
        <f t="shared" si="24"/>
        <v>1506.796796887608</v>
      </c>
      <c r="L38" s="5">
        <f t="shared" si="25"/>
        <v>481672.70940507203</v>
      </c>
      <c r="M38" s="5">
        <f t="shared" si="16"/>
        <v>3907869.6776997563</v>
      </c>
      <c r="N38" s="33">
        <f t="shared" si="26"/>
        <v>40.250824834179539</v>
      </c>
      <c r="O38" s="4"/>
      <c r="Q38" s="27" t="s">
        <v>52</v>
      </c>
      <c r="R38" s="29">
        <f t="shared" si="17"/>
        <v>97087.940279458198</v>
      </c>
      <c r="S38" s="29">
        <f t="shared" si="18"/>
        <v>481672.70940507203</v>
      </c>
      <c r="T38" s="35">
        <f t="shared" si="19"/>
        <v>40.250824834179539</v>
      </c>
      <c r="U38" s="42">
        <v>0.93748024841036759</v>
      </c>
      <c r="V38" s="43">
        <f t="shared" si="31"/>
        <v>6.2519751589632411E-2</v>
      </c>
      <c r="W38" s="29">
        <f t="shared" si="27"/>
        <v>451558.65126556176</v>
      </c>
      <c r="X38" s="29">
        <f t="shared" si="20"/>
        <v>3173757.7384096985</v>
      </c>
      <c r="Y38" s="35">
        <f t="shared" si="28"/>
        <v>32.689515600746553</v>
      </c>
      <c r="Z38" s="36">
        <f t="shared" si="29"/>
        <v>7.5613092334329863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2012</v>
      </c>
      <c r="E39" s="55">
        <v>7</v>
      </c>
      <c r="F39" s="3">
        <f t="shared" si="21"/>
        <v>3.4791252485089465E-3</v>
      </c>
      <c r="G39" s="2">
        <v>0.5</v>
      </c>
      <c r="H39" s="3">
        <f t="shared" si="22"/>
        <v>1.7245627001724564E-2</v>
      </c>
      <c r="I39" s="3">
        <f t="shared" si="23"/>
        <v>0.98275437299827539</v>
      </c>
      <c r="J39" s="5">
        <f t="shared" si="30"/>
        <v>95581.143482570595</v>
      </c>
      <c r="K39" s="5">
        <f t="shared" si="24"/>
        <v>1648.3567488987294</v>
      </c>
      <c r="L39" s="5">
        <f t="shared" si="25"/>
        <v>473784.82554060611</v>
      </c>
      <c r="M39" s="5">
        <f t="shared" si="16"/>
        <v>3426196.9682946843</v>
      </c>
      <c r="N39" s="33">
        <f t="shared" si="26"/>
        <v>35.84595081685184</v>
      </c>
      <c r="O39" s="4"/>
      <c r="Q39" s="27" t="s">
        <v>54</v>
      </c>
      <c r="R39" s="29">
        <f t="shared" si="17"/>
        <v>95581.143482570595</v>
      </c>
      <c r="S39" s="29">
        <f t="shared" si="18"/>
        <v>473784.82554060611</v>
      </c>
      <c r="T39" s="35">
        <f t="shared" si="19"/>
        <v>35.84595081685184</v>
      </c>
      <c r="U39" s="42">
        <v>0.91788799906018037</v>
      </c>
      <c r="V39" s="43">
        <f t="shared" si="31"/>
        <v>8.2112000939819629E-2</v>
      </c>
      <c r="W39" s="29">
        <f t="shared" si="27"/>
        <v>434881.40550054359</v>
      </c>
      <c r="X39" s="29">
        <f t="shared" si="20"/>
        <v>2722199.0871441369</v>
      </c>
      <c r="Y39" s="35">
        <f t="shared" si="28"/>
        <v>28.480503454538972</v>
      </c>
      <c r="Z39" s="36">
        <f t="shared" si="29"/>
        <v>7.3654473623128673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2171</v>
      </c>
      <c r="E40" s="55">
        <v>7</v>
      </c>
      <c r="F40" s="3">
        <f t="shared" si="21"/>
        <v>3.2243205895900505E-3</v>
      </c>
      <c r="G40" s="2">
        <v>0.5</v>
      </c>
      <c r="H40" s="3">
        <f t="shared" si="22"/>
        <v>1.5992689056431343E-2</v>
      </c>
      <c r="I40" s="3">
        <f t="shared" si="23"/>
        <v>0.98400731094356864</v>
      </c>
      <c r="J40" s="5">
        <f t="shared" si="30"/>
        <v>93932.786733671863</v>
      </c>
      <c r="K40" s="5">
        <f t="shared" si="24"/>
        <v>1502.2378504356932</v>
      </c>
      <c r="L40" s="5">
        <f t="shared" si="25"/>
        <v>465908.33904227009</v>
      </c>
      <c r="M40" s="5">
        <f t="shared" si="16"/>
        <v>2952412.1427540784</v>
      </c>
      <c r="N40" s="33">
        <f t="shared" si="26"/>
        <v>31.43111415532756</v>
      </c>
      <c r="O40" s="4"/>
      <c r="Q40" s="27" t="s">
        <v>56</v>
      </c>
      <c r="R40" s="29">
        <f t="shared" si="17"/>
        <v>93932.786733671863</v>
      </c>
      <c r="S40" s="29">
        <f t="shared" si="18"/>
        <v>465908.33904227009</v>
      </c>
      <c r="T40" s="35">
        <f t="shared" si="19"/>
        <v>31.43111415532756</v>
      </c>
      <c r="U40" s="42">
        <v>0.89571782863194893</v>
      </c>
      <c r="V40" s="43">
        <f t="shared" si="31"/>
        <v>0.10428217136805107</v>
      </c>
      <c r="W40" s="29">
        <f t="shared" si="27"/>
        <v>417322.40578846005</v>
      </c>
      <c r="X40" s="29">
        <f t="shared" si="20"/>
        <v>2287317.6816435931</v>
      </c>
      <c r="Y40" s="35">
        <f t="shared" si="28"/>
        <v>24.350578335643732</v>
      </c>
      <c r="Z40" s="36">
        <f t="shared" si="29"/>
        <v>7.0805358196838277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2044</v>
      </c>
      <c r="E41" s="55">
        <v>13</v>
      </c>
      <c r="F41" s="3">
        <f t="shared" si="21"/>
        <v>6.3600782778864967E-3</v>
      </c>
      <c r="G41" s="2">
        <v>0.5</v>
      </c>
      <c r="H41" s="3">
        <f t="shared" si="22"/>
        <v>3.1302672766674693E-2</v>
      </c>
      <c r="I41" s="3">
        <f t="shared" si="23"/>
        <v>0.96869732723332536</v>
      </c>
      <c r="J41" s="5">
        <f t="shared" si="30"/>
        <v>92430.548883236173</v>
      </c>
      <c r="K41" s="5">
        <f t="shared" si="24"/>
        <v>2893.3232253360707</v>
      </c>
      <c r="L41" s="5">
        <f t="shared" si="25"/>
        <v>454919.43635284074</v>
      </c>
      <c r="M41" s="5">
        <f t="shared" si="16"/>
        <v>2486503.8037118083</v>
      </c>
      <c r="N41" s="33">
        <f t="shared" si="26"/>
        <v>26.901320329201003</v>
      </c>
      <c r="O41" s="4"/>
      <c r="Q41" s="27" t="s">
        <v>58</v>
      </c>
      <c r="R41" s="29">
        <f t="shared" si="17"/>
        <v>92430.548883236173</v>
      </c>
      <c r="S41" s="29">
        <f t="shared" si="18"/>
        <v>454919.43635284074</v>
      </c>
      <c r="T41" s="35">
        <f t="shared" si="19"/>
        <v>26.901320329201003</v>
      </c>
      <c r="U41" s="42">
        <v>0.86473435856680392</v>
      </c>
      <c r="V41" s="43">
        <f t="shared" si="31"/>
        <v>0.13526564143319608</v>
      </c>
      <c r="W41" s="29">
        <f t="shared" si="27"/>
        <v>393384.46699414571</v>
      </c>
      <c r="X41" s="29">
        <f t="shared" si="20"/>
        <v>1869995.2758551331</v>
      </c>
      <c r="Y41" s="35">
        <f t="shared" si="28"/>
        <v>20.231355308918737</v>
      </c>
      <c r="Z41" s="36">
        <f t="shared" si="29"/>
        <v>6.669965020282266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1634</v>
      </c>
      <c r="E42" s="55">
        <v>10</v>
      </c>
      <c r="F42" s="3">
        <f t="shared" si="21"/>
        <v>6.1199510403916772E-3</v>
      </c>
      <c r="G42" s="2">
        <v>0.5</v>
      </c>
      <c r="H42" s="3">
        <f t="shared" si="22"/>
        <v>3.0138637733574447E-2</v>
      </c>
      <c r="I42" s="3">
        <f t="shared" si="23"/>
        <v>0.96986136226642561</v>
      </c>
      <c r="J42" s="5">
        <f t="shared" si="30"/>
        <v>89537.225657900111</v>
      </c>
      <c r="K42" s="5">
        <f t="shared" si="24"/>
        <v>2698.5300077727584</v>
      </c>
      <c r="L42" s="5">
        <f t="shared" si="25"/>
        <v>440939.80327006866</v>
      </c>
      <c r="M42" s="5">
        <f t="shared" si="16"/>
        <v>2031584.3673589674</v>
      </c>
      <c r="N42" s="33">
        <f t="shared" si="26"/>
        <v>22.689829313241795</v>
      </c>
      <c r="O42" s="4"/>
      <c r="Q42" s="27" t="s">
        <v>60</v>
      </c>
      <c r="R42" s="29">
        <f t="shared" si="17"/>
        <v>89537.225657900111</v>
      </c>
      <c r="S42" s="29">
        <f t="shared" si="18"/>
        <v>440939.80327006866</v>
      </c>
      <c r="T42" s="35">
        <f t="shared" si="19"/>
        <v>22.689829313241795</v>
      </c>
      <c r="U42" s="42">
        <v>0.81758889711164551</v>
      </c>
      <c r="V42" s="43">
        <f t="shared" si="31"/>
        <v>0.18241110288835449</v>
      </c>
      <c r="W42" s="29">
        <f t="shared" si="27"/>
        <v>360507.4874482014</v>
      </c>
      <c r="X42" s="29">
        <f t="shared" si="20"/>
        <v>1476610.8088609874</v>
      </c>
      <c r="Y42" s="35">
        <f t="shared" si="28"/>
        <v>16.49158546080886</v>
      </c>
      <c r="Z42" s="36">
        <f t="shared" si="29"/>
        <v>6.1982438524329346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1253</v>
      </c>
      <c r="E43" s="55">
        <v>23</v>
      </c>
      <c r="F43" s="3">
        <f t="shared" si="21"/>
        <v>1.8355945730247406E-2</v>
      </c>
      <c r="G43" s="2">
        <v>0.5</v>
      </c>
      <c r="H43" s="3">
        <f t="shared" si="22"/>
        <v>8.7752766119801595E-2</v>
      </c>
      <c r="I43" s="3">
        <f t="shared" si="23"/>
        <v>0.91224723388019835</v>
      </c>
      <c r="J43" s="5">
        <f t="shared" si="30"/>
        <v>86838.695650127353</v>
      </c>
      <c r="K43" s="5">
        <f t="shared" si="24"/>
        <v>7620.335749534258</v>
      </c>
      <c r="L43" s="5">
        <f t="shared" si="25"/>
        <v>415142.63887680107</v>
      </c>
      <c r="M43" s="5">
        <f t="shared" si="16"/>
        <v>1590644.5640888987</v>
      </c>
      <c r="N43" s="33">
        <f t="shared" si="26"/>
        <v>18.31723233727044</v>
      </c>
      <c r="O43" s="4"/>
      <c r="Q43" s="27" t="s">
        <v>62</v>
      </c>
      <c r="R43" s="29">
        <f t="shared" si="17"/>
        <v>86838.695650127353</v>
      </c>
      <c r="S43" s="29">
        <f t="shared" si="18"/>
        <v>415142.63887680107</v>
      </c>
      <c r="T43" s="35">
        <f t="shared" si="19"/>
        <v>18.31723233727044</v>
      </c>
      <c r="U43" s="42">
        <v>0.77888026534586052</v>
      </c>
      <c r="V43" s="43">
        <f t="shared" si="31"/>
        <v>0.22111973465413948</v>
      </c>
      <c r="W43" s="29">
        <f t="shared" si="27"/>
        <v>323346.40872474358</v>
      </c>
      <c r="X43" s="29">
        <f t="shared" si="20"/>
        <v>1116103.3214127859</v>
      </c>
      <c r="Y43" s="35">
        <f t="shared" si="28"/>
        <v>12.852603474257148</v>
      </c>
      <c r="Z43" s="36">
        <f t="shared" si="29"/>
        <v>5.4646288630132922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892</v>
      </c>
      <c r="E44" s="55">
        <v>24</v>
      </c>
      <c r="F44" s="3">
        <f t="shared" si="21"/>
        <v>2.6905829596412557E-2</v>
      </c>
      <c r="G44" s="2">
        <v>0.5</v>
      </c>
      <c r="H44" s="3">
        <f t="shared" si="22"/>
        <v>0.12605042016806722</v>
      </c>
      <c r="I44" s="3">
        <f t="shared" si="23"/>
        <v>0.87394957983193278</v>
      </c>
      <c r="J44" s="5">
        <f t="shared" si="30"/>
        <v>79218.359900593088</v>
      </c>
      <c r="K44" s="5">
        <f t="shared" si="24"/>
        <v>9985.5075504949273</v>
      </c>
      <c r="L44" s="5">
        <f t="shared" si="25"/>
        <v>371128.03062672814</v>
      </c>
      <c r="M44" s="5">
        <f t="shared" si="16"/>
        <v>1175501.9252120976</v>
      </c>
      <c r="N44" s="33">
        <f t="shared" si="26"/>
        <v>14.838756150558691</v>
      </c>
      <c r="O44" s="4"/>
      <c r="Q44" s="27" t="s">
        <v>64</v>
      </c>
      <c r="R44" s="29">
        <f t="shared" si="17"/>
        <v>79218.359900593088</v>
      </c>
      <c r="S44" s="29">
        <f t="shared" si="18"/>
        <v>371128.03062672814</v>
      </c>
      <c r="T44" s="35">
        <f t="shared" si="19"/>
        <v>14.838756150558691</v>
      </c>
      <c r="U44" s="42">
        <v>0.71980976748499381</v>
      </c>
      <c r="V44" s="43">
        <f t="shared" si="31"/>
        <v>0.28019023251500619</v>
      </c>
      <c r="W44" s="29">
        <f t="shared" si="27"/>
        <v>267141.58143258886</v>
      </c>
      <c r="X44" s="29">
        <f t="shared" si="20"/>
        <v>792756.91268804239</v>
      </c>
      <c r="Y44" s="35">
        <f t="shared" si="28"/>
        <v>10.007237131428004</v>
      </c>
      <c r="Z44" s="36">
        <f t="shared" si="29"/>
        <v>4.8315190191306865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597</v>
      </c>
      <c r="E45" s="55">
        <v>19</v>
      </c>
      <c r="F45" s="3">
        <f t="shared" si="21"/>
        <v>3.1825795644891124E-2</v>
      </c>
      <c r="G45" s="2">
        <v>0.5</v>
      </c>
      <c r="H45" s="3">
        <f t="shared" si="22"/>
        <v>0.14740108611326611</v>
      </c>
      <c r="I45" s="3">
        <f t="shared" si="23"/>
        <v>0.85259891388673392</v>
      </c>
      <c r="J45" s="5">
        <f t="shared" si="30"/>
        <v>69232.852350098168</v>
      </c>
      <c r="K45" s="5">
        <f t="shared" si="24"/>
        <v>10204.997631123857</v>
      </c>
      <c r="L45" s="5">
        <f t="shared" si="25"/>
        <v>320651.76767268119</v>
      </c>
      <c r="M45" s="5">
        <f t="shared" si="16"/>
        <v>804373.89458536939</v>
      </c>
      <c r="N45" s="33">
        <f t="shared" si="26"/>
        <v>11.618384441504652</v>
      </c>
      <c r="O45" s="4"/>
      <c r="Q45" s="27" t="s">
        <v>66</v>
      </c>
      <c r="R45" s="29">
        <f t="shared" si="17"/>
        <v>69232.852350098168</v>
      </c>
      <c r="S45" s="29">
        <f t="shared" si="18"/>
        <v>320651.76767268119</v>
      </c>
      <c r="T45" s="35">
        <f t="shared" si="19"/>
        <v>11.618384441504652</v>
      </c>
      <c r="U45" s="42">
        <v>0.68480776711742686</v>
      </c>
      <c r="V45" s="43">
        <f t="shared" si="31"/>
        <v>0.31519223288257314</v>
      </c>
      <c r="W45" s="29">
        <f t="shared" si="27"/>
        <v>219584.82104218472</v>
      </c>
      <c r="X45" s="29">
        <f t="shared" si="20"/>
        <v>525615.33125545352</v>
      </c>
      <c r="Y45" s="35">
        <f t="shared" si="28"/>
        <v>7.5919930121831563</v>
      </c>
      <c r="Z45" s="36">
        <f t="shared" si="29"/>
        <v>4.026391429321496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342</v>
      </c>
      <c r="E46" s="55">
        <v>33</v>
      </c>
      <c r="F46" s="3">
        <f t="shared" si="21"/>
        <v>9.6491228070175433E-2</v>
      </c>
      <c r="G46" s="2">
        <v>0.5</v>
      </c>
      <c r="H46" s="3">
        <f t="shared" si="22"/>
        <v>0.38869257950530034</v>
      </c>
      <c r="I46" s="3">
        <f t="shared" si="23"/>
        <v>0.61130742049469966</v>
      </c>
      <c r="J46" s="5">
        <f t="shared" si="30"/>
        <v>59027.854718974311</v>
      </c>
      <c r="K46" s="5">
        <f t="shared" si="24"/>
        <v>22943.689113382239</v>
      </c>
      <c r="L46" s="5">
        <f t="shared" si="25"/>
        <v>237780.05081141595</v>
      </c>
      <c r="M46" s="5">
        <f>L46+M47</f>
        <v>483722.12691268814</v>
      </c>
      <c r="N46" s="33">
        <f t="shared" si="26"/>
        <v>8.1948112330295686</v>
      </c>
      <c r="O46" s="4"/>
      <c r="Q46" s="27" t="s">
        <v>68</v>
      </c>
      <c r="R46" s="29">
        <f t="shared" si="17"/>
        <v>59027.854718974311</v>
      </c>
      <c r="S46" s="29">
        <f t="shared" si="18"/>
        <v>237780.05081141595</v>
      </c>
      <c r="T46" s="35">
        <f t="shared" si="19"/>
        <v>8.1948112330295686</v>
      </c>
      <c r="U46" s="42">
        <v>0.65629805890441617</v>
      </c>
      <c r="V46" s="43">
        <f t="shared" si="31"/>
        <v>0.34370194109558383</v>
      </c>
      <c r="W46" s="29">
        <f t="shared" si="27"/>
        <v>156054.58579372574</v>
      </c>
      <c r="X46" s="29">
        <f>X47+W46</f>
        <v>306030.5102132688</v>
      </c>
      <c r="Y46" s="35">
        <f t="shared" si="28"/>
        <v>5.184510121030983</v>
      </c>
      <c r="Z46" s="36">
        <f t="shared" si="29"/>
        <v>3.0103011119985856</v>
      </c>
    </row>
    <row r="47" spans="1:26" s="2" customFormat="1" x14ac:dyDescent="0.25">
      <c r="A47" s="12">
        <v>19</v>
      </c>
      <c r="B47" s="13" t="s">
        <v>69</v>
      </c>
      <c r="C47" s="12"/>
      <c r="D47">
        <v>259</v>
      </c>
      <c r="E47" s="55">
        <v>38</v>
      </c>
      <c r="F47" s="17">
        <f t="shared" si="21"/>
        <v>0.14671814671814673</v>
      </c>
      <c r="G47" s="12"/>
      <c r="H47" s="17">
        <v>1</v>
      </c>
      <c r="I47" s="17">
        <f t="shared" si="23"/>
        <v>0</v>
      </c>
      <c r="J47" s="21">
        <f t="shared" si="30"/>
        <v>36084.165605592068</v>
      </c>
      <c r="K47" s="21">
        <f t="shared" si="24"/>
        <v>36084.165605592068</v>
      </c>
      <c r="L47" s="21">
        <f>K47/F47</f>
        <v>245942.07610127222</v>
      </c>
      <c r="M47" s="21">
        <f>L47</f>
        <v>245942.07610127222</v>
      </c>
      <c r="N47" s="34">
        <f t="shared" si="26"/>
        <v>6.8157894736842097</v>
      </c>
      <c r="O47" s="4"/>
      <c r="Q47" s="30" t="s">
        <v>69</v>
      </c>
      <c r="R47" s="31">
        <f t="shared" si="17"/>
        <v>36084.165605592068</v>
      </c>
      <c r="S47" s="31">
        <f t="shared" si="18"/>
        <v>245942.07610127222</v>
      </c>
      <c r="T47" s="38">
        <f t="shared" si="19"/>
        <v>6.8157894736842097</v>
      </c>
      <c r="U47" s="44">
        <v>0.6098018151143324</v>
      </c>
      <c r="V47" s="45">
        <f t="shared" si="31"/>
        <v>0.3901981848856676</v>
      </c>
      <c r="W47" s="31">
        <f t="shared" si="27"/>
        <v>149975.92441954307</v>
      </c>
      <c r="X47" s="31">
        <f>W47</f>
        <v>149975.92441954307</v>
      </c>
      <c r="Y47" s="38">
        <f t="shared" si="28"/>
        <v>4.1562807924897909</v>
      </c>
      <c r="Z47" s="37">
        <f t="shared" si="29"/>
        <v>2.6595086811944189</v>
      </c>
    </row>
    <row r="48" spans="1:26" s="2" customFormat="1" ht="13.2" x14ac:dyDescent="0.25">
      <c r="B48" s="2" t="s">
        <v>70</v>
      </c>
      <c r="D48" s="25">
        <f>SUM(D29:D47)</f>
        <v>24790</v>
      </c>
      <c r="E48" s="56">
        <f>SUM(E29:E47)</f>
        <v>190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300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7481261.7848324534</v>
      </c>
      <c r="N54" s="32">
        <f>M54/J54</f>
        <v>74.812617848324535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74.812617848324535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6666345.6506666932</v>
      </c>
      <c r="Y54" s="40">
        <f>X54/R54</f>
        <v>66.663456506666932</v>
      </c>
      <c r="Z54" s="36">
        <f>T54-Y54</f>
        <v>8.149161341657603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1369</v>
      </c>
      <c r="E55" s="49">
        <f t="shared" si="37"/>
        <v>1</v>
      </c>
      <c r="F55" s="3">
        <f t="shared" ref="F55:F72" si="38">E55/D55</f>
        <v>7.3046018991964939E-4</v>
      </c>
      <c r="G55" s="2">
        <v>0.4</v>
      </c>
      <c r="H55" s="3">
        <f t="shared" ref="H55:H71" si="39">C55*F55/(1+(1-G55)*C55*F55)</f>
        <v>2.9167274318214961E-3</v>
      </c>
      <c r="I55" s="3">
        <f t="shared" ref="I55:I72" si="40">1-H55</f>
        <v>0.99708327256817852</v>
      </c>
      <c r="J55" s="5">
        <f>I54*J54</f>
        <v>100000</v>
      </c>
      <c r="K55" s="5">
        <f t="shared" ref="K55:K72" si="41">J55*H55</f>
        <v>291.67274318214959</v>
      </c>
      <c r="L55" s="5">
        <f t="shared" ref="L55:L71" si="42">C55*(J56+G55*K55)</f>
        <v>399299.98541636282</v>
      </c>
      <c r="M55" s="5">
        <f t="shared" si="32"/>
        <v>7381261.7848324534</v>
      </c>
      <c r="N55" s="33">
        <f t="shared" ref="N55:N72" si="43">M55/J55</f>
        <v>73.812617848324535</v>
      </c>
      <c r="O55" s="4"/>
      <c r="Q55" s="27" t="s">
        <v>36</v>
      </c>
      <c r="R55" s="29">
        <f t="shared" si="33"/>
        <v>100000</v>
      </c>
      <c r="S55" s="29">
        <f t="shared" si="34"/>
        <v>399299.98541636282</v>
      </c>
      <c r="T55" s="35">
        <f t="shared" si="35"/>
        <v>73.812617848324535</v>
      </c>
      <c r="U55" s="42">
        <v>0.96170886472285344</v>
      </c>
      <c r="V55" s="43">
        <f>1-U55</f>
        <v>3.829113527714656E-2</v>
      </c>
      <c r="W55" s="29">
        <f t="shared" ref="W55:W72" si="44">S55*U55</f>
        <v>384010.33565862221</v>
      </c>
      <c r="X55" s="29">
        <f t="shared" si="36"/>
        <v>6570174.7641944075</v>
      </c>
      <c r="Y55" s="35">
        <f t="shared" ref="Y55:Y72" si="45">X55/R55</f>
        <v>65.701747641944081</v>
      </c>
      <c r="Z55" s="36">
        <f t="shared" ref="Z55:Z72" si="46">T55-Y55</f>
        <v>8.1108702063804543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2522</v>
      </c>
      <c r="E56" s="49">
        <f t="shared" si="37"/>
        <v>1</v>
      </c>
      <c r="F56" s="3">
        <f t="shared" si="38"/>
        <v>3.9651070578905631E-4</v>
      </c>
      <c r="G56" s="2">
        <v>0.5</v>
      </c>
      <c r="H56" s="3">
        <f t="shared" si="39"/>
        <v>1.9805902158843334E-3</v>
      </c>
      <c r="I56" s="3">
        <f t="shared" si="40"/>
        <v>0.99801940978411563</v>
      </c>
      <c r="J56" s="5">
        <f t="shared" ref="J56:J72" si="47">I55*J55</f>
        <v>99708.327256817851</v>
      </c>
      <c r="K56" s="5">
        <f t="shared" si="41"/>
        <v>197.48133740704662</v>
      </c>
      <c r="L56" s="5">
        <f t="shared" si="42"/>
        <v>498047.93294057163</v>
      </c>
      <c r="M56" s="5">
        <f t="shared" si="32"/>
        <v>6981961.7994160904</v>
      </c>
      <c r="N56" s="33">
        <f t="shared" si="43"/>
        <v>70.023858503138996</v>
      </c>
      <c r="O56" s="4"/>
      <c r="Q56" s="27" t="s">
        <v>38</v>
      </c>
      <c r="R56" s="29">
        <f t="shared" si="33"/>
        <v>99708.327256817851</v>
      </c>
      <c r="S56" s="29">
        <f t="shared" si="34"/>
        <v>498047.93294057163</v>
      </c>
      <c r="T56" s="35">
        <f t="shared" si="35"/>
        <v>70.023858503138996</v>
      </c>
      <c r="U56" s="42">
        <v>0.96170886472285344</v>
      </c>
      <c r="V56" s="43">
        <f>1-U56</f>
        <v>3.829113527714656E-2</v>
      </c>
      <c r="W56" s="29">
        <f t="shared" si="44"/>
        <v>478977.11216584098</v>
      </c>
      <c r="X56" s="29">
        <f t="shared" si="36"/>
        <v>6186164.4285357855</v>
      </c>
      <c r="Y56" s="35">
        <f t="shared" si="45"/>
        <v>62.042605655214103</v>
      </c>
      <c r="Z56" s="36">
        <f t="shared" si="46"/>
        <v>7.9812528479248925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3053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99510.8459194108</v>
      </c>
      <c r="K57" s="5">
        <f t="shared" si="41"/>
        <v>0</v>
      </c>
      <c r="L57" s="5">
        <f t="shared" si="42"/>
        <v>497554.22959705401</v>
      </c>
      <c r="M57" s="5">
        <f t="shared" si="32"/>
        <v>6483913.8664755188</v>
      </c>
      <c r="N57" s="33">
        <f t="shared" si="43"/>
        <v>65.157861000664582</v>
      </c>
      <c r="O57" s="4"/>
      <c r="Q57" s="27" t="s">
        <v>40</v>
      </c>
      <c r="R57" s="29">
        <f t="shared" si="33"/>
        <v>99510.8459194108</v>
      </c>
      <c r="S57" s="29">
        <f t="shared" si="34"/>
        <v>497554.22959705401</v>
      </c>
      <c r="T57" s="35">
        <f t="shared" si="35"/>
        <v>65.157861000664582</v>
      </c>
      <c r="U57" s="42">
        <v>0.96170886472285344</v>
      </c>
      <c r="V57" s="43">
        <f>1-U57</f>
        <v>3.829113527714656E-2</v>
      </c>
      <c r="W57" s="29">
        <f t="shared" si="44"/>
        <v>478502.31328383676</v>
      </c>
      <c r="X57" s="29">
        <f t="shared" si="36"/>
        <v>5707187.3163699443</v>
      </c>
      <c r="Y57" s="35">
        <f t="shared" si="45"/>
        <v>57.352414841211676</v>
      </c>
      <c r="Z57" s="36">
        <f t="shared" si="46"/>
        <v>7.8054461594529059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2949</v>
      </c>
      <c r="E58" s="49">
        <f t="shared" si="37"/>
        <v>2</v>
      </c>
      <c r="F58" s="3">
        <f t="shared" si="38"/>
        <v>6.7819599864360806E-4</v>
      </c>
      <c r="G58" s="2">
        <v>0.5</v>
      </c>
      <c r="H58" s="3">
        <f t="shared" si="39"/>
        <v>3.3852403520649968E-3</v>
      </c>
      <c r="I58" s="3">
        <f t="shared" si="40"/>
        <v>0.996614759647935</v>
      </c>
      <c r="J58" s="5">
        <f t="shared" si="47"/>
        <v>99510.8459194108</v>
      </c>
      <c r="K58" s="5">
        <f t="shared" si="41"/>
        <v>336.86813107451189</v>
      </c>
      <c r="L58" s="5">
        <f t="shared" si="42"/>
        <v>496712.05926936766</v>
      </c>
      <c r="M58" s="5">
        <f t="shared" si="32"/>
        <v>5986359.6368784644</v>
      </c>
      <c r="N58" s="33">
        <f t="shared" si="43"/>
        <v>60.157861000664575</v>
      </c>
      <c r="O58" s="4"/>
      <c r="Q58" s="27" t="s">
        <v>42</v>
      </c>
      <c r="R58" s="29">
        <f t="shared" si="33"/>
        <v>99510.8459194108</v>
      </c>
      <c r="S58" s="29">
        <f t="shared" si="34"/>
        <v>496712.05926936766</v>
      </c>
      <c r="T58" s="35">
        <f t="shared" si="35"/>
        <v>60.157861000664575</v>
      </c>
      <c r="U58" s="42">
        <v>0.96170886472285344</v>
      </c>
      <c r="V58" s="43">
        <f>1-U58</f>
        <v>3.829113527714656E-2</v>
      </c>
      <c r="W58" s="29">
        <f t="shared" si="44"/>
        <v>477692.39061409427</v>
      </c>
      <c r="X58" s="29">
        <f t="shared" si="36"/>
        <v>5228685.0030861078</v>
      </c>
      <c r="Y58" s="35">
        <f t="shared" si="45"/>
        <v>52.543870517597412</v>
      </c>
      <c r="Z58" s="36">
        <f t="shared" si="46"/>
        <v>7.6139904830671625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2910</v>
      </c>
      <c r="E59" s="49">
        <f t="shared" si="37"/>
        <v>1</v>
      </c>
      <c r="F59" s="3">
        <f t="shared" si="38"/>
        <v>3.4364261168384882E-4</v>
      </c>
      <c r="G59" s="2">
        <v>0.5</v>
      </c>
      <c r="H59" s="3">
        <f t="shared" si="39"/>
        <v>1.7167381974248928E-3</v>
      </c>
      <c r="I59" s="3">
        <f t="shared" si="40"/>
        <v>0.99828326180257509</v>
      </c>
      <c r="J59" s="5">
        <f t="shared" si="47"/>
        <v>99173.977788336284</v>
      </c>
      <c r="K59" s="5">
        <f t="shared" si="41"/>
        <v>170.25575585980479</v>
      </c>
      <c r="L59" s="5">
        <f t="shared" si="42"/>
        <v>495444.24955203192</v>
      </c>
      <c r="M59" s="5">
        <f t="shared" si="32"/>
        <v>5489647.5776090967</v>
      </c>
      <c r="N59" s="33">
        <f t="shared" si="43"/>
        <v>55.353709713302706</v>
      </c>
      <c r="O59" s="4"/>
      <c r="Q59" s="27" t="s">
        <v>44</v>
      </c>
      <c r="R59" s="29">
        <f t="shared" si="33"/>
        <v>99173.977788336284</v>
      </c>
      <c r="S59" s="29">
        <f t="shared" si="34"/>
        <v>495444.24955203192</v>
      </c>
      <c r="T59" s="35">
        <f t="shared" si="35"/>
        <v>55.353709713302706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477158.23916102864</v>
      </c>
      <c r="X59" s="29">
        <f t="shared" si="36"/>
        <v>4750992.6124720136</v>
      </c>
      <c r="Y59" s="35">
        <f t="shared" si="45"/>
        <v>47.905637329702543</v>
      </c>
      <c r="Z59" s="36">
        <f t="shared" si="46"/>
        <v>7.448072383600163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3647</v>
      </c>
      <c r="E60" s="49">
        <f t="shared" si="37"/>
        <v>7</v>
      </c>
      <c r="F60" s="3">
        <f t="shared" si="38"/>
        <v>1.9193857965451055E-3</v>
      </c>
      <c r="G60" s="2">
        <v>0.5</v>
      </c>
      <c r="H60" s="3">
        <f t="shared" si="39"/>
        <v>9.5510983763132749E-3</v>
      </c>
      <c r="I60" s="3">
        <f t="shared" si="40"/>
        <v>0.99044890162368671</v>
      </c>
      <c r="J60" s="5">
        <f t="shared" si="47"/>
        <v>99003.722032476478</v>
      </c>
      <c r="K60" s="5">
        <f t="shared" si="41"/>
        <v>945.59428875335686</v>
      </c>
      <c r="L60" s="5">
        <f t="shared" si="42"/>
        <v>492654.62444049894</v>
      </c>
      <c r="M60" s="5">
        <f t="shared" si="32"/>
        <v>4994203.3280570647</v>
      </c>
      <c r="N60" s="33">
        <f t="shared" si="43"/>
        <v>50.444601733445957</v>
      </c>
      <c r="O60" s="4"/>
      <c r="Q60" s="27" t="s">
        <v>46</v>
      </c>
      <c r="R60" s="29">
        <f t="shared" si="33"/>
        <v>99003.722032476478</v>
      </c>
      <c r="S60" s="29">
        <f t="shared" si="34"/>
        <v>492654.62444049894</v>
      </c>
      <c r="T60" s="35">
        <f t="shared" si="35"/>
        <v>50.444601733445957</v>
      </c>
      <c r="U60" s="42">
        <v>0.95736753435116873</v>
      </c>
      <c r="V60" s="43">
        <f t="shared" si="48"/>
        <v>4.2632465648831275E-2</v>
      </c>
      <c r="W60" s="29">
        <f t="shared" si="44"/>
        <v>471651.54308730148</v>
      </c>
      <c r="X60" s="29">
        <f t="shared" si="36"/>
        <v>4273834.373310985</v>
      </c>
      <c r="Y60" s="35">
        <f t="shared" si="45"/>
        <v>43.168421202477887</v>
      </c>
      <c r="Z60" s="36">
        <f t="shared" si="46"/>
        <v>7.2761805309680696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3625</v>
      </c>
      <c r="E61" s="49">
        <f t="shared" si="37"/>
        <v>7</v>
      </c>
      <c r="F61" s="3">
        <f t="shared" si="38"/>
        <v>1.9310344827586207E-3</v>
      </c>
      <c r="G61" s="2">
        <v>0.5</v>
      </c>
      <c r="H61" s="3">
        <f t="shared" si="39"/>
        <v>9.6087851750171604E-3</v>
      </c>
      <c r="I61" s="3">
        <f t="shared" si="40"/>
        <v>0.99039121482498282</v>
      </c>
      <c r="J61" s="5">
        <f t="shared" si="47"/>
        <v>98058.127743723118</v>
      </c>
      <c r="K61" s="5">
        <f t="shared" si="41"/>
        <v>942.21948415382565</v>
      </c>
      <c r="L61" s="5">
        <f t="shared" si="42"/>
        <v>487935.090008231</v>
      </c>
      <c r="M61" s="5">
        <f t="shared" si="32"/>
        <v>4501548.703616566</v>
      </c>
      <c r="N61" s="33">
        <f t="shared" si="43"/>
        <v>45.906941190856244</v>
      </c>
      <c r="O61" s="4"/>
      <c r="Q61" s="27" t="s">
        <v>48</v>
      </c>
      <c r="R61" s="29">
        <f t="shared" si="33"/>
        <v>98058.127743723118</v>
      </c>
      <c r="S61" s="29">
        <f t="shared" si="34"/>
        <v>487935.090008231</v>
      </c>
      <c r="T61" s="35">
        <f t="shared" si="35"/>
        <v>45.906941190856244</v>
      </c>
      <c r="U61" s="42">
        <v>0.95681081085376496</v>
      </c>
      <c r="V61" s="43">
        <f t="shared" si="48"/>
        <v>4.3189189146235041E-2</v>
      </c>
      <c r="W61" s="29">
        <f t="shared" si="44"/>
        <v>466861.56911478029</v>
      </c>
      <c r="X61" s="29">
        <f t="shared" si="36"/>
        <v>3802182.8302236833</v>
      </c>
      <c r="Y61" s="35">
        <f t="shared" si="45"/>
        <v>38.774785096455894</v>
      </c>
      <c r="Z61" s="36">
        <f t="shared" si="46"/>
        <v>7.1321560944003508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3508</v>
      </c>
      <c r="E62" s="49">
        <f t="shared" si="37"/>
        <v>9</v>
      </c>
      <c r="F62" s="3">
        <f t="shared" si="38"/>
        <v>2.5655644241733182E-3</v>
      </c>
      <c r="G62" s="2">
        <v>0.5</v>
      </c>
      <c r="H62" s="3">
        <f t="shared" si="39"/>
        <v>1.2746069961761789E-2</v>
      </c>
      <c r="I62" s="3">
        <f t="shared" si="40"/>
        <v>0.98725393003823825</v>
      </c>
      <c r="J62" s="5">
        <f t="shared" si="47"/>
        <v>97115.908259569289</v>
      </c>
      <c r="K62" s="5">
        <f t="shared" si="41"/>
        <v>1237.8461610765098</v>
      </c>
      <c r="L62" s="5">
        <f t="shared" si="42"/>
        <v>482484.92589515517</v>
      </c>
      <c r="M62" s="5">
        <f t="shared" si="32"/>
        <v>4013613.6136083351</v>
      </c>
      <c r="N62" s="33">
        <f t="shared" si="43"/>
        <v>41.3280757554245</v>
      </c>
      <c r="O62" s="4"/>
      <c r="Q62" s="27" t="s">
        <v>50</v>
      </c>
      <c r="R62" s="29">
        <f t="shared" si="33"/>
        <v>97115.908259569289</v>
      </c>
      <c r="S62" s="29">
        <f t="shared" si="34"/>
        <v>482484.92589515517</v>
      </c>
      <c r="T62" s="35">
        <f t="shared" si="35"/>
        <v>41.3280757554245</v>
      </c>
      <c r="U62" s="42">
        <v>0.94800928093814252</v>
      </c>
      <c r="V62" s="43">
        <f t="shared" si="48"/>
        <v>5.1990719061857482E-2</v>
      </c>
      <c r="W62" s="29">
        <f t="shared" si="44"/>
        <v>457400.18766135903</v>
      </c>
      <c r="X62" s="29">
        <f t="shared" si="36"/>
        <v>3335321.2611089027</v>
      </c>
      <c r="Y62" s="35">
        <f t="shared" si="45"/>
        <v>34.343716913961494</v>
      </c>
      <c r="Z62" s="36">
        <f t="shared" si="46"/>
        <v>6.9843588414630062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3955</v>
      </c>
      <c r="E63" s="49">
        <f t="shared" si="37"/>
        <v>19</v>
      </c>
      <c r="F63" s="3">
        <f t="shared" si="38"/>
        <v>4.8040455120101138E-3</v>
      </c>
      <c r="G63" s="2">
        <v>0.5</v>
      </c>
      <c r="H63" s="3">
        <f t="shared" si="39"/>
        <v>2.3735165521549032E-2</v>
      </c>
      <c r="I63" s="3">
        <f t="shared" si="40"/>
        <v>0.97626483447845092</v>
      </c>
      <c r="J63" s="5">
        <f t="shared" si="47"/>
        <v>95878.062098492781</v>
      </c>
      <c r="K63" s="5">
        <f t="shared" si="41"/>
        <v>2275.6816737930831</v>
      </c>
      <c r="L63" s="5">
        <f t="shared" si="42"/>
        <v>473701.10630798119</v>
      </c>
      <c r="M63" s="5">
        <f t="shared" si="32"/>
        <v>3531128.6877131797</v>
      </c>
      <c r="N63" s="33">
        <f t="shared" si="43"/>
        <v>36.829370665478748</v>
      </c>
      <c r="O63" s="4"/>
      <c r="Q63" s="27" t="s">
        <v>52</v>
      </c>
      <c r="R63" s="29">
        <f t="shared" si="33"/>
        <v>95878.062098492781</v>
      </c>
      <c r="S63" s="29">
        <f t="shared" si="34"/>
        <v>473701.10630798119</v>
      </c>
      <c r="T63" s="35">
        <f t="shared" si="35"/>
        <v>36.829370665478748</v>
      </c>
      <c r="U63" s="42">
        <v>0.94216194080535964</v>
      </c>
      <c r="V63" s="43">
        <f t="shared" si="48"/>
        <v>5.7838059194640357E-2</v>
      </c>
      <c r="W63" s="29">
        <f t="shared" si="44"/>
        <v>446303.15368077357</v>
      </c>
      <c r="X63" s="29">
        <f t="shared" si="36"/>
        <v>2877921.0734475437</v>
      </c>
      <c r="Y63" s="35">
        <f t="shared" si="45"/>
        <v>30.01647103057984</v>
      </c>
      <c r="Z63" s="36">
        <f t="shared" si="46"/>
        <v>6.8128996348989084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4022</v>
      </c>
      <c r="E64" s="49">
        <f t="shared" si="37"/>
        <v>25</v>
      </c>
      <c r="F64" s="3">
        <f t="shared" si="38"/>
        <v>6.2158130283441072E-3</v>
      </c>
      <c r="G64" s="2">
        <v>0.5</v>
      </c>
      <c r="H64" s="3">
        <f t="shared" si="39"/>
        <v>3.0603501040519031E-2</v>
      </c>
      <c r="I64" s="3">
        <f t="shared" si="40"/>
        <v>0.96939649895948099</v>
      </c>
      <c r="J64" s="5">
        <f t="shared" si="47"/>
        <v>93602.380424699688</v>
      </c>
      <c r="K64" s="5">
        <f t="shared" si="41"/>
        <v>2864.560546722355</v>
      </c>
      <c r="L64" s="5">
        <f t="shared" si="42"/>
        <v>460850.50075669255</v>
      </c>
      <c r="M64" s="5">
        <f t="shared" si="32"/>
        <v>3057427.5814051987</v>
      </c>
      <c r="N64" s="33">
        <f t="shared" si="43"/>
        <v>32.663993880634344</v>
      </c>
      <c r="O64" s="4"/>
      <c r="Q64" s="27" t="s">
        <v>54</v>
      </c>
      <c r="R64" s="29">
        <f t="shared" si="33"/>
        <v>93602.380424699688</v>
      </c>
      <c r="S64" s="29">
        <f t="shared" si="34"/>
        <v>460850.50075669255</v>
      </c>
      <c r="T64" s="35">
        <f t="shared" si="35"/>
        <v>32.663993880634344</v>
      </c>
      <c r="U64" s="42">
        <v>0.92489605986448908</v>
      </c>
      <c r="V64" s="43">
        <f t="shared" si="48"/>
        <v>7.5103940135510916E-2</v>
      </c>
      <c r="W64" s="29">
        <f t="shared" si="44"/>
        <v>426238.81233644171</v>
      </c>
      <c r="X64" s="29">
        <f t="shared" si="36"/>
        <v>2431617.9197667702</v>
      </c>
      <c r="Y64" s="35">
        <f t="shared" si="45"/>
        <v>25.978163255398552</v>
      </c>
      <c r="Z64" s="36">
        <f t="shared" si="46"/>
        <v>6.6858306252357913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4278</v>
      </c>
      <c r="E65" s="49">
        <f t="shared" si="37"/>
        <v>28</v>
      </c>
      <c r="F65" s="3">
        <f t="shared" si="38"/>
        <v>6.5451145395044414E-3</v>
      </c>
      <c r="G65" s="2">
        <v>0.5</v>
      </c>
      <c r="H65" s="3">
        <f t="shared" si="39"/>
        <v>3.219871205151794E-2</v>
      </c>
      <c r="I65" s="3">
        <f t="shared" si="40"/>
        <v>0.96780128794848208</v>
      </c>
      <c r="J65" s="5">
        <f t="shared" si="47"/>
        <v>90737.819877977337</v>
      </c>
      <c r="K65" s="5">
        <f t="shared" si="41"/>
        <v>2921.6409344334929</v>
      </c>
      <c r="L65" s="5">
        <f t="shared" si="42"/>
        <v>446384.99705380294</v>
      </c>
      <c r="M65" s="5">
        <f t="shared" si="32"/>
        <v>2596577.0806485061</v>
      </c>
      <c r="N65" s="33">
        <f t="shared" si="43"/>
        <v>28.616260387789108</v>
      </c>
      <c r="O65" s="4"/>
      <c r="Q65" s="27" t="s">
        <v>56</v>
      </c>
      <c r="R65" s="29">
        <f t="shared" si="33"/>
        <v>90737.819877977337</v>
      </c>
      <c r="S65" s="29">
        <f t="shared" si="34"/>
        <v>446384.99705380294</v>
      </c>
      <c r="T65" s="35">
        <f t="shared" si="35"/>
        <v>28.616260387789108</v>
      </c>
      <c r="U65" s="42">
        <v>0.89970667843387275</v>
      </c>
      <c r="V65" s="43">
        <f t="shared" si="48"/>
        <v>0.10029332156612725</v>
      </c>
      <c r="W65" s="29">
        <f t="shared" si="44"/>
        <v>401615.56300199113</v>
      </c>
      <c r="X65" s="29">
        <f t="shared" si="36"/>
        <v>2005379.1074303286</v>
      </c>
      <c r="Y65" s="35">
        <f t="shared" si="45"/>
        <v>22.100807691072234</v>
      </c>
      <c r="Z65" s="36">
        <f t="shared" si="46"/>
        <v>6.5154526967168742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3952</v>
      </c>
      <c r="E66" s="49">
        <f t="shared" si="37"/>
        <v>35</v>
      </c>
      <c r="F66" s="3">
        <f t="shared" si="38"/>
        <v>8.856275303643725E-3</v>
      </c>
      <c r="G66" s="2">
        <v>0.5</v>
      </c>
      <c r="H66" s="3">
        <f t="shared" si="39"/>
        <v>4.3322193340759999E-2</v>
      </c>
      <c r="I66" s="3">
        <f t="shared" si="40"/>
        <v>0.95667780665923996</v>
      </c>
      <c r="J66" s="5">
        <f t="shared" si="47"/>
        <v>87816.17894354384</v>
      </c>
      <c r="K66" s="5">
        <f t="shared" si="41"/>
        <v>3804.3894826389833</v>
      </c>
      <c r="L66" s="5">
        <f t="shared" si="42"/>
        <v>429569.92101112171</v>
      </c>
      <c r="M66" s="5">
        <f t="shared" si="32"/>
        <v>2150192.0835947031</v>
      </c>
      <c r="N66" s="33">
        <f t="shared" si="43"/>
        <v>24.485147377877151</v>
      </c>
      <c r="O66" s="4"/>
      <c r="Q66" s="27" t="s">
        <v>58</v>
      </c>
      <c r="R66" s="29">
        <f t="shared" si="33"/>
        <v>87816.17894354384</v>
      </c>
      <c r="S66" s="29">
        <f t="shared" si="34"/>
        <v>429569.92101112171</v>
      </c>
      <c r="T66" s="35">
        <f t="shared" si="35"/>
        <v>24.485147377877151</v>
      </c>
      <c r="U66" s="42">
        <v>0.86438699185239576</v>
      </c>
      <c r="V66" s="43">
        <f t="shared" si="48"/>
        <v>0.13561300814760424</v>
      </c>
      <c r="W66" s="29">
        <f t="shared" si="44"/>
        <v>371314.65181307477</v>
      </c>
      <c r="X66" s="29">
        <f t="shared" si="36"/>
        <v>1603763.5444283376</v>
      </c>
      <c r="Y66" s="35">
        <f t="shared" si="45"/>
        <v>18.262734312994663</v>
      </c>
      <c r="Z66" s="36">
        <f t="shared" si="46"/>
        <v>6.2224130648824882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3072</v>
      </c>
      <c r="E67" s="49">
        <f t="shared" si="37"/>
        <v>41</v>
      </c>
      <c r="F67" s="3">
        <f t="shared" si="38"/>
        <v>1.3346354166666666E-2</v>
      </c>
      <c r="G67" s="2">
        <v>0.5</v>
      </c>
      <c r="H67" s="3">
        <f t="shared" si="39"/>
        <v>6.457709875570955E-2</v>
      </c>
      <c r="I67" s="3">
        <f t="shared" si="40"/>
        <v>0.93542290124429051</v>
      </c>
      <c r="J67" s="5">
        <f t="shared" si="47"/>
        <v>84011.789460904853</v>
      </c>
      <c r="K67" s="5">
        <f t="shared" si="41"/>
        <v>5425.2376246607319</v>
      </c>
      <c r="L67" s="5">
        <f t="shared" si="42"/>
        <v>406495.85324287246</v>
      </c>
      <c r="M67" s="5">
        <f t="shared" si="32"/>
        <v>1720622.1625835814</v>
      </c>
      <c r="N67" s="33">
        <f t="shared" si="43"/>
        <v>20.480722689334907</v>
      </c>
      <c r="O67" s="4"/>
      <c r="Q67" s="27" t="s">
        <v>60</v>
      </c>
      <c r="R67" s="29">
        <f t="shared" si="33"/>
        <v>84011.789460904853</v>
      </c>
      <c r="S67" s="29">
        <f t="shared" si="34"/>
        <v>406495.85324287246</v>
      </c>
      <c r="T67" s="35">
        <f t="shared" si="35"/>
        <v>20.480722689334907</v>
      </c>
      <c r="U67" s="42">
        <v>0.82345390469096191</v>
      </c>
      <c r="V67" s="43">
        <f t="shared" si="48"/>
        <v>0.17654609530903809</v>
      </c>
      <c r="W67" s="29">
        <f t="shared" si="44"/>
        <v>334730.59759352752</v>
      </c>
      <c r="X67" s="29">
        <f t="shared" si="36"/>
        <v>1232448.8926152629</v>
      </c>
      <c r="Y67" s="35">
        <f t="shared" si="45"/>
        <v>14.669951688016202</v>
      </c>
      <c r="Z67" s="36">
        <f t="shared" si="46"/>
        <v>5.8107710013187059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2329</v>
      </c>
      <c r="E68" s="49">
        <f t="shared" si="37"/>
        <v>59</v>
      </c>
      <c r="F68" s="3">
        <f t="shared" si="38"/>
        <v>2.5332760841562902E-2</v>
      </c>
      <c r="G68" s="2">
        <v>0.5</v>
      </c>
      <c r="H68" s="3">
        <f t="shared" si="39"/>
        <v>0.11911972541893802</v>
      </c>
      <c r="I68" s="3">
        <f t="shared" si="40"/>
        <v>0.88088027458106199</v>
      </c>
      <c r="J68" s="5">
        <f t="shared" si="47"/>
        <v>78586.551836244122</v>
      </c>
      <c r="K68" s="5">
        <f t="shared" si="41"/>
        <v>9361.208476354539</v>
      </c>
      <c r="L68" s="5">
        <f t="shared" si="42"/>
        <v>369529.73799033428</v>
      </c>
      <c r="M68" s="5">
        <f t="shared" si="32"/>
        <v>1314126.3093407089</v>
      </c>
      <c r="N68" s="33">
        <f t="shared" si="43"/>
        <v>16.722025316482124</v>
      </c>
      <c r="O68" s="4"/>
      <c r="Q68" s="27" t="s">
        <v>62</v>
      </c>
      <c r="R68" s="29">
        <f t="shared" si="33"/>
        <v>78586.551836244122</v>
      </c>
      <c r="S68" s="29">
        <f t="shared" si="34"/>
        <v>369529.73799033428</v>
      </c>
      <c r="T68" s="35">
        <f t="shared" si="35"/>
        <v>16.722025316482124</v>
      </c>
      <c r="U68" s="42">
        <v>0.7557222850963411</v>
      </c>
      <c r="V68" s="43">
        <f t="shared" si="48"/>
        <v>0.2442777149036589</v>
      </c>
      <c r="W68" s="29">
        <f t="shared" si="44"/>
        <v>279261.85800510761</v>
      </c>
      <c r="X68" s="29">
        <f t="shared" si="36"/>
        <v>897718.29502173525</v>
      </c>
      <c r="Y68" s="35">
        <f t="shared" si="45"/>
        <v>11.423306838711653</v>
      </c>
      <c r="Z68" s="36">
        <f t="shared" si="46"/>
        <v>5.2987184777704712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1699</v>
      </c>
      <c r="E69" s="49">
        <f t="shared" si="37"/>
        <v>61</v>
      </c>
      <c r="F69" s="3">
        <f t="shared" si="38"/>
        <v>3.5903472630959388E-2</v>
      </c>
      <c r="G69" s="2">
        <v>0.5</v>
      </c>
      <c r="H69" s="3">
        <f t="shared" si="39"/>
        <v>0.16473129894679989</v>
      </c>
      <c r="I69" s="3">
        <f t="shared" si="40"/>
        <v>0.83526870105320006</v>
      </c>
      <c r="J69" s="5">
        <f t="shared" si="47"/>
        <v>69225.343359889579</v>
      </c>
      <c r="K69" s="5">
        <f t="shared" si="41"/>
        <v>11403.580731712838</v>
      </c>
      <c r="L69" s="5">
        <f t="shared" si="42"/>
        <v>317617.76497016579</v>
      </c>
      <c r="M69" s="5">
        <f t="shared" si="32"/>
        <v>944596.57135037461</v>
      </c>
      <c r="N69" s="33">
        <f t="shared" si="43"/>
        <v>13.645242125266092</v>
      </c>
      <c r="O69" s="4"/>
      <c r="Q69" s="27" t="s">
        <v>64</v>
      </c>
      <c r="R69" s="29">
        <f t="shared" si="33"/>
        <v>69225.343359889579</v>
      </c>
      <c r="S69" s="29">
        <f t="shared" si="34"/>
        <v>317617.76497016579</v>
      </c>
      <c r="T69" s="35">
        <f t="shared" si="35"/>
        <v>13.645242125266092</v>
      </c>
      <c r="U69" s="42">
        <v>0.69850988448397933</v>
      </c>
      <c r="V69" s="43">
        <f t="shared" si="48"/>
        <v>0.30149011551602067</v>
      </c>
      <c r="W69" s="29">
        <f t="shared" si="44"/>
        <v>221859.1483193702</v>
      </c>
      <c r="X69" s="29">
        <f t="shared" si="36"/>
        <v>618456.43701662763</v>
      </c>
      <c r="Y69" s="35">
        <f t="shared" si="45"/>
        <v>8.9339598331984948</v>
      </c>
      <c r="Z69" s="36">
        <f t="shared" si="46"/>
        <v>4.7112822920675974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1082</v>
      </c>
      <c r="E70" s="49">
        <f t="shared" si="37"/>
        <v>49</v>
      </c>
      <c r="F70" s="3">
        <f t="shared" si="38"/>
        <v>4.5286506469500921E-2</v>
      </c>
      <c r="G70" s="2">
        <v>0.5</v>
      </c>
      <c r="H70" s="3">
        <f t="shared" si="39"/>
        <v>0.20340390203403899</v>
      </c>
      <c r="I70" s="3">
        <f t="shared" si="40"/>
        <v>0.79659609796596098</v>
      </c>
      <c r="J70" s="5">
        <f t="shared" si="47"/>
        <v>57821.762628176737</v>
      </c>
      <c r="K70" s="5">
        <f t="shared" si="41"/>
        <v>11761.172141057117</v>
      </c>
      <c r="L70" s="5">
        <f t="shared" si="42"/>
        <v>259705.88278824088</v>
      </c>
      <c r="M70" s="5">
        <f t="shared" si="32"/>
        <v>626978.80638020881</v>
      </c>
      <c r="N70" s="33">
        <f t="shared" si="43"/>
        <v>10.843301516282036</v>
      </c>
      <c r="O70" s="4"/>
      <c r="Q70" s="27" t="s">
        <v>66</v>
      </c>
      <c r="R70" s="29">
        <f t="shared" si="33"/>
        <v>57821.762628176737</v>
      </c>
      <c r="S70" s="29">
        <f t="shared" si="34"/>
        <v>259705.88278824088</v>
      </c>
      <c r="T70" s="35">
        <f t="shared" si="35"/>
        <v>10.843301516282036</v>
      </c>
      <c r="U70" s="42">
        <v>0.67065690345363116</v>
      </c>
      <c r="V70" s="43">
        <f t="shared" si="48"/>
        <v>0.32934309654636884</v>
      </c>
      <c r="W70" s="29">
        <f t="shared" si="44"/>
        <v>174173.54315945331</v>
      </c>
      <c r="X70" s="29">
        <f t="shared" si="36"/>
        <v>396597.28869725746</v>
      </c>
      <c r="Y70" s="35">
        <f t="shared" si="45"/>
        <v>6.8589622777081214</v>
      </c>
      <c r="Z70" s="36">
        <f t="shared" si="46"/>
        <v>3.9843392385739147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594</v>
      </c>
      <c r="E71" s="49">
        <f t="shared" si="49"/>
        <v>60</v>
      </c>
      <c r="F71" s="3">
        <f t="shared" si="38"/>
        <v>0.10101010101010101</v>
      </c>
      <c r="G71" s="2">
        <v>0.5</v>
      </c>
      <c r="H71" s="3">
        <f t="shared" si="39"/>
        <v>0.40322580645161293</v>
      </c>
      <c r="I71" s="3">
        <f t="shared" si="40"/>
        <v>0.59677419354838701</v>
      </c>
      <c r="J71" s="5">
        <f t="shared" si="47"/>
        <v>46060.590487119618</v>
      </c>
      <c r="K71" s="5">
        <f t="shared" si="41"/>
        <v>18572.8187448063</v>
      </c>
      <c r="L71" s="5">
        <f t="shared" si="42"/>
        <v>183870.90557358233</v>
      </c>
      <c r="M71" s="5">
        <f>L71+M72</f>
        <v>367272.9235919679</v>
      </c>
      <c r="N71" s="33">
        <f t="shared" si="43"/>
        <v>7.9736911686938123</v>
      </c>
      <c r="O71" s="4"/>
      <c r="Q71" s="27" t="s">
        <v>68</v>
      </c>
      <c r="R71" s="29">
        <f t="shared" si="33"/>
        <v>46060.590487119618</v>
      </c>
      <c r="S71" s="29">
        <f t="shared" si="34"/>
        <v>183870.90557358233</v>
      </c>
      <c r="T71" s="35">
        <f t="shared" si="35"/>
        <v>7.9736911686938123</v>
      </c>
      <c r="U71" s="42">
        <v>0.63527807449444496</v>
      </c>
      <c r="V71" s="43">
        <f t="shared" si="48"/>
        <v>0.36472192550555504</v>
      </c>
      <c r="W71" s="29">
        <f t="shared" si="44"/>
        <v>116809.1548483353</v>
      </c>
      <c r="X71" s="29">
        <f>X72+W71</f>
        <v>222423.74553780415</v>
      </c>
      <c r="Y71" s="35">
        <f t="shared" si="45"/>
        <v>4.8289382134604359</v>
      </c>
      <c r="Z71" s="36">
        <f t="shared" si="46"/>
        <v>3.1447529552333764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407</v>
      </c>
      <c r="E72" s="50">
        <f t="shared" si="49"/>
        <v>61</v>
      </c>
      <c r="F72" s="17">
        <f t="shared" si="38"/>
        <v>0.14987714987714987</v>
      </c>
      <c r="G72" s="12"/>
      <c r="H72" s="17">
        <v>1</v>
      </c>
      <c r="I72" s="17">
        <f t="shared" si="40"/>
        <v>0</v>
      </c>
      <c r="J72" s="21">
        <f t="shared" si="47"/>
        <v>27487.771742313318</v>
      </c>
      <c r="K72" s="21">
        <f t="shared" si="41"/>
        <v>27487.771742313318</v>
      </c>
      <c r="L72" s="21">
        <f>K72/F72</f>
        <v>183402.0180183856</v>
      </c>
      <c r="M72" s="21">
        <f>L72</f>
        <v>183402.0180183856</v>
      </c>
      <c r="N72" s="34">
        <f t="shared" si="43"/>
        <v>6.6721311475409841</v>
      </c>
      <c r="O72" s="4"/>
      <c r="Q72" s="30" t="s">
        <v>69</v>
      </c>
      <c r="R72" s="31">
        <f t="shared" si="33"/>
        <v>27487.771742313318</v>
      </c>
      <c r="S72" s="31">
        <f t="shared" si="34"/>
        <v>183402.0180183856</v>
      </c>
      <c r="T72" s="38">
        <f t="shared" si="35"/>
        <v>6.6721311475409841</v>
      </c>
      <c r="U72" s="44">
        <v>0.57586384179742911</v>
      </c>
      <c r="V72" s="45">
        <f t="shared" si="48"/>
        <v>0.42413615820257089</v>
      </c>
      <c r="W72" s="31">
        <f t="shared" si="44"/>
        <v>105614.59068946885</v>
      </c>
      <c r="X72" s="31">
        <f>W72</f>
        <v>105614.59068946885</v>
      </c>
      <c r="Y72" s="38">
        <f t="shared" si="45"/>
        <v>3.8422390755992408</v>
      </c>
      <c r="Z72" s="37">
        <f t="shared" si="46"/>
        <v>2.8298920719417433</v>
      </c>
    </row>
    <row r="73" spans="1:26" s="2" customFormat="1" ht="13.2" x14ac:dyDescent="0.25">
      <c r="B73" s="2" t="s">
        <v>70</v>
      </c>
      <c r="D73" s="25">
        <f>SUM(D54:D72)</f>
        <v>49273</v>
      </c>
      <c r="E73" s="25">
        <f>SUM(E54:E72)</f>
        <v>466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71.242104636999443</v>
      </c>
      <c r="F78" s="54">
        <f>$Y$4</f>
        <v>64.989133365480001</v>
      </c>
      <c r="G78" s="54">
        <f>E78-F78</f>
        <v>6.2529712715194421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78.757332787073281</v>
      </c>
      <c r="F79" s="54">
        <f>$Y$29</f>
        <v>69.803634349449766</v>
      </c>
      <c r="G79" s="54">
        <f t="shared" ref="G79:G80" si="50">E79-F79</f>
        <v>8.9536984376235154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74.812617848324535</v>
      </c>
      <c r="F80" s="54">
        <f>$Y$54</f>
        <v>66.663456506666932</v>
      </c>
      <c r="G80" s="54">
        <f t="shared" si="50"/>
        <v>8.149161341657603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B36F2-0D53-4959-A480-2B7EFCDB374E}">
  <dimension ref="A1:Z80"/>
  <sheetViews>
    <sheetView topLeftCell="A40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162</v>
      </c>
      <c r="E4" s="55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7252245.3923906749</v>
      </c>
      <c r="N4" s="32">
        <f>M4/J4</f>
        <v>72.522453923906752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72.522453923906752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6602684.9689884838</v>
      </c>
      <c r="Y4" s="40">
        <f>X4/R4</f>
        <v>66.026849689884841</v>
      </c>
      <c r="Z4" s="36">
        <f>T4-Y4</f>
        <v>6.4956042340219113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745</v>
      </c>
      <c r="E5" s="55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7152245.3923906749</v>
      </c>
      <c r="N5" s="33">
        <f t="shared" ref="N5:N22" si="10">M5/J5</f>
        <v>71.522453923906752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71.522453923906752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6506004.7748136101</v>
      </c>
      <c r="Y5" s="35">
        <f t="shared" ref="Y5:Y22" si="12">X5/R5</f>
        <v>65.0600477481361</v>
      </c>
      <c r="Z5" s="36">
        <f t="shared" ref="Z5:Z22" si="13">T5-Y5</f>
        <v>6.4624061757706528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1304</v>
      </c>
      <c r="E6" s="55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6752245.3923906749</v>
      </c>
      <c r="N6" s="33">
        <f t="shared" si="10"/>
        <v>67.522453923906752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67.522453923906752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6119283.9981141156</v>
      </c>
      <c r="Y6" s="35">
        <f t="shared" si="12"/>
        <v>61.192839981141155</v>
      </c>
      <c r="Z6" s="36">
        <f t="shared" si="13"/>
        <v>6.3296139427655973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1538</v>
      </c>
      <c r="E7" s="55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6252245.3923906749</v>
      </c>
      <c r="N7" s="33">
        <f t="shared" si="10"/>
        <v>62.522453923906752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62.522453923906752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5635883.0272397473</v>
      </c>
      <c r="Y7" s="35">
        <f t="shared" si="12"/>
        <v>56.358830272397476</v>
      </c>
      <c r="Z7" s="36">
        <f t="shared" si="13"/>
        <v>6.1636236515092762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1514</v>
      </c>
      <c r="E8" s="55">
        <v>1</v>
      </c>
      <c r="F8" s="3">
        <f t="shared" si="5"/>
        <v>6.6050198150594452E-4</v>
      </c>
      <c r="G8" s="2">
        <v>0.5</v>
      </c>
      <c r="H8" s="3">
        <f t="shared" si="6"/>
        <v>3.2970656116056711E-3</v>
      </c>
      <c r="I8" s="3">
        <f t="shared" si="7"/>
        <v>0.9967029343883943</v>
      </c>
      <c r="J8" s="5">
        <f t="shared" si="14"/>
        <v>100000</v>
      </c>
      <c r="K8" s="5">
        <f t="shared" si="8"/>
        <v>329.70656116056711</v>
      </c>
      <c r="L8" s="5">
        <f t="shared" si="9"/>
        <v>499175.73359709862</v>
      </c>
      <c r="M8" s="5">
        <f t="shared" si="0"/>
        <v>5752245.3923906749</v>
      </c>
      <c r="N8" s="33">
        <f t="shared" si="10"/>
        <v>57.522453923906752</v>
      </c>
      <c r="O8" s="4"/>
      <c r="Q8" s="27" t="s">
        <v>42</v>
      </c>
      <c r="R8" s="29">
        <f t="shared" si="1"/>
        <v>100000</v>
      </c>
      <c r="S8" s="29">
        <f t="shared" si="2"/>
        <v>499175.73359709862</v>
      </c>
      <c r="T8" s="35">
        <f t="shared" si="3"/>
        <v>57.522453923906752</v>
      </c>
      <c r="U8" s="42">
        <v>0.96680194174873568</v>
      </c>
      <c r="V8" s="43">
        <f>1-U8</f>
        <v>3.3198058251264317E-2</v>
      </c>
      <c r="W8" s="29">
        <f t="shared" si="11"/>
        <v>482604.06851552456</v>
      </c>
      <c r="X8" s="29">
        <f t="shared" si="4"/>
        <v>5152482.0563653791</v>
      </c>
      <c r="Y8" s="35">
        <f t="shared" si="12"/>
        <v>51.52482056365379</v>
      </c>
      <c r="Z8" s="36">
        <f t="shared" si="13"/>
        <v>5.9976333602529621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1470</v>
      </c>
      <c r="E9" s="55">
        <v>2</v>
      </c>
      <c r="F9" s="3">
        <f t="shared" si="5"/>
        <v>1.3605442176870747E-3</v>
      </c>
      <c r="G9" s="2">
        <v>0.5</v>
      </c>
      <c r="H9" s="3">
        <f t="shared" si="6"/>
        <v>6.7796610169491532E-3</v>
      </c>
      <c r="I9" s="3">
        <f t="shared" si="7"/>
        <v>0.99322033898305084</v>
      </c>
      <c r="J9" s="5">
        <f t="shared" si="14"/>
        <v>99670.293438839435</v>
      </c>
      <c r="K9" s="5">
        <f t="shared" si="8"/>
        <v>675.73080297518266</v>
      </c>
      <c r="L9" s="5">
        <f t="shared" si="9"/>
        <v>496662.14018675918</v>
      </c>
      <c r="M9" s="5">
        <f t="shared" si="0"/>
        <v>5253069.6587935761</v>
      </c>
      <c r="N9" s="33">
        <f t="shared" si="10"/>
        <v>52.70446667257994</v>
      </c>
      <c r="O9" s="4"/>
      <c r="Q9" s="27" t="s">
        <v>44</v>
      </c>
      <c r="R9" s="29">
        <f t="shared" si="1"/>
        <v>99670.293438839435</v>
      </c>
      <c r="S9" s="29">
        <f t="shared" si="2"/>
        <v>496662.14018675918</v>
      </c>
      <c r="T9" s="35">
        <f t="shared" si="3"/>
        <v>52.70446667257994</v>
      </c>
      <c r="U9" s="42">
        <v>0.9555940589531835</v>
      </c>
      <c r="V9" s="43">
        <f t="shared" ref="V9:V22" si="15">1-U9</f>
        <v>4.4405941046816499E-2</v>
      </c>
      <c r="W9" s="29">
        <f t="shared" si="11"/>
        <v>474607.39046944026</v>
      </c>
      <c r="X9" s="29">
        <f t="shared" si="4"/>
        <v>4669877.9878498549</v>
      </c>
      <c r="Y9" s="35">
        <f t="shared" si="12"/>
        <v>46.853258144719184</v>
      </c>
      <c r="Z9" s="36">
        <f t="shared" si="13"/>
        <v>5.8512085278607557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1869</v>
      </c>
      <c r="E10" s="55">
        <v>3</v>
      </c>
      <c r="F10" s="3">
        <f t="shared" si="5"/>
        <v>1.6051364365971107E-3</v>
      </c>
      <c r="G10" s="2">
        <v>0.5</v>
      </c>
      <c r="H10" s="3">
        <f t="shared" si="6"/>
        <v>7.9936051159072725E-3</v>
      </c>
      <c r="I10" s="3">
        <f t="shared" si="7"/>
        <v>0.9920063948840927</v>
      </c>
      <c r="J10" s="5">
        <f t="shared" si="14"/>
        <v>98994.562635864248</v>
      </c>
      <c r="K10" s="5">
        <f t="shared" si="8"/>
        <v>791.32344233304741</v>
      </c>
      <c r="L10" s="5">
        <f t="shared" si="9"/>
        <v>492994.50457348867</v>
      </c>
      <c r="M10" s="5">
        <f t="shared" si="0"/>
        <v>4756407.5186068173</v>
      </c>
      <c r="N10" s="33">
        <f t="shared" si="10"/>
        <v>48.047159277853531</v>
      </c>
      <c r="O10" s="4"/>
      <c r="Q10" s="27" t="s">
        <v>46</v>
      </c>
      <c r="R10" s="29">
        <f t="shared" si="1"/>
        <v>98994.562635864248</v>
      </c>
      <c r="S10" s="29">
        <f t="shared" si="2"/>
        <v>492994.50457348867</v>
      </c>
      <c r="T10" s="35">
        <f t="shared" si="3"/>
        <v>48.047159277853531</v>
      </c>
      <c r="U10" s="42">
        <v>0.96363095511775332</v>
      </c>
      <c r="V10" s="43">
        <f t="shared" si="15"/>
        <v>3.6369044882246682E-2</v>
      </c>
      <c r="W10" s="29">
        <f t="shared" si="11"/>
        <v>475064.76530995447</v>
      </c>
      <c r="X10" s="29">
        <f t="shared" si="4"/>
        <v>4195270.5973804146</v>
      </c>
      <c r="Y10" s="35">
        <f t="shared" si="12"/>
        <v>42.378798245839526</v>
      </c>
      <c r="Z10" s="36">
        <f t="shared" si="13"/>
        <v>5.6683610320140048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1853</v>
      </c>
      <c r="E11" s="55">
        <v>1</v>
      </c>
      <c r="F11" s="3">
        <f t="shared" si="5"/>
        <v>5.3966540744738263E-4</v>
      </c>
      <c r="G11" s="2">
        <v>0.5</v>
      </c>
      <c r="H11" s="3">
        <f t="shared" si="6"/>
        <v>2.6946914578280788E-3</v>
      </c>
      <c r="I11" s="3">
        <f t="shared" si="7"/>
        <v>0.99730530854217192</v>
      </c>
      <c r="J11" s="5">
        <f t="shared" si="14"/>
        <v>98203.239193531204</v>
      </c>
      <c r="K11" s="5">
        <f t="shared" si="8"/>
        <v>264.62742978585612</v>
      </c>
      <c r="L11" s="5">
        <f t="shared" si="9"/>
        <v>490354.62739319133</v>
      </c>
      <c r="M11" s="5">
        <f t="shared" si="0"/>
        <v>4263413.0140333287</v>
      </c>
      <c r="N11" s="33">
        <f t="shared" si="10"/>
        <v>43.414179094758069</v>
      </c>
      <c r="O11" s="4"/>
      <c r="Q11" s="27" t="s">
        <v>48</v>
      </c>
      <c r="R11" s="29">
        <f t="shared" si="1"/>
        <v>98203.239193531204</v>
      </c>
      <c r="S11" s="29">
        <f t="shared" si="2"/>
        <v>490354.62739319133</v>
      </c>
      <c r="T11" s="35">
        <f t="shared" si="3"/>
        <v>43.414179094758069</v>
      </c>
      <c r="U11" s="42">
        <v>0.96005435016735896</v>
      </c>
      <c r="V11" s="43">
        <f t="shared" si="15"/>
        <v>3.9945649832641039E-2</v>
      </c>
      <c r="W11" s="29">
        <f t="shared" si="11"/>
        <v>470767.09315352776</v>
      </c>
      <c r="X11" s="29">
        <f t="shared" si="4"/>
        <v>3720205.8320704601</v>
      </c>
      <c r="Y11" s="35">
        <f t="shared" si="12"/>
        <v>37.882720189493668</v>
      </c>
      <c r="Z11" s="36">
        <f t="shared" si="13"/>
        <v>5.531458905264401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1742</v>
      </c>
      <c r="E12" s="55">
        <v>6</v>
      </c>
      <c r="F12" s="3">
        <f t="shared" si="5"/>
        <v>3.4443168771526979E-3</v>
      </c>
      <c r="G12" s="2">
        <v>0.5</v>
      </c>
      <c r="H12" s="3">
        <f t="shared" si="6"/>
        <v>1.707455890722823E-2</v>
      </c>
      <c r="I12" s="3">
        <f t="shared" si="7"/>
        <v>0.9829254410927718</v>
      </c>
      <c r="J12" s="5">
        <f t="shared" si="14"/>
        <v>97938.611763745343</v>
      </c>
      <c r="K12" s="5">
        <f t="shared" si="8"/>
        <v>1672.2585958522257</v>
      </c>
      <c r="L12" s="5">
        <f t="shared" si="9"/>
        <v>485512.41232909617</v>
      </c>
      <c r="M12" s="5">
        <f t="shared" si="0"/>
        <v>3773058.3866401371</v>
      </c>
      <c r="N12" s="33">
        <f t="shared" si="10"/>
        <v>38.524728079072467</v>
      </c>
      <c r="O12" s="4"/>
      <c r="Q12" s="27" t="s">
        <v>50</v>
      </c>
      <c r="R12" s="29">
        <f t="shared" si="1"/>
        <v>97938.611763745343</v>
      </c>
      <c r="S12" s="29">
        <f t="shared" si="2"/>
        <v>485512.41232909617</v>
      </c>
      <c r="T12" s="35">
        <f t="shared" si="3"/>
        <v>38.524728079072467</v>
      </c>
      <c r="U12" s="42">
        <v>0.94127750867207383</v>
      </c>
      <c r="V12" s="43">
        <f t="shared" si="15"/>
        <v>5.8722491327926174E-2</v>
      </c>
      <c r="W12" s="29">
        <f t="shared" si="11"/>
        <v>457001.91390650033</v>
      </c>
      <c r="X12" s="29">
        <f t="shared" si="4"/>
        <v>3249438.7389169321</v>
      </c>
      <c r="Y12" s="35">
        <f t="shared" si="12"/>
        <v>33.178321403569257</v>
      </c>
      <c r="Z12" s="36">
        <f t="shared" si="13"/>
        <v>5.3464066755032107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2028</v>
      </c>
      <c r="E13" s="55">
        <v>12</v>
      </c>
      <c r="F13" s="3">
        <f t="shared" si="5"/>
        <v>5.9171597633136093E-3</v>
      </c>
      <c r="G13" s="2">
        <v>0.5</v>
      </c>
      <c r="H13" s="3">
        <f t="shared" si="6"/>
        <v>2.9154518950437316E-2</v>
      </c>
      <c r="I13" s="3">
        <f t="shared" si="7"/>
        <v>0.9708454810495627</v>
      </c>
      <c r="J13" s="5">
        <f t="shared" si="14"/>
        <v>96266.353167893118</v>
      </c>
      <c r="K13" s="5">
        <f t="shared" si="8"/>
        <v>2806.5992177228313</v>
      </c>
      <c r="L13" s="5">
        <f t="shared" si="9"/>
        <v>474315.26779515849</v>
      </c>
      <c r="M13" s="5">
        <f t="shared" si="0"/>
        <v>3287545.9743110407</v>
      </c>
      <c r="N13" s="33">
        <f t="shared" si="10"/>
        <v>34.150519533833418</v>
      </c>
      <c r="O13" s="4"/>
      <c r="Q13" s="27" t="s">
        <v>52</v>
      </c>
      <c r="R13" s="29">
        <f t="shared" si="1"/>
        <v>96266.353167893118</v>
      </c>
      <c r="S13" s="29">
        <f t="shared" si="2"/>
        <v>474315.26779515849</v>
      </c>
      <c r="T13" s="35">
        <f t="shared" si="3"/>
        <v>34.150519533833418</v>
      </c>
      <c r="U13" s="42">
        <v>0.95386474178345915</v>
      </c>
      <c r="V13" s="43">
        <f t="shared" si="15"/>
        <v>4.6135258216540853E-2</v>
      </c>
      <c r="W13" s="29">
        <f t="shared" si="11"/>
        <v>452432.61043938115</v>
      </c>
      <c r="X13" s="29">
        <f t="shared" si="4"/>
        <v>2792436.8250104319</v>
      </c>
      <c r="Y13" s="35">
        <f t="shared" si="12"/>
        <v>29.007402203553809</v>
      </c>
      <c r="Z13" s="36">
        <f t="shared" si="13"/>
        <v>5.1431173302796083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2004</v>
      </c>
      <c r="E14" s="55">
        <v>21</v>
      </c>
      <c r="F14" s="3">
        <f t="shared" si="5"/>
        <v>1.0479041916167664E-2</v>
      </c>
      <c r="G14" s="2">
        <v>0.5</v>
      </c>
      <c r="H14" s="3">
        <f t="shared" si="6"/>
        <v>5.1057622173595912E-2</v>
      </c>
      <c r="I14" s="3">
        <f t="shared" si="7"/>
        <v>0.94894237782640412</v>
      </c>
      <c r="J14" s="5">
        <f t="shared" si="14"/>
        <v>93459.753950170285</v>
      </c>
      <c r="K14" s="5">
        <f t="shared" si="8"/>
        <v>4771.8328056250321</v>
      </c>
      <c r="L14" s="5">
        <f t="shared" si="9"/>
        <v>455369.18773678888</v>
      </c>
      <c r="M14" s="5">
        <f t="shared" si="0"/>
        <v>2813230.7065158822</v>
      </c>
      <c r="N14" s="33">
        <f t="shared" si="10"/>
        <v>30.100985585900489</v>
      </c>
      <c r="O14" s="4"/>
      <c r="Q14" s="27" t="s">
        <v>54</v>
      </c>
      <c r="R14" s="29">
        <f t="shared" si="1"/>
        <v>93459.753950170285</v>
      </c>
      <c r="S14" s="29">
        <f t="shared" si="2"/>
        <v>455369.18773678888</v>
      </c>
      <c r="T14" s="35">
        <f t="shared" si="3"/>
        <v>30.100985585900489</v>
      </c>
      <c r="U14" s="42">
        <v>0.94210046609890041</v>
      </c>
      <c r="V14" s="43">
        <f t="shared" si="15"/>
        <v>5.7899533901099587E-2</v>
      </c>
      <c r="W14" s="29">
        <f t="shared" si="11"/>
        <v>429003.52401390648</v>
      </c>
      <c r="X14" s="29">
        <f t="shared" si="4"/>
        <v>2340004.2145710508</v>
      </c>
      <c r="Y14" s="35">
        <f t="shared" si="12"/>
        <v>25.037560186801532</v>
      </c>
      <c r="Z14" s="36">
        <f t="shared" si="13"/>
        <v>5.0634253990989571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2102</v>
      </c>
      <c r="E15" s="55">
        <v>27</v>
      </c>
      <c r="F15" s="3">
        <f t="shared" si="5"/>
        <v>1.2844909609895337E-2</v>
      </c>
      <c r="G15" s="2">
        <v>0.5</v>
      </c>
      <c r="H15" s="3">
        <f t="shared" si="6"/>
        <v>6.2226319428439737E-2</v>
      </c>
      <c r="I15" s="3">
        <f t="shared" si="7"/>
        <v>0.9377736805715603</v>
      </c>
      <c r="J15" s="5">
        <f t="shared" si="14"/>
        <v>88687.921144545253</v>
      </c>
      <c r="K15" s="5">
        <f t="shared" si="8"/>
        <v>5518.7229105847473</v>
      </c>
      <c r="L15" s="5">
        <f t="shared" si="9"/>
        <v>429642.79844626435</v>
      </c>
      <c r="M15" s="5">
        <f t="shared" si="0"/>
        <v>2357861.5187790934</v>
      </c>
      <c r="N15" s="33">
        <f t="shared" si="10"/>
        <v>26.586050144711432</v>
      </c>
      <c r="O15" s="4"/>
      <c r="Q15" s="27" t="s">
        <v>56</v>
      </c>
      <c r="R15" s="29">
        <f t="shared" si="1"/>
        <v>88687.921144545253</v>
      </c>
      <c r="S15" s="29">
        <f t="shared" si="2"/>
        <v>429642.79844626435</v>
      </c>
      <c r="T15" s="35">
        <f t="shared" si="3"/>
        <v>26.586050144711432</v>
      </c>
      <c r="U15" s="42">
        <v>0.91645683631107144</v>
      </c>
      <c r="V15" s="43">
        <f t="shared" si="15"/>
        <v>8.3543163688928557E-2</v>
      </c>
      <c r="W15" s="29">
        <f t="shared" si="11"/>
        <v>393749.07980789873</v>
      </c>
      <c r="X15" s="29">
        <f t="shared" si="4"/>
        <v>1911000.6905571443</v>
      </c>
      <c r="Y15" s="35">
        <f t="shared" si="12"/>
        <v>21.547474175683512</v>
      </c>
      <c r="Z15" s="36">
        <f t="shared" si="13"/>
        <v>5.0385759690279208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1902</v>
      </c>
      <c r="E16" s="55">
        <v>24</v>
      </c>
      <c r="F16" s="3">
        <f t="shared" si="5"/>
        <v>1.2618296529968454E-2</v>
      </c>
      <c r="G16" s="2">
        <v>0.5</v>
      </c>
      <c r="H16" s="3">
        <f t="shared" si="6"/>
        <v>6.1162079510703356E-2</v>
      </c>
      <c r="I16" s="3">
        <f t="shared" si="7"/>
        <v>0.9388379204892966</v>
      </c>
      <c r="J16" s="5">
        <f t="shared" si="14"/>
        <v>83169.198233960502</v>
      </c>
      <c r="K16" s="5">
        <f t="shared" si="8"/>
        <v>5086.801115226941</v>
      </c>
      <c r="L16" s="5">
        <f t="shared" si="9"/>
        <v>403128.98838173511</v>
      </c>
      <c r="M16" s="5">
        <f t="shared" si="0"/>
        <v>1928218.7203328293</v>
      </c>
      <c r="N16" s="33">
        <f t="shared" si="10"/>
        <v>23.184288910765034</v>
      </c>
      <c r="O16" s="4"/>
      <c r="Q16" s="27" t="s">
        <v>58</v>
      </c>
      <c r="R16" s="29">
        <f t="shared" si="1"/>
        <v>83169.198233960502</v>
      </c>
      <c r="S16" s="29">
        <f t="shared" si="2"/>
        <v>403128.98838173511</v>
      </c>
      <c r="T16" s="35">
        <f t="shared" si="3"/>
        <v>23.184288910765034</v>
      </c>
      <c r="U16" s="42">
        <v>0.8859396016463057</v>
      </c>
      <c r="V16" s="43">
        <f t="shared" si="15"/>
        <v>0.1140603983536943</v>
      </c>
      <c r="W16" s="29">
        <f t="shared" si="11"/>
        <v>357147.93537899258</v>
      </c>
      <c r="X16" s="29">
        <f t="shared" si="4"/>
        <v>1517251.6107492456</v>
      </c>
      <c r="Y16" s="35">
        <f t="shared" si="12"/>
        <v>18.242951031956753</v>
      </c>
      <c r="Z16" s="36">
        <f t="shared" si="13"/>
        <v>4.9413378788082802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1435</v>
      </c>
      <c r="E17" s="55">
        <v>21</v>
      </c>
      <c r="F17" s="3">
        <f t="shared" si="5"/>
        <v>1.4634146341463415E-2</v>
      </c>
      <c r="G17" s="2">
        <v>0.5</v>
      </c>
      <c r="H17" s="3">
        <f t="shared" si="6"/>
        <v>7.058823529411766E-2</v>
      </c>
      <c r="I17" s="3">
        <f t="shared" si="7"/>
        <v>0.92941176470588238</v>
      </c>
      <c r="J17" s="5">
        <f t="shared" si="14"/>
        <v>78082.397118733556</v>
      </c>
      <c r="K17" s="5">
        <f t="shared" si="8"/>
        <v>5511.6986201458994</v>
      </c>
      <c r="L17" s="5">
        <f t="shared" si="9"/>
        <v>376632.73904330307</v>
      </c>
      <c r="M17" s="5">
        <f t="shared" si="0"/>
        <v>1525089.7319510942</v>
      </c>
      <c r="N17" s="33">
        <f t="shared" si="10"/>
        <v>19.531799588990772</v>
      </c>
      <c r="O17" s="4"/>
      <c r="Q17" s="27" t="s">
        <v>60</v>
      </c>
      <c r="R17" s="29">
        <f t="shared" si="1"/>
        <v>78082.397118733556</v>
      </c>
      <c r="S17" s="29">
        <f t="shared" si="2"/>
        <v>376632.73904330307</v>
      </c>
      <c r="T17" s="35">
        <f t="shared" si="3"/>
        <v>19.531799588990772</v>
      </c>
      <c r="U17" s="42">
        <v>0.85631920960893304</v>
      </c>
      <c r="V17" s="43">
        <f t="shared" si="15"/>
        <v>0.14368079039106696</v>
      </c>
      <c r="W17" s="29">
        <f t="shared" si="11"/>
        <v>322517.84941040882</v>
      </c>
      <c r="X17" s="29">
        <f t="shared" si="4"/>
        <v>1160103.6753702529</v>
      </c>
      <c r="Y17" s="35">
        <f t="shared" si="12"/>
        <v>14.857429051597604</v>
      </c>
      <c r="Z17" s="36">
        <f t="shared" si="13"/>
        <v>4.6743705373931679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1066</v>
      </c>
      <c r="E18" s="55">
        <v>26</v>
      </c>
      <c r="F18" s="3">
        <f t="shared" si="5"/>
        <v>2.4390243902439025E-2</v>
      </c>
      <c r="G18" s="2">
        <v>0.5</v>
      </c>
      <c r="H18" s="3">
        <f t="shared" si="6"/>
        <v>0.11494252873563218</v>
      </c>
      <c r="I18" s="3">
        <f t="shared" si="7"/>
        <v>0.88505747126436785</v>
      </c>
      <c r="J18" s="5">
        <f t="shared" si="14"/>
        <v>72570.698498587662</v>
      </c>
      <c r="K18" s="5">
        <f t="shared" si="8"/>
        <v>8341.4595975388111</v>
      </c>
      <c r="L18" s="5">
        <f t="shared" si="9"/>
        <v>341999.84349909128</v>
      </c>
      <c r="M18" s="5">
        <f t="shared" si="0"/>
        <v>1148456.9929077912</v>
      </c>
      <c r="N18" s="33">
        <f t="shared" si="10"/>
        <v>15.825353988154626</v>
      </c>
      <c r="O18" s="4"/>
      <c r="Q18" s="27" t="s">
        <v>62</v>
      </c>
      <c r="R18" s="29">
        <f t="shared" si="1"/>
        <v>72570.698498587662</v>
      </c>
      <c r="S18" s="29">
        <f t="shared" si="2"/>
        <v>341999.84349909128</v>
      </c>
      <c r="T18" s="35">
        <f t="shared" si="3"/>
        <v>15.825353988154626</v>
      </c>
      <c r="U18" s="42">
        <v>0.77613843304153718</v>
      </c>
      <c r="V18" s="43">
        <f t="shared" si="15"/>
        <v>0.22386156695846282</v>
      </c>
      <c r="W18" s="29">
        <f t="shared" si="11"/>
        <v>265439.22263383563</v>
      </c>
      <c r="X18" s="29">
        <f t="shared" si="4"/>
        <v>837585.82595984417</v>
      </c>
      <c r="Y18" s="35">
        <f t="shared" si="12"/>
        <v>11.54165308159663</v>
      </c>
      <c r="Z18" s="36">
        <f t="shared" si="13"/>
        <v>4.2837009065579963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797</v>
      </c>
      <c r="E19" s="55">
        <v>34</v>
      </c>
      <c r="F19" s="3">
        <f t="shared" si="5"/>
        <v>4.2659974905897118E-2</v>
      </c>
      <c r="G19" s="2">
        <v>0.5</v>
      </c>
      <c r="H19" s="3">
        <f t="shared" si="6"/>
        <v>0.19274376417233563</v>
      </c>
      <c r="I19" s="3">
        <f t="shared" si="7"/>
        <v>0.80725623582766437</v>
      </c>
      <c r="J19" s="5">
        <f t="shared" si="14"/>
        <v>64229.238901048855</v>
      </c>
      <c r="K19" s="5">
        <f t="shared" si="8"/>
        <v>12379.785275712366</v>
      </c>
      <c r="L19" s="5">
        <f t="shared" si="9"/>
        <v>290196.73131596332</v>
      </c>
      <c r="M19" s="5">
        <f t="shared" si="0"/>
        <v>806457.14940869994</v>
      </c>
      <c r="N19" s="33">
        <f t="shared" si="10"/>
        <v>12.55591944116172</v>
      </c>
      <c r="O19" s="4"/>
      <c r="Q19" s="27" t="s">
        <v>64</v>
      </c>
      <c r="R19" s="29">
        <f t="shared" si="1"/>
        <v>64229.238901048855</v>
      </c>
      <c r="S19" s="29">
        <f t="shared" si="2"/>
        <v>290196.73131596332</v>
      </c>
      <c r="T19" s="35">
        <f t="shared" si="3"/>
        <v>12.55591944116172</v>
      </c>
      <c r="U19" s="42">
        <v>0.73716277889453141</v>
      </c>
      <c r="V19" s="43">
        <f t="shared" si="15"/>
        <v>0.26283722110546859</v>
      </c>
      <c r="W19" s="29">
        <f t="shared" si="11"/>
        <v>213922.22888298522</v>
      </c>
      <c r="X19" s="29">
        <f t="shared" si="4"/>
        <v>572146.60332600854</v>
      </c>
      <c r="Y19" s="35">
        <f t="shared" si="12"/>
        <v>8.9078839032711237</v>
      </c>
      <c r="Z19" s="36">
        <f t="shared" si="13"/>
        <v>3.6480355378905962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478</v>
      </c>
      <c r="E20" s="55">
        <v>24</v>
      </c>
      <c r="F20" s="3">
        <f t="shared" si="5"/>
        <v>5.0209205020920501E-2</v>
      </c>
      <c r="G20" s="2">
        <v>0.5</v>
      </c>
      <c r="H20" s="3">
        <f t="shared" si="6"/>
        <v>0.22304832713754646</v>
      </c>
      <c r="I20" s="3">
        <f t="shared" si="7"/>
        <v>0.77695167286245348</v>
      </c>
      <c r="J20" s="5">
        <f t="shared" si="14"/>
        <v>51849.453625336486</v>
      </c>
      <c r="K20" s="5">
        <f t="shared" si="8"/>
        <v>11564.933894127096</v>
      </c>
      <c r="L20" s="5">
        <f t="shared" si="9"/>
        <v>230334.9333913647</v>
      </c>
      <c r="M20" s="5">
        <f t="shared" si="0"/>
        <v>516260.41809273663</v>
      </c>
      <c r="N20" s="33">
        <f t="shared" si="10"/>
        <v>9.9569114425626939</v>
      </c>
      <c r="O20" s="4"/>
      <c r="Q20" s="27" t="s">
        <v>66</v>
      </c>
      <c r="R20" s="29">
        <f t="shared" si="1"/>
        <v>51849.453625336486</v>
      </c>
      <c r="S20" s="29">
        <f t="shared" si="2"/>
        <v>230334.9333913647</v>
      </c>
      <c r="T20" s="35">
        <f t="shared" si="3"/>
        <v>9.9569114425626939</v>
      </c>
      <c r="U20" s="42">
        <v>0.7271372759570951</v>
      </c>
      <c r="V20" s="43">
        <f t="shared" si="15"/>
        <v>0.2728627240429049</v>
      </c>
      <c r="W20" s="29">
        <f t="shared" si="11"/>
        <v>167485.11602395587</v>
      </c>
      <c r="X20" s="29">
        <f t="shared" si="4"/>
        <v>358224.37444302329</v>
      </c>
      <c r="Y20" s="35">
        <f t="shared" si="12"/>
        <v>6.9089324842562121</v>
      </c>
      <c r="Z20" s="36">
        <f t="shared" si="13"/>
        <v>3.0479789583064818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251</v>
      </c>
      <c r="E21" s="55">
        <v>28</v>
      </c>
      <c r="F21" s="3">
        <f t="shared" si="5"/>
        <v>0.11155378486055777</v>
      </c>
      <c r="G21" s="2">
        <v>0.5</v>
      </c>
      <c r="H21" s="3">
        <f t="shared" si="6"/>
        <v>0.43613707165109034</v>
      </c>
      <c r="I21" s="3">
        <f t="shared" si="7"/>
        <v>0.56386292834890961</v>
      </c>
      <c r="J21" s="5">
        <f t="shared" si="14"/>
        <v>40284.519731209388</v>
      </c>
      <c r="K21" s="5">
        <f t="shared" si="8"/>
        <v>17569.57246844023</v>
      </c>
      <c r="L21" s="5">
        <f t="shared" si="9"/>
        <v>157498.66748494635</v>
      </c>
      <c r="M21" s="5">
        <f>L21+M22</f>
        <v>285925.48470137193</v>
      </c>
      <c r="N21" s="33">
        <f t="shared" si="10"/>
        <v>7.0976515696141851</v>
      </c>
      <c r="O21" s="4"/>
      <c r="Q21" s="27" t="s">
        <v>68</v>
      </c>
      <c r="R21" s="29">
        <f t="shared" si="1"/>
        <v>40284.519731209388</v>
      </c>
      <c r="S21" s="29">
        <f t="shared" si="2"/>
        <v>157498.66748494635</v>
      </c>
      <c r="T21" s="35">
        <f t="shared" si="3"/>
        <v>7.0976515696141851</v>
      </c>
      <c r="U21" s="42">
        <v>0.68635947845240242</v>
      </c>
      <c r="V21" s="43">
        <f t="shared" si="15"/>
        <v>0.31364052154759758</v>
      </c>
      <c r="W21" s="29">
        <f t="shared" si="11"/>
        <v>108100.70327191612</v>
      </c>
      <c r="X21" s="29">
        <f>X22+W21</f>
        <v>190739.25841906742</v>
      </c>
      <c r="Y21" s="35">
        <f t="shared" si="12"/>
        <v>4.7348028396947006</v>
      </c>
      <c r="Z21" s="36">
        <f t="shared" si="13"/>
        <v>2.3628487299194845</v>
      </c>
    </row>
    <row r="22" spans="1:26" s="2" customFormat="1" x14ac:dyDescent="0.25">
      <c r="A22" s="12">
        <v>19</v>
      </c>
      <c r="B22" s="13" t="s">
        <v>69</v>
      </c>
      <c r="C22" s="12"/>
      <c r="D22">
        <v>147</v>
      </c>
      <c r="E22" s="55">
        <v>26</v>
      </c>
      <c r="F22" s="17">
        <f t="shared" si="5"/>
        <v>0.17687074829931973</v>
      </c>
      <c r="G22" s="12"/>
      <c r="H22" s="17">
        <v>1</v>
      </c>
      <c r="I22" s="17">
        <f t="shared" si="7"/>
        <v>0</v>
      </c>
      <c r="J22" s="21">
        <f t="shared" si="14"/>
        <v>22714.947262769154</v>
      </c>
      <c r="K22" s="21">
        <f t="shared" si="8"/>
        <v>22714.947262769154</v>
      </c>
      <c r="L22" s="21">
        <f>K22/F22</f>
        <v>128426.8172164256</v>
      </c>
      <c r="M22" s="21">
        <f>L22</f>
        <v>128426.8172164256</v>
      </c>
      <c r="N22" s="34">
        <f t="shared" si="10"/>
        <v>5.6538461538461533</v>
      </c>
      <c r="O22" s="4"/>
      <c r="Q22" s="30" t="s">
        <v>69</v>
      </c>
      <c r="R22" s="31">
        <f t="shared" si="1"/>
        <v>22714.947262769154</v>
      </c>
      <c r="S22" s="31">
        <f t="shared" si="2"/>
        <v>128426.8172164256</v>
      </c>
      <c r="T22" s="38">
        <f t="shared" si="3"/>
        <v>5.6538461538461533</v>
      </c>
      <c r="U22" s="44">
        <v>0.64346806172022719</v>
      </c>
      <c r="V22" s="45">
        <f t="shared" si="15"/>
        <v>0.35653193827977281</v>
      </c>
      <c r="W22" s="31">
        <f t="shared" si="11"/>
        <v>82638.555147151288</v>
      </c>
      <c r="X22" s="31">
        <f>W22</f>
        <v>82638.555147151288</v>
      </c>
      <c r="Y22" s="38">
        <f t="shared" si="12"/>
        <v>3.6380694258797464</v>
      </c>
      <c r="Z22" s="37">
        <f t="shared" si="13"/>
        <v>2.0157767279664069</v>
      </c>
    </row>
    <row r="23" spans="1:26" s="2" customFormat="1" ht="13.2" x14ac:dyDescent="0.25">
      <c r="B23" s="2" t="s">
        <v>70</v>
      </c>
      <c r="D23" s="25">
        <f>SUM(D4:D22)</f>
        <v>24407</v>
      </c>
      <c r="E23" s="56">
        <f>SUM(E4:E22)</f>
        <v>256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142</v>
      </c>
      <c r="E29" s="55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7905292.1586454604</v>
      </c>
      <c r="N29" s="32">
        <f>M29/J29</f>
        <v>79.052921586454602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79.052921586454602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7006055.9992948929</v>
      </c>
      <c r="Y29" s="40">
        <f>X29/R29</f>
        <v>70.060559992948924</v>
      </c>
      <c r="Z29" s="36">
        <f>T29-Y29</f>
        <v>8.9923615935056773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623</v>
      </c>
      <c r="E30" s="55">
        <v>1</v>
      </c>
      <c r="F30" s="3">
        <f t="shared" ref="F30:F47" si="21">E30/D30</f>
        <v>1.6051364365971107E-3</v>
      </c>
      <c r="G30" s="2">
        <v>0.4</v>
      </c>
      <c r="H30" s="3">
        <f t="shared" ref="H30:H46" si="22">C30*F30/(1+(1-G30)*C30*F30)</f>
        <v>6.3959066197633516E-3</v>
      </c>
      <c r="I30" s="3">
        <f t="shared" ref="I30:I47" si="23">1-H30</f>
        <v>0.9936040933802367</v>
      </c>
      <c r="J30" s="5">
        <f>I29*J29</f>
        <v>100000</v>
      </c>
      <c r="K30" s="5">
        <f t="shared" ref="K30:K47" si="24">J30*H30</f>
        <v>639.59066197633513</v>
      </c>
      <c r="L30" s="5">
        <f t="shared" ref="L30:L46" si="25">C30*(J31+G30*K30)</f>
        <v>398464.98241125682</v>
      </c>
      <c r="M30" s="5">
        <f t="shared" si="16"/>
        <v>7805292.1586454604</v>
      </c>
      <c r="N30" s="33">
        <f t="shared" ref="N30:N47" si="26">M30/J30</f>
        <v>78.052921586454602</v>
      </c>
      <c r="O30" s="4"/>
      <c r="Q30" s="27" t="s">
        <v>36</v>
      </c>
      <c r="R30" s="29">
        <f t="shared" si="17"/>
        <v>100000</v>
      </c>
      <c r="S30" s="29">
        <f t="shared" si="18"/>
        <v>398464.98241125682</v>
      </c>
      <c r="T30" s="35">
        <f t="shared" si="19"/>
        <v>78.052921586454602</v>
      </c>
      <c r="U30" s="42">
        <v>0.95864674002964168</v>
      </c>
      <c r="V30" s="43">
        <f>1-U30</f>
        <v>4.1353259970358325E-2</v>
      </c>
      <c r="W30" s="29">
        <f t="shared" ref="W30:W47" si="27">S30*U30</f>
        <v>381987.15640451986</v>
      </c>
      <c r="X30" s="29">
        <f t="shared" si="20"/>
        <v>6910191.3252919288</v>
      </c>
      <c r="Y30" s="35">
        <f t="shared" ref="Y30:Y47" si="28">X30/R30</f>
        <v>69.101913252919289</v>
      </c>
      <c r="Z30" s="36">
        <f t="shared" ref="Z30:Z47" si="29">T30-Y30</f>
        <v>8.951008333535313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1217</v>
      </c>
      <c r="E31" s="55">
        <v>1</v>
      </c>
      <c r="F31" s="3">
        <f t="shared" si="21"/>
        <v>8.2169268693508624E-4</v>
      </c>
      <c r="G31" s="2">
        <v>0.5</v>
      </c>
      <c r="H31" s="3">
        <f t="shared" si="22"/>
        <v>4.1000410004100032E-3</v>
      </c>
      <c r="I31" s="3">
        <f t="shared" si="23"/>
        <v>0.99589995899959005</v>
      </c>
      <c r="J31" s="5">
        <f t="shared" ref="J31:J47" si="30">I30*J30</f>
        <v>99360.409338023674</v>
      </c>
      <c r="K31" s="5">
        <f t="shared" si="24"/>
        <v>407.38175210341802</v>
      </c>
      <c r="L31" s="5">
        <f t="shared" si="25"/>
        <v>495783.59230985987</v>
      </c>
      <c r="M31" s="5">
        <f t="shared" si="16"/>
        <v>7406827.1762342034</v>
      </c>
      <c r="N31" s="33">
        <f t="shared" si="26"/>
        <v>74.545054972913917</v>
      </c>
      <c r="O31" s="4"/>
      <c r="Q31" s="27" t="s">
        <v>38</v>
      </c>
      <c r="R31" s="29">
        <f t="shared" si="17"/>
        <v>99360.409338023674</v>
      </c>
      <c r="S31" s="29">
        <f t="shared" si="18"/>
        <v>495783.59230985987</v>
      </c>
      <c r="T31" s="35">
        <f t="shared" si="19"/>
        <v>74.545054972913917</v>
      </c>
      <c r="U31" s="42">
        <v>0.95864674002964168</v>
      </c>
      <c r="V31" s="43">
        <f>1-U31</f>
        <v>4.1353259970358325E-2</v>
      </c>
      <c r="W31" s="29">
        <f t="shared" si="27"/>
        <v>475281.3245280321</v>
      </c>
      <c r="X31" s="29">
        <f t="shared" si="20"/>
        <v>6528204.1688874094</v>
      </c>
      <c r="Y31" s="35">
        <f t="shared" si="28"/>
        <v>65.702267254943436</v>
      </c>
      <c r="Z31" s="36">
        <f t="shared" si="29"/>
        <v>8.8427877179704808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1512</v>
      </c>
      <c r="E32" s="55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98953.027585920267</v>
      </c>
      <c r="K32" s="5">
        <f t="shared" si="24"/>
        <v>0</v>
      </c>
      <c r="L32" s="5">
        <f t="shared" si="25"/>
        <v>494765.13792960136</v>
      </c>
      <c r="M32" s="5">
        <f t="shared" si="16"/>
        <v>6911043.5839243438</v>
      </c>
      <c r="N32" s="33">
        <f t="shared" si="26"/>
        <v>69.841658739784691</v>
      </c>
      <c r="O32" s="4"/>
      <c r="Q32" s="27" t="s">
        <v>40</v>
      </c>
      <c r="R32" s="29">
        <f t="shared" si="17"/>
        <v>98953.027585920267</v>
      </c>
      <c r="S32" s="29">
        <f t="shared" si="18"/>
        <v>494765.13792960136</v>
      </c>
      <c r="T32" s="35">
        <f t="shared" si="19"/>
        <v>69.841658739784691</v>
      </c>
      <c r="U32" s="42">
        <v>0.95864674002964168</v>
      </c>
      <c r="V32" s="43">
        <f>1-U32</f>
        <v>4.1353259970358325E-2</v>
      </c>
      <c r="W32" s="29">
        <f t="shared" si="27"/>
        <v>474304.98655652837</v>
      </c>
      <c r="X32" s="29">
        <f t="shared" si="20"/>
        <v>6052922.8443593774</v>
      </c>
      <c r="Y32" s="35">
        <f t="shared" si="28"/>
        <v>61.169657887462456</v>
      </c>
      <c r="Z32" s="36">
        <f t="shared" si="29"/>
        <v>8.6720008523222347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1433</v>
      </c>
      <c r="E33" s="55">
        <v>2</v>
      </c>
      <c r="F33" s="3">
        <f t="shared" si="21"/>
        <v>1.3956734124214933E-3</v>
      </c>
      <c r="G33" s="2">
        <v>0.5</v>
      </c>
      <c r="H33" s="3">
        <f t="shared" si="22"/>
        <v>6.9541029207232253E-3</v>
      </c>
      <c r="I33" s="3">
        <f t="shared" si="23"/>
        <v>0.99304589707927682</v>
      </c>
      <c r="J33" s="5">
        <f t="shared" si="30"/>
        <v>98953.027585920267</v>
      </c>
      <c r="K33" s="5">
        <f t="shared" si="24"/>
        <v>688.12953814965397</v>
      </c>
      <c r="L33" s="5">
        <f t="shared" si="25"/>
        <v>493044.81408422726</v>
      </c>
      <c r="M33" s="5">
        <f t="shared" si="16"/>
        <v>6416278.4459947422</v>
      </c>
      <c r="N33" s="33">
        <f t="shared" si="26"/>
        <v>64.841658739784691</v>
      </c>
      <c r="O33" s="4"/>
      <c r="Q33" s="27" t="s">
        <v>42</v>
      </c>
      <c r="R33" s="29">
        <f t="shared" si="17"/>
        <v>98953.027585920267</v>
      </c>
      <c r="S33" s="29">
        <f t="shared" si="18"/>
        <v>493044.81408422726</v>
      </c>
      <c r="T33" s="35">
        <f t="shared" si="19"/>
        <v>64.841658739784691</v>
      </c>
      <c r="U33" s="42">
        <v>0.95864674002964168</v>
      </c>
      <c r="V33" s="43">
        <f>1-U33</f>
        <v>4.1353259970358325E-2</v>
      </c>
      <c r="W33" s="29">
        <f t="shared" si="27"/>
        <v>472655.8037103652</v>
      </c>
      <c r="X33" s="29">
        <f t="shared" si="20"/>
        <v>5578617.8578028493</v>
      </c>
      <c r="Y33" s="35">
        <f t="shared" si="28"/>
        <v>56.37642418731425</v>
      </c>
      <c r="Z33" s="36">
        <f t="shared" si="29"/>
        <v>8.4652345524704415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1433</v>
      </c>
      <c r="E34" s="55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98264.898047770621</v>
      </c>
      <c r="K34" s="5">
        <f t="shared" si="24"/>
        <v>0</v>
      </c>
      <c r="L34" s="5">
        <f t="shared" si="25"/>
        <v>491324.49023885309</v>
      </c>
      <c r="M34" s="5">
        <f t="shared" si="16"/>
        <v>5923233.631910515</v>
      </c>
      <c r="N34" s="33">
        <f t="shared" si="26"/>
        <v>60.278224977458244</v>
      </c>
      <c r="O34" s="4"/>
      <c r="Q34" s="27" t="s">
        <v>44</v>
      </c>
      <c r="R34" s="29">
        <f t="shared" si="17"/>
        <v>98264.898047770621</v>
      </c>
      <c r="S34" s="29">
        <f t="shared" si="18"/>
        <v>491324.49023885309</v>
      </c>
      <c r="T34" s="35">
        <f t="shared" si="19"/>
        <v>60.278224977458244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476181.9761967893</v>
      </c>
      <c r="X34" s="29">
        <f t="shared" si="20"/>
        <v>5105962.0540924845</v>
      </c>
      <c r="Y34" s="35">
        <f t="shared" si="28"/>
        <v>51.961200342468842</v>
      </c>
      <c r="Z34" s="36">
        <f t="shared" si="29"/>
        <v>8.3170246349894015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1770</v>
      </c>
      <c r="E35" s="55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98264.898047770621</v>
      </c>
      <c r="K35" s="5">
        <f t="shared" si="24"/>
        <v>0</v>
      </c>
      <c r="L35" s="5">
        <f t="shared" si="25"/>
        <v>491324.49023885309</v>
      </c>
      <c r="M35" s="5">
        <f t="shared" si="16"/>
        <v>5431909.1416716622</v>
      </c>
      <c r="N35" s="33">
        <f t="shared" si="26"/>
        <v>55.278224977458251</v>
      </c>
      <c r="O35" s="4"/>
      <c r="Q35" s="27" t="s">
        <v>46</v>
      </c>
      <c r="R35" s="29">
        <f t="shared" si="17"/>
        <v>98264.898047770621</v>
      </c>
      <c r="S35" s="29">
        <f t="shared" si="18"/>
        <v>491324.49023885309</v>
      </c>
      <c r="T35" s="35">
        <f t="shared" si="19"/>
        <v>55.278224977458251</v>
      </c>
      <c r="U35" s="42">
        <v>0.96192878092594225</v>
      </c>
      <c r="V35" s="43">
        <f t="shared" si="31"/>
        <v>3.8071219074057749E-2</v>
      </c>
      <c r="W35" s="29">
        <f t="shared" si="27"/>
        <v>472619.16793451994</v>
      </c>
      <c r="X35" s="29">
        <f t="shared" si="20"/>
        <v>4629780.0778956953</v>
      </c>
      <c r="Y35" s="35">
        <f t="shared" si="28"/>
        <v>47.115299256149108</v>
      </c>
      <c r="Z35" s="36">
        <f t="shared" si="29"/>
        <v>8.1629257213091435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1760</v>
      </c>
      <c r="E36" s="55">
        <v>2</v>
      </c>
      <c r="F36" s="3">
        <f t="shared" si="21"/>
        <v>1.1363636363636363E-3</v>
      </c>
      <c r="G36" s="2">
        <v>0.5</v>
      </c>
      <c r="H36" s="3">
        <f t="shared" si="22"/>
        <v>5.6657223796033988E-3</v>
      </c>
      <c r="I36" s="3">
        <f t="shared" si="23"/>
        <v>0.99433427762039661</v>
      </c>
      <c r="J36" s="5">
        <f t="shared" si="30"/>
        <v>98264.898047770621</v>
      </c>
      <c r="K36" s="5">
        <f t="shared" si="24"/>
        <v>556.74163199870031</v>
      </c>
      <c r="L36" s="5">
        <f t="shared" si="25"/>
        <v>489932.63615885639</v>
      </c>
      <c r="M36" s="5">
        <f t="shared" si="16"/>
        <v>4940584.6514328094</v>
      </c>
      <c r="N36" s="33">
        <f t="shared" si="26"/>
        <v>50.278224977458251</v>
      </c>
      <c r="O36" s="4"/>
      <c r="Q36" s="27" t="s">
        <v>48</v>
      </c>
      <c r="R36" s="29">
        <f t="shared" si="17"/>
        <v>98264.898047770621</v>
      </c>
      <c r="S36" s="29">
        <f t="shared" si="18"/>
        <v>489932.63615885639</v>
      </c>
      <c r="T36" s="35">
        <f t="shared" si="19"/>
        <v>50.278224977458251</v>
      </c>
      <c r="U36" s="42">
        <v>0.95558309086652893</v>
      </c>
      <c r="V36" s="43">
        <f t="shared" si="31"/>
        <v>4.4416909133471072E-2</v>
      </c>
      <c r="W36" s="29">
        <f t="shared" si="27"/>
        <v>468171.34277706651</v>
      </c>
      <c r="X36" s="29">
        <f t="shared" si="20"/>
        <v>4157160.9099611752</v>
      </c>
      <c r="Y36" s="35">
        <f t="shared" si="28"/>
        <v>42.305655351519398</v>
      </c>
      <c r="Z36" s="36">
        <f t="shared" si="29"/>
        <v>7.9725696259388528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1758</v>
      </c>
      <c r="E37" s="55">
        <v>2</v>
      </c>
      <c r="F37" s="3">
        <f t="shared" si="21"/>
        <v>1.1376564277588168E-3</v>
      </c>
      <c r="G37" s="2">
        <v>0.5</v>
      </c>
      <c r="H37" s="3">
        <f t="shared" si="22"/>
        <v>5.6721497447532613E-3</v>
      </c>
      <c r="I37" s="3">
        <f t="shared" si="23"/>
        <v>0.99432785025524673</v>
      </c>
      <c r="J37" s="5">
        <f t="shared" si="30"/>
        <v>97708.156415771926</v>
      </c>
      <c r="K37" s="5">
        <f t="shared" si="24"/>
        <v>554.21529447403248</v>
      </c>
      <c r="L37" s="5">
        <f t="shared" si="25"/>
        <v>487155.24384267454</v>
      </c>
      <c r="M37" s="5">
        <f t="shared" si="16"/>
        <v>4450652.0152739529</v>
      </c>
      <c r="N37" s="33">
        <f t="shared" si="26"/>
        <v>45.5504655756204</v>
      </c>
      <c r="O37" s="4"/>
      <c r="Q37" s="27" t="s">
        <v>50</v>
      </c>
      <c r="R37" s="29">
        <f t="shared" si="17"/>
        <v>97708.156415771926</v>
      </c>
      <c r="S37" s="29">
        <f t="shared" si="18"/>
        <v>487155.24384267454</v>
      </c>
      <c r="T37" s="35">
        <f t="shared" si="19"/>
        <v>45.5504655756204</v>
      </c>
      <c r="U37" s="42">
        <v>0.95343645724036619</v>
      </c>
      <c r="V37" s="43">
        <f t="shared" si="31"/>
        <v>4.6563542759633814E-2</v>
      </c>
      <c r="W37" s="29">
        <f t="shared" si="27"/>
        <v>464471.56981542631</v>
      </c>
      <c r="X37" s="29">
        <f t="shared" si="20"/>
        <v>3688989.5671841088</v>
      </c>
      <c r="Y37" s="35">
        <f t="shared" si="28"/>
        <v>37.755185467695888</v>
      </c>
      <c r="Z37" s="36">
        <f t="shared" si="29"/>
        <v>7.795280107924512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1917</v>
      </c>
      <c r="E38" s="55">
        <v>1</v>
      </c>
      <c r="F38" s="3">
        <f t="shared" si="21"/>
        <v>5.2164840897235261E-4</v>
      </c>
      <c r="G38" s="2">
        <v>0.5</v>
      </c>
      <c r="H38" s="3">
        <f t="shared" si="22"/>
        <v>2.6048450117218021E-3</v>
      </c>
      <c r="I38" s="3">
        <f t="shared" si="23"/>
        <v>0.99739515498827824</v>
      </c>
      <c r="J38" s="5">
        <f t="shared" si="30"/>
        <v>97153.941121297888</v>
      </c>
      <c r="K38" s="5">
        <f t="shared" si="24"/>
        <v>253.07095889892648</v>
      </c>
      <c r="L38" s="5">
        <f t="shared" si="25"/>
        <v>485137.02820924215</v>
      </c>
      <c r="M38" s="5">
        <f t="shared" si="16"/>
        <v>3963496.7714312784</v>
      </c>
      <c r="N38" s="33">
        <f t="shared" si="26"/>
        <v>40.796047238915442</v>
      </c>
      <c r="O38" s="4"/>
      <c r="Q38" s="27" t="s">
        <v>52</v>
      </c>
      <c r="R38" s="29">
        <f t="shared" si="17"/>
        <v>97153.941121297888</v>
      </c>
      <c r="S38" s="29">
        <f t="shared" si="18"/>
        <v>485137.02820924215</v>
      </c>
      <c r="T38" s="35">
        <f t="shared" si="19"/>
        <v>40.796047238915442</v>
      </c>
      <c r="U38" s="42">
        <v>0.93748024841036759</v>
      </c>
      <c r="V38" s="43">
        <f t="shared" si="31"/>
        <v>6.2519751589632411E-2</v>
      </c>
      <c r="W38" s="29">
        <f t="shared" si="27"/>
        <v>454806.38171866786</v>
      </c>
      <c r="X38" s="29">
        <f t="shared" si="20"/>
        <v>3224517.9973686826</v>
      </c>
      <c r="Y38" s="35">
        <f t="shared" si="28"/>
        <v>33.189780673362826</v>
      </c>
      <c r="Z38" s="36">
        <f t="shared" si="29"/>
        <v>7.606266565552616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2009</v>
      </c>
      <c r="E39" s="55">
        <v>5</v>
      </c>
      <c r="F39" s="3">
        <f t="shared" si="21"/>
        <v>2.4888003982080635E-3</v>
      </c>
      <c r="G39" s="2">
        <v>0.5</v>
      </c>
      <c r="H39" s="3">
        <f t="shared" si="22"/>
        <v>1.2367054167697254E-2</v>
      </c>
      <c r="I39" s="3">
        <f t="shared" si="23"/>
        <v>0.98763294583230277</v>
      </c>
      <c r="J39" s="5">
        <f t="shared" si="30"/>
        <v>96900.870162398962</v>
      </c>
      <c r="K39" s="5">
        <f t="shared" si="24"/>
        <v>1198.3783101953866</v>
      </c>
      <c r="L39" s="5">
        <f t="shared" si="25"/>
        <v>481508.4050365063</v>
      </c>
      <c r="M39" s="5">
        <f t="shared" si="16"/>
        <v>3478359.7432220364</v>
      </c>
      <c r="N39" s="33">
        <f t="shared" si="26"/>
        <v>35.89606303217456</v>
      </c>
      <c r="O39" s="4"/>
      <c r="Q39" s="27" t="s">
        <v>54</v>
      </c>
      <c r="R39" s="29">
        <f t="shared" si="17"/>
        <v>96900.870162398962</v>
      </c>
      <c r="S39" s="29">
        <f t="shared" si="18"/>
        <v>481508.4050365063</v>
      </c>
      <c r="T39" s="35">
        <f t="shared" si="19"/>
        <v>35.89606303217456</v>
      </c>
      <c r="U39" s="42">
        <v>0.91788799906018037</v>
      </c>
      <c r="V39" s="43">
        <f t="shared" si="31"/>
        <v>8.2112000939819629E-2</v>
      </c>
      <c r="W39" s="29">
        <f t="shared" si="27"/>
        <v>441970.78642961767</v>
      </c>
      <c r="X39" s="29">
        <f t="shared" si="20"/>
        <v>2769711.615650015</v>
      </c>
      <c r="Y39" s="35">
        <f t="shared" si="28"/>
        <v>28.582938533040782</v>
      </c>
      <c r="Z39" s="36">
        <f t="shared" si="29"/>
        <v>7.313124499133778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2171</v>
      </c>
      <c r="E40" s="55">
        <v>5</v>
      </c>
      <c r="F40" s="3">
        <f t="shared" si="21"/>
        <v>2.3030861354214646E-3</v>
      </c>
      <c r="G40" s="2">
        <v>0.5</v>
      </c>
      <c r="H40" s="3">
        <f t="shared" si="22"/>
        <v>1.1449507671170138E-2</v>
      </c>
      <c r="I40" s="3">
        <f t="shared" si="23"/>
        <v>0.98855049232882986</v>
      </c>
      <c r="J40" s="5">
        <f t="shared" si="30"/>
        <v>95702.491852203573</v>
      </c>
      <c r="K40" s="5">
        <f t="shared" si="24"/>
        <v>1095.7464146119025</v>
      </c>
      <c r="L40" s="5">
        <f t="shared" si="25"/>
        <v>475773.09322448808</v>
      </c>
      <c r="M40" s="5">
        <f t="shared" si="16"/>
        <v>2996851.3381855302</v>
      </c>
      <c r="N40" s="33">
        <f t="shared" si="26"/>
        <v>31.314245639639811</v>
      </c>
      <c r="O40" s="4"/>
      <c r="Q40" s="27" t="s">
        <v>56</v>
      </c>
      <c r="R40" s="29">
        <f t="shared" si="17"/>
        <v>95702.491852203573</v>
      </c>
      <c r="S40" s="29">
        <f t="shared" si="18"/>
        <v>475773.09322448808</v>
      </c>
      <c r="T40" s="35">
        <f t="shared" si="19"/>
        <v>31.314245639639811</v>
      </c>
      <c r="U40" s="42">
        <v>0.89571782863194893</v>
      </c>
      <c r="V40" s="43">
        <f t="shared" si="31"/>
        <v>0.10428217136805107</v>
      </c>
      <c r="W40" s="29">
        <f t="shared" si="27"/>
        <v>426158.44198454428</v>
      </c>
      <c r="X40" s="29">
        <f t="shared" si="20"/>
        <v>2327740.8292203974</v>
      </c>
      <c r="Y40" s="35">
        <f t="shared" si="28"/>
        <v>24.32267733232278</v>
      </c>
      <c r="Z40" s="36">
        <f t="shared" si="29"/>
        <v>6.9915683073170314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2043</v>
      </c>
      <c r="E41" s="55">
        <v>9</v>
      </c>
      <c r="F41" s="3">
        <f t="shared" si="21"/>
        <v>4.4052863436123352E-3</v>
      </c>
      <c r="G41" s="2">
        <v>0.5</v>
      </c>
      <c r="H41" s="3">
        <f t="shared" si="22"/>
        <v>2.178649237472767E-2</v>
      </c>
      <c r="I41" s="3">
        <f t="shared" si="23"/>
        <v>0.97821350762527237</v>
      </c>
      <c r="J41" s="5">
        <f t="shared" si="30"/>
        <v>94606.745437591671</v>
      </c>
      <c r="K41" s="5">
        <f t="shared" si="24"/>
        <v>2061.1491380738926</v>
      </c>
      <c r="L41" s="5">
        <f t="shared" si="25"/>
        <v>467880.85434277367</v>
      </c>
      <c r="M41" s="5">
        <f t="shared" si="16"/>
        <v>2521078.244961042</v>
      </c>
      <c r="N41" s="33">
        <f t="shared" si="26"/>
        <v>26.647975609985416</v>
      </c>
      <c r="O41" s="4"/>
      <c r="Q41" s="27" t="s">
        <v>58</v>
      </c>
      <c r="R41" s="29">
        <f t="shared" si="17"/>
        <v>94606.745437591671</v>
      </c>
      <c r="S41" s="29">
        <f t="shared" si="18"/>
        <v>467880.85434277367</v>
      </c>
      <c r="T41" s="35">
        <f t="shared" si="19"/>
        <v>26.647975609985416</v>
      </c>
      <c r="U41" s="42">
        <v>0.86473435856680392</v>
      </c>
      <c r="V41" s="43">
        <f t="shared" si="31"/>
        <v>0.13526564143319608</v>
      </c>
      <c r="W41" s="29">
        <f t="shared" si="27"/>
        <v>404592.65046578663</v>
      </c>
      <c r="X41" s="29">
        <f t="shared" si="20"/>
        <v>1901582.3872358534</v>
      </c>
      <c r="Y41" s="35">
        <f t="shared" si="28"/>
        <v>20.099860516713917</v>
      </c>
      <c r="Z41" s="36">
        <f t="shared" si="29"/>
        <v>6.5481150932714982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1634</v>
      </c>
      <c r="E42" s="55">
        <v>13</v>
      </c>
      <c r="F42" s="3">
        <f t="shared" si="21"/>
        <v>7.9559363525091801E-3</v>
      </c>
      <c r="G42" s="2">
        <v>0.5</v>
      </c>
      <c r="H42" s="3">
        <f t="shared" si="22"/>
        <v>3.9003900390039009E-2</v>
      </c>
      <c r="I42" s="3">
        <f t="shared" si="23"/>
        <v>0.96099609960996102</v>
      </c>
      <c r="J42" s="5">
        <f t="shared" si="30"/>
        <v>92545.596299517783</v>
      </c>
      <c r="K42" s="5">
        <f t="shared" si="24"/>
        <v>3609.6392196031543</v>
      </c>
      <c r="L42" s="5">
        <f t="shared" si="25"/>
        <v>453703.88344858104</v>
      </c>
      <c r="M42" s="5">
        <f t="shared" si="16"/>
        <v>2053197.3906182682</v>
      </c>
      <c r="N42" s="33">
        <f t="shared" si="26"/>
        <v>22.185792438715602</v>
      </c>
      <c r="O42" s="4"/>
      <c r="Q42" s="27" t="s">
        <v>60</v>
      </c>
      <c r="R42" s="29">
        <f t="shared" si="17"/>
        <v>92545.596299517783</v>
      </c>
      <c r="S42" s="29">
        <f t="shared" si="18"/>
        <v>453703.88344858104</v>
      </c>
      <c r="T42" s="35">
        <f t="shared" si="19"/>
        <v>22.185792438715602</v>
      </c>
      <c r="U42" s="42">
        <v>0.81758889711164551</v>
      </c>
      <c r="V42" s="43">
        <f t="shared" si="31"/>
        <v>0.18241110288835449</v>
      </c>
      <c r="W42" s="29">
        <f t="shared" si="27"/>
        <v>370943.25768399594</v>
      </c>
      <c r="X42" s="29">
        <f t="shared" si="20"/>
        <v>1496989.7367700667</v>
      </c>
      <c r="Y42" s="35">
        <f t="shared" si="28"/>
        <v>16.175699294487845</v>
      </c>
      <c r="Z42" s="36">
        <f t="shared" si="29"/>
        <v>6.0100931442277563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1252</v>
      </c>
      <c r="E43" s="55">
        <v>14</v>
      </c>
      <c r="F43" s="3">
        <f t="shared" si="21"/>
        <v>1.1182108626198083E-2</v>
      </c>
      <c r="G43" s="2">
        <v>0.5</v>
      </c>
      <c r="H43" s="3">
        <f t="shared" si="22"/>
        <v>5.4390054390054392E-2</v>
      </c>
      <c r="I43" s="3">
        <f t="shared" si="23"/>
        <v>0.9456099456099456</v>
      </c>
      <c r="J43" s="5">
        <f t="shared" si="30"/>
        <v>88935.957079914631</v>
      </c>
      <c r="K43" s="5">
        <f t="shared" si="24"/>
        <v>4837.2315428081001</v>
      </c>
      <c r="L43" s="5">
        <f t="shared" si="25"/>
        <v>432586.70654255286</v>
      </c>
      <c r="M43" s="5">
        <f t="shared" si="16"/>
        <v>1599493.5071696872</v>
      </c>
      <c r="N43" s="33">
        <f t="shared" si="26"/>
        <v>17.984778706911989</v>
      </c>
      <c r="O43" s="4"/>
      <c r="Q43" s="27" t="s">
        <v>62</v>
      </c>
      <c r="R43" s="29">
        <f t="shared" si="17"/>
        <v>88935.957079914631</v>
      </c>
      <c r="S43" s="29">
        <f t="shared" si="18"/>
        <v>432586.70654255286</v>
      </c>
      <c r="T43" s="35">
        <f t="shared" si="19"/>
        <v>17.984778706911989</v>
      </c>
      <c r="U43" s="42">
        <v>0.77888026534586052</v>
      </c>
      <c r="V43" s="43">
        <f t="shared" si="31"/>
        <v>0.22111973465413948</v>
      </c>
      <c r="W43" s="29">
        <f t="shared" si="27"/>
        <v>336933.24877695547</v>
      </c>
      <c r="X43" s="29">
        <f t="shared" si="20"/>
        <v>1126046.4790860708</v>
      </c>
      <c r="Y43" s="35">
        <f t="shared" si="28"/>
        <v>12.661318504440743</v>
      </c>
      <c r="Z43" s="36">
        <f t="shared" si="29"/>
        <v>5.3234602024712459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891</v>
      </c>
      <c r="E44" s="55">
        <v>27</v>
      </c>
      <c r="F44" s="3">
        <f t="shared" si="21"/>
        <v>3.0303030303030304E-2</v>
      </c>
      <c r="G44" s="2">
        <v>0.5</v>
      </c>
      <c r="H44" s="3">
        <f t="shared" si="22"/>
        <v>0.14084507042253522</v>
      </c>
      <c r="I44" s="3">
        <f t="shared" si="23"/>
        <v>0.85915492957746475</v>
      </c>
      <c r="J44" s="5">
        <f t="shared" si="30"/>
        <v>84098.725537106526</v>
      </c>
      <c r="K44" s="5">
        <f t="shared" si="24"/>
        <v>11844.89092071923</v>
      </c>
      <c r="L44" s="5">
        <f t="shared" si="25"/>
        <v>390881.40038373449</v>
      </c>
      <c r="M44" s="5">
        <f t="shared" si="16"/>
        <v>1166906.8006271343</v>
      </c>
      <c r="N44" s="33">
        <f t="shared" si="26"/>
        <v>13.87543976647143</v>
      </c>
      <c r="O44" s="4"/>
      <c r="Q44" s="27" t="s">
        <v>64</v>
      </c>
      <c r="R44" s="29">
        <f t="shared" si="17"/>
        <v>84098.725537106526</v>
      </c>
      <c r="S44" s="29">
        <f t="shared" si="18"/>
        <v>390881.40038373449</v>
      </c>
      <c r="T44" s="35">
        <f t="shared" si="19"/>
        <v>13.87543976647143</v>
      </c>
      <c r="U44" s="42">
        <v>0.71980976748499381</v>
      </c>
      <c r="V44" s="43">
        <f t="shared" si="31"/>
        <v>0.28019023251500619</v>
      </c>
      <c r="W44" s="29">
        <f t="shared" si="27"/>
        <v>281360.24992442469</v>
      </c>
      <c r="X44" s="29">
        <f t="shared" si="20"/>
        <v>789113.23030911537</v>
      </c>
      <c r="Y44" s="35">
        <f t="shared" si="28"/>
        <v>9.3831770370995482</v>
      </c>
      <c r="Z44" s="36">
        <f t="shared" si="29"/>
        <v>4.4922627293718822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597</v>
      </c>
      <c r="E45" s="55">
        <v>31</v>
      </c>
      <c r="F45" s="3">
        <f t="shared" si="21"/>
        <v>5.1926298157453935E-2</v>
      </c>
      <c r="G45" s="2">
        <v>0.5</v>
      </c>
      <c r="H45" s="3">
        <f t="shared" si="22"/>
        <v>0.2297998517420311</v>
      </c>
      <c r="I45" s="3">
        <f t="shared" si="23"/>
        <v>0.7702001482579689</v>
      </c>
      <c r="J45" s="5">
        <f t="shared" si="30"/>
        <v>72253.834616387292</v>
      </c>
      <c r="K45" s="5">
        <f t="shared" si="24"/>
        <v>16603.920482639034</v>
      </c>
      <c r="L45" s="5">
        <f t="shared" si="25"/>
        <v>319759.3718753389</v>
      </c>
      <c r="M45" s="5">
        <f t="shared" si="16"/>
        <v>776025.40024339966</v>
      </c>
      <c r="N45" s="33">
        <f t="shared" si="26"/>
        <v>10.740265957696256</v>
      </c>
      <c r="O45" s="4"/>
      <c r="Q45" s="27" t="s">
        <v>66</v>
      </c>
      <c r="R45" s="29">
        <f t="shared" si="17"/>
        <v>72253.834616387292</v>
      </c>
      <c r="S45" s="29">
        <f t="shared" si="18"/>
        <v>319759.3718753389</v>
      </c>
      <c r="T45" s="35">
        <f t="shared" si="19"/>
        <v>10.740265957696256</v>
      </c>
      <c r="U45" s="42">
        <v>0.68480776711742686</v>
      </c>
      <c r="V45" s="43">
        <f t="shared" si="31"/>
        <v>0.31519223288257314</v>
      </c>
      <c r="W45" s="29">
        <f t="shared" si="27"/>
        <v>218973.70146882176</v>
      </c>
      <c r="X45" s="29">
        <f t="shared" si="20"/>
        <v>507752.98038469069</v>
      </c>
      <c r="Y45" s="35">
        <f t="shared" si="28"/>
        <v>7.0273499403937718</v>
      </c>
      <c r="Z45" s="36">
        <f t="shared" si="29"/>
        <v>3.7129160173024838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342</v>
      </c>
      <c r="E46" s="55">
        <v>31</v>
      </c>
      <c r="F46" s="3">
        <f t="shared" si="21"/>
        <v>9.0643274853801165E-2</v>
      </c>
      <c r="G46" s="2">
        <v>0.5</v>
      </c>
      <c r="H46" s="3">
        <f t="shared" si="22"/>
        <v>0.36948748510131108</v>
      </c>
      <c r="I46" s="3">
        <f t="shared" si="23"/>
        <v>0.63051251489868898</v>
      </c>
      <c r="J46" s="5">
        <f t="shared" si="30"/>
        <v>55649.914133748258</v>
      </c>
      <c r="K46" s="5">
        <f t="shared" si="24"/>
        <v>20561.946819382549</v>
      </c>
      <c r="L46" s="5">
        <f t="shared" si="25"/>
        <v>226844.70362028491</v>
      </c>
      <c r="M46" s="5">
        <f>L46+M47</f>
        <v>456266.02836806071</v>
      </c>
      <c r="N46" s="33">
        <f t="shared" si="26"/>
        <v>8.1988631154304574</v>
      </c>
      <c r="O46" s="4"/>
      <c r="Q46" s="27" t="s">
        <v>68</v>
      </c>
      <c r="R46" s="29">
        <f t="shared" si="17"/>
        <v>55649.914133748258</v>
      </c>
      <c r="S46" s="29">
        <f t="shared" si="18"/>
        <v>226844.70362028491</v>
      </c>
      <c r="T46" s="35">
        <f t="shared" si="19"/>
        <v>8.1988631154304574</v>
      </c>
      <c r="U46" s="42">
        <v>0.65629805890441617</v>
      </c>
      <c r="V46" s="43">
        <f t="shared" si="31"/>
        <v>0.34370194109558383</v>
      </c>
      <c r="W46" s="29">
        <f t="shared" si="27"/>
        <v>148877.73865874056</v>
      </c>
      <c r="X46" s="29">
        <f>X47+W46</f>
        <v>288779.27891586896</v>
      </c>
      <c r="Y46" s="35">
        <f t="shared" si="28"/>
        <v>5.1892133781522229</v>
      </c>
      <c r="Z46" s="36">
        <f t="shared" si="29"/>
        <v>3.0096497372782345</v>
      </c>
    </row>
    <row r="47" spans="1:26" s="2" customFormat="1" x14ac:dyDescent="0.25">
      <c r="A47" s="12">
        <v>19</v>
      </c>
      <c r="B47" s="13" t="s">
        <v>69</v>
      </c>
      <c r="C47" s="12"/>
      <c r="D47">
        <v>255</v>
      </c>
      <c r="E47" s="55">
        <v>39</v>
      </c>
      <c r="F47" s="17">
        <f t="shared" si="21"/>
        <v>0.15294117647058825</v>
      </c>
      <c r="G47" s="12"/>
      <c r="H47" s="17">
        <v>1</v>
      </c>
      <c r="I47" s="17">
        <f t="shared" si="23"/>
        <v>0</v>
      </c>
      <c r="J47" s="21">
        <f t="shared" si="30"/>
        <v>35087.967314365713</v>
      </c>
      <c r="K47" s="21">
        <f t="shared" si="24"/>
        <v>35087.967314365713</v>
      </c>
      <c r="L47" s="21">
        <f>K47/F47</f>
        <v>229421.3247477758</v>
      </c>
      <c r="M47" s="21">
        <f>L47</f>
        <v>229421.3247477758</v>
      </c>
      <c r="N47" s="34">
        <f t="shared" si="26"/>
        <v>6.5384615384615383</v>
      </c>
      <c r="O47" s="4"/>
      <c r="Q47" s="30" t="s">
        <v>69</v>
      </c>
      <c r="R47" s="31">
        <f t="shared" si="17"/>
        <v>35087.967314365713</v>
      </c>
      <c r="S47" s="31">
        <f t="shared" si="18"/>
        <v>229421.3247477758</v>
      </c>
      <c r="T47" s="38">
        <f t="shared" si="19"/>
        <v>6.5384615384615383</v>
      </c>
      <c r="U47" s="44">
        <v>0.6098018151143324</v>
      </c>
      <c r="V47" s="45">
        <f t="shared" si="31"/>
        <v>0.3901981848856676</v>
      </c>
      <c r="W47" s="31">
        <f t="shared" si="27"/>
        <v>139901.54025712839</v>
      </c>
      <c r="X47" s="31">
        <f>W47</f>
        <v>139901.54025712839</v>
      </c>
      <c r="Y47" s="38">
        <f t="shared" si="28"/>
        <v>3.9871657142090964</v>
      </c>
      <c r="Z47" s="37">
        <f t="shared" si="29"/>
        <v>2.5512958242524419</v>
      </c>
    </row>
    <row r="48" spans="1:26" s="2" customFormat="1" ht="13.2" x14ac:dyDescent="0.25">
      <c r="B48" s="2" t="s">
        <v>70</v>
      </c>
      <c r="D48" s="25">
        <f>SUM(D29:D47)</f>
        <v>24759</v>
      </c>
      <c r="E48" s="56">
        <f>SUM(E29:E47)</f>
        <v>183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304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7569014.9143894576</v>
      </c>
      <c r="N54" s="32">
        <f>M54/J54</f>
        <v>75.690149143894573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75.690149143894573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6735669.162376713</v>
      </c>
      <c r="Y54" s="40">
        <f>X54/R54</f>
        <v>67.356691623767134</v>
      </c>
      <c r="Z54" s="36">
        <f>T54-Y54</f>
        <v>8.333457520127439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1368</v>
      </c>
      <c r="E55" s="49">
        <v>1</v>
      </c>
      <c r="F55" s="3">
        <f t="shared" ref="F55:F72" si="37">E55/D55</f>
        <v>7.3099415204678359E-4</v>
      </c>
      <c r="G55" s="2">
        <v>0.4</v>
      </c>
      <c r="H55" s="3">
        <f t="shared" ref="H55:H71" si="38">C55*F55/(1+(1-G55)*C55*F55)</f>
        <v>2.918855808523059E-3</v>
      </c>
      <c r="I55" s="3">
        <f t="shared" ref="I55:I72" si="39">1-H55</f>
        <v>0.99708114419147698</v>
      </c>
      <c r="J55" s="5">
        <f>I54*J54</f>
        <v>100000</v>
      </c>
      <c r="K55" s="5">
        <f t="shared" ref="K55:K72" si="40">J55*H55</f>
        <v>291.88558085230591</v>
      </c>
      <c r="L55" s="5">
        <f t="shared" ref="L55:L71" si="41">C55*(J56+G55*K55)</f>
        <v>399299.47460595449</v>
      </c>
      <c r="M55" s="5">
        <f t="shared" si="32"/>
        <v>7469014.9143894576</v>
      </c>
      <c r="N55" s="33">
        <f t="shared" ref="N55:N72" si="42">M55/J55</f>
        <v>74.690149143894573</v>
      </c>
      <c r="O55" s="4"/>
      <c r="Q55" s="27" t="s">
        <v>36</v>
      </c>
      <c r="R55" s="29">
        <f t="shared" si="33"/>
        <v>100000</v>
      </c>
      <c r="S55" s="29">
        <f t="shared" si="34"/>
        <v>399299.47460595449</v>
      </c>
      <c r="T55" s="35">
        <f t="shared" si="35"/>
        <v>74.690149143894573</v>
      </c>
      <c r="U55" s="42">
        <v>0.96170886472285344</v>
      </c>
      <c r="V55" s="43">
        <f>1-U55</f>
        <v>3.829113527714656E-2</v>
      </c>
      <c r="W55" s="29">
        <f t="shared" ref="W55:W72" si="43">S55*U55</f>
        <v>384009.84440772433</v>
      </c>
      <c r="X55" s="29">
        <f t="shared" si="36"/>
        <v>6639498.2759044273</v>
      </c>
      <c r="Y55" s="35">
        <f t="shared" ref="Y55:Y72" si="44">X55/R55</f>
        <v>66.394982759044268</v>
      </c>
      <c r="Z55" s="36">
        <f t="shared" ref="Z55:Z72" si="45">T55-Y55</f>
        <v>8.2951663848503046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2521</v>
      </c>
      <c r="E56" s="49">
        <v>1</v>
      </c>
      <c r="F56" s="3">
        <f t="shared" si="37"/>
        <v>3.9666798889329631E-4</v>
      </c>
      <c r="G56" s="2">
        <v>0.5</v>
      </c>
      <c r="H56" s="3">
        <f t="shared" si="38"/>
        <v>1.981375074301565E-3</v>
      </c>
      <c r="I56" s="3">
        <f t="shared" si="39"/>
        <v>0.99801862492569848</v>
      </c>
      <c r="J56" s="5">
        <f t="shared" ref="J56:J72" si="46">I55*J55</f>
        <v>99708.114419147692</v>
      </c>
      <c r="K56" s="5">
        <f t="shared" si="40"/>
        <v>197.55917261570769</v>
      </c>
      <c r="L56" s="5">
        <f t="shared" si="41"/>
        <v>498046.67416419921</v>
      </c>
      <c r="M56" s="5">
        <f t="shared" si="32"/>
        <v>7069715.4397835033</v>
      </c>
      <c r="N56" s="33">
        <f t="shared" si="42"/>
        <v>70.904113280732673</v>
      </c>
      <c r="O56" s="4"/>
      <c r="Q56" s="27" t="s">
        <v>38</v>
      </c>
      <c r="R56" s="29">
        <f t="shared" si="33"/>
        <v>99708.114419147692</v>
      </c>
      <c r="S56" s="29">
        <f t="shared" si="34"/>
        <v>498046.67416419921</v>
      </c>
      <c r="T56" s="35">
        <f t="shared" si="35"/>
        <v>70.904113280732673</v>
      </c>
      <c r="U56" s="42">
        <v>0.96170886472285344</v>
      </c>
      <c r="V56" s="43">
        <f>1-U56</f>
        <v>3.829113527714656E-2</v>
      </c>
      <c r="W56" s="29">
        <f t="shared" si="43"/>
        <v>478975.9015894449</v>
      </c>
      <c r="X56" s="29">
        <f t="shared" si="36"/>
        <v>6255488.4314967031</v>
      </c>
      <c r="Y56" s="35">
        <f t="shared" si="44"/>
        <v>62.73800751261038</v>
      </c>
      <c r="Z56" s="36">
        <f t="shared" si="45"/>
        <v>8.1661057681222928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3050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99510.555246531992</v>
      </c>
      <c r="K57" s="5">
        <f t="shared" si="40"/>
        <v>0</v>
      </c>
      <c r="L57" s="5">
        <f t="shared" si="41"/>
        <v>497552.77623265993</v>
      </c>
      <c r="M57" s="5">
        <f t="shared" si="32"/>
        <v>6571668.765619304</v>
      </c>
      <c r="N57" s="33">
        <f t="shared" si="42"/>
        <v>66.03991656300532</v>
      </c>
      <c r="O57" s="4"/>
      <c r="Q57" s="27" t="s">
        <v>40</v>
      </c>
      <c r="R57" s="29">
        <f t="shared" si="33"/>
        <v>99510.555246531992</v>
      </c>
      <c r="S57" s="29">
        <f t="shared" si="34"/>
        <v>497552.77623265993</v>
      </c>
      <c r="T57" s="35">
        <f t="shared" si="35"/>
        <v>66.03991656300532</v>
      </c>
      <c r="U57" s="42">
        <v>0.96170886472285344</v>
      </c>
      <c r="V57" s="43">
        <f>1-U57</f>
        <v>3.829113527714656E-2</v>
      </c>
      <c r="W57" s="29">
        <f t="shared" si="43"/>
        <v>478500.91557041532</v>
      </c>
      <c r="X57" s="29">
        <f t="shared" si="36"/>
        <v>5776512.5299072582</v>
      </c>
      <c r="Y57" s="35">
        <f t="shared" si="44"/>
        <v>58.049244279627047</v>
      </c>
      <c r="Z57" s="36">
        <f t="shared" si="45"/>
        <v>7.9906722833782737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2947</v>
      </c>
      <c r="E58" s="49">
        <v>3</v>
      </c>
      <c r="F58" s="3">
        <f t="shared" si="37"/>
        <v>1.0179843909060061E-3</v>
      </c>
      <c r="G58" s="2">
        <v>0.5</v>
      </c>
      <c r="H58" s="3">
        <f t="shared" si="38"/>
        <v>5.0770011846336099E-3</v>
      </c>
      <c r="I58" s="3">
        <f t="shared" si="39"/>
        <v>0.99492299881536639</v>
      </c>
      <c r="J58" s="5">
        <f t="shared" si="46"/>
        <v>99510.555246531992</v>
      </c>
      <c r="K58" s="5">
        <f t="shared" si="40"/>
        <v>505.2152068701912</v>
      </c>
      <c r="L58" s="5">
        <f t="shared" si="41"/>
        <v>496289.73821548448</v>
      </c>
      <c r="M58" s="5">
        <f t="shared" si="32"/>
        <v>6074115.9893866442</v>
      </c>
      <c r="N58" s="33">
        <f t="shared" si="42"/>
        <v>61.03991656300532</v>
      </c>
      <c r="O58" s="4"/>
      <c r="Q58" s="27" t="s">
        <v>42</v>
      </c>
      <c r="R58" s="29">
        <f t="shared" si="33"/>
        <v>99510.555246531992</v>
      </c>
      <c r="S58" s="29">
        <f t="shared" si="34"/>
        <v>496289.73821548448</v>
      </c>
      <c r="T58" s="35">
        <f t="shared" si="35"/>
        <v>61.03991656300532</v>
      </c>
      <c r="U58" s="42">
        <v>0.96170886472285344</v>
      </c>
      <c r="V58" s="43">
        <f>1-U58</f>
        <v>3.829113527714656E-2</v>
      </c>
      <c r="W58" s="29">
        <f t="shared" si="43"/>
        <v>477286.24071281572</v>
      </c>
      <c r="X58" s="29">
        <f t="shared" si="36"/>
        <v>5298011.6143368427</v>
      </c>
      <c r="Y58" s="35">
        <f t="shared" si="44"/>
        <v>53.240699956012776</v>
      </c>
      <c r="Z58" s="36">
        <f t="shared" si="45"/>
        <v>7.7992166069925446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2903</v>
      </c>
      <c r="E59" s="49">
        <v>2</v>
      </c>
      <c r="F59" s="3">
        <f t="shared" si="37"/>
        <v>6.889424733034792E-4</v>
      </c>
      <c r="G59" s="2">
        <v>0.5</v>
      </c>
      <c r="H59" s="3">
        <f t="shared" si="38"/>
        <v>3.4387895460797806E-3</v>
      </c>
      <c r="I59" s="3">
        <f t="shared" si="39"/>
        <v>0.99656121045392021</v>
      </c>
      <c r="J59" s="5">
        <f t="shared" si="46"/>
        <v>99005.340039661794</v>
      </c>
      <c r="K59" s="5">
        <f t="shared" si="40"/>
        <v>340.45852833446293</v>
      </c>
      <c r="L59" s="5">
        <f t="shared" si="41"/>
        <v>494175.55387747276</v>
      </c>
      <c r="M59" s="5">
        <f t="shared" si="32"/>
        <v>5577826.2511711596</v>
      </c>
      <c r="N59" s="33">
        <f t="shared" si="42"/>
        <v>56.33864041006948</v>
      </c>
      <c r="O59" s="4"/>
      <c r="Q59" s="27" t="s">
        <v>44</v>
      </c>
      <c r="R59" s="29">
        <f t="shared" si="33"/>
        <v>99005.340039661794</v>
      </c>
      <c r="S59" s="29">
        <f t="shared" si="34"/>
        <v>494175.55387747276</v>
      </c>
      <c r="T59" s="35">
        <f t="shared" si="35"/>
        <v>56.33864041006948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475936.36890085059</v>
      </c>
      <c r="X59" s="29">
        <f t="shared" si="36"/>
        <v>4820725.3736240268</v>
      </c>
      <c r="Y59" s="35">
        <f t="shared" si="44"/>
        <v>48.691569279928054</v>
      </c>
      <c r="Z59" s="36">
        <f t="shared" si="45"/>
        <v>7.6470711301414269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3639</v>
      </c>
      <c r="E60" s="49">
        <v>3</v>
      </c>
      <c r="F60" s="3">
        <f t="shared" si="37"/>
        <v>8.2440230832646333E-4</v>
      </c>
      <c r="G60" s="2">
        <v>0.5</v>
      </c>
      <c r="H60" s="3">
        <f t="shared" si="38"/>
        <v>4.1135335252982311E-3</v>
      </c>
      <c r="I60" s="3">
        <f t="shared" si="39"/>
        <v>0.9958864664747018</v>
      </c>
      <c r="J60" s="5">
        <f t="shared" si="46"/>
        <v>98664.88151132733</v>
      </c>
      <c r="K60" s="5">
        <f t="shared" si="40"/>
        <v>405.86129786642255</v>
      </c>
      <c r="L60" s="5">
        <f t="shared" si="41"/>
        <v>492309.75431197061</v>
      </c>
      <c r="M60" s="5">
        <f t="shared" si="32"/>
        <v>5083650.6972936867</v>
      </c>
      <c r="N60" s="33">
        <f t="shared" si="42"/>
        <v>51.524419017419611</v>
      </c>
      <c r="O60" s="4"/>
      <c r="Q60" s="27" t="s">
        <v>46</v>
      </c>
      <c r="R60" s="29">
        <f t="shared" si="33"/>
        <v>98664.88151132733</v>
      </c>
      <c r="S60" s="29">
        <f t="shared" si="34"/>
        <v>492309.75431197061</v>
      </c>
      <c r="T60" s="35">
        <f t="shared" si="35"/>
        <v>51.524419017419611</v>
      </c>
      <c r="U60" s="42">
        <v>0.95736753435116873</v>
      </c>
      <c r="V60" s="43">
        <f t="shared" si="47"/>
        <v>4.2632465648831275E-2</v>
      </c>
      <c r="W60" s="29">
        <f t="shared" si="43"/>
        <v>471321.37562268093</v>
      </c>
      <c r="X60" s="29">
        <f t="shared" si="36"/>
        <v>4344789.0047231764</v>
      </c>
      <c r="Y60" s="35">
        <f t="shared" si="44"/>
        <v>44.035820427396629</v>
      </c>
      <c r="Z60" s="36">
        <f t="shared" si="45"/>
        <v>7.4885985900229812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3613</v>
      </c>
      <c r="E61" s="49">
        <v>3</v>
      </c>
      <c r="F61" s="3">
        <f t="shared" si="37"/>
        <v>8.3033490174370332E-4</v>
      </c>
      <c r="G61" s="2">
        <v>0.5</v>
      </c>
      <c r="H61" s="3">
        <f t="shared" si="38"/>
        <v>4.1430741610274822E-3</v>
      </c>
      <c r="I61" s="3">
        <f t="shared" si="39"/>
        <v>0.99585692583897256</v>
      </c>
      <c r="J61" s="5">
        <f t="shared" si="46"/>
        <v>98259.020213460914</v>
      </c>
      <c r="K61" s="5">
        <f t="shared" si="40"/>
        <v>407.09440773426701</v>
      </c>
      <c r="L61" s="5">
        <f t="shared" si="41"/>
        <v>490277.36504796892</v>
      </c>
      <c r="M61" s="5">
        <f t="shared" si="32"/>
        <v>4591340.9429817162</v>
      </c>
      <c r="N61" s="33">
        <f t="shared" si="42"/>
        <v>46.726915585025644</v>
      </c>
      <c r="O61" s="4"/>
      <c r="Q61" s="27" t="s">
        <v>48</v>
      </c>
      <c r="R61" s="29">
        <f t="shared" si="33"/>
        <v>98259.020213460914</v>
      </c>
      <c r="S61" s="29">
        <f t="shared" si="34"/>
        <v>490277.36504796892</v>
      </c>
      <c r="T61" s="35">
        <f t="shared" si="35"/>
        <v>46.726915585025644</v>
      </c>
      <c r="U61" s="42">
        <v>0.95681081085376496</v>
      </c>
      <c r="V61" s="43">
        <f t="shared" si="47"/>
        <v>4.3189189146235041E-2</v>
      </c>
      <c r="W61" s="29">
        <f t="shared" si="43"/>
        <v>469102.68319479446</v>
      </c>
      <c r="X61" s="29">
        <f t="shared" si="36"/>
        <v>3873467.629100495</v>
      </c>
      <c r="Y61" s="35">
        <f t="shared" si="44"/>
        <v>39.420987718844081</v>
      </c>
      <c r="Z61" s="36">
        <f t="shared" si="45"/>
        <v>7.3059278661815625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3500</v>
      </c>
      <c r="E62" s="49">
        <v>8</v>
      </c>
      <c r="F62" s="3">
        <f t="shared" si="37"/>
        <v>2.2857142857142859E-3</v>
      </c>
      <c r="G62" s="2">
        <v>0.5</v>
      </c>
      <c r="H62" s="3">
        <f t="shared" si="38"/>
        <v>1.1363636363636364E-2</v>
      </c>
      <c r="I62" s="3">
        <f t="shared" si="39"/>
        <v>0.98863636363636365</v>
      </c>
      <c r="J62" s="5">
        <f t="shared" si="46"/>
        <v>97851.925805726656</v>
      </c>
      <c r="K62" s="5">
        <f t="shared" si="40"/>
        <v>1111.953702337803</v>
      </c>
      <c r="L62" s="5">
        <f t="shared" si="41"/>
        <v>486479.74477278878</v>
      </c>
      <c r="M62" s="5">
        <f t="shared" si="32"/>
        <v>4101063.5779337473</v>
      </c>
      <c r="N62" s="33">
        <f t="shared" si="42"/>
        <v>41.910913292354827</v>
      </c>
      <c r="O62" s="4"/>
      <c r="Q62" s="27" t="s">
        <v>50</v>
      </c>
      <c r="R62" s="29">
        <f t="shared" si="33"/>
        <v>97851.925805726656</v>
      </c>
      <c r="S62" s="29">
        <f t="shared" si="34"/>
        <v>486479.74477278878</v>
      </c>
      <c r="T62" s="35">
        <f t="shared" si="35"/>
        <v>41.910913292354827</v>
      </c>
      <c r="U62" s="42">
        <v>0.94800928093814252</v>
      </c>
      <c r="V62" s="43">
        <f t="shared" si="47"/>
        <v>5.1990719061857482E-2</v>
      </c>
      <c r="W62" s="29">
        <f t="shared" si="43"/>
        <v>461187.31303302257</v>
      </c>
      <c r="X62" s="29">
        <f t="shared" si="36"/>
        <v>3404364.9459057003</v>
      </c>
      <c r="Y62" s="35">
        <f t="shared" si="44"/>
        <v>34.790985643600528</v>
      </c>
      <c r="Z62" s="36">
        <f t="shared" si="45"/>
        <v>7.1199276487542988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3945</v>
      </c>
      <c r="E63" s="49">
        <v>13</v>
      </c>
      <c r="F63" s="3">
        <f t="shared" si="37"/>
        <v>3.2953105196451204E-3</v>
      </c>
      <c r="G63" s="2">
        <v>0.5</v>
      </c>
      <c r="H63" s="3">
        <f t="shared" si="38"/>
        <v>1.6341923318667503E-2</v>
      </c>
      <c r="I63" s="3">
        <f t="shared" si="39"/>
        <v>0.98365807668133254</v>
      </c>
      <c r="J63" s="5">
        <f t="shared" si="46"/>
        <v>96739.972103388849</v>
      </c>
      <c r="K63" s="5">
        <f t="shared" si="40"/>
        <v>1580.9172059636139</v>
      </c>
      <c r="L63" s="5">
        <f t="shared" si="41"/>
        <v>479747.56750203524</v>
      </c>
      <c r="M63" s="5">
        <f t="shared" si="32"/>
        <v>3614583.8331609587</v>
      </c>
      <c r="N63" s="33">
        <f t="shared" si="42"/>
        <v>37.363912295715231</v>
      </c>
      <c r="O63" s="4"/>
      <c r="Q63" s="27" t="s">
        <v>52</v>
      </c>
      <c r="R63" s="29">
        <f t="shared" si="33"/>
        <v>96739.972103388849</v>
      </c>
      <c r="S63" s="29">
        <f t="shared" si="34"/>
        <v>479747.56750203524</v>
      </c>
      <c r="T63" s="35">
        <f t="shared" si="35"/>
        <v>37.363912295715231</v>
      </c>
      <c r="U63" s="42">
        <v>0.94216194080535964</v>
      </c>
      <c r="V63" s="43">
        <f t="shared" si="47"/>
        <v>5.7838059194640357E-2</v>
      </c>
      <c r="W63" s="29">
        <f t="shared" si="43"/>
        <v>451999.89929436782</v>
      </c>
      <c r="X63" s="29">
        <f t="shared" si="36"/>
        <v>2943177.6328726779</v>
      </c>
      <c r="Y63" s="35">
        <f t="shared" si="44"/>
        <v>30.423593979613901</v>
      </c>
      <c r="Z63" s="36">
        <f t="shared" si="45"/>
        <v>6.9403183161013295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4013</v>
      </c>
      <c r="E64" s="49">
        <v>26</v>
      </c>
      <c r="F64" s="3">
        <f t="shared" si="37"/>
        <v>6.4789434338400204E-3</v>
      </c>
      <c r="G64" s="2">
        <v>0.5</v>
      </c>
      <c r="H64" s="3">
        <f t="shared" si="38"/>
        <v>3.1878371750858267E-2</v>
      </c>
      <c r="I64" s="3">
        <f t="shared" si="39"/>
        <v>0.96812162824914172</v>
      </c>
      <c r="J64" s="5">
        <f t="shared" si="46"/>
        <v>95159.054897425245</v>
      </c>
      <c r="K64" s="5">
        <f t="shared" si="40"/>
        <v>3033.5157274804519</v>
      </c>
      <c r="L64" s="5">
        <f t="shared" si="41"/>
        <v>468211.48516842513</v>
      </c>
      <c r="M64" s="5">
        <f t="shared" si="32"/>
        <v>3134836.2656589234</v>
      </c>
      <c r="N64" s="33">
        <f t="shared" si="42"/>
        <v>32.943121062289407</v>
      </c>
      <c r="O64" s="4"/>
      <c r="Q64" s="27" t="s">
        <v>54</v>
      </c>
      <c r="R64" s="29">
        <f t="shared" si="33"/>
        <v>95159.054897425245</v>
      </c>
      <c r="S64" s="29">
        <f t="shared" si="34"/>
        <v>468211.48516842513</v>
      </c>
      <c r="T64" s="35">
        <f t="shared" si="35"/>
        <v>32.943121062289407</v>
      </c>
      <c r="U64" s="42">
        <v>0.92489605986448908</v>
      </c>
      <c r="V64" s="43">
        <f t="shared" si="47"/>
        <v>7.5103940135510916E-2</v>
      </c>
      <c r="W64" s="29">
        <f t="shared" si="43"/>
        <v>433046.9578155771</v>
      </c>
      <c r="X64" s="29">
        <f t="shared" si="36"/>
        <v>2491177.7335783099</v>
      </c>
      <c r="Y64" s="35">
        <f t="shared" si="44"/>
        <v>26.179092848952987</v>
      </c>
      <c r="Z64" s="36">
        <f t="shared" si="45"/>
        <v>6.7640282133364202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4273</v>
      </c>
      <c r="E65" s="49">
        <v>32</v>
      </c>
      <c r="F65" s="3">
        <f t="shared" si="37"/>
        <v>7.4888836882752163E-3</v>
      </c>
      <c r="G65" s="2">
        <v>0.5</v>
      </c>
      <c r="H65" s="3">
        <f t="shared" si="38"/>
        <v>3.6756260050539856E-2</v>
      </c>
      <c r="I65" s="3">
        <f t="shared" si="39"/>
        <v>0.96324373994946011</v>
      </c>
      <c r="J65" s="5">
        <f t="shared" si="46"/>
        <v>92125.539169944794</v>
      </c>
      <c r="K65" s="5">
        <f t="shared" si="40"/>
        <v>3386.1902750266863</v>
      </c>
      <c r="L65" s="5">
        <f t="shared" si="41"/>
        <v>452162.22016215726</v>
      </c>
      <c r="M65" s="5">
        <f t="shared" si="32"/>
        <v>2666624.7804904981</v>
      </c>
      <c r="N65" s="33">
        <f t="shared" si="42"/>
        <v>28.945554126650503</v>
      </c>
      <c r="O65" s="4"/>
      <c r="Q65" s="27" t="s">
        <v>56</v>
      </c>
      <c r="R65" s="29">
        <f t="shared" si="33"/>
        <v>92125.539169944794</v>
      </c>
      <c r="S65" s="29">
        <f t="shared" si="34"/>
        <v>452162.22016215726</v>
      </c>
      <c r="T65" s="35">
        <f t="shared" si="35"/>
        <v>28.945554126650503</v>
      </c>
      <c r="U65" s="42">
        <v>0.89970667843387275</v>
      </c>
      <c r="V65" s="43">
        <f t="shared" si="47"/>
        <v>0.10029332156612725</v>
      </c>
      <c r="W65" s="29">
        <f t="shared" si="43"/>
        <v>406813.36921537999</v>
      </c>
      <c r="X65" s="29">
        <f t="shared" si="36"/>
        <v>2058130.7757627326</v>
      </c>
      <c r="Y65" s="35">
        <f t="shared" si="44"/>
        <v>22.340501822910156</v>
      </c>
      <c r="Z65" s="36">
        <f t="shared" si="45"/>
        <v>6.6050523037403472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3945</v>
      </c>
      <c r="E66" s="49">
        <v>33</v>
      </c>
      <c r="F66" s="3">
        <f t="shared" si="37"/>
        <v>8.3650190114068438E-3</v>
      </c>
      <c r="G66" s="2">
        <v>0.5</v>
      </c>
      <c r="H66" s="3">
        <f t="shared" si="38"/>
        <v>4.0968342644320296E-2</v>
      </c>
      <c r="I66" s="3">
        <f t="shared" si="39"/>
        <v>0.95903165735567975</v>
      </c>
      <c r="J66" s="5">
        <f t="shared" si="46"/>
        <v>88739.348894918105</v>
      </c>
      <c r="K66" s="5">
        <f t="shared" si="40"/>
        <v>3635.5040515608907</v>
      </c>
      <c r="L66" s="5">
        <f t="shared" si="41"/>
        <v>434607.98434568831</v>
      </c>
      <c r="M66" s="5">
        <f t="shared" si="32"/>
        <v>2214462.5603283406</v>
      </c>
      <c r="N66" s="33">
        <f t="shared" si="42"/>
        <v>24.954685693610692</v>
      </c>
      <c r="O66" s="4"/>
      <c r="Q66" s="27" t="s">
        <v>58</v>
      </c>
      <c r="R66" s="29">
        <f t="shared" si="33"/>
        <v>88739.348894918105</v>
      </c>
      <c r="S66" s="29">
        <f t="shared" si="34"/>
        <v>434607.98434568831</v>
      </c>
      <c r="T66" s="35">
        <f t="shared" si="35"/>
        <v>24.954685693610692</v>
      </c>
      <c r="U66" s="42">
        <v>0.86438699185239576</v>
      </c>
      <c r="V66" s="43">
        <f t="shared" si="47"/>
        <v>0.13561300814760424</v>
      </c>
      <c r="W66" s="29">
        <f t="shared" si="43"/>
        <v>375669.48822360265</v>
      </c>
      <c r="X66" s="29">
        <f t="shared" si="36"/>
        <v>1651317.4065473527</v>
      </c>
      <c r="Y66" s="35">
        <f t="shared" si="44"/>
        <v>18.608626580106897</v>
      </c>
      <c r="Z66" s="36">
        <f t="shared" si="45"/>
        <v>6.3460591135037951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3069</v>
      </c>
      <c r="E67" s="49">
        <v>34</v>
      </c>
      <c r="F67" s="3">
        <f t="shared" si="37"/>
        <v>1.1078527207559466E-2</v>
      </c>
      <c r="G67" s="2">
        <v>0.5</v>
      </c>
      <c r="H67" s="3">
        <f t="shared" si="38"/>
        <v>5.3899809765377296E-2</v>
      </c>
      <c r="I67" s="3">
        <f t="shared" si="39"/>
        <v>0.94610019023462266</v>
      </c>
      <c r="J67" s="5">
        <f t="shared" si="46"/>
        <v>85103.844843357219</v>
      </c>
      <c r="K67" s="5">
        <f t="shared" si="40"/>
        <v>4587.08104735914</v>
      </c>
      <c r="L67" s="5">
        <f t="shared" si="41"/>
        <v>414051.52159838821</v>
      </c>
      <c r="M67" s="5">
        <f t="shared" si="32"/>
        <v>1779854.5759826524</v>
      </c>
      <c r="N67" s="33">
        <f t="shared" si="42"/>
        <v>20.913914985376586</v>
      </c>
      <c r="O67" s="4"/>
      <c r="Q67" s="27" t="s">
        <v>60</v>
      </c>
      <c r="R67" s="29">
        <f t="shared" si="33"/>
        <v>85103.844843357219</v>
      </c>
      <c r="S67" s="29">
        <f t="shared" si="34"/>
        <v>414051.52159838821</v>
      </c>
      <c r="T67" s="35">
        <f t="shared" si="35"/>
        <v>20.913914985376586</v>
      </c>
      <c r="U67" s="42">
        <v>0.82345390469096191</v>
      </c>
      <c r="V67" s="43">
        <f t="shared" si="47"/>
        <v>0.17654609530903809</v>
      </c>
      <c r="W67" s="29">
        <f t="shared" si="43"/>
        <v>340952.34220342693</v>
      </c>
      <c r="X67" s="29">
        <f t="shared" si="36"/>
        <v>1275647.9183237501</v>
      </c>
      <c r="Y67" s="35">
        <f t="shared" si="44"/>
        <v>14.98931006785554</v>
      </c>
      <c r="Z67" s="36">
        <f t="shared" si="45"/>
        <v>5.9246049175210462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2318</v>
      </c>
      <c r="E68" s="49">
        <v>40</v>
      </c>
      <c r="F68" s="3">
        <f t="shared" si="37"/>
        <v>1.7256255392579811E-2</v>
      </c>
      <c r="G68" s="2">
        <v>0.5</v>
      </c>
      <c r="H68" s="3">
        <f t="shared" si="38"/>
        <v>8.2712985938792408E-2</v>
      </c>
      <c r="I68" s="3">
        <f t="shared" si="39"/>
        <v>0.91728701406120761</v>
      </c>
      <c r="J68" s="5">
        <f t="shared" si="46"/>
        <v>80516.763795998078</v>
      </c>
      <c r="K68" s="5">
        <f t="shared" si="40"/>
        <v>6659.7819516954587</v>
      </c>
      <c r="L68" s="5">
        <f t="shared" si="41"/>
        <v>385934.3641007517</v>
      </c>
      <c r="M68" s="5">
        <f t="shared" si="32"/>
        <v>1365803.0543842642</v>
      </c>
      <c r="N68" s="33">
        <f t="shared" si="42"/>
        <v>16.962965101835707</v>
      </c>
      <c r="O68" s="4"/>
      <c r="Q68" s="27" t="s">
        <v>62</v>
      </c>
      <c r="R68" s="29">
        <f t="shared" si="33"/>
        <v>80516.763795998078</v>
      </c>
      <c r="S68" s="29">
        <f t="shared" si="34"/>
        <v>385934.3641007517</v>
      </c>
      <c r="T68" s="35">
        <f t="shared" si="35"/>
        <v>16.962965101835707</v>
      </c>
      <c r="U68" s="42">
        <v>0.7557222850963411</v>
      </c>
      <c r="V68" s="43">
        <f t="shared" si="47"/>
        <v>0.2442777149036589</v>
      </c>
      <c r="W68" s="29">
        <f t="shared" si="43"/>
        <v>291659.19953542337</v>
      </c>
      <c r="X68" s="29">
        <f t="shared" si="36"/>
        <v>934695.57612032327</v>
      </c>
      <c r="Y68" s="35">
        <f t="shared" si="44"/>
        <v>11.608707703261919</v>
      </c>
      <c r="Z68" s="36">
        <f t="shared" si="45"/>
        <v>5.3542573985737878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1688</v>
      </c>
      <c r="E69" s="49">
        <v>61</v>
      </c>
      <c r="F69" s="3">
        <f t="shared" si="37"/>
        <v>3.6137440758293837E-2</v>
      </c>
      <c r="G69" s="2">
        <v>0.5</v>
      </c>
      <c r="H69" s="3">
        <f t="shared" si="38"/>
        <v>0.16571583808747622</v>
      </c>
      <c r="I69" s="3">
        <f t="shared" si="39"/>
        <v>0.83428416191252375</v>
      </c>
      <c r="J69" s="5">
        <f t="shared" si="46"/>
        <v>73856.981844302616</v>
      </c>
      <c r="K69" s="5">
        <f t="shared" si="40"/>
        <v>12239.271644940123</v>
      </c>
      <c r="L69" s="5">
        <f t="shared" si="41"/>
        <v>338686.73010916275</v>
      </c>
      <c r="M69" s="5">
        <f t="shared" si="32"/>
        <v>979868.69028351235</v>
      </c>
      <c r="N69" s="33">
        <f t="shared" si="42"/>
        <v>13.267109835995825</v>
      </c>
      <c r="O69" s="4"/>
      <c r="Q69" s="27" t="s">
        <v>64</v>
      </c>
      <c r="R69" s="29">
        <f t="shared" si="33"/>
        <v>73856.981844302616</v>
      </c>
      <c r="S69" s="29">
        <f t="shared" si="34"/>
        <v>338686.73010916275</v>
      </c>
      <c r="T69" s="35">
        <f t="shared" si="35"/>
        <v>13.267109835995825</v>
      </c>
      <c r="U69" s="42">
        <v>0.69850988448397933</v>
      </c>
      <c r="V69" s="43">
        <f t="shared" si="47"/>
        <v>0.30149011551602067</v>
      </c>
      <c r="W69" s="29">
        <f t="shared" si="43"/>
        <v>236576.02872480795</v>
      </c>
      <c r="X69" s="29">
        <f t="shared" si="36"/>
        <v>643036.37658489984</v>
      </c>
      <c r="Y69" s="35">
        <f t="shared" si="44"/>
        <v>8.7065076385125018</v>
      </c>
      <c r="Z69" s="36">
        <f t="shared" si="45"/>
        <v>4.5606021974833233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1075</v>
      </c>
      <c r="E70" s="49">
        <v>55</v>
      </c>
      <c r="F70" s="3">
        <f t="shared" si="37"/>
        <v>5.1162790697674418E-2</v>
      </c>
      <c r="G70" s="2">
        <v>0.5</v>
      </c>
      <c r="H70" s="3">
        <f t="shared" si="38"/>
        <v>0.22680412371134021</v>
      </c>
      <c r="I70" s="3">
        <f t="shared" si="39"/>
        <v>0.77319587628865982</v>
      </c>
      <c r="J70" s="5">
        <f t="shared" si="46"/>
        <v>61617.710199362489</v>
      </c>
      <c r="K70" s="5">
        <f t="shared" si="40"/>
        <v>13975.15076686572</v>
      </c>
      <c r="L70" s="5">
        <f t="shared" si="41"/>
        <v>273150.67407964816</v>
      </c>
      <c r="M70" s="5">
        <f t="shared" si="32"/>
        <v>641181.9601743496</v>
      </c>
      <c r="N70" s="33">
        <f t="shared" si="42"/>
        <v>10.405806351774874</v>
      </c>
      <c r="O70" s="4"/>
      <c r="Q70" s="27" t="s">
        <v>66</v>
      </c>
      <c r="R70" s="29">
        <f t="shared" si="33"/>
        <v>61617.710199362489</v>
      </c>
      <c r="S70" s="29">
        <f t="shared" si="34"/>
        <v>273150.67407964816</v>
      </c>
      <c r="T70" s="35">
        <f t="shared" si="35"/>
        <v>10.405806351774874</v>
      </c>
      <c r="U70" s="42">
        <v>0.67065690345363116</v>
      </c>
      <c r="V70" s="43">
        <f t="shared" si="47"/>
        <v>0.32934309654636884</v>
      </c>
      <c r="W70" s="29">
        <f t="shared" si="43"/>
        <v>183190.38525452887</v>
      </c>
      <c r="X70" s="29">
        <f t="shared" si="36"/>
        <v>406460.34786009195</v>
      </c>
      <c r="Y70" s="35">
        <f t="shared" si="44"/>
        <v>6.5964857594513031</v>
      </c>
      <c r="Z70" s="36">
        <f t="shared" si="45"/>
        <v>3.8093205923235711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593</v>
      </c>
      <c r="E71" s="49">
        <v>59</v>
      </c>
      <c r="F71" s="3">
        <f t="shared" si="37"/>
        <v>9.949409780775717E-2</v>
      </c>
      <c r="G71" s="2">
        <v>0.5</v>
      </c>
      <c r="H71" s="3">
        <f t="shared" si="38"/>
        <v>0.39837947332883189</v>
      </c>
      <c r="I71" s="3">
        <f t="shared" si="39"/>
        <v>0.60162052667116805</v>
      </c>
      <c r="J71" s="5">
        <f t="shared" si="46"/>
        <v>47642.559432496775</v>
      </c>
      <c r="K71" s="5">
        <f t="shared" si="40"/>
        <v>18979.817734755638</v>
      </c>
      <c r="L71" s="5">
        <f t="shared" si="41"/>
        <v>190763.25282559474</v>
      </c>
      <c r="M71" s="5">
        <f>L71+M72</f>
        <v>368031.28609470144</v>
      </c>
      <c r="N71" s="33">
        <f t="shared" si="42"/>
        <v>7.7248428816288355</v>
      </c>
      <c r="O71" s="4"/>
      <c r="Q71" s="27" t="s">
        <v>68</v>
      </c>
      <c r="R71" s="29">
        <f t="shared" si="33"/>
        <v>47642.559432496775</v>
      </c>
      <c r="S71" s="29">
        <f t="shared" si="34"/>
        <v>190763.25282559474</v>
      </c>
      <c r="T71" s="35">
        <f t="shared" si="35"/>
        <v>7.7248428816288355</v>
      </c>
      <c r="U71" s="42">
        <v>0.63527807449444496</v>
      </c>
      <c r="V71" s="43">
        <f t="shared" si="47"/>
        <v>0.36472192550555504</v>
      </c>
      <c r="W71" s="29">
        <f t="shared" si="43"/>
        <v>121187.71193934081</v>
      </c>
      <c r="X71" s="29">
        <f>X72+W71</f>
        <v>223269.96260556305</v>
      </c>
      <c r="Y71" s="35">
        <f t="shared" si="44"/>
        <v>4.6863553357561978</v>
      </c>
      <c r="Z71" s="36">
        <f t="shared" si="45"/>
        <v>3.0384875458726377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402</v>
      </c>
      <c r="E72" s="50">
        <v>65</v>
      </c>
      <c r="F72" s="17">
        <f t="shared" si="37"/>
        <v>0.16169154228855723</v>
      </c>
      <c r="G72" s="12"/>
      <c r="H72" s="17">
        <v>1</v>
      </c>
      <c r="I72" s="17">
        <f t="shared" si="39"/>
        <v>0</v>
      </c>
      <c r="J72" s="21">
        <f t="shared" si="46"/>
        <v>28662.741697741134</v>
      </c>
      <c r="K72" s="21">
        <f t="shared" si="40"/>
        <v>28662.741697741134</v>
      </c>
      <c r="L72" s="21">
        <f>K72/F72</f>
        <v>177268.0332691067</v>
      </c>
      <c r="M72" s="21">
        <f>L72</f>
        <v>177268.0332691067</v>
      </c>
      <c r="N72" s="34">
        <f t="shared" si="42"/>
        <v>6.1846153846153848</v>
      </c>
      <c r="O72" s="4"/>
      <c r="Q72" s="30" t="s">
        <v>69</v>
      </c>
      <c r="R72" s="31">
        <f t="shared" si="33"/>
        <v>28662.741697741134</v>
      </c>
      <c r="S72" s="31">
        <f t="shared" si="34"/>
        <v>177268.0332691067</v>
      </c>
      <c r="T72" s="38">
        <f t="shared" si="35"/>
        <v>6.1846153846153848</v>
      </c>
      <c r="U72" s="44">
        <v>0.57586384179742911</v>
      </c>
      <c r="V72" s="45">
        <f t="shared" si="47"/>
        <v>0.42413615820257089</v>
      </c>
      <c r="W72" s="31">
        <f t="shared" si="43"/>
        <v>102082.25066622226</v>
      </c>
      <c r="X72" s="31">
        <f>W72</f>
        <v>102082.25066622226</v>
      </c>
      <c r="Y72" s="38">
        <f t="shared" si="44"/>
        <v>3.5614963754240998</v>
      </c>
      <c r="Z72" s="37">
        <f t="shared" si="45"/>
        <v>2.623119009191285</v>
      </c>
    </row>
    <row r="73" spans="1:26" s="2" customFormat="1" ht="13.2" x14ac:dyDescent="0.25">
      <c r="B73" s="2" t="s">
        <v>70</v>
      </c>
      <c r="D73" s="25">
        <f>SUM(D54:D72)</f>
        <v>49166</v>
      </c>
      <c r="E73" s="25">
        <f>SUM(E54:E72)</f>
        <v>439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72.522453923906752</v>
      </c>
      <c r="F78" s="54">
        <f>$Y$4</f>
        <v>66.026849689884841</v>
      </c>
      <c r="G78" s="54">
        <f>E78-F78</f>
        <v>6.4956042340219113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79.052921586454602</v>
      </c>
      <c r="F79" s="54">
        <f>$Y$29</f>
        <v>70.060559992948924</v>
      </c>
      <c r="G79" s="54">
        <f t="shared" ref="G79:G80" si="48">E79-F79</f>
        <v>8.9923615935056773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75.690149143894573</v>
      </c>
      <c r="F80" s="54">
        <f>$Y$54</f>
        <v>67.356691623767134</v>
      </c>
      <c r="G80" s="54">
        <f t="shared" si="48"/>
        <v>8.333457520127439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92F87-BE84-4475-A255-29B7FFE66B99}">
  <dimension ref="A1:Z80"/>
  <sheetViews>
    <sheetView tabSelected="1" topLeftCell="A46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0" t="s">
        <v>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Q1" s="58" t="s">
        <v>90</v>
      </c>
      <c r="R1" s="59"/>
      <c r="S1" s="59"/>
      <c r="T1" s="59"/>
      <c r="U1" s="59"/>
      <c r="V1" s="59"/>
      <c r="W1" s="59"/>
      <c r="X1" s="59"/>
      <c r="Y1" s="59"/>
      <c r="Z1" s="60"/>
    </row>
    <row r="2" spans="1:26" s="9" customFormat="1" ht="35.549999999999997" customHeight="1" x14ac:dyDescent="0.25">
      <c r="A2" s="7"/>
      <c r="B2" s="65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7" t="s">
        <v>14</v>
      </c>
      <c r="S2" s="67"/>
      <c r="T2" s="67"/>
      <c r="U2" s="62" t="s">
        <v>15</v>
      </c>
      <c r="V2" s="62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6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2"/>
      <c r="V3" s="62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132</v>
      </c>
      <c r="E4" s="55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7395375.8752926951</v>
      </c>
      <c r="N4" s="32">
        <f>M4/J4</f>
        <v>73.953758752926944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73.953758752926944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6695893.5910027027</v>
      </c>
      <c r="Y4" s="40">
        <f>X4/R4</f>
        <v>66.958935910027023</v>
      </c>
      <c r="Z4" s="36">
        <f>T4-Y4</f>
        <v>6.9948228428999215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722</v>
      </c>
      <c r="E5" s="55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7295375.8752926951</v>
      </c>
      <c r="N5" s="33">
        <f t="shared" ref="N5:N22" si="10">M5/J5</f>
        <v>72.953758752926944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72.953758752926944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6599213.3968278291</v>
      </c>
      <c r="Y5" s="35">
        <f t="shared" ref="Y5:Y22" si="12">X5/R5</f>
        <v>65.992133968278296</v>
      </c>
      <c r="Z5" s="36">
        <f t="shared" ref="Z5:Z22" si="13">T5-Y5</f>
        <v>6.9616247846486488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1240</v>
      </c>
      <c r="E6" s="55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6895375.8752926951</v>
      </c>
      <c r="N6" s="33">
        <f t="shared" si="10"/>
        <v>68.953758752926944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68.953758752926944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6212492.6201283345</v>
      </c>
      <c r="Y6" s="35">
        <f t="shared" si="12"/>
        <v>62.124926201283344</v>
      </c>
      <c r="Z6" s="36">
        <f t="shared" si="13"/>
        <v>6.8288325516436004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1501</v>
      </c>
      <c r="E7" s="55">
        <v>2</v>
      </c>
      <c r="F7" s="3">
        <f t="shared" si="5"/>
        <v>1.3324450366422385E-3</v>
      </c>
      <c r="G7" s="2">
        <v>0.5</v>
      </c>
      <c r="H7" s="3">
        <f t="shared" si="6"/>
        <v>6.6401062416998674E-3</v>
      </c>
      <c r="I7" s="3">
        <f t="shared" si="7"/>
        <v>0.99335989375830014</v>
      </c>
      <c r="J7" s="5">
        <f t="shared" si="14"/>
        <v>100000</v>
      </c>
      <c r="K7" s="5">
        <f t="shared" si="8"/>
        <v>664.01062416998673</v>
      </c>
      <c r="L7" s="5">
        <f t="shared" si="9"/>
        <v>498339.97343957506</v>
      </c>
      <c r="M7" s="5">
        <f t="shared" si="0"/>
        <v>6395375.8752926951</v>
      </c>
      <c r="N7" s="33">
        <f t="shared" si="10"/>
        <v>63.953758752926952</v>
      </c>
      <c r="O7" s="4"/>
      <c r="Q7" s="27" t="s">
        <v>40</v>
      </c>
      <c r="R7" s="29">
        <f t="shared" si="1"/>
        <v>100000</v>
      </c>
      <c r="S7" s="29">
        <f t="shared" si="2"/>
        <v>498339.97343957506</v>
      </c>
      <c r="T7" s="35">
        <f t="shared" si="3"/>
        <v>63.953758752926952</v>
      </c>
      <c r="U7" s="42">
        <v>0.96680194174873568</v>
      </c>
      <c r="V7" s="43">
        <f>1-U7</f>
        <v>3.3198058251264317E-2</v>
      </c>
      <c r="W7" s="29">
        <f t="shared" si="11"/>
        <v>481796.05397239455</v>
      </c>
      <c r="X7" s="29">
        <f t="shared" si="4"/>
        <v>5729091.6492539663</v>
      </c>
      <c r="Y7" s="35">
        <f t="shared" si="12"/>
        <v>57.290916492539665</v>
      </c>
      <c r="Z7" s="36">
        <f t="shared" si="13"/>
        <v>6.6628422603872863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1495</v>
      </c>
      <c r="E8" s="55">
        <v>1</v>
      </c>
      <c r="F8" s="3">
        <f t="shared" si="5"/>
        <v>6.6889632107023408E-4</v>
      </c>
      <c r="G8" s="2">
        <v>0.5</v>
      </c>
      <c r="H8" s="3">
        <f t="shared" si="6"/>
        <v>3.3388981636060097E-3</v>
      </c>
      <c r="I8" s="3">
        <f t="shared" si="7"/>
        <v>0.996661101836394</v>
      </c>
      <c r="J8" s="5">
        <f t="shared" si="14"/>
        <v>99335.989375830017</v>
      </c>
      <c r="K8" s="5">
        <f t="shared" si="8"/>
        <v>331.6727525069449</v>
      </c>
      <c r="L8" s="5">
        <f t="shared" si="9"/>
        <v>495850.76499788271</v>
      </c>
      <c r="M8" s="5">
        <f t="shared" si="0"/>
        <v>5897035.90185312</v>
      </c>
      <c r="N8" s="33">
        <f t="shared" si="10"/>
        <v>59.364545910366296</v>
      </c>
      <c r="O8" s="4"/>
      <c r="Q8" s="27" t="s">
        <v>42</v>
      </c>
      <c r="R8" s="29">
        <f t="shared" si="1"/>
        <v>99335.989375830017</v>
      </c>
      <c r="S8" s="29">
        <f t="shared" si="2"/>
        <v>495850.76499788271</v>
      </c>
      <c r="T8" s="35">
        <f t="shared" si="3"/>
        <v>59.364545910366296</v>
      </c>
      <c r="U8" s="42">
        <v>0.96680194174873568</v>
      </c>
      <c r="V8" s="43">
        <f>1-U8</f>
        <v>3.3198058251264317E-2</v>
      </c>
      <c r="W8" s="29">
        <f t="shared" si="11"/>
        <v>479389.48241754901</v>
      </c>
      <c r="X8" s="29">
        <f t="shared" si="4"/>
        <v>5247295.5952815721</v>
      </c>
      <c r="Y8" s="35">
        <f t="shared" si="12"/>
        <v>52.82371100597625</v>
      </c>
      <c r="Z8" s="36">
        <f t="shared" si="13"/>
        <v>6.5408349043900458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1457</v>
      </c>
      <c r="E9" s="55">
        <v>1</v>
      </c>
      <c r="F9" s="3">
        <f t="shared" si="5"/>
        <v>6.863417982155113E-4</v>
      </c>
      <c r="G9" s="2">
        <v>0.5</v>
      </c>
      <c r="H9" s="3">
        <f t="shared" si="6"/>
        <v>3.4258307639602604E-3</v>
      </c>
      <c r="I9" s="3">
        <f t="shared" si="7"/>
        <v>0.9965741692360397</v>
      </c>
      <c r="J9" s="5">
        <f t="shared" si="14"/>
        <v>99004.316623323073</v>
      </c>
      <c r="K9" s="5">
        <f t="shared" si="8"/>
        <v>339.17203365304238</v>
      </c>
      <c r="L9" s="5">
        <f t="shared" si="9"/>
        <v>494173.65303248278</v>
      </c>
      <c r="M9" s="5">
        <f t="shared" si="0"/>
        <v>5401185.1368552372</v>
      </c>
      <c r="N9" s="33">
        <f t="shared" si="10"/>
        <v>54.555046901690808</v>
      </c>
      <c r="O9" s="4"/>
      <c r="Q9" s="27" t="s">
        <v>44</v>
      </c>
      <c r="R9" s="29">
        <f t="shared" si="1"/>
        <v>99004.316623323073</v>
      </c>
      <c r="S9" s="29">
        <f t="shared" si="2"/>
        <v>494173.65303248278</v>
      </c>
      <c r="T9" s="35">
        <f t="shared" si="3"/>
        <v>54.555046901690808</v>
      </c>
      <c r="U9" s="42">
        <v>0.9555940589531835</v>
      </c>
      <c r="V9" s="43">
        <f t="shared" ref="V9:V22" si="15">1-U9</f>
        <v>4.4405941046816499E-2</v>
      </c>
      <c r="W9" s="29">
        <f t="shared" si="11"/>
        <v>472229.40692903241</v>
      </c>
      <c r="X9" s="29">
        <f t="shared" si="4"/>
        <v>4767906.1128640231</v>
      </c>
      <c r="Y9" s="35">
        <f t="shared" si="12"/>
        <v>48.158567984507627</v>
      </c>
      <c r="Z9" s="36">
        <f t="shared" si="13"/>
        <v>6.3964789171831811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1822</v>
      </c>
      <c r="E10" s="55">
        <v>3</v>
      </c>
      <c r="F10" s="3">
        <f t="shared" si="5"/>
        <v>1.6465422612513721E-3</v>
      </c>
      <c r="G10" s="2">
        <v>0.5</v>
      </c>
      <c r="H10" s="3">
        <f t="shared" si="6"/>
        <v>8.1989614648811139E-3</v>
      </c>
      <c r="I10" s="3">
        <f t="shared" si="7"/>
        <v>0.99180103853511892</v>
      </c>
      <c r="J10" s="5">
        <f t="shared" si="14"/>
        <v>98665.144589670032</v>
      </c>
      <c r="K10" s="5">
        <f t="shared" si="8"/>
        <v>808.95171841762794</v>
      </c>
      <c r="L10" s="5">
        <f t="shared" si="9"/>
        <v>491303.34365230612</v>
      </c>
      <c r="M10" s="5">
        <f t="shared" si="0"/>
        <v>4907011.4838227546</v>
      </c>
      <c r="N10" s="33">
        <f t="shared" si="10"/>
        <v>49.733991717440865</v>
      </c>
      <c r="O10" s="4"/>
      <c r="Q10" s="27" t="s">
        <v>46</v>
      </c>
      <c r="R10" s="29">
        <f t="shared" si="1"/>
        <v>98665.144589670032</v>
      </c>
      <c r="S10" s="29">
        <f t="shared" si="2"/>
        <v>491303.34365230612</v>
      </c>
      <c r="T10" s="35">
        <f t="shared" si="3"/>
        <v>49.733991717440865</v>
      </c>
      <c r="U10" s="42">
        <v>0.96363095511775332</v>
      </c>
      <c r="V10" s="43">
        <f t="shared" si="15"/>
        <v>3.6369044882246682E-2</v>
      </c>
      <c r="W10" s="29">
        <f t="shared" si="11"/>
        <v>473435.11029621755</v>
      </c>
      <c r="X10" s="29">
        <f t="shared" si="4"/>
        <v>4295676.7059349902</v>
      </c>
      <c r="Y10" s="35">
        <f t="shared" si="12"/>
        <v>43.537935547552379</v>
      </c>
      <c r="Z10" s="36">
        <f t="shared" si="13"/>
        <v>6.196056169888486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1850</v>
      </c>
      <c r="E11" s="55">
        <v>4</v>
      </c>
      <c r="F11" s="3">
        <f t="shared" si="5"/>
        <v>2.1621621621621622E-3</v>
      </c>
      <c r="G11" s="2">
        <v>0.5</v>
      </c>
      <c r="H11" s="3">
        <f t="shared" si="6"/>
        <v>1.0752688172043012E-2</v>
      </c>
      <c r="I11" s="3">
        <f t="shared" si="7"/>
        <v>0.989247311827957</v>
      </c>
      <c r="J11" s="5">
        <f t="shared" si="14"/>
        <v>97856.19287125241</v>
      </c>
      <c r="K11" s="5">
        <f t="shared" si="8"/>
        <v>1052.2171276478755</v>
      </c>
      <c r="L11" s="5">
        <f t="shared" si="9"/>
        <v>486650.42153714231</v>
      </c>
      <c r="M11" s="5">
        <f t="shared" si="0"/>
        <v>4415708.1401704485</v>
      </c>
      <c r="N11" s="33">
        <f t="shared" si="10"/>
        <v>45.124462853159578</v>
      </c>
      <c r="O11" s="4"/>
      <c r="Q11" s="27" t="s">
        <v>48</v>
      </c>
      <c r="R11" s="29">
        <f t="shared" si="1"/>
        <v>97856.19287125241</v>
      </c>
      <c r="S11" s="29">
        <f t="shared" si="2"/>
        <v>486650.42153714231</v>
      </c>
      <c r="T11" s="35">
        <f t="shared" si="3"/>
        <v>45.124462853159578</v>
      </c>
      <c r="U11" s="42">
        <v>0.96005435016735896</v>
      </c>
      <c r="V11" s="43">
        <f t="shared" si="15"/>
        <v>3.9945649832641039E-2</v>
      </c>
      <c r="W11" s="29">
        <f t="shared" si="11"/>
        <v>467210.85420751246</v>
      </c>
      <c r="X11" s="29">
        <f t="shared" si="4"/>
        <v>3822241.5956387729</v>
      </c>
      <c r="Y11" s="35">
        <f t="shared" si="12"/>
        <v>39.059782354987242</v>
      </c>
      <c r="Z11" s="36">
        <f t="shared" si="13"/>
        <v>6.0646804981723363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1709</v>
      </c>
      <c r="E12" s="55">
        <v>8</v>
      </c>
      <c r="F12" s="3">
        <f t="shared" si="5"/>
        <v>4.6811000585137508E-3</v>
      </c>
      <c r="G12" s="2">
        <v>0.5</v>
      </c>
      <c r="H12" s="3">
        <f t="shared" si="6"/>
        <v>2.3134759976865243E-2</v>
      </c>
      <c r="I12" s="3">
        <f t="shared" si="7"/>
        <v>0.9768652400231348</v>
      </c>
      <c r="J12" s="5">
        <f t="shared" si="14"/>
        <v>96803.975743604533</v>
      </c>
      <c r="K12" s="5">
        <f t="shared" si="8"/>
        <v>2239.5367436345759</v>
      </c>
      <c r="L12" s="5">
        <f t="shared" si="9"/>
        <v>478421.03685893631</v>
      </c>
      <c r="M12" s="5">
        <f t="shared" si="0"/>
        <v>3929057.7186333062</v>
      </c>
      <c r="N12" s="33">
        <f t="shared" si="10"/>
        <v>40.587772231998272</v>
      </c>
      <c r="O12" s="4"/>
      <c r="Q12" s="27" t="s">
        <v>50</v>
      </c>
      <c r="R12" s="29">
        <f t="shared" si="1"/>
        <v>96803.975743604533</v>
      </c>
      <c r="S12" s="29">
        <f t="shared" si="2"/>
        <v>478421.03685893631</v>
      </c>
      <c r="T12" s="35">
        <f t="shared" si="3"/>
        <v>40.587772231998272</v>
      </c>
      <c r="U12" s="42">
        <v>0.94127750867207383</v>
      </c>
      <c r="V12" s="43">
        <f t="shared" si="15"/>
        <v>5.8722491327926174E-2</v>
      </c>
      <c r="W12" s="29">
        <f t="shared" si="11"/>
        <v>450326.96167088998</v>
      </c>
      <c r="X12" s="29">
        <f t="shared" si="4"/>
        <v>3355030.7414312605</v>
      </c>
      <c r="Y12" s="35">
        <f t="shared" si="12"/>
        <v>34.657985022406628</v>
      </c>
      <c r="Z12" s="36">
        <f t="shared" si="13"/>
        <v>5.9297872095916446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1988</v>
      </c>
      <c r="E13" s="55">
        <v>10</v>
      </c>
      <c r="F13" s="3">
        <f t="shared" si="5"/>
        <v>5.0301810865191147E-3</v>
      </c>
      <c r="G13" s="2">
        <v>0.5</v>
      </c>
      <c r="H13" s="3">
        <f t="shared" si="6"/>
        <v>2.4838549428713361E-2</v>
      </c>
      <c r="I13" s="3">
        <f t="shared" si="7"/>
        <v>0.97516145057128667</v>
      </c>
      <c r="J13" s="5">
        <f t="shared" si="14"/>
        <v>94564.438999969963</v>
      </c>
      <c r="K13" s="5">
        <f t="shared" si="8"/>
        <v>2348.8434922993033</v>
      </c>
      <c r="L13" s="5">
        <f t="shared" si="9"/>
        <v>466950.08626910154</v>
      </c>
      <c r="M13" s="5">
        <f t="shared" si="0"/>
        <v>3450636.6817743699</v>
      </c>
      <c r="N13" s="33">
        <f t="shared" si="10"/>
        <v>36.489791704632921</v>
      </c>
      <c r="O13" s="4"/>
      <c r="Q13" s="27" t="s">
        <v>52</v>
      </c>
      <c r="R13" s="29">
        <f t="shared" si="1"/>
        <v>94564.438999969963</v>
      </c>
      <c r="S13" s="29">
        <f t="shared" si="2"/>
        <v>466950.08626910154</v>
      </c>
      <c r="T13" s="35">
        <f t="shared" si="3"/>
        <v>36.489791704632921</v>
      </c>
      <c r="U13" s="42">
        <v>0.95386474178345915</v>
      </c>
      <c r="V13" s="43">
        <f t="shared" si="15"/>
        <v>4.6135258216540853E-2</v>
      </c>
      <c r="W13" s="29">
        <f t="shared" si="11"/>
        <v>445407.2234648405</v>
      </c>
      <c r="X13" s="29">
        <f t="shared" si="4"/>
        <v>2904703.7797603705</v>
      </c>
      <c r="Y13" s="35">
        <f t="shared" si="12"/>
        <v>30.716660622935574</v>
      </c>
      <c r="Z13" s="36">
        <f t="shared" si="13"/>
        <v>5.7731310816973469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1928</v>
      </c>
      <c r="E14" s="55">
        <v>11</v>
      </c>
      <c r="F14" s="3">
        <f t="shared" si="5"/>
        <v>5.705394190871369E-3</v>
      </c>
      <c r="G14" s="2">
        <v>0.5</v>
      </c>
      <c r="H14" s="3">
        <f t="shared" si="6"/>
        <v>2.8125799028381488E-2</v>
      </c>
      <c r="I14" s="3">
        <f t="shared" si="7"/>
        <v>0.97187420097161847</v>
      </c>
      <c r="J14" s="5">
        <f t="shared" si="14"/>
        <v>92215.59550767066</v>
      </c>
      <c r="K14" s="5">
        <f t="shared" si="8"/>
        <v>2593.6373065312637</v>
      </c>
      <c r="L14" s="5">
        <f t="shared" si="9"/>
        <v>454593.88427202508</v>
      </c>
      <c r="M14" s="5">
        <f t="shared" si="0"/>
        <v>2983686.5955052683</v>
      </c>
      <c r="N14" s="33">
        <f t="shared" si="10"/>
        <v>32.355553082743796</v>
      </c>
      <c r="O14" s="4"/>
      <c r="Q14" s="27" t="s">
        <v>54</v>
      </c>
      <c r="R14" s="29">
        <f t="shared" si="1"/>
        <v>92215.59550767066</v>
      </c>
      <c r="S14" s="29">
        <f t="shared" si="2"/>
        <v>454593.88427202508</v>
      </c>
      <c r="T14" s="35">
        <f t="shared" si="3"/>
        <v>32.355553082743796</v>
      </c>
      <c r="U14" s="42">
        <v>0.94210046609890041</v>
      </c>
      <c r="V14" s="43">
        <f t="shared" si="15"/>
        <v>5.7899533901099587E-2</v>
      </c>
      <c r="W14" s="29">
        <f t="shared" si="11"/>
        <v>428273.11025838443</v>
      </c>
      <c r="X14" s="29">
        <f t="shared" si="4"/>
        <v>2459296.5562955299</v>
      </c>
      <c r="Y14" s="35">
        <f t="shared" si="12"/>
        <v>26.668987417545456</v>
      </c>
      <c r="Z14" s="36">
        <f t="shared" si="13"/>
        <v>5.6865656651983407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2089</v>
      </c>
      <c r="E15" s="55">
        <v>19</v>
      </c>
      <c r="F15" s="3">
        <f t="shared" si="5"/>
        <v>9.0952608903781713E-3</v>
      </c>
      <c r="G15" s="2">
        <v>0.5</v>
      </c>
      <c r="H15" s="3">
        <f t="shared" si="6"/>
        <v>4.44652468991341E-2</v>
      </c>
      <c r="I15" s="3">
        <f t="shared" si="7"/>
        <v>0.95553475310086589</v>
      </c>
      <c r="J15" s="5">
        <f t="shared" si="14"/>
        <v>89621.958201139394</v>
      </c>
      <c r="K15" s="5">
        <f t="shared" si="8"/>
        <v>3985.0624989975395</v>
      </c>
      <c r="L15" s="5">
        <f t="shared" si="9"/>
        <v>438147.13475820312</v>
      </c>
      <c r="M15" s="5">
        <f t="shared" si="0"/>
        <v>2529092.7112332433</v>
      </c>
      <c r="N15" s="33">
        <f t="shared" si="10"/>
        <v>28.219565405580372</v>
      </c>
      <c r="O15" s="4"/>
      <c r="Q15" s="27" t="s">
        <v>56</v>
      </c>
      <c r="R15" s="29">
        <f t="shared" si="1"/>
        <v>89621.958201139394</v>
      </c>
      <c r="S15" s="29">
        <f t="shared" si="2"/>
        <v>438147.13475820312</v>
      </c>
      <c r="T15" s="35">
        <f t="shared" si="3"/>
        <v>28.219565405580372</v>
      </c>
      <c r="U15" s="42">
        <v>0.91645683631107144</v>
      </c>
      <c r="V15" s="43">
        <f t="shared" si="15"/>
        <v>8.3543163688928557E-2</v>
      </c>
      <c r="W15" s="29">
        <f t="shared" si="11"/>
        <v>401542.93695926352</v>
      </c>
      <c r="X15" s="29">
        <f t="shared" si="4"/>
        <v>2031023.4460371453</v>
      </c>
      <c r="Y15" s="35">
        <f t="shared" si="12"/>
        <v>22.662118601324249</v>
      </c>
      <c r="Z15" s="36">
        <f t="shared" si="13"/>
        <v>5.5574468042561236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1933</v>
      </c>
      <c r="E16" s="55">
        <v>28</v>
      </c>
      <c r="F16" s="3">
        <f t="shared" si="5"/>
        <v>1.4485256078634247E-2</v>
      </c>
      <c r="G16" s="2">
        <v>0.5</v>
      </c>
      <c r="H16" s="3">
        <f t="shared" si="6"/>
        <v>6.9895157264103849E-2</v>
      </c>
      <c r="I16" s="3">
        <f t="shared" si="7"/>
        <v>0.93010484273589611</v>
      </c>
      <c r="J16" s="5">
        <f t="shared" si="14"/>
        <v>85636.895702141846</v>
      </c>
      <c r="K16" s="5">
        <f t="shared" si="8"/>
        <v>5985.6042927108638</v>
      </c>
      <c r="L16" s="5">
        <f t="shared" si="9"/>
        <v>413220.46777893207</v>
      </c>
      <c r="M16" s="5">
        <f t="shared" si="0"/>
        <v>2090945.5764750403</v>
      </c>
      <c r="N16" s="33">
        <f t="shared" si="10"/>
        <v>24.416410232193225</v>
      </c>
      <c r="O16" s="4"/>
      <c r="Q16" s="27" t="s">
        <v>58</v>
      </c>
      <c r="R16" s="29">
        <f t="shared" si="1"/>
        <v>85636.895702141846</v>
      </c>
      <c r="S16" s="29">
        <f t="shared" si="2"/>
        <v>413220.46777893207</v>
      </c>
      <c r="T16" s="35">
        <f t="shared" si="3"/>
        <v>24.416410232193225</v>
      </c>
      <c r="U16" s="42">
        <v>0.8859396016463057</v>
      </c>
      <c r="V16" s="43">
        <f t="shared" si="15"/>
        <v>0.1140603983536943</v>
      </c>
      <c r="W16" s="29">
        <f t="shared" si="11"/>
        <v>366088.3766161672</v>
      </c>
      <c r="X16" s="29">
        <f t="shared" si="4"/>
        <v>1629480.5090778817</v>
      </c>
      <c r="Y16" s="35">
        <f t="shared" si="12"/>
        <v>19.02778581261823</v>
      </c>
      <c r="Z16" s="36">
        <f t="shared" si="13"/>
        <v>5.3886244195749953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1517</v>
      </c>
      <c r="E17" s="55">
        <v>27</v>
      </c>
      <c r="F17" s="3">
        <f t="shared" si="5"/>
        <v>1.7798286090969017E-2</v>
      </c>
      <c r="G17" s="2">
        <v>0.5</v>
      </c>
      <c r="H17" s="3">
        <f t="shared" si="6"/>
        <v>8.5200378668349633E-2</v>
      </c>
      <c r="I17" s="3">
        <f t="shared" si="7"/>
        <v>0.91479962133165038</v>
      </c>
      <c r="J17" s="5">
        <f t="shared" si="14"/>
        <v>79651.291409430982</v>
      </c>
      <c r="K17" s="5">
        <f t="shared" si="8"/>
        <v>6786.320189506584</v>
      </c>
      <c r="L17" s="5">
        <f t="shared" si="9"/>
        <v>381290.65657338838</v>
      </c>
      <c r="M17" s="5">
        <f t="shared" si="0"/>
        <v>1677725.1086961082</v>
      </c>
      <c r="N17" s="33">
        <f t="shared" si="10"/>
        <v>21.06337611115568</v>
      </c>
      <c r="O17" s="4"/>
      <c r="Q17" s="27" t="s">
        <v>60</v>
      </c>
      <c r="R17" s="29">
        <f t="shared" si="1"/>
        <v>79651.291409430982</v>
      </c>
      <c r="S17" s="29">
        <f t="shared" si="2"/>
        <v>381290.65657338838</v>
      </c>
      <c r="T17" s="35">
        <f t="shared" si="3"/>
        <v>21.06337611115568</v>
      </c>
      <c r="U17" s="42">
        <v>0.85631920960893304</v>
      </c>
      <c r="V17" s="43">
        <f t="shared" si="15"/>
        <v>0.14368079039106696</v>
      </c>
      <c r="W17" s="29">
        <f t="shared" si="11"/>
        <v>326506.51366819505</v>
      </c>
      <c r="X17" s="29">
        <f t="shared" si="4"/>
        <v>1263392.1324617146</v>
      </c>
      <c r="Y17" s="35">
        <f t="shared" si="12"/>
        <v>15.86153984582006</v>
      </c>
      <c r="Z17" s="36">
        <f t="shared" si="13"/>
        <v>5.2018362653356203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1106</v>
      </c>
      <c r="E18" s="55">
        <v>27</v>
      </c>
      <c r="F18" s="3">
        <f t="shared" si="5"/>
        <v>2.4412296564195298E-2</v>
      </c>
      <c r="G18" s="2">
        <v>0.5</v>
      </c>
      <c r="H18" s="3">
        <f t="shared" si="6"/>
        <v>0.11504047720494248</v>
      </c>
      <c r="I18" s="3">
        <f t="shared" si="7"/>
        <v>0.88495952279505752</v>
      </c>
      <c r="J18" s="5">
        <f t="shared" si="14"/>
        <v>72864.971219924395</v>
      </c>
      <c r="K18" s="5">
        <f t="shared" si="8"/>
        <v>8382.4210606645029</v>
      </c>
      <c r="L18" s="5">
        <f t="shared" si="9"/>
        <v>343368.80344796076</v>
      </c>
      <c r="M18" s="5">
        <f t="shared" si="0"/>
        <v>1296434.45212272</v>
      </c>
      <c r="N18" s="33">
        <f t="shared" si="10"/>
        <v>17.792286614781773</v>
      </c>
      <c r="O18" s="4"/>
      <c r="Q18" s="27" t="s">
        <v>62</v>
      </c>
      <c r="R18" s="29">
        <f t="shared" si="1"/>
        <v>72864.971219924395</v>
      </c>
      <c r="S18" s="29">
        <f t="shared" si="2"/>
        <v>343368.80344796076</v>
      </c>
      <c r="T18" s="35">
        <f t="shared" si="3"/>
        <v>17.792286614781773</v>
      </c>
      <c r="U18" s="42">
        <v>0.77613843304153718</v>
      </c>
      <c r="V18" s="43">
        <f t="shared" si="15"/>
        <v>0.22386156695846282</v>
      </c>
      <c r="W18" s="29">
        <f t="shared" si="11"/>
        <v>266501.72506344784</v>
      </c>
      <c r="X18" s="29">
        <f t="shared" si="4"/>
        <v>936885.61879351956</v>
      </c>
      <c r="Y18" s="35">
        <f t="shared" si="12"/>
        <v>12.85783282567653</v>
      </c>
      <c r="Z18" s="36">
        <f t="shared" si="13"/>
        <v>4.9344537891052429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817</v>
      </c>
      <c r="E19" s="55">
        <v>28</v>
      </c>
      <c r="F19" s="3">
        <f t="shared" si="5"/>
        <v>3.4271725826193387E-2</v>
      </c>
      <c r="G19" s="2">
        <v>0.5</v>
      </c>
      <c r="H19" s="3">
        <f t="shared" si="6"/>
        <v>0.15783540022547912</v>
      </c>
      <c r="I19" s="3">
        <f t="shared" si="7"/>
        <v>0.84216459977452085</v>
      </c>
      <c r="J19" s="5">
        <f t="shared" si="14"/>
        <v>64482.550159259896</v>
      </c>
      <c r="K19" s="5">
        <f t="shared" si="8"/>
        <v>10177.629111946319</v>
      </c>
      <c r="L19" s="5">
        <f t="shared" si="9"/>
        <v>296968.67801643367</v>
      </c>
      <c r="M19" s="5">
        <f t="shared" si="0"/>
        <v>953065.64867475932</v>
      </c>
      <c r="N19" s="33">
        <f t="shared" si="10"/>
        <v>14.780210247902177</v>
      </c>
      <c r="O19" s="4"/>
      <c r="Q19" s="27" t="s">
        <v>64</v>
      </c>
      <c r="R19" s="29">
        <f t="shared" si="1"/>
        <v>64482.550159259896</v>
      </c>
      <c r="S19" s="29">
        <f t="shared" si="2"/>
        <v>296968.67801643367</v>
      </c>
      <c r="T19" s="35">
        <f t="shared" si="3"/>
        <v>14.780210247902177</v>
      </c>
      <c r="U19" s="42">
        <v>0.73716277889453141</v>
      </c>
      <c r="V19" s="43">
        <f t="shared" si="15"/>
        <v>0.26283722110546859</v>
      </c>
      <c r="W19" s="29">
        <f t="shared" si="11"/>
        <v>218914.25593122959</v>
      </c>
      <c r="X19" s="29">
        <f t="shared" si="4"/>
        <v>670383.89373007172</v>
      </c>
      <c r="Y19" s="35">
        <f t="shared" si="12"/>
        <v>10.396361373338186</v>
      </c>
      <c r="Z19" s="36">
        <f t="shared" si="13"/>
        <v>4.3838488745639914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487</v>
      </c>
      <c r="E20" s="55">
        <v>17</v>
      </c>
      <c r="F20" s="3">
        <f t="shared" si="5"/>
        <v>3.4907597535934289E-2</v>
      </c>
      <c r="G20" s="2">
        <v>0.5</v>
      </c>
      <c r="H20" s="3">
        <f t="shared" si="6"/>
        <v>0.16052880075542963</v>
      </c>
      <c r="I20" s="3">
        <f t="shared" si="7"/>
        <v>0.83947119924457037</v>
      </c>
      <c r="J20" s="5">
        <f t="shared" si="14"/>
        <v>54304.921047313575</v>
      </c>
      <c r="K20" s="5">
        <f t="shared" si="8"/>
        <v>8717.5038508435373</v>
      </c>
      <c r="L20" s="5">
        <f t="shared" si="9"/>
        <v>249730.84560945904</v>
      </c>
      <c r="M20" s="5">
        <f t="shared" si="0"/>
        <v>656096.97065832559</v>
      </c>
      <c r="N20" s="33">
        <f t="shared" si="10"/>
        <v>12.081722208687056</v>
      </c>
      <c r="O20" s="4"/>
      <c r="Q20" s="27" t="s">
        <v>66</v>
      </c>
      <c r="R20" s="29">
        <f t="shared" si="1"/>
        <v>54304.921047313575</v>
      </c>
      <c r="S20" s="29">
        <f t="shared" si="2"/>
        <v>249730.84560945904</v>
      </c>
      <c r="T20" s="35">
        <f t="shared" si="3"/>
        <v>12.081722208687056</v>
      </c>
      <c r="U20" s="42">
        <v>0.7271372759570951</v>
      </c>
      <c r="V20" s="43">
        <f t="shared" si="15"/>
        <v>0.2728627240429049</v>
      </c>
      <c r="W20" s="29">
        <f t="shared" si="11"/>
        <v>181588.60679892392</v>
      </c>
      <c r="X20" s="29">
        <f t="shared" si="4"/>
        <v>451469.63779884216</v>
      </c>
      <c r="Y20" s="35">
        <f t="shared" si="12"/>
        <v>8.3136045332889044</v>
      </c>
      <c r="Z20" s="36">
        <f t="shared" si="13"/>
        <v>3.7681176753981518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274</v>
      </c>
      <c r="E21" s="55">
        <v>18</v>
      </c>
      <c r="F21" s="3">
        <f t="shared" si="5"/>
        <v>6.569343065693431E-2</v>
      </c>
      <c r="G21" s="2">
        <v>0.5</v>
      </c>
      <c r="H21" s="3">
        <f t="shared" si="6"/>
        <v>0.2821316614420063</v>
      </c>
      <c r="I21" s="3">
        <f t="shared" si="7"/>
        <v>0.7178683385579937</v>
      </c>
      <c r="J21" s="5">
        <f t="shared" si="14"/>
        <v>45587.417196470036</v>
      </c>
      <c r="K21" s="5">
        <f t="shared" si="8"/>
        <v>12861.65375448998</v>
      </c>
      <c r="L21" s="5">
        <f t="shared" si="9"/>
        <v>195782.95159612523</v>
      </c>
      <c r="M21" s="5">
        <f>L21+M22</f>
        <v>406366.1250488665</v>
      </c>
      <c r="N21" s="33">
        <f t="shared" si="10"/>
        <v>8.9139975466812054</v>
      </c>
      <c r="O21" s="4"/>
      <c r="Q21" s="27" t="s">
        <v>68</v>
      </c>
      <c r="R21" s="29">
        <f t="shared" si="1"/>
        <v>45587.417196470036</v>
      </c>
      <c r="S21" s="29">
        <f t="shared" si="2"/>
        <v>195782.95159612523</v>
      </c>
      <c r="T21" s="35">
        <f t="shared" si="3"/>
        <v>8.9139975466812054</v>
      </c>
      <c r="U21" s="42">
        <v>0.68635947845240242</v>
      </c>
      <c r="V21" s="43">
        <f t="shared" si="15"/>
        <v>0.31364052154759758</v>
      </c>
      <c r="W21" s="29">
        <f t="shared" si="11"/>
        <v>134377.48454738845</v>
      </c>
      <c r="X21" s="29">
        <f>X22+W21</f>
        <v>269881.03099991824</v>
      </c>
      <c r="Y21" s="35">
        <f t="shared" si="12"/>
        <v>5.9200772405420654</v>
      </c>
      <c r="Z21" s="36">
        <f t="shared" si="13"/>
        <v>2.99392030613914</v>
      </c>
    </row>
    <row r="22" spans="1:26" s="2" customFormat="1" x14ac:dyDescent="0.25">
      <c r="A22" s="12">
        <v>19</v>
      </c>
      <c r="B22" s="13" t="s">
        <v>69</v>
      </c>
      <c r="C22" s="12"/>
      <c r="D22">
        <v>148</v>
      </c>
      <c r="E22" s="55">
        <v>23</v>
      </c>
      <c r="F22" s="17">
        <f t="shared" si="5"/>
        <v>0.1554054054054054</v>
      </c>
      <c r="G22" s="12"/>
      <c r="H22" s="17">
        <v>1</v>
      </c>
      <c r="I22" s="17">
        <f t="shared" si="7"/>
        <v>0</v>
      </c>
      <c r="J22" s="21">
        <f t="shared" si="14"/>
        <v>32725.763441980056</v>
      </c>
      <c r="K22" s="21">
        <f t="shared" si="8"/>
        <v>32725.763441980056</v>
      </c>
      <c r="L22" s="21">
        <f>K22/F22</f>
        <v>210583.17345274123</v>
      </c>
      <c r="M22" s="21">
        <f>L22</f>
        <v>210583.17345274123</v>
      </c>
      <c r="N22" s="34">
        <f t="shared" si="10"/>
        <v>6.4347826086956523</v>
      </c>
      <c r="O22" s="4"/>
      <c r="Q22" s="30" t="s">
        <v>69</v>
      </c>
      <c r="R22" s="31">
        <f t="shared" si="1"/>
        <v>32725.763441980056</v>
      </c>
      <c r="S22" s="31">
        <f t="shared" si="2"/>
        <v>210583.17345274123</v>
      </c>
      <c r="T22" s="38">
        <f t="shared" si="3"/>
        <v>6.4347826086956523</v>
      </c>
      <c r="U22" s="44">
        <v>0.64346806172022719</v>
      </c>
      <c r="V22" s="45">
        <f t="shared" si="15"/>
        <v>0.35653193827977281</v>
      </c>
      <c r="W22" s="31">
        <f t="shared" si="11"/>
        <v>135503.54645252982</v>
      </c>
      <c r="X22" s="31">
        <f>W22</f>
        <v>135503.54645252982</v>
      </c>
      <c r="Y22" s="38">
        <f t="shared" si="12"/>
        <v>4.1405770928084191</v>
      </c>
      <c r="Z22" s="37">
        <f t="shared" si="13"/>
        <v>2.2942055158872332</v>
      </c>
    </row>
    <row r="23" spans="1:26" s="2" customFormat="1" ht="13.2" x14ac:dyDescent="0.25">
      <c r="B23" s="2" t="s">
        <v>70</v>
      </c>
      <c r="D23" s="25">
        <f>SUM(D4:D22)</f>
        <v>24215</v>
      </c>
      <c r="E23" s="56">
        <f>SUM(E4:E22)</f>
        <v>227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1" t="s">
        <v>88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Q26" s="58" t="s">
        <v>91</v>
      </c>
      <c r="R26" s="59"/>
      <c r="S26" s="59"/>
      <c r="T26" s="59"/>
      <c r="U26" s="59"/>
      <c r="V26" s="59"/>
      <c r="W26" s="59"/>
      <c r="X26" s="59"/>
      <c r="Y26" s="59"/>
      <c r="Z26" s="60"/>
    </row>
    <row r="27" spans="1:26" s="9" customFormat="1" ht="14.25" customHeight="1" x14ac:dyDescent="0.35">
      <c r="A27" s="7"/>
      <c r="B27" s="65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1" t="s">
        <v>14</v>
      </c>
      <c r="S27" s="61"/>
      <c r="T27" s="61"/>
      <c r="U27" s="62" t="s">
        <v>15</v>
      </c>
      <c r="V27" s="63" t="s">
        <v>16</v>
      </c>
      <c r="W27" s="64" t="s">
        <v>17</v>
      </c>
      <c r="X27" s="64" t="s">
        <v>18</v>
      </c>
      <c r="Y27" s="57" t="s">
        <v>19</v>
      </c>
      <c r="Z27" s="57" t="s">
        <v>20</v>
      </c>
    </row>
    <row r="28" spans="1:26" s="10" customFormat="1" ht="32.549999999999997" customHeight="1" thickBot="1" x14ac:dyDescent="0.35">
      <c r="B28" s="66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2"/>
      <c r="V28" s="63"/>
      <c r="W28" s="64"/>
      <c r="X28" s="64"/>
      <c r="Y28" s="57"/>
      <c r="Z28" s="57"/>
    </row>
    <row r="29" spans="1:26" s="2" customFormat="1" x14ac:dyDescent="0.25">
      <c r="A29" s="2">
        <v>1</v>
      </c>
      <c r="B29" s="1">
        <v>0</v>
      </c>
      <c r="C29" s="1">
        <v>1</v>
      </c>
      <c r="D29">
        <v>141</v>
      </c>
      <c r="E29" s="55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8131571.1970264129</v>
      </c>
      <c r="N29" s="32">
        <f>M29/J29</f>
        <v>81.315711970264132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81.315711970264132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7165215.7243492603</v>
      </c>
      <c r="Y29" s="40">
        <f>X29/R29</f>
        <v>71.65215724349261</v>
      </c>
      <c r="Z29" s="36">
        <f>T29-Y29</f>
        <v>9.6635547267715225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593</v>
      </c>
      <c r="E30" s="55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8031571.1970264129</v>
      </c>
      <c r="N30" s="33">
        <f t="shared" ref="N30:N47" si="26">M30/J30</f>
        <v>80.315711970264132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80.315711970264132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7069351.0503462963</v>
      </c>
      <c r="Y30" s="35">
        <f t="shared" ref="Y30:Y47" si="28">X30/R30</f>
        <v>70.69351050346296</v>
      </c>
      <c r="Z30" s="36">
        <f t="shared" ref="Z30:Z47" si="29">T30-Y30</f>
        <v>9.6222014668011724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1137</v>
      </c>
      <c r="E31" s="55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7631571.1970264129</v>
      </c>
      <c r="N31" s="33">
        <f t="shared" si="26"/>
        <v>76.315711970264132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76.315711970264132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6685892.3543344392</v>
      </c>
      <c r="Y31" s="35">
        <f t="shared" si="28"/>
        <v>66.858923543344389</v>
      </c>
      <c r="Z31" s="36">
        <f t="shared" si="29"/>
        <v>9.4567884269197435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1478</v>
      </c>
      <c r="E32" s="55">
        <v>1</v>
      </c>
      <c r="F32" s="3">
        <f t="shared" si="21"/>
        <v>6.7658998646820032E-4</v>
      </c>
      <c r="G32" s="2">
        <v>0.5</v>
      </c>
      <c r="H32" s="3">
        <f t="shared" si="22"/>
        <v>3.3772374197906119E-3</v>
      </c>
      <c r="I32" s="3">
        <f t="shared" si="23"/>
        <v>0.99662276258020943</v>
      </c>
      <c r="J32" s="5">
        <f t="shared" si="30"/>
        <v>100000</v>
      </c>
      <c r="K32" s="5">
        <f t="shared" si="24"/>
        <v>337.72374197906117</v>
      </c>
      <c r="L32" s="5">
        <f t="shared" si="25"/>
        <v>499155.69064505229</v>
      </c>
      <c r="M32" s="5">
        <f t="shared" si="16"/>
        <v>7131571.1970264129</v>
      </c>
      <c r="N32" s="33">
        <f t="shared" si="26"/>
        <v>71.315711970264132</v>
      </c>
      <c r="O32" s="4"/>
      <c r="Q32" s="27" t="s">
        <v>40</v>
      </c>
      <c r="R32" s="29">
        <f t="shared" si="17"/>
        <v>100000</v>
      </c>
      <c r="S32" s="29">
        <f t="shared" si="18"/>
        <v>499155.69064505229</v>
      </c>
      <c r="T32" s="35">
        <f t="shared" si="19"/>
        <v>71.315711970264132</v>
      </c>
      <c r="U32" s="42">
        <v>0.95864674002964168</v>
      </c>
      <c r="V32" s="43">
        <f>1-U32</f>
        <v>4.1353259970358325E-2</v>
      </c>
      <c r="W32" s="29">
        <f t="shared" si="27"/>
        <v>478513.97560412367</v>
      </c>
      <c r="X32" s="29">
        <f t="shared" si="20"/>
        <v>6206568.984319618</v>
      </c>
      <c r="Y32" s="35">
        <f t="shared" si="28"/>
        <v>62.065689843196182</v>
      </c>
      <c r="Z32" s="36">
        <f t="shared" si="29"/>
        <v>9.2500221270679504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1432</v>
      </c>
      <c r="E33" s="55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99662.276258020938</v>
      </c>
      <c r="K33" s="5">
        <f t="shared" si="24"/>
        <v>0</v>
      </c>
      <c r="L33" s="5">
        <f t="shared" si="25"/>
        <v>498311.38129010471</v>
      </c>
      <c r="M33" s="5">
        <f t="shared" si="16"/>
        <v>6632415.5063813608</v>
      </c>
      <c r="N33" s="33">
        <f t="shared" si="26"/>
        <v>66.548906521163033</v>
      </c>
      <c r="O33" s="4"/>
      <c r="Q33" s="27" t="s">
        <v>42</v>
      </c>
      <c r="R33" s="29">
        <f t="shared" si="17"/>
        <v>99662.276258020938</v>
      </c>
      <c r="S33" s="29">
        <f t="shared" si="18"/>
        <v>498311.38129010471</v>
      </c>
      <c r="T33" s="35">
        <f t="shared" si="19"/>
        <v>66.548906521163033</v>
      </c>
      <c r="U33" s="42">
        <v>0.95864674002964168</v>
      </c>
      <c r="V33" s="43">
        <f>1-U33</f>
        <v>4.1353259970358325E-2</v>
      </c>
      <c r="W33" s="29">
        <f t="shared" si="27"/>
        <v>477704.58119342668</v>
      </c>
      <c r="X33" s="29">
        <f t="shared" si="20"/>
        <v>5728055.0087154945</v>
      </c>
      <c r="Y33" s="35">
        <f t="shared" si="28"/>
        <v>57.474655644888443</v>
      </c>
      <c r="Z33" s="36">
        <f t="shared" si="29"/>
        <v>9.0742508762745899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1401</v>
      </c>
      <c r="E34" s="55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99662.276258020938</v>
      </c>
      <c r="K34" s="5">
        <f t="shared" si="24"/>
        <v>0</v>
      </c>
      <c r="L34" s="5">
        <f t="shared" si="25"/>
        <v>498311.38129010471</v>
      </c>
      <c r="M34" s="5">
        <f t="shared" si="16"/>
        <v>6134104.1250912566</v>
      </c>
      <c r="N34" s="33">
        <f t="shared" si="26"/>
        <v>61.548906521163033</v>
      </c>
      <c r="O34" s="4"/>
      <c r="Q34" s="27" t="s">
        <v>44</v>
      </c>
      <c r="R34" s="29">
        <f t="shared" si="17"/>
        <v>99662.276258020938</v>
      </c>
      <c r="S34" s="29">
        <f t="shared" si="18"/>
        <v>498311.38129010471</v>
      </c>
      <c r="T34" s="35">
        <f t="shared" si="19"/>
        <v>61.548906521163033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482953.5327838409</v>
      </c>
      <c r="X34" s="29">
        <f t="shared" si="20"/>
        <v>5250350.4275220679</v>
      </c>
      <c r="Y34" s="35">
        <f t="shared" si="28"/>
        <v>52.681421944740237</v>
      </c>
      <c r="Z34" s="36">
        <f t="shared" si="29"/>
        <v>8.8674845764227967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1745</v>
      </c>
      <c r="E35" s="55">
        <v>2</v>
      </c>
      <c r="F35" s="3">
        <f t="shared" si="21"/>
        <v>1.146131805157593E-3</v>
      </c>
      <c r="G35" s="2">
        <v>0.5</v>
      </c>
      <c r="H35" s="3">
        <f t="shared" si="22"/>
        <v>5.7142857142857143E-3</v>
      </c>
      <c r="I35" s="3">
        <f t="shared" si="23"/>
        <v>0.99428571428571433</v>
      </c>
      <c r="J35" s="5">
        <f t="shared" si="30"/>
        <v>99662.276258020938</v>
      </c>
      <c r="K35" s="5">
        <f t="shared" si="24"/>
        <v>569.49872147440533</v>
      </c>
      <c r="L35" s="5">
        <f t="shared" si="25"/>
        <v>496887.63448641868</v>
      </c>
      <c r="M35" s="5">
        <f t="shared" si="16"/>
        <v>5635792.7438011523</v>
      </c>
      <c r="N35" s="33">
        <f t="shared" si="26"/>
        <v>56.548906521163033</v>
      </c>
      <c r="O35" s="4"/>
      <c r="Q35" s="27" t="s">
        <v>46</v>
      </c>
      <c r="R35" s="29">
        <f t="shared" si="17"/>
        <v>99662.276258020938</v>
      </c>
      <c r="S35" s="29">
        <f t="shared" si="18"/>
        <v>496887.63448641868</v>
      </c>
      <c r="T35" s="35">
        <f t="shared" si="19"/>
        <v>56.548906521163033</v>
      </c>
      <c r="U35" s="42">
        <v>0.96192878092594225</v>
      </c>
      <c r="V35" s="43">
        <f t="shared" si="31"/>
        <v>3.8071219074057749E-2</v>
      </c>
      <c r="W35" s="29">
        <f t="shared" si="27"/>
        <v>477970.51649869588</v>
      </c>
      <c r="X35" s="29">
        <f t="shared" si="20"/>
        <v>4767396.8947382271</v>
      </c>
      <c r="Y35" s="35">
        <f t="shared" si="28"/>
        <v>47.835520858420502</v>
      </c>
      <c r="Z35" s="36">
        <f t="shared" si="29"/>
        <v>8.7133856627425317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1746</v>
      </c>
      <c r="E36" s="55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99092.777536546535</v>
      </c>
      <c r="K36" s="5">
        <f t="shared" si="24"/>
        <v>0</v>
      </c>
      <c r="L36" s="5">
        <f t="shared" si="25"/>
        <v>495463.88768273266</v>
      </c>
      <c r="M36" s="5">
        <f t="shared" si="16"/>
        <v>5138905.1093147341</v>
      </c>
      <c r="N36" s="33">
        <f t="shared" si="26"/>
        <v>51.859532420709954</v>
      </c>
      <c r="O36" s="4"/>
      <c r="Q36" s="27" t="s">
        <v>48</v>
      </c>
      <c r="R36" s="29">
        <f t="shared" si="17"/>
        <v>99092.777536546535</v>
      </c>
      <c r="S36" s="29">
        <f t="shared" si="18"/>
        <v>495463.88768273266</v>
      </c>
      <c r="T36" s="35">
        <f t="shared" si="19"/>
        <v>51.859532420709954</v>
      </c>
      <c r="U36" s="42">
        <v>0.95558309086652893</v>
      </c>
      <c r="V36" s="43">
        <f t="shared" si="31"/>
        <v>4.4416909133471072E-2</v>
      </c>
      <c r="W36" s="29">
        <f t="shared" si="27"/>
        <v>473456.91320461239</v>
      </c>
      <c r="X36" s="29">
        <f t="shared" si="20"/>
        <v>4289426.3782395311</v>
      </c>
      <c r="Y36" s="35">
        <f t="shared" si="28"/>
        <v>43.286972924515538</v>
      </c>
      <c r="Z36" s="36">
        <f t="shared" si="29"/>
        <v>8.5725594961944154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1712</v>
      </c>
      <c r="E37" s="55">
        <v>2</v>
      </c>
      <c r="F37" s="3">
        <f t="shared" si="21"/>
        <v>1.1682242990654205E-3</v>
      </c>
      <c r="G37" s="2">
        <v>0.5</v>
      </c>
      <c r="H37" s="3">
        <f t="shared" si="22"/>
        <v>5.8241118229470012E-3</v>
      </c>
      <c r="I37" s="3">
        <f t="shared" si="23"/>
        <v>0.99417588817705305</v>
      </c>
      <c r="J37" s="5">
        <f t="shared" si="30"/>
        <v>99092.777536546535</v>
      </c>
      <c r="K37" s="5">
        <f t="shared" si="24"/>
        <v>577.12741721925772</v>
      </c>
      <c r="L37" s="5">
        <f t="shared" si="25"/>
        <v>494021.06913968455</v>
      </c>
      <c r="M37" s="5">
        <f t="shared" si="16"/>
        <v>4643441.2216320019</v>
      </c>
      <c r="N37" s="33">
        <f t="shared" si="26"/>
        <v>46.859532420709961</v>
      </c>
      <c r="O37" s="4"/>
      <c r="Q37" s="27" t="s">
        <v>50</v>
      </c>
      <c r="R37" s="29">
        <f t="shared" si="17"/>
        <v>99092.777536546535</v>
      </c>
      <c r="S37" s="29">
        <f t="shared" si="18"/>
        <v>494021.06913968455</v>
      </c>
      <c r="T37" s="35">
        <f t="shared" si="19"/>
        <v>46.859532420709961</v>
      </c>
      <c r="U37" s="42">
        <v>0.95343645724036619</v>
      </c>
      <c r="V37" s="43">
        <f t="shared" si="31"/>
        <v>4.6563542759633814E-2</v>
      </c>
      <c r="W37" s="29">
        <f t="shared" si="27"/>
        <v>471017.69796263886</v>
      </c>
      <c r="X37" s="29">
        <f t="shared" si="20"/>
        <v>3815969.4650349184</v>
      </c>
      <c r="Y37" s="35">
        <f t="shared" si="28"/>
        <v>38.509057470182888</v>
      </c>
      <c r="Z37" s="36">
        <f t="shared" si="29"/>
        <v>8.3504749505270723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1855</v>
      </c>
      <c r="E38" s="55">
        <v>2</v>
      </c>
      <c r="F38" s="3">
        <f t="shared" si="21"/>
        <v>1.0781671159029651E-3</v>
      </c>
      <c r="G38" s="2">
        <v>0.5</v>
      </c>
      <c r="H38" s="3">
        <f t="shared" si="22"/>
        <v>5.3763440860215058E-3</v>
      </c>
      <c r="I38" s="3">
        <f t="shared" si="23"/>
        <v>0.9946236559139785</v>
      </c>
      <c r="J38" s="5">
        <f t="shared" si="30"/>
        <v>98515.650119327285</v>
      </c>
      <c r="K38" s="5">
        <f t="shared" si="24"/>
        <v>529.65403289960909</v>
      </c>
      <c r="L38" s="5">
        <f t="shared" si="25"/>
        <v>491254.11551438743</v>
      </c>
      <c r="M38" s="5">
        <f t="shared" si="16"/>
        <v>4149420.1524923178</v>
      </c>
      <c r="N38" s="33">
        <f t="shared" si="26"/>
        <v>42.119400800444637</v>
      </c>
      <c r="O38" s="4"/>
      <c r="Q38" s="27" t="s">
        <v>52</v>
      </c>
      <c r="R38" s="29">
        <f t="shared" si="17"/>
        <v>98515.650119327285</v>
      </c>
      <c r="S38" s="29">
        <f t="shared" si="18"/>
        <v>491254.11551438743</v>
      </c>
      <c r="T38" s="35">
        <f t="shared" si="19"/>
        <v>42.119400800444637</v>
      </c>
      <c r="U38" s="42">
        <v>0.93748024841036759</v>
      </c>
      <c r="V38" s="43">
        <f t="shared" si="31"/>
        <v>6.2519751589632411E-2</v>
      </c>
      <c r="W38" s="29">
        <f t="shared" si="27"/>
        <v>460541.03024504334</v>
      </c>
      <c r="X38" s="29">
        <f t="shared" si="20"/>
        <v>3344951.7670722795</v>
      </c>
      <c r="Y38" s="35">
        <f t="shared" si="28"/>
        <v>33.953506503999108</v>
      </c>
      <c r="Z38" s="36">
        <f t="shared" si="29"/>
        <v>8.1658942964455292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1967</v>
      </c>
      <c r="E39" s="55">
        <v>5</v>
      </c>
      <c r="F39" s="3">
        <f t="shared" si="21"/>
        <v>2.541942043721403E-3</v>
      </c>
      <c r="G39" s="2">
        <v>0.5</v>
      </c>
      <c r="H39" s="3">
        <f t="shared" si="22"/>
        <v>1.262945188178833E-2</v>
      </c>
      <c r="I39" s="3">
        <f t="shared" si="23"/>
        <v>0.98737054811821168</v>
      </c>
      <c r="J39" s="5">
        <f t="shared" si="30"/>
        <v>97985.99608642768</v>
      </c>
      <c r="K39" s="5">
        <f t="shared" si="24"/>
        <v>1237.5094226626379</v>
      </c>
      <c r="L39" s="5">
        <f t="shared" si="25"/>
        <v>486836.20687548182</v>
      </c>
      <c r="M39" s="5">
        <f t="shared" si="16"/>
        <v>3658166.0369779305</v>
      </c>
      <c r="N39" s="33">
        <f t="shared" si="26"/>
        <v>37.333559723690286</v>
      </c>
      <c r="O39" s="4"/>
      <c r="Q39" s="27" t="s">
        <v>54</v>
      </c>
      <c r="R39" s="29">
        <f t="shared" si="17"/>
        <v>97985.99608642768</v>
      </c>
      <c r="S39" s="29">
        <f t="shared" si="18"/>
        <v>486836.20687548182</v>
      </c>
      <c r="T39" s="35">
        <f t="shared" si="19"/>
        <v>37.333559723690286</v>
      </c>
      <c r="U39" s="42">
        <v>0.91788799906018037</v>
      </c>
      <c r="V39" s="43">
        <f t="shared" si="31"/>
        <v>8.2112000939819629E-2</v>
      </c>
      <c r="W39" s="29">
        <f t="shared" si="27"/>
        <v>446861.11179898406</v>
      </c>
      <c r="X39" s="29">
        <f t="shared" si="20"/>
        <v>2884410.7368272361</v>
      </c>
      <c r="Y39" s="35">
        <f t="shared" si="28"/>
        <v>29.436969077530907</v>
      </c>
      <c r="Z39" s="36">
        <f t="shared" si="29"/>
        <v>7.8965906461593782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2210</v>
      </c>
      <c r="E40" s="55">
        <v>9</v>
      </c>
      <c r="F40" s="3">
        <f t="shared" si="21"/>
        <v>4.0723981900452491E-3</v>
      </c>
      <c r="G40" s="2">
        <v>0.5</v>
      </c>
      <c r="H40" s="3">
        <f t="shared" si="22"/>
        <v>2.0156774916013438E-2</v>
      </c>
      <c r="I40" s="3">
        <f t="shared" si="23"/>
        <v>0.97984322508398658</v>
      </c>
      <c r="J40" s="5">
        <f t="shared" si="30"/>
        <v>96748.486663765041</v>
      </c>
      <c r="K40" s="5">
        <f t="shared" si="24"/>
        <v>1950.1374691464398</v>
      </c>
      <c r="L40" s="5">
        <f t="shared" si="25"/>
        <v>478867.08964595909</v>
      </c>
      <c r="M40" s="5">
        <f t="shared" si="16"/>
        <v>3171329.8301024488</v>
      </c>
      <c r="N40" s="33">
        <f t="shared" si="26"/>
        <v>32.779115616804773</v>
      </c>
      <c r="O40" s="4"/>
      <c r="Q40" s="27" t="s">
        <v>56</v>
      </c>
      <c r="R40" s="29">
        <f t="shared" si="17"/>
        <v>96748.486663765041</v>
      </c>
      <c r="S40" s="29">
        <f t="shared" si="18"/>
        <v>478867.08964595909</v>
      </c>
      <c r="T40" s="35">
        <f t="shared" si="19"/>
        <v>32.779115616804773</v>
      </c>
      <c r="U40" s="42">
        <v>0.89571782863194893</v>
      </c>
      <c r="V40" s="43">
        <f t="shared" si="31"/>
        <v>0.10428217136805107</v>
      </c>
      <c r="W40" s="29">
        <f t="shared" si="27"/>
        <v>428929.78974097932</v>
      </c>
      <c r="X40" s="29">
        <f t="shared" si="20"/>
        <v>2437549.6250282521</v>
      </c>
      <c r="Y40" s="35">
        <f t="shared" si="28"/>
        <v>25.194705458283735</v>
      </c>
      <c r="Z40" s="36">
        <f t="shared" si="29"/>
        <v>7.5844101585210382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2036</v>
      </c>
      <c r="E41" s="55">
        <v>11</v>
      </c>
      <c r="F41" s="3">
        <f t="shared" si="21"/>
        <v>5.4027504911591355E-3</v>
      </c>
      <c r="G41" s="2">
        <v>0.5</v>
      </c>
      <c r="H41" s="3">
        <f t="shared" si="22"/>
        <v>2.6653743639447541E-2</v>
      </c>
      <c r="I41" s="3">
        <f t="shared" si="23"/>
        <v>0.9733462563605525</v>
      </c>
      <c r="J41" s="5">
        <f t="shared" si="30"/>
        <v>94798.349194618597</v>
      </c>
      <c r="K41" s="5">
        <f t="shared" si="24"/>
        <v>2526.7308968761922</v>
      </c>
      <c r="L41" s="5">
        <f t="shared" si="25"/>
        <v>467674.91873090249</v>
      </c>
      <c r="M41" s="5">
        <f t="shared" si="16"/>
        <v>2692462.7404564898</v>
      </c>
      <c r="N41" s="33">
        <f t="shared" si="26"/>
        <v>28.4020002809219</v>
      </c>
      <c r="O41" s="4"/>
      <c r="Q41" s="27" t="s">
        <v>58</v>
      </c>
      <c r="R41" s="29">
        <f t="shared" si="17"/>
        <v>94798.349194618597</v>
      </c>
      <c r="S41" s="29">
        <f t="shared" si="18"/>
        <v>467674.91873090249</v>
      </c>
      <c r="T41" s="35">
        <f t="shared" si="19"/>
        <v>28.4020002809219</v>
      </c>
      <c r="U41" s="42">
        <v>0.86473435856680392</v>
      </c>
      <c r="V41" s="43">
        <f t="shared" si="31"/>
        <v>0.13526564143319608</v>
      </c>
      <c r="W41" s="29">
        <f t="shared" si="27"/>
        <v>404414.5708665491</v>
      </c>
      <c r="X41" s="29">
        <f t="shared" si="20"/>
        <v>2008619.8352872727</v>
      </c>
      <c r="Y41" s="35">
        <f t="shared" si="28"/>
        <v>21.18834191050761</v>
      </c>
      <c r="Z41" s="36">
        <f t="shared" si="29"/>
        <v>7.21365837041429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1672</v>
      </c>
      <c r="E42" s="55">
        <v>13</v>
      </c>
      <c r="F42" s="3">
        <f t="shared" si="21"/>
        <v>7.7751196172248802E-3</v>
      </c>
      <c r="G42" s="2">
        <v>0.5</v>
      </c>
      <c r="H42" s="3">
        <f t="shared" si="22"/>
        <v>3.8134350249339977E-2</v>
      </c>
      <c r="I42" s="3">
        <f t="shared" si="23"/>
        <v>0.96186564975066002</v>
      </c>
      <c r="J42" s="5">
        <f t="shared" si="30"/>
        <v>92271.618297742403</v>
      </c>
      <c r="K42" s="5">
        <f t="shared" si="24"/>
        <v>3518.7182102395163</v>
      </c>
      <c r="L42" s="5">
        <f t="shared" si="25"/>
        <v>452561.2959631132</v>
      </c>
      <c r="M42" s="5">
        <f t="shared" si="16"/>
        <v>2224787.8217255874</v>
      </c>
      <c r="N42" s="33">
        <f t="shared" si="26"/>
        <v>24.111290803924494</v>
      </c>
      <c r="O42" s="4"/>
      <c r="Q42" s="27" t="s">
        <v>60</v>
      </c>
      <c r="R42" s="29">
        <f t="shared" si="17"/>
        <v>92271.618297742403</v>
      </c>
      <c r="S42" s="29">
        <f t="shared" si="18"/>
        <v>452561.2959631132</v>
      </c>
      <c r="T42" s="35">
        <f t="shared" si="19"/>
        <v>24.111290803924494</v>
      </c>
      <c r="U42" s="42">
        <v>0.81758889711164551</v>
      </c>
      <c r="V42" s="43">
        <f t="shared" si="31"/>
        <v>0.18241110288835449</v>
      </c>
      <c r="W42" s="29">
        <f t="shared" si="27"/>
        <v>370009.09084189869</v>
      </c>
      <c r="X42" s="29">
        <f t="shared" si="20"/>
        <v>1604205.2644207235</v>
      </c>
      <c r="Y42" s="35">
        <f t="shared" si="28"/>
        <v>17.385684720996959</v>
      </c>
      <c r="Z42" s="36">
        <f t="shared" si="29"/>
        <v>6.7256060829275341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1352</v>
      </c>
      <c r="E43" s="55">
        <v>19</v>
      </c>
      <c r="F43" s="3">
        <f t="shared" si="21"/>
        <v>1.4053254437869823E-2</v>
      </c>
      <c r="G43" s="2">
        <v>0.5</v>
      </c>
      <c r="H43" s="3">
        <f t="shared" si="22"/>
        <v>6.7881386209360489E-2</v>
      </c>
      <c r="I43" s="3">
        <f t="shared" si="23"/>
        <v>0.93211861379063954</v>
      </c>
      <c r="J43" s="5">
        <f t="shared" si="30"/>
        <v>88752.900087502887</v>
      </c>
      <c r="K43" s="5">
        <f t="shared" si="24"/>
        <v>6024.6698880405675</v>
      </c>
      <c r="L43" s="5">
        <f t="shared" si="25"/>
        <v>428702.8257174131</v>
      </c>
      <c r="M43" s="5">
        <f t="shared" si="16"/>
        <v>1772226.5257624744</v>
      </c>
      <c r="N43" s="33">
        <f t="shared" si="26"/>
        <v>19.968097087703143</v>
      </c>
      <c r="O43" s="4"/>
      <c r="Q43" s="27" t="s">
        <v>62</v>
      </c>
      <c r="R43" s="29">
        <f t="shared" si="17"/>
        <v>88752.900087502887</v>
      </c>
      <c r="S43" s="29">
        <f t="shared" si="18"/>
        <v>428702.8257174131</v>
      </c>
      <c r="T43" s="35">
        <f t="shared" si="19"/>
        <v>19.968097087703143</v>
      </c>
      <c r="U43" s="42">
        <v>0.77888026534586052</v>
      </c>
      <c r="V43" s="43">
        <f t="shared" si="31"/>
        <v>0.22111973465413948</v>
      </c>
      <c r="W43" s="29">
        <f t="shared" si="27"/>
        <v>333908.17064929893</v>
      </c>
      <c r="X43" s="29">
        <f t="shared" si="20"/>
        <v>1234196.1735788248</v>
      </c>
      <c r="Y43" s="35">
        <f t="shared" si="28"/>
        <v>13.905981352293969</v>
      </c>
      <c r="Z43" s="36">
        <f t="shared" si="29"/>
        <v>6.0621157354091739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957</v>
      </c>
      <c r="E44" s="55">
        <v>24</v>
      </c>
      <c r="F44" s="3">
        <f t="shared" si="21"/>
        <v>2.5078369905956112E-2</v>
      </c>
      <c r="G44" s="2">
        <v>0.5</v>
      </c>
      <c r="H44" s="3">
        <f t="shared" si="22"/>
        <v>0.11799410029498525</v>
      </c>
      <c r="I44" s="3">
        <f t="shared" si="23"/>
        <v>0.88200589970501475</v>
      </c>
      <c r="J44" s="5">
        <f t="shared" si="30"/>
        <v>82728.230199462327</v>
      </c>
      <c r="K44" s="5">
        <f t="shared" si="24"/>
        <v>9761.4430913819851</v>
      </c>
      <c r="L44" s="5">
        <f t="shared" si="25"/>
        <v>389237.54326885671</v>
      </c>
      <c r="M44" s="5">
        <f t="shared" si="16"/>
        <v>1343523.7000450613</v>
      </c>
      <c r="N44" s="33">
        <f t="shared" si="26"/>
        <v>16.240208412602946</v>
      </c>
      <c r="O44" s="4"/>
      <c r="Q44" s="27" t="s">
        <v>64</v>
      </c>
      <c r="R44" s="29">
        <f t="shared" si="17"/>
        <v>82728.230199462327</v>
      </c>
      <c r="S44" s="29">
        <f t="shared" si="18"/>
        <v>389237.54326885671</v>
      </c>
      <c r="T44" s="35">
        <f t="shared" si="19"/>
        <v>16.240208412602946</v>
      </c>
      <c r="U44" s="42">
        <v>0.71980976748499381</v>
      </c>
      <c r="V44" s="43">
        <f t="shared" si="31"/>
        <v>0.28019023251500619</v>
      </c>
      <c r="W44" s="29">
        <f t="shared" si="27"/>
        <v>280176.98551678599</v>
      </c>
      <c r="X44" s="29">
        <f t="shared" si="20"/>
        <v>900288.00292952592</v>
      </c>
      <c r="Y44" s="35">
        <f t="shared" si="28"/>
        <v>10.882476281178528</v>
      </c>
      <c r="Z44" s="36">
        <f t="shared" si="29"/>
        <v>5.3577321314244184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585</v>
      </c>
      <c r="E45" s="55">
        <v>18</v>
      </c>
      <c r="F45" s="3">
        <f t="shared" si="21"/>
        <v>3.0769230769230771E-2</v>
      </c>
      <c r="G45" s="2">
        <v>0.5</v>
      </c>
      <c r="H45" s="3">
        <f t="shared" si="22"/>
        <v>0.14285714285714288</v>
      </c>
      <c r="I45" s="3">
        <f t="shared" si="23"/>
        <v>0.8571428571428571</v>
      </c>
      <c r="J45" s="5">
        <f t="shared" si="30"/>
        <v>72966.787108080345</v>
      </c>
      <c r="K45" s="5">
        <f t="shared" si="24"/>
        <v>10423.826729725764</v>
      </c>
      <c r="L45" s="5">
        <f t="shared" si="25"/>
        <v>338774.36871608725</v>
      </c>
      <c r="M45" s="5">
        <f t="shared" si="16"/>
        <v>954286.15677620447</v>
      </c>
      <c r="N45" s="33">
        <f t="shared" si="26"/>
        <v>13.078363384188624</v>
      </c>
      <c r="O45" s="4"/>
      <c r="Q45" s="27" t="s">
        <v>66</v>
      </c>
      <c r="R45" s="29">
        <f t="shared" si="17"/>
        <v>72966.787108080345</v>
      </c>
      <c r="S45" s="29">
        <f t="shared" si="18"/>
        <v>338774.36871608725</v>
      </c>
      <c r="T45" s="35">
        <f t="shared" si="19"/>
        <v>13.078363384188624</v>
      </c>
      <c r="U45" s="42">
        <v>0.68480776711742686</v>
      </c>
      <c r="V45" s="43">
        <f t="shared" si="31"/>
        <v>0.31519223288257314</v>
      </c>
      <c r="W45" s="29">
        <f t="shared" si="27"/>
        <v>231995.31899707956</v>
      </c>
      <c r="X45" s="29">
        <f t="shared" si="20"/>
        <v>620111.01741273992</v>
      </c>
      <c r="Y45" s="35">
        <f t="shared" si="28"/>
        <v>8.4985380608058705</v>
      </c>
      <c r="Z45" s="36">
        <f t="shared" si="29"/>
        <v>4.5798253233827531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362</v>
      </c>
      <c r="E46" s="55">
        <v>20</v>
      </c>
      <c r="F46" s="3">
        <f t="shared" si="21"/>
        <v>5.5248618784530384E-2</v>
      </c>
      <c r="G46" s="2">
        <v>0.5</v>
      </c>
      <c r="H46" s="3">
        <f t="shared" si="22"/>
        <v>0.24271844660194172</v>
      </c>
      <c r="I46" s="3">
        <f t="shared" si="23"/>
        <v>0.75728155339805825</v>
      </c>
      <c r="J46" s="5">
        <f t="shared" si="30"/>
        <v>62542.960378354575</v>
      </c>
      <c r="K46" s="5">
        <f t="shared" si="24"/>
        <v>15180.330188921012</v>
      </c>
      <c r="L46" s="5">
        <f t="shared" si="25"/>
        <v>274763.97641947033</v>
      </c>
      <c r="M46" s="5">
        <f>L46+M47</f>
        <v>615511.78806011728</v>
      </c>
      <c r="N46" s="33">
        <f t="shared" si="26"/>
        <v>9.8414239482200632</v>
      </c>
      <c r="O46" s="4"/>
      <c r="Q46" s="27" t="s">
        <v>68</v>
      </c>
      <c r="R46" s="29">
        <f t="shared" si="17"/>
        <v>62542.960378354575</v>
      </c>
      <c r="S46" s="29">
        <f t="shared" si="18"/>
        <v>274763.97641947033</v>
      </c>
      <c r="T46" s="35">
        <f t="shared" si="19"/>
        <v>9.8414239482200632</v>
      </c>
      <c r="U46" s="42">
        <v>0.65629805890441617</v>
      </c>
      <c r="V46" s="43">
        <f t="shared" si="31"/>
        <v>0.34370194109558383</v>
      </c>
      <c r="W46" s="29">
        <f t="shared" si="27"/>
        <v>180327.06438095716</v>
      </c>
      <c r="X46" s="29">
        <f>X47+W46</f>
        <v>388115.69841566036</v>
      </c>
      <c r="Y46" s="35">
        <f t="shared" si="28"/>
        <v>6.205585665720788</v>
      </c>
      <c r="Z46" s="36">
        <f t="shared" si="29"/>
        <v>3.6358382824992752</v>
      </c>
    </row>
    <row r="47" spans="1:26" s="2" customFormat="1" x14ac:dyDescent="0.25">
      <c r="A47" s="12">
        <v>19</v>
      </c>
      <c r="B47" s="13" t="s">
        <v>69</v>
      </c>
      <c r="C47" s="12"/>
      <c r="D47">
        <v>259</v>
      </c>
      <c r="E47" s="55">
        <v>36</v>
      </c>
      <c r="F47" s="17">
        <f t="shared" si="21"/>
        <v>0.138996138996139</v>
      </c>
      <c r="G47" s="12"/>
      <c r="H47" s="17">
        <v>1</v>
      </c>
      <c r="I47" s="17">
        <f t="shared" si="23"/>
        <v>0</v>
      </c>
      <c r="J47" s="21">
        <f t="shared" si="30"/>
        <v>47362.630189433563</v>
      </c>
      <c r="K47" s="21">
        <f t="shared" si="24"/>
        <v>47362.630189433563</v>
      </c>
      <c r="L47" s="21">
        <f>K47/F47</f>
        <v>340747.81164064701</v>
      </c>
      <c r="M47" s="21">
        <f>L47</f>
        <v>340747.81164064701</v>
      </c>
      <c r="N47" s="34">
        <f t="shared" si="26"/>
        <v>7.1944444444444438</v>
      </c>
      <c r="O47" s="4"/>
      <c r="Q47" s="30" t="s">
        <v>69</v>
      </c>
      <c r="R47" s="31">
        <f t="shared" si="17"/>
        <v>47362.630189433563</v>
      </c>
      <c r="S47" s="31">
        <f t="shared" si="18"/>
        <v>340747.81164064701</v>
      </c>
      <c r="T47" s="38">
        <f t="shared" si="19"/>
        <v>7.1944444444444438</v>
      </c>
      <c r="U47" s="44">
        <v>0.6098018151143324</v>
      </c>
      <c r="V47" s="45">
        <f t="shared" si="31"/>
        <v>0.3901981848856676</v>
      </c>
      <c r="W47" s="31">
        <f t="shared" si="27"/>
        <v>207788.63403470319</v>
      </c>
      <c r="X47" s="31">
        <f>W47</f>
        <v>207788.63403470319</v>
      </c>
      <c r="Y47" s="38">
        <f t="shared" si="28"/>
        <v>4.3871852809614467</v>
      </c>
      <c r="Z47" s="37">
        <f t="shared" si="29"/>
        <v>2.8072591634829971</v>
      </c>
    </row>
    <row r="48" spans="1:26" s="2" customFormat="1" ht="13.2" x14ac:dyDescent="0.25">
      <c r="B48" s="2" t="s">
        <v>70</v>
      </c>
      <c r="D48" s="25">
        <f>SUM(D29:D47)</f>
        <v>24640</v>
      </c>
      <c r="E48" s="56">
        <f>SUM(E29:E47)</f>
        <v>162</v>
      </c>
    </row>
    <row r="51" spans="1:26" s="2" customFormat="1" ht="18" thickBot="1" x14ac:dyDescent="0.35">
      <c r="B51" s="72" t="s">
        <v>89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Q51" s="58" t="s">
        <v>92</v>
      </c>
      <c r="R51" s="59"/>
      <c r="S51" s="59"/>
      <c r="T51" s="59"/>
      <c r="U51" s="59"/>
      <c r="V51" s="59"/>
      <c r="W51" s="59"/>
      <c r="X51" s="59"/>
      <c r="Y51" s="59"/>
      <c r="Z51" s="60"/>
    </row>
    <row r="52" spans="1:26" s="9" customFormat="1" ht="14.25" customHeight="1" x14ac:dyDescent="0.35">
      <c r="A52" s="7"/>
      <c r="B52" s="65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1" t="s">
        <v>14</v>
      </c>
      <c r="S52" s="61"/>
      <c r="T52" s="61"/>
      <c r="U52" s="62" t="s">
        <v>15</v>
      </c>
      <c r="V52" s="63" t="s">
        <v>16</v>
      </c>
      <c r="W52" s="64" t="s">
        <v>17</v>
      </c>
      <c r="X52" s="64" t="s">
        <v>18</v>
      </c>
      <c r="Y52" s="57" t="s">
        <v>19</v>
      </c>
      <c r="Z52" s="57" t="s">
        <v>20</v>
      </c>
    </row>
    <row r="53" spans="1:26" s="10" customFormat="1" ht="35.549999999999997" customHeight="1" thickBot="1" x14ac:dyDescent="0.35">
      <c r="B53" s="66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2"/>
      <c r="V53" s="63"/>
      <c r="W53" s="64"/>
      <c r="X53" s="64"/>
      <c r="Y53" s="57"/>
      <c r="Z53" s="5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273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7752964.8713493794</v>
      </c>
      <c r="N54" s="32">
        <f>M54/J54</f>
        <v>77.529648713493799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77.529648713493799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6853546.9827222647</v>
      </c>
      <c r="Y54" s="40">
        <f>X54/R54</f>
        <v>68.535469827222641</v>
      </c>
      <c r="Z54" s="36">
        <f>T54-Y54</f>
        <v>8.9941788862711576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1315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7652964.8713493794</v>
      </c>
      <c r="N55" s="33">
        <f t="shared" ref="N55:N72" si="42">M55/J55</f>
        <v>76.529648713493799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76.529648713493799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6757376.096249979</v>
      </c>
      <c r="Y55" s="35">
        <f t="shared" ref="Y55:Y72" si="44">X55/R55</f>
        <v>67.57376096249979</v>
      </c>
      <c r="Z55" s="36">
        <f t="shared" ref="Z55:Z72" si="45">T55-Y55</f>
        <v>8.9558877509940089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2377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7252964.8713493794</v>
      </c>
      <c r="N56" s="33">
        <f t="shared" si="42"/>
        <v>72.529648713493799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72.529648713493799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6372692.550360838</v>
      </c>
      <c r="Y56" s="35">
        <f t="shared" si="44"/>
        <v>63.726925503608378</v>
      </c>
      <c r="Z56" s="36">
        <f t="shared" si="45"/>
        <v>8.8027232098854213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2979</v>
      </c>
      <c r="E57" s="49">
        <v>3</v>
      </c>
      <c r="F57" s="3">
        <f t="shared" si="37"/>
        <v>1.0070493454179255E-3</v>
      </c>
      <c r="G57" s="2">
        <v>0.5</v>
      </c>
      <c r="H57" s="3">
        <f t="shared" si="38"/>
        <v>5.02260170768458E-3</v>
      </c>
      <c r="I57" s="3">
        <f t="shared" si="39"/>
        <v>0.99497739829231546</v>
      </c>
      <c r="J57" s="5">
        <f t="shared" si="46"/>
        <v>100000</v>
      </c>
      <c r="K57" s="5">
        <f t="shared" si="40"/>
        <v>502.26017076845801</v>
      </c>
      <c r="L57" s="5">
        <f t="shared" si="41"/>
        <v>498744.34957307886</v>
      </c>
      <c r="M57" s="5">
        <f t="shared" si="32"/>
        <v>6752964.8713493794</v>
      </c>
      <c r="N57" s="33">
        <f t="shared" si="42"/>
        <v>67.529648713493799</v>
      </c>
      <c r="O57" s="4"/>
      <c r="Q57" s="27" t="s">
        <v>40</v>
      </c>
      <c r="R57" s="29">
        <f t="shared" si="33"/>
        <v>100000</v>
      </c>
      <c r="S57" s="29">
        <f t="shared" si="34"/>
        <v>498744.34957307886</v>
      </c>
      <c r="T57" s="35">
        <f t="shared" si="35"/>
        <v>67.529648713493799</v>
      </c>
      <c r="U57" s="42">
        <v>0.96170886472285344</v>
      </c>
      <c r="V57" s="43">
        <f>1-U57</f>
        <v>3.829113527714656E-2</v>
      </c>
      <c r="W57" s="29">
        <f t="shared" si="43"/>
        <v>479646.86221486365</v>
      </c>
      <c r="X57" s="29">
        <f t="shared" si="36"/>
        <v>5891838.1179994112</v>
      </c>
      <c r="Y57" s="35">
        <f t="shared" si="44"/>
        <v>58.918381179994114</v>
      </c>
      <c r="Z57" s="36">
        <f t="shared" si="45"/>
        <v>8.6112675334996851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2927</v>
      </c>
      <c r="E58" s="49">
        <v>1</v>
      </c>
      <c r="F58" s="3">
        <f t="shared" si="37"/>
        <v>3.4164673727365904E-4</v>
      </c>
      <c r="G58" s="2">
        <v>0.5</v>
      </c>
      <c r="H58" s="3">
        <f t="shared" si="38"/>
        <v>1.7067759003242873E-3</v>
      </c>
      <c r="I58" s="3">
        <f t="shared" si="39"/>
        <v>0.99829322409967569</v>
      </c>
      <c r="J58" s="5">
        <f t="shared" si="46"/>
        <v>99497.739829231548</v>
      </c>
      <c r="K58" s="5">
        <f t="shared" si="40"/>
        <v>169.82034447726838</v>
      </c>
      <c r="L58" s="5">
        <f t="shared" si="41"/>
        <v>497064.14828496461</v>
      </c>
      <c r="M58" s="5">
        <f t="shared" si="32"/>
        <v>6254220.5217763009</v>
      </c>
      <c r="N58" s="33">
        <f t="shared" si="42"/>
        <v>62.857915491451863</v>
      </c>
      <c r="O58" s="4"/>
      <c r="Q58" s="27" t="s">
        <v>42</v>
      </c>
      <c r="R58" s="29">
        <f t="shared" si="33"/>
        <v>99497.739829231548</v>
      </c>
      <c r="S58" s="29">
        <f t="shared" si="34"/>
        <v>497064.14828496461</v>
      </c>
      <c r="T58" s="35">
        <f t="shared" si="35"/>
        <v>62.857915491451863</v>
      </c>
      <c r="U58" s="42">
        <v>0.96170886472285344</v>
      </c>
      <c r="V58" s="43">
        <f>1-U58</f>
        <v>3.829113527714656E-2</v>
      </c>
      <c r="W58" s="29">
        <f t="shared" si="43"/>
        <v>478030.9977415654</v>
      </c>
      <c r="X58" s="29">
        <f t="shared" si="36"/>
        <v>5412191.2557845479</v>
      </c>
      <c r="Y58" s="35">
        <f t="shared" si="44"/>
        <v>54.395117568233388</v>
      </c>
      <c r="Z58" s="36">
        <f t="shared" si="45"/>
        <v>8.4627979232184742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2858</v>
      </c>
      <c r="E59" s="49">
        <v>1</v>
      </c>
      <c r="F59" s="3">
        <f t="shared" si="37"/>
        <v>3.4989503149055281E-4</v>
      </c>
      <c r="G59" s="2">
        <v>0.5</v>
      </c>
      <c r="H59" s="3">
        <f t="shared" si="38"/>
        <v>1.7479461632581715E-3</v>
      </c>
      <c r="I59" s="3">
        <f t="shared" si="39"/>
        <v>0.99825205383674187</v>
      </c>
      <c r="J59" s="5">
        <f t="shared" si="46"/>
        <v>99327.919484754282</v>
      </c>
      <c r="K59" s="5">
        <f t="shared" si="40"/>
        <v>173.61985576779281</v>
      </c>
      <c r="L59" s="5">
        <f t="shared" si="41"/>
        <v>496205.54778435198</v>
      </c>
      <c r="M59" s="5">
        <f t="shared" si="32"/>
        <v>5757156.3734913366</v>
      </c>
      <c r="N59" s="33">
        <f t="shared" si="42"/>
        <v>57.961109055294322</v>
      </c>
      <c r="O59" s="4"/>
      <c r="Q59" s="27" t="s">
        <v>44</v>
      </c>
      <c r="R59" s="29">
        <f t="shared" si="33"/>
        <v>99327.919484754282</v>
      </c>
      <c r="S59" s="29">
        <f t="shared" si="34"/>
        <v>496205.54778435198</v>
      </c>
      <c r="T59" s="35">
        <f t="shared" si="35"/>
        <v>57.961109055294322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477891.43916151038</v>
      </c>
      <c r="X59" s="29">
        <f t="shared" si="36"/>
        <v>4934160.2580429828</v>
      </c>
      <c r="Y59" s="35">
        <f t="shared" si="44"/>
        <v>49.675461679234317</v>
      </c>
      <c r="Z59" s="36">
        <f t="shared" si="45"/>
        <v>8.2856473760600053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3567</v>
      </c>
      <c r="E60" s="49">
        <v>5</v>
      </c>
      <c r="F60" s="3">
        <f t="shared" si="37"/>
        <v>1.4017381553125877E-3</v>
      </c>
      <c r="G60" s="2">
        <v>0.5</v>
      </c>
      <c r="H60" s="3">
        <f t="shared" si="38"/>
        <v>6.9842156725799694E-3</v>
      </c>
      <c r="I60" s="3">
        <f t="shared" si="39"/>
        <v>0.99301578432741999</v>
      </c>
      <c r="J60" s="5">
        <f t="shared" si="46"/>
        <v>99154.299628986497</v>
      </c>
      <c r="K60" s="5">
        <f t="shared" si="40"/>
        <v>692.51501347245778</v>
      </c>
      <c r="L60" s="5">
        <f t="shared" si="41"/>
        <v>494040.2106112513</v>
      </c>
      <c r="M60" s="5">
        <f t="shared" si="32"/>
        <v>5260950.8257069848</v>
      </c>
      <c r="N60" s="33">
        <f t="shared" si="42"/>
        <v>53.058221835989983</v>
      </c>
      <c r="O60" s="4"/>
      <c r="Q60" s="27" t="s">
        <v>46</v>
      </c>
      <c r="R60" s="29">
        <f t="shared" si="33"/>
        <v>99154.299628986497</v>
      </c>
      <c r="S60" s="29">
        <f t="shared" si="34"/>
        <v>494040.2106112513</v>
      </c>
      <c r="T60" s="35">
        <f t="shared" si="35"/>
        <v>53.058221835989983</v>
      </c>
      <c r="U60" s="42">
        <v>0.95736753435116873</v>
      </c>
      <c r="V60" s="43">
        <f t="shared" si="47"/>
        <v>4.2632465648831275E-2</v>
      </c>
      <c r="W60" s="29">
        <f t="shared" si="43"/>
        <v>472978.05830322579</v>
      </c>
      <c r="X60" s="29">
        <f t="shared" si="36"/>
        <v>4456268.8188814726</v>
      </c>
      <c r="Y60" s="35">
        <f t="shared" si="44"/>
        <v>44.942769356002181</v>
      </c>
      <c r="Z60" s="36">
        <f t="shared" si="45"/>
        <v>8.1154524799878018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3596</v>
      </c>
      <c r="E61" s="49">
        <v>4</v>
      </c>
      <c r="F61" s="3">
        <f t="shared" si="37"/>
        <v>1.1123470522803114E-3</v>
      </c>
      <c r="G61" s="2">
        <v>0.5</v>
      </c>
      <c r="H61" s="3">
        <f t="shared" si="38"/>
        <v>5.5463117027176921E-3</v>
      </c>
      <c r="I61" s="3">
        <f t="shared" si="39"/>
        <v>0.99445368829728231</v>
      </c>
      <c r="J61" s="5">
        <f t="shared" si="46"/>
        <v>98461.784615514029</v>
      </c>
      <c r="K61" s="5">
        <f t="shared" si="40"/>
        <v>546.09974828349425</v>
      </c>
      <c r="L61" s="5">
        <f t="shared" si="41"/>
        <v>490943.67370686145</v>
      </c>
      <c r="M61" s="5">
        <f t="shared" si="32"/>
        <v>4766910.6150957337</v>
      </c>
      <c r="N61" s="33">
        <f t="shared" si="42"/>
        <v>48.413814899965161</v>
      </c>
      <c r="O61" s="4"/>
      <c r="Q61" s="27" t="s">
        <v>48</v>
      </c>
      <c r="R61" s="29">
        <f t="shared" si="33"/>
        <v>98461.784615514029</v>
      </c>
      <c r="S61" s="29">
        <f t="shared" si="34"/>
        <v>490943.67370686145</v>
      </c>
      <c r="T61" s="35">
        <f t="shared" si="35"/>
        <v>48.413814899965161</v>
      </c>
      <c r="U61" s="42">
        <v>0.95681081085376496</v>
      </c>
      <c r="V61" s="43">
        <f t="shared" si="47"/>
        <v>4.3189189146235041E-2</v>
      </c>
      <c r="W61" s="29">
        <f t="shared" si="43"/>
        <v>469740.2145229883</v>
      </c>
      <c r="X61" s="29">
        <f t="shared" si="36"/>
        <v>3983290.7605782468</v>
      </c>
      <c r="Y61" s="35">
        <f t="shared" si="44"/>
        <v>40.455195649080522</v>
      </c>
      <c r="Z61" s="36">
        <f t="shared" si="45"/>
        <v>7.9586192508846381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3421</v>
      </c>
      <c r="E62" s="49">
        <v>10</v>
      </c>
      <c r="F62" s="3">
        <f t="shared" si="37"/>
        <v>2.9231218941829875E-3</v>
      </c>
      <c r="G62" s="2">
        <v>0.5</v>
      </c>
      <c r="H62" s="3">
        <f t="shared" si="38"/>
        <v>1.4509576320371444E-2</v>
      </c>
      <c r="I62" s="3">
        <f t="shared" si="39"/>
        <v>0.98549042367962858</v>
      </c>
      <c r="J62" s="5">
        <f t="shared" si="46"/>
        <v>97915.684867230535</v>
      </c>
      <c r="K62" s="5">
        <f t="shared" si="40"/>
        <v>1420.7151025425208</v>
      </c>
      <c r="L62" s="5">
        <f t="shared" si="41"/>
        <v>486026.63657979638</v>
      </c>
      <c r="M62" s="5">
        <f t="shared" si="32"/>
        <v>4275966.9413888725</v>
      </c>
      <c r="N62" s="33">
        <f t="shared" si="42"/>
        <v>43.66988748724885</v>
      </c>
      <c r="O62" s="4"/>
      <c r="Q62" s="27" t="s">
        <v>50</v>
      </c>
      <c r="R62" s="29">
        <f t="shared" si="33"/>
        <v>97915.684867230535</v>
      </c>
      <c r="S62" s="29">
        <f t="shared" si="34"/>
        <v>486026.63657979638</v>
      </c>
      <c r="T62" s="35">
        <f t="shared" si="35"/>
        <v>43.66988748724885</v>
      </c>
      <c r="U62" s="42">
        <v>0.94800928093814252</v>
      </c>
      <c r="V62" s="43">
        <f t="shared" si="47"/>
        <v>5.1990719061857482E-2</v>
      </c>
      <c r="W62" s="29">
        <f t="shared" si="43"/>
        <v>460757.76226079668</v>
      </c>
      <c r="X62" s="29">
        <f t="shared" si="36"/>
        <v>3513550.5460552583</v>
      </c>
      <c r="Y62" s="35">
        <f t="shared" si="44"/>
        <v>35.883429205642408</v>
      </c>
      <c r="Z62" s="36">
        <f t="shared" si="45"/>
        <v>7.7864582816064427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3843</v>
      </c>
      <c r="E63" s="49">
        <v>12</v>
      </c>
      <c r="F63" s="3">
        <f t="shared" si="37"/>
        <v>3.1225604996096799E-3</v>
      </c>
      <c r="G63" s="2">
        <v>0.5</v>
      </c>
      <c r="H63" s="3">
        <f t="shared" si="38"/>
        <v>1.5491866769945779E-2</v>
      </c>
      <c r="I63" s="3">
        <f t="shared" si="39"/>
        <v>0.98450813323005426</v>
      </c>
      <c r="J63" s="5">
        <f t="shared" si="46"/>
        <v>96494.969764688023</v>
      </c>
      <c r="K63" s="5">
        <f t="shared" si="40"/>
        <v>1494.8872155644931</v>
      </c>
      <c r="L63" s="5">
        <f t="shared" si="41"/>
        <v>478737.63078452891</v>
      </c>
      <c r="M63" s="5">
        <f t="shared" si="32"/>
        <v>3789940.3048090758</v>
      </c>
      <c r="N63" s="33">
        <f t="shared" si="42"/>
        <v>39.276040129876186</v>
      </c>
      <c r="O63" s="4"/>
      <c r="Q63" s="27" t="s">
        <v>52</v>
      </c>
      <c r="R63" s="29">
        <f t="shared" si="33"/>
        <v>96494.969764688023</v>
      </c>
      <c r="S63" s="29">
        <f t="shared" si="34"/>
        <v>478737.63078452891</v>
      </c>
      <c r="T63" s="35">
        <f t="shared" si="35"/>
        <v>39.276040129876186</v>
      </c>
      <c r="U63" s="42">
        <v>0.94216194080535964</v>
      </c>
      <c r="V63" s="43">
        <f t="shared" si="47"/>
        <v>5.7838059194640357E-2</v>
      </c>
      <c r="W63" s="29">
        <f t="shared" si="43"/>
        <v>451048.37535651145</v>
      </c>
      <c r="X63" s="29">
        <f t="shared" si="36"/>
        <v>3052792.7837944617</v>
      </c>
      <c r="Y63" s="35">
        <f t="shared" si="44"/>
        <v>31.636807506536158</v>
      </c>
      <c r="Z63" s="36">
        <f t="shared" si="45"/>
        <v>7.6392326233400283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3895</v>
      </c>
      <c r="E64" s="49">
        <v>16</v>
      </c>
      <c r="F64" s="3">
        <f t="shared" si="37"/>
        <v>4.1078305519897306E-3</v>
      </c>
      <c r="G64" s="2">
        <v>0.5</v>
      </c>
      <c r="H64" s="3">
        <f t="shared" si="38"/>
        <v>2.0330368487928848E-2</v>
      </c>
      <c r="I64" s="3">
        <f t="shared" si="39"/>
        <v>0.9796696315120712</v>
      </c>
      <c r="J64" s="5">
        <f t="shared" si="46"/>
        <v>95000.08254912353</v>
      </c>
      <c r="K64" s="5">
        <f t="shared" si="40"/>
        <v>1931.3866846073404</v>
      </c>
      <c r="L64" s="5">
        <f t="shared" si="41"/>
        <v>470171.94603409932</v>
      </c>
      <c r="M64" s="5">
        <f t="shared" si="32"/>
        <v>3311202.674024547</v>
      </c>
      <c r="N64" s="33">
        <f t="shared" si="42"/>
        <v>34.854734703123647</v>
      </c>
      <c r="O64" s="4"/>
      <c r="Q64" s="27" t="s">
        <v>54</v>
      </c>
      <c r="R64" s="29">
        <f t="shared" si="33"/>
        <v>95000.08254912353</v>
      </c>
      <c r="S64" s="29">
        <f t="shared" si="34"/>
        <v>470171.94603409932</v>
      </c>
      <c r="T64" s="35">
        <f t="shared" si="35"/>
        <v>34.854734703123647</v>
      </c>
      <c r="U64" s="42">
        <v>0.92489605986448908</v>
      </c>
      <c r="V64" s="43">
        <f t="shared" si="47"/>
        <v>7.5103940135510916E-2</v>
      </c>
      <c r="W64" s="29">
        <f t="shared" si="43"/>
        <v>434860.18034575763</v>
      </c>
      <c r="X64" s="29">
        <f t="shared" si="36"/>
        <v>2601744.4084379505</v>
      </c>
      <c r="Y64" s="35">
        <f t="shared" si="44"/>
        <v>27.386759449315385</v>
      </c>
      <c r="Z64" s="36">
        <f t="shared" si="45"/>
        <v>7.4679752538082624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4299</v>
      </c>
      <c r="E65" s="49">
        <v>28</v>
      </c>
      <c r="F65" s="3">
        <f t="shared" si="37"/>
        <v>6.5131425913003025E-3</v>
      </c>
      <c r="G65" s="2">
        <v>0.5</v>
      </c>
      <c r="H65" s="3">
        <f t="shared" si="38"/>
        <v>3.204394598306249E-2</v>
      </c>
      <c r="I65" s="3">
        <f t="shared" si="39"/>
        <v>0.96795605401693752</v>
      </c>
      <c r="J65" s="5">
        <f t="shared" si="46"/>
        <v>93068.695864516194</v>
      </c>
      <c r="K65" s="5">
        <f t="shared" si="40"/>
        <v>2982.2882629966284</v>
      </c>
      <c r="L65" s="5">
        <f t="shared" si="41"/>
        <v>457887.75866508938</v>
      </c>
      <c r="M65" s="5">
        <f t="shared" si="32"/>
        <v>2841030.7279904475</v>
      </c>
      <c r="N65" s="33">
        <f t="shared" si="42"/>
        <v>30.526168886327248</v>
      </c>
      <c r="O65" s="4"/>
      <c r="Q65" s="27" t="s">
        <v>56</v>
      </c>
      <c r="R65" s="29">
        <f t="shared" si="33"/>
        <v>93068.695864516194</v>
      </c>
      <c r="S65" s="29">
        <f t="shared" si="34"/>
        <v>457887.75866508938</v>
      </c>
      <c r="T65" s="35">
        <f t="shared" si="35"/>
        <v>30.526168886327248</v>
      </c>
      <c r="U65" s="42">
        <v>0.89970667843387275</v>
      </c>
      <c r="V65" s="43">
        <f t="shared" si="47"/>
        <v>0.10029332156612725</v>
      </c>
      <c r="W65" s="29">
        <f t="shared" si="43"/>
        <v>411964.67444409832</v>
      </c>
      <c r="X65" s="29">
        <f t="shared" si="36"/>
        <v>2166884.2280921931</v>
      </c>
      <c r="Y65" s="35">
        <f t="shared" si="44"/>
        <v>23.282632339090824</v>
      </c>
      <c r="Z65" s="36">
        <f t="shared" si="45"/>
        <v>7.2435365472364239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3969</v>
      </c>
      <c r="E66" s="49">
        <v>39</v>
      </c>
      <c r="F66" s="3">
        <f t="shared" si="37"/>
        <v>9.8261526832955411E-3</v>
      </c>
      <c r="G66" s="2">
        <v>0.5</v>
      </c>
      <c r="H66" s="3">
        <f t="shared" si="38"/>
        <v>4.7952784950202887E-2</v>
      </c>
      <c r="I66" s="3">
        <f t="shared" si="39"/>
        <v>0.95204721504979717</v>
      </c>
      <c r="J66" s="5">
        <f t="shared" si="46"/>
        <v>90086.407601519561</v>
      </c>
      <c r="K66" s="5">
        <f t="shared" si="40"/>
        <v>4319.8941306519901</v>
      </c>
      <c r="L66" s="5">
        <f t="shared" si="41"/>
        <v>439632.30268096784</v>
      </c>
      <c r="M66" s="5">
        <f t="shared" si="32"/>
        <v>2383142.969325358</v>
      </c>
      <c r="N66" s="33">
        <f t="shared" si="42"/>
        <v>26.453968281949336</v>
      </c>
      <c r="O66" s="4"/>
      <c r="Q66" s="27" t="s">
        <v>58</v>
      </c>
      <c r="R66" s="29">
        <f t="shared" si="33"/>
        <v>90086.407601519561</v>
      </c>
      <c r="S66" s="29">
        <f t="shared" si="34"/>
        <v>439632.30268096784</v>
      </c>
      <c r="T66" s="35">
        <f t="shared" si="35"/>
        <v>26.453968281949336</v>
      </c>
      <c r="U66" s="42">
        <v>0.86438699185239576</v>
      </c>
      <c r="V66" s="43">
        <f t="shared" si="47"/>
        <v>0.13561300814760424</v>
      </c>
      <c r="W66" s="29">
        <f t="shared" si="43"/>
        <v>380012.44363554375</v>
      </c>
      <c r="X66" s="29">
        <f t="shared" si="36"/>
        <v>1754919.5536480946</v>
      </c>
      <c r="Y66" s="35">
        <f t="shared" si="44"/>
        <v>19.480403319118398</v>
      </c>
      <c r="Z66" s="36">
        <f t="shared" si="45"/>
        <v>6.9735649628309382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3189</v>
      </c>
      <c r="E67" s="49">
        <v>40</v>
      </c>
      <c r="F67" s="3">
        <f t="shared" si="37"/>
        <v>1.2543116964565695E-2</v>
      </c>
      <c r="G67" s="2">
        <v>0.5</v>
      </c>
      <c r="H67" s="3">
        <f t="shared" si="38"/>
        <v>6.0808756460930369E-2</v>
      </c>
      <c r="I67" s="3">
        <f t="shared" si="39"/>
        <v>0.93919124353906969</v>
      </c>
      <c r="J67" s="5">
        <f t="shared" si="46"/>
        <v>85766.513470867576</v>
      </c>
      <c r="K67" s="5">
        <f t="shared" si="40"/>
        <v>5215.3550301530904</v>
      </c>
      <c r="L67" s="5">
        <f t="shared" si="41"/>
        <v>415794.17977895518</v>
      </c>
      <c r="M67" s="5">
        <f t="shared" si="32"/>
        <v>1943510.6666443904</v>
      </c>
      <c r="N67" s="33">
        <f t="shared" si="42"/>
        <v>22.660483538304788</v>
      </c>
      <c r="O67" s="4"/>
      <c r="Q67" s="27" t="s">
        <v>60</v>
      </c>
      <c r="R67" s="29">
        <f t="shared" si="33"/>
        <v>85766.513470867576</v>
      </c>
      <c r="S67" s="29">
        <f t="shared" si="34"/>
        <v>415794.17977895518</v>
      </c>
      <c r="T67" s="35">
        <f t="shared" si="35"/>
        <v>22.660483538304788</v>
      </c>
      <c r="U67" s="42">
        <v>0.82345390469096191</v>
      </c>
      <c r="V67" s="43">
        <f t="shared" si="47"/>
        <v>0.17654609530903809</v>
      </c>
      <c r="W67" s="29">
        <f t="shared" si="43"/>
        <v>342387.34088675643</v>
      </c>
      <c r="X67" s="29">
        <f t="shared" si="36"/>
        <v>1374907.1100125508</v>
      </c>
      <c r="Y67" s="35">
        <f t="shared" si="44"/>
        <v>16.030814992608594</v>
      </c>
      <c r="Z67" s="36">
        <f t="shared" si="45"/>
        <v>6.6296685456961946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2458</v>
      </c>
      <c r="E68" s="49">
        <v>46</v>
      </c>
      <c r="F68" s="3">
        <f t="shared" si="37"/>
        <v>1.8714401952807162E-2</v>
      </c>
      <c r="G68" s="2">
        <v>0.5</v>
      </c>
      <c r="H68" s="3">
        <f t="shared" si="38"/>
        <v>8.938981733385154E-2</v>
      </c>
      <c r="I68" s="3">
        <f t="shared" si="39"/>
        <v>0.91061018266614846</v>
      </c>
      <c r="J68" s="5">
        <f t="shared" si="46"/>
        <v>80551.158440714484</v>
      </c>
      <c r="K68" s="5">
        <f t="shared" si="40"/>
        <v>7200.4533390456018</v>
      </c>
      <c r="L68" s="5">
        <f t="shared" si="41"/>
        <v>384754.65885595838</v>
      </c>
      <c r="M68" s="5">
        <f t="shared" si="32"/>
        <v>1527716.4868654353</v>
      </c>
      <c r="N68" s="33">
        <f t="shared" si="42"/>
        <v>18.96579163401892</v>
      </c>
      <c r="O68" s="4"/>
      <c r="Q68" s="27" t="s">
        <v>62</v>
      </c>
      <c r="R68" s="29">
        <f t="shared" si="33"/>
        <v>80551.158440714484</v>
      </c>
      <c r="S68" s="29">
        <f t="shared" si="34"/>
        <v>384754.65885595838</v>
      </c>
      <c r="T68" s="35">
        <f t="shared" si="35"/>
        <v>18.96579163401892</v>
      </c>
      <c r="U68" s="42">
        <v>0.7557222850963411</v>
      </c>
      <c r="V68" s="43">
        <f t="shared" si="47"/>
        <v>0.2442777149036589</v>
      </c>
      <c r="W68" s="29">
        <f t="shared" si="43"/>
        <v>290767.66999208805</v>
      </c>
      <c r="X68" s="29">
        <f t="shared" si="36"/>
        <v>1032519.7691257943</v>
      </c>
      <c r="Y68" s="35">
        <f t="shared" si="44"/>
        <v>12.818186468239649</v>
      </c>
      <c r="Z68" s="36">
        <f t="shared" si="45"/>
        <v>6.1476051657792716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1774</v>
      </c>
      <c r="E69" s="49">
        <v>52</v>
      </c>
      <c r="F69" s="3">
        <f t="shared" si="37"/>
        <v>2.9312288613303268E-2</v>
      </c>
      <c r="G69" s="2">
        <v>0.5</v>
      </c>
      <c r="H69" s="3">
        <f t="shared" si="38"/>
        <v>0.13655462184873948</v>
      </c>
      <c r="I69" s="3">
        <f t="shared" si="39"/>
        <v>0.86344537815126055</v>
      </c>
      <c r="J69" s="5">
        <f t="shared" si="46"/>
        <v>73350.705101668878</v>
      </c>
      <c r="K69" s="5">
        <f t="shared" si="40"/>
        <v>10016.3777974968</v>
      </c>
      <c r="L69" s="5">
        <f t="shared" si="41"/>
        <v>341712.58101460239</v>
      </c>
      <c r="M69" s="5">
        <f t="shared" si="32"/>
        <v>1142961.8280094769</v>
      </c>
      <c r="N69" s="33">
        <f t="shared" si="42"/>
        <v>15.582151888318688</v>
      </c>
      <c r="O69" s="4"/>
      <c r="Q69" s="27" t="s">
        <v>64</v>
      </c>
      <c r="R69" s="29">
        <f t="shared" si="33"/>
        <v>73350.705101668878</v>
      </c>
      <c r="S69" s="29">
        <f t="shared" si="34"/>
        <v>341712.58101460239</v>
      </c>
      <c r="T69" s="35">
        <f t="shared" si="35"/>
        <v>15.582151888318688</v>
      </c>
      <c r="U69" s="42">
        <v>0.69850988448397933</v>
      </c>
      <c r="V69" s="43">
        <f t="shared" si="47"/>
        <v>0.30149011551602067</v>
      </c>
      <c r="W69" s="29">
        <f t="shared" si="43"/>
        <v>238689.61549123234</v>
      </c>
      <c r="X69" s="29">
        <f t="shared" si="36"/>
        <v>741752.0991337063</v>
      </c>
      <c r="Y69" s="35">
        <f t="shared" si="44"/>
        <v>10.112405846754838</v>
      </c>
      <c r="Z69" s="36">
        <f t="shared" si="45"/>
        <v>5.4697460415638499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1072</v>
      </c>
      <c r="E70" s="49">
        <v>35</v>
      </c>
      <c r="F70" s="3">
        <f t="shared" si="37"/>
        <v>3.2649253731343281E-2</v>
      </c>
      <c r="G70" s="2">
        <v>0.5</v>
      </c>
      <c r="H70" s="3">
        <f t="shared" si="38"/>
        <v>0.15092712376024148</v>
      </c>
      <c r="I70" s="3">
        <f t="shared" si="39"/>
        <v>0.84907287623975858</v>
      </c>
      <c r="J70" s="5">
        <f t="shared" si="46"/>
        <v>63334.327304172082</v>
      </c>
      <c r="K70" s="5">
        <f t="shared" si="40"/>
        <v>9558.867855308421</v>
      </c>
      <c r="L70" s="5">
        <f t="shared" si="41"/>
        <v>292774.46688258939</v>
      </c>
      <c r="M70" s="5">
        <f t="shared" si="32"/>
        <v>801249.24699487456</v>
      </c>
      <c r="N70" s="33">
        <f t="shared" si="42"/>
        <v>12.651105349974927</v>
      </c>
      <c r="O70" s="4"/>
      <c r="Q70" s="27" t="s">
        <v>66</v>
      </c>
      <c r="R70" s="29">
        <f t="shared" si="33"/>
        <v>63334.327304172082</v>
      </c>
      <c r="S70" s="29">
        <f t="shared" si="34"/>
        <v>292774.46688258939</v>
      </c>
      <c r="T70" s="35">
        <f t="shared" si="35"/>
        <v>12.651105349974927</v>
      </c>
      <c r="U70" s="42">
        <v>0.67065690345363116</v>
      </c>
      <c r="V70" s="43">
        <f t="shared" si="47"/>
        <v>0.32934309654636884</v>
      </c>
      <c r="W70" s="29">
        <f t="shared" si="43"/>
        <v>196351.21736976507</v>
      </c>
      <c r="X70" s="29">
        <f t="shared" si="36"/>
        <v>503062.48364247393</v>
      </c>
      <c r="Y70" s="35">
        <f t="shared" si="44"/>
        <v>7.9429671878639381</v>
      </c>
      <c r="Z70" s="36">
        <f t="shared" si="45"/>
        <v>4.7081381621109886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636</v>
      </c>
      <c r="E71" s="49">
        <v>38</v>
      </c>
      <c r="F71" s="3">
        <f t="shared" si="37"/>
        <v>5.9748427672955975E-2</v>
      </c>
      <c r="G71" s="2">
        <v>0.5</v>
      </c>
      <c r="H71" s="3">
        <f t="shared" si="38"/>
        <v>0.25991792065663472</v>
      </c>
      <c r="I71" s="3">
        <f t="shared" si="39"/>
        <v>0.74008207934336534</v>
      </c>
      <c r="J71" s="5">
        <f t="shared" si="46"/>
        <v>53775.459448863665</v>
      </c>
      <c r="K71" s="5">
        <f t="shared" si="40"/>
        <v>13977.205602303824</v>
      </c>
      <c r="L71" s="5">
        <f t="shared" si="41"/>
        <v>233934.2832385588</v>
      </c>
      <c r="M71" s="5">
        <f>L71+M72</f>
        <v>508474.78011228517</v>
      </c>
      <c r="N71" s="33">
        <f t="shared" si="42"/>
        <v>9.4555171694219684</v>
      </c>
      <c r="O71" s="4"/>
      <c r="Q71" s="27" t="s">
        <v>68</v>
      </c>
      <c r="R71" s="29">
        <f t="shared" si="33"/>
        <v>53775.459448863665</v>
      </c>
      <c r="S71" s="29">
        <f t="shared" si="34"/>
        <v>233934.2832385588</v>
      </c>
      <c r="T71" s="35">
        <f t="shared" si="35"/>
        <v>9.4555171694219684</v>
      </c>
      <c r="U71" s="42">
        <v>0.63527807449444496</v>
      </c>
      <c r="V71" s="43">
        <f t="shared" si="47"/>
        <v>0.36472192550555504</v>
      </c>
      <c r="W71" s="29">
        <f t="shared" si="43"/>
        <v>148613.32101402973</v>
      </c>
      <c r="X71" s="29">
        <f>X72+W71</f>
        <v>306711.26627270889</v>
      </c>
      <c r="Y71" s="35">
        <f t="shared" si="44"/>
        <v>5.7035545472999214</v>
      </c>
      <c r="Z71" s="36">
        <f t="shared" si="45"/>
        <v>3.751962622122047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407</v>
      </c>
      <c r="E72" s="50">
        <v>59</v>
      </c>
      <c r="F72" s="17">
        <f t="shared" si="37"/>
        <v>0.14496314496314497</v>
      </c>
      <c r="G72" s="12"/>
      <c r="H72" s="17">
        <v>1</v>
      </c>
      <c r="I72" s="17">
        <f t="shared" si="39"/>
        <v>0</v>
      </c>
      <c r="J72" s="21">
        <f t="shared" si="46"/>
        <v>39798.253846559841</v>
      </c>
      <c r="K72" s="21">
        <f t="shared" si="40"/>
        <v>39798.253846559841</v>
      </c>
      <c r="L72" s="21">
        <f>K72/F72</f>
        <v>274540.49687372637</v>
      </c>
      <c r="M72" s="21">
        <f>L72</f>
        <v>274540.49687372637</v>
      </c>
      <c r="N72" s="34">
        <f t="shared" si="42"/>
        <v>6.898305084745763</v>
      </c>
      <c r="O72" s="4"/>
      <c r="Q72" s="30" t="s">
        <v>69</v>
      </c>
      <c r="R72" s="31">
        <f t="shared" si="33"/>
        <v>39798.253846559841</v>
      </c>
      <c r="S72" s="31">
        <f t="shared" si="34"/>
        <v>274540.49687372637</v>
      </c>
      <c r="T72" s="38">
        <f t="shared" si="35"/>
        <v>6.898305084745763</v>
      </c>
      <c r="U72" s="44">
        <v>0.57586384179742911</v>
      </c>
      <c r="V72" s="45">
        <f t="shared" si="47"/>
        <v>0.42413615820257089</v>
      </c>
      <c r="W72" s="31">
        <f t="shared" si="43"/>
        <v>158097.94525867913</v>
      </c>
      <c r="X72" s="31">
        <f>W72</f>
        <v>158097.94525867913</v>
      </c>
      <c r="Y72" s="38">
        <f t="shared" si="44"/>
        <v>3.9724844679924347</v>
      </c>
      <c r="Z72" s="37">
        <f t="shared" si="45"/>
        <v>2.9258206167533283</v>
      </c>
    </row>
    <row r="73" spans="1:26" s="2" customFormat="1" ht="13.2" x14ac:dyDescent="0.25">
      <c r="B73" s="2" t="s">
        <v>70</v>
      </c>
      <c r="D73" s="25">
        <f>SUM(D54:D72)</f>
        <v>48855</v>
      </c>
      <c r="E73" s="25">
        <f>SUM(E54:E72)</f>
        <v>389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73.953758752926944</v>
      </c>
      <c r="F78" s="54">
        <f>$Y$4</f>
        <v>66.958935910027023</v>
      </c>
      <c r="G78" s="54">
        <f>E78-F78</f>
        <v>6.9948228428999215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81.315711970264132</v>
      </c>
      <c r="F79" s="54">
        <f>$Y$29</f>
        <v>71.65215724349261</v>
      </c>
      <c r="G79" s="54">
        <f t="shared" ref="G79:G80" si="48">E79-F79</f>
        <v>9.6635547267715225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77.529648713493799</v>
      </c>
      <c r="F80" s="54">
        <f>$Y$54</f>
        <v>68.535469827222641</v>
      </c>
      <c r="G80" s="54">
        <f t="shared" si="48"/>
        <v>8.9941788862711576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2026-01-22T06:46:24Z</dcterms:modified>
  <cp:category/>
  <cp:contentStatus/>
</cp:coreProperties>
</file>