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5161D543-B968-412C-955B-9185345B19E7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V71" i="16"/>
  <c r="V70" i="16"/>
  <c r="V69" i="16"/>
  <c r="F69" i="16"/>
  <c r="H69" i="16" s="1"/>
  <c r="I69" i="16" s="1"/>
  <c r="V68" i="16"/>
  <c r="V67" i="16"/>
  <c r="V66" i="16"/>
  <c r="V65" i="16"/>
  <c r="F65" i="16"/>
  <c r="H65" i="16" s="1"/>
  <c r="I65" i="16" s="1"/>
  <c r="V64" i="16"/>
  <c r="V63" i="16"/>
  <c r="F63" i="16"/>
  <c r="H63" i="16" s="1"/>
  <c r="I63" i="16" s="1"/>
  <c r="V62" i="16"/>
  <c r="V61" i="16"/>
  <c r="F61" i="16"/>
  <c r="H61" i="16" s="1"/>
  <c r="I61" i="16" s="1"/>
  <c r="V60" i="16"/>
  <c r="V59" i="16"/>
  <c r="F59" i="16"/>
  <c r="H59" i="16" s="1"/>
  <c r="I59" i="16" s="1"/>
  <c r="V58" i="16"/>
  <c r="V57" i="16"/>
  <c r="F57" i="16"/>
  <c r="H57" i="16" s="1"/>
  <c r="I57" i="16" s="1"/>
  <c r="V56" i="16"/>
  <c r="V55" i="16"/>
  <c r="F55" i="16"/>
  <c r="H55" i="16" s="1"/>
  <c r="I55" i="16" s="1"/>
  <c r="V54" i="16"/>
  <c r="R54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F43" i="16"/>
  <c r="H43" i="16" s="1"/>
  <c r="I43" i="16" s="1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F38" i="16"/>
  <c r="H38" i="16" s="1"/>
  <c r="I38" i="16" s="1"/>
  <c r="V37" i="16"/>
  <c r="F37" i="16"/>
  <c r="H37" i="16" s="1"/>
  <c r="I37" i="16" s="1"/>
  <c r="V36" i="16"/>
  <c r="F36" i="16"/>
  <c r="H36" i="16" s="1"/>
  <c r="I36" i="16" s="1"/>
  <c r="V35" i="16"/>
  <c r="F35" i="16"/>
  <c r="H35" i="16" s="1"/>
  <c r="I35" i="16" s="1"/>
  <c r="V34" i="16"/>
  <c r="F34" i="16"/>
  <c r="H34" i="16" s="1"/>
  <c r="I34" i="16" s="1"/>
  <c r="V33" i="16"/>
  <c r="F33" i="16"/>
  <c r="H33" i="16" s="1"/>
  <c r="I33" i="16" s="1"/>
  <c r="V32" i="16"/>
  <c r="F32" i="16"/>
  <c r="H32" i="16" s="1"/>
  <c r="I32" i="16" s="1"/>
  <c r="V31" i="16"/>
  <c r="F31" i="16"/>
  <c r="H31" i="16" s="1"/>
  <c r="I31" i="16" s="1"/>
  <c r="V30" i="16"/>
  <c r="F30" i="16"/>
  <c r="H30" i="16" s="1"/>
  <c r="I30" i="16" s="1"/>
  <c r="V29" i="16"/>
  <c r="R29" i="16"/>
  <c r="F29" i="16"/>
  <c r="H29" i="16" s="1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F19" i="16"/>
  <c r="H19" i="16" s="1"/>
  <c r="I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F13" i="16"/>
  <c r="H13" i="16" s="1"/>
  <c r="I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F8" i="16"/>
  <c r="H8" i="16" s="1"/>
  <c r="I8" i="16" s="1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V72" i="15"/>
  <c r="I72" i="15"/>
  <c r="F72" i="15"/>
  <c r="V71" i="15"/>
  <c r="F71" i="15"/>
  <c r="H71" i="15" s="1"/>
  <c r="I71" i="15" s="1"/>
  <c r="V70" i="15"/>
  <c r="V69" i="15"/>
  <c r="F69" i="15"/>
  <c r="H69" i="15" s="1"/>
  <c r="I69" i="15" s="1"/>
  <c r="V68" i="15"/>
  <c r="F68" i="15"/>
  <c r="H68" i="15" s="1"/>
  <c r="I68" i="15" s="1"/>
  <c r="V67" i="15"/>
  <c r="F67" i="15"/>
  <c r="H67" i="15" s="1"/>
  <c r="I67" i="15" s="1"/>
  <c r="V66" i="15"/>
  <c r="V65" i="15"/>
  <c r="V64" i="15"/>
  <c r="F64" i="15"/>
  <c r="H64" i="15" s="1"/>
  <c r="I64" i="15" s="1"/>
  <c r="V63" i="15"/>
  <c r="F63" i="15"/>
  <c r="H63" i="15" s="1"/>
  <c r="I63" i="15" s="1"/>
  <c r="V62" i="15"/>
  <c r="V61" i="15"/>
  <c r="V60" i="15"/>
  <c r="F60" i="15"/>
  <c r="H60" i="15" s="1"/>
  <c r="I60" i="15" s="1"/>
  <c r="V59" i="15"/>
  <c r="F59" i="15"/>
  <c r="H59" i="15" s="1"/>
  <c r="I59" i="15" s="1"/>
  <c r="V58" i="15"/>
  <c r="V57" i="15"/>
  <c r="V56" i="15"/>
  <c r="V55" i="15"/>
  <c r="V54" i="15"/>
  <c r="R54" i="15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F44" i="15"/>
  <c r="H44" i="15" s="1"/>
  <c r="I44" i="15" s="1"/>
  <c r="V43" i="15"/>
  <c r="F43" i="15"/>
  <c r="H43" i="15" s="1"/>
  <c r="I43" i="15" s="1"/>
  <c r="V42" i="15"/>
  <c r="H42" i="15"/>
  <c r="I42" i="15" s="1"/>
  <c r="F42" i="15"/>
  <c r="V41" i="15"/>
  <c r="H41" i="15"/>
  <c r="I41" i="15" s="1"/>
  <c r="F41" i="15"/>
  <c r="V40" i="15"/>
  <c r="F40" i="15"/>
  <c r="H40" i="15" s="1"/>
  <c r="I40" i="15" s="1"/>
  <c r="V39" i="15"/>
  <c r="F39" i="15"/>
  <c r="H39" i="15" s="1"/>
  <c r="I39" i="15" s="1"/>
  <c r="V38" i="15"/>
  <c r="I38" i="15"/>
  <c r="H38" i="15"/>
  <c r="F38" i="15"/>
  <c r="V37" i="15"/>
  <c r="F37" i="15"/>
  <c r="H37" i="15" s="1"/>
  <c r="I37" i="15" s="1"/>
  <c r="V36" i="15"/>
  <c r="H36" i="15"/>
  <c r="I36" i="15" s="1"/>
  <c r="F36" i="15"/>
  <c r="V35" i="15"/>
  <c r="H35" i="15"/>
  <c r="I35" i="15" s="1"/>
  <c r="F35" i="15"/>
  <c r="V34" i="15"/>
  <c r="F34" i="15"/>
  <c r="H34" i="15" s="1"/>
  <c r="I34" i="15" s="1"/>
  <c r="V33" i="15"/>
  <c r="F33" i="15"/>
  <c r="H33" i="15" s="1"/>
  <c r="I33" i="15" s="1"/>
  <c r="V32" i="15"/>
  <c r="F32" i="15"/>
  <c r="H32" i="15" s="1"/>
  <c r="I32" i="15" s="1"/>
  <c r="V31" i="15"/>
  <c r="F31" i="15"/>
  <c r="H31" i="15" s="1"/>
  <c r="I31" i="15" s="1"/>
  <c r="V30" i="15"/>
  <c r="H30" i="15"/>
  <c r="I30" i="15" s="1"/>
  <c r="F30" i="15"/>
  <c r="V29" i="15"/>
  <c r="R29" i="15"/>
  <c r="H29" i="15"/>
  <c r="F29" i="15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F19" i="15"/>
  <c r="H19" i="15" s="1"/>
  <c r="I19" i="15" s="1"/>
  <c r="V18" i="15"/>
  <c r="F18" i="15"/>
  <c r="H18" i="15" s="1"/>
  <c r="I18" i="15" s="1"/>
  <c r="V17" i="15"/>
  <c r="H17" i="15"/>
  <c r="I17" i="15" s="1"/>
  <c r="F17" i="15"/>
  <c r="V16" i="15"/>
  <c r="F16" i="15"/>
  <c r="H16" i="15" s="1"/>
  <c r="I16" i="15" s="1"/>
  <c r="V15" i="15"/>
  <c r="H15" i="15"/>
  <c r="I15" i="15" s="1"/>
  <c r="F15" i="15"/>
  <c r="V14" i="15"/>
  <c r="F14" i="15"/>
  <c r="H14" i="15" s="1"/>
  <c r="I14" i="15" s="1"/>
  <c r="V13" i="15"/>
  <c r="F13" i="15"/>
  <c r="H13" i="15" s="1"/>
  <c r="I13" i="15" s="1"/>
  <c r="V12" i="15"/>
  <c r="H12" i="15"/>
  <c r="I12" i="15" s="1"/>
  <c r="F12" i="15"/>
  <c r="V11" i="15"/>
  <c r="I11" i="15"/>
  <c r="H11" i="15"/>
  <c r="F11" i="15"/>
  <c r="V10" i="15"/>
  <c r="F10" i="15"/>
  <c r="H10" i="15" s="1"/>
  <c r="I10" i="15" s="1"/>
  <c r="V9" i="15"/>
  <c r="F9" i="15"/>
  <c r="H9" i="15" s="1"/>
  <c r="I9" i="15" s="1"/>
  <c r="V8" i="15"/>
  <c r="F8" i="15"/>
  <c r="H8" i="15" s="1"/>
  <c r="I8" i="15" s="1"/>
  <c r="V7" i="15"/>
  <c r="F7" i="15"/>
  <c r="H7" i="15" s="1"/>
  <c r="I7" i="15" s="1"/>
  <c r="V6" i="15"/>
  <c r="F6" i="15"/>
  <c r="H6" i="15" s="1"/>
  <c r="I6" i="15" s="1"/>
  <c r="V5" i="15"/>
  <c r="H5" i="15"/>
  <c r="I5" i="15" s="1"/>
  <c r="F5" i="15"/>
  <c r="V4" i="15"/>
  <c r="R4" i="15"/>
  <c r="F4" i="15"/>
  <c r="H4" i="15" s="1"/>
  <c r="V72" i="14"/>
  <c r="I72" i="14"/>
  <c r="E72" i="14"/>
  <c r="D72" i="14"/>
  <c r="V71" i="14"/>
  <c r="E71" i="14"/>
  <c r="D71" i="14"/>
  <c r="V70" i="14"/>
  <c r="E70" i="14"/>
  <c r="D70" i="14"/>
  <c r="V69" i="14"/>
  <c r="E69" i="14"/>
  <c r="F69" i="14" s="1"/>
  <c r="H69" i="14" s="1"/>
  <c r="I69" i="14" s="1"/>
  <c r="D69" i="14"/>
  <c r="V68" i="14"/>
  <c r="E68" i="14"/>
  <c r="D68" i="14"/>
  <c r="V67" i="14"/>
  <c r="E67" i="14"/>
  <c r="D67" i="14"/>
  <c r="V66" i="14"/>
  <c r="E66" i="14"/>
  <c r="D66" i="14"/>
  <c r="V65" i="14"/>
  <c r="E65" i="14"/>
  <c r="D65" i="14"/>
  <c r="V64" i="14"/>
  <c r="E64" i="14"/>
  <c r="D64" i="14"/>
  <c r="V63" i="14"/>
  <c r="E63" i="14"/>
  <c r="D63" i="14"/>
  <c r="V62" i="14"/>
  <c r="E62" i="14"/>
  <c r="F62" i="14" s="1"/>
  <c r="H62" i="14" s="1"/>
  <c r="I62" i="14" s="1"/>
  <c r="D62" i="14"/>
  <c r="V61" i="14"/>
  <c r="E61" i="14"/>
  <c r="D61" i="14"/>
  <c r="V60" i="14"/>
  <c r="E60" i="14"/>
  <c r="D60" i="14"/>
  <c r="V59" i="14"/>
  <c r="E59" i="14"/>
  <c r="D59" i="14"/>
  <c r="V58" i="14"/>
  <c r="E58" i="14"/>
  <c r="F58" i="14" s="1"/>
  <c r="H58" i="14" s="1"/>
  <c r="I58" i="14" s="1"/>
  <c r="D58" i="14"/>
  <c r="V57" i="14"/>
  <c r="E57" i="14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H39" i="14"/>
  <c r="I39" i="14" s="1"/>
  <c r="F39" i="14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H35" i="14"/>
  <c r="I35" i="14" s="1"/>
  <c r="F35" i="14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I29" i="14" s="1"/>
  <c r="J30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H13" i="14"/>
  <c r="I13" i="14" s="1"/>
  <c r="F13" i="14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V72" i="13"/>
  <c r="I72" i="13"/>
  <c r="E72" i="13"/>
  <c r="D72" i="13"/>
  <c r="V71" i="13"/>
  <c r="E71" i="13"/>
  <c r="D71" i="13"/>
  <c r="V70" i="13"/>
  <c r="E70" i="13"/>
  <c r="D70" i="13"/>
  <c r="V69" i="13"/>
  <c r="E69" i="13"/>
  <c r="D69" i="13"/>
  <c r="V68" i="13"/>
  <c r="E68" i="13"/>
  <c r="D68" i="13"/>
  <c r="V67" i="13"/>
  <c r="E67" i="13"/>
  <c r="D67" i="13"/>
  <c r="V66" i="13"/>
  <c r="E66" i="13"/>
  <c r="D66" i="13"/>
  <c r="V65" i="13"/>
  <c r="E65" i="13"/>
  <c r="F65" i="13" s="1"/>
  <c r="H65" i="13" s="1"/>
  <c r="I65" i="13" s="1"/>
  <c r="D65" i="13"/>
  <c r="V64" i="13"/>
  <c r="E64" i="13"/>
  <c r="D64" i="13"/>
  <c r="V63" i="13"/>
  <c r="E63" i="13"/>
  <c r="D63" i="13"/>
  <c r="V62" i="13"/>
  <c r="E62" i="13"/>
  <c r="D62" i="13"/>
  <c r="V61" i="13"/>
  <c r="E61" i="13"/>
  <c r="F61" i="13" s="1"/>
  <c r="H61" i="13" s="1"/>
  <c r="I61" i="13" s="1"/>
  <c r="D61" i="13"/>
  <c r="V60" i="13"/>
  <c r="E60" i="13"/>
  <c r="D60" i="13"/>
  <c r="V59" i="13"/>
  <c r="E59" i="13"/>
  <c r="D59" i="13"/>
  <c r="V58" i="13"/>
  <c r="E58" i="13"/>
  <c r="D58" i="13"/>
  <c r="V57" i="13"/>
  <c r="E57" i="13"/>
  <c r="F57" i="13" s="1"/>
  <c r="H57" i="13" s="1"/>
  <c r="I57" i="13" s="1"/>
  <c r="D57" i="13"/>
  <c r="V56" i="13"/>
  <c r="E56" i="13"/>
  <c r="D56" i="13"/>
  <c r="V55" i="13"/>
  <c r="E55" i="13"/>
  <c r="D55" i="13"/>
  <c r="V54" i="13"/>
  <c r="R54" i="13"/>
  <c r="E54" i="13"/>
  <c r="D54" i="13"/>
  <c r="E48" i="13"/>
  <c r="D48" i="13"/>
  <c r="V47" i="13"/>
  <c r="I47" i="13"/>
  <c r="F47" i="13"/>
  <c r="V46" i="13"/>
  <c r="F46" i="13"/>
  <c r="H46" i="13" s="1"/>
  <c r="I46" i="13" s="1"/>
  <c r="V45" i="13"/>
  <c r="H45" i="13"/>
  <c r="I45" i="13" s="1"/>
  <c r="F45" i="13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H41" i="13"/>
  <c r="I41" i="13" s="1"/>
  <c r="F41" i="13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H37" i="13"/>
  <c r="I37" i="13" s="1"/>
  <c r="F37" i="13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F29" i="13"/>
  <c r="H29" i="13" s="1"/>
  <c r="E23" i="13"/>
  <c r="D23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H19" i="13"/>
  <c r="I19" i="13" s="1"/>
  <c r="F19" i="13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H12" i="13"/>
  <c r="I12" i="13" s="1"/>
  <c r="F12" i="13"/>
  <c r="V11" i="13"/>
  <c r="F11" i="13"/>
  <c r="H11" i="13" s="1"/>
  <c r="I11" i="13" s="1"/>
  <c r="V10" i="13"/>
  <c r="F10" i="13"/>
  <c r="H10" i="13" s="1"/>
  <c r="I10" i="13" s="1"/>
  <c r="V9" i="13"/>
  <c r="H9" i="13"/>
  <c r="I9" i="13" s="1"/>
  <c r="F9" i="13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H5" i="13"/>
  <c r="I5" i="13" s="1"/>
  <c r="F5" i="13"/>
  <c r="V4" i="13"/>
  <c r="R4" i="13"/>
  <c r="F4" i="13"/>
  <c r="H4" i="13" s="1"/>
  <c r="V72" i="12"/>
  <c r="I72" i="12"/>
  <c r="E72" i="12"/>
  <c r="D72" i="12"/>
  <c r="V71" i="12"/>
  <c r="E71" i="12"/>
  <c r="D71" i="12"/>
  <c r="V70" i="12"/>
  <c r="E70" i="12"/>
  <c r="D70" i="12"/>
  <c r="V69" i="12"/>
  <c r="E69" i="12"/>
  <c r="D69" i="12"/>
  <c r="V68" i="12"/>
  <c r="E68" i="12"/>
  <c r="D68" i="12"/>
  <c r="V67" i="12"/>
  <c r="E67" i="12"/>
  <c r="D67" i="12"/>
  <c r="V66" i="12"/>
  <c r="E66" i="12"/>
  <c r="F66" i="12" s="1"/>
  <c r="H66" i="12" s="1"/>
  <c r="I66" i="12" s="1"/>
  <c r="D66" i="12"/>
  <c r="V65" i="12"/>
  <c r="E65" i="12"/>
  <c r="D65" i="12"/>
  <c r="V64" i="12"/>
  <c r="E64" i="12"/>
  <c r="D64" i="12"/>
  <c r="V63" i="12"/>
  <c r="E63" i="12"/>
  <c r="D63" i="12"/>
  <c r="V62" i="12"/>
  <c r="E62" i="12"/>
  <c r="F62" i="12" s="1"/>
  <c r="H62" i="12" s="1"/>
  <c r="I62" i="12" s="1"/>
  <c r="D62" i="12"/>
  <c r="V61" i="12"/>
  <c r="E61" i="12"/>
  <c r="D61" i="12"/>
  <c r="V60" i="12"/>
  <c r="E60" i="12"/>
  <c r="D60" i="12"/>
  <c r="V59" i="12"/>
  <c r="E59" i="12"/>
  <c r="D59" i="12"/>
  <c r="V58" i="12"/>
  <c r="E58" i="12"/>
  <c r="F58" i="12" s="1"/>
  <c r="H58" i="12" s="1"/>
  <c r="I58" i="12" s="1"/>
  <c r="D58" i="12"/>
  <c r="V57" i="12"/>
  <c r="E57" i="12"/>
  <c r="D57" i="12"/>
  <c r="V56" i="12"/>
  <c r="E56" i="12"/>
  <c r="D56" i="12"/>
  <c r="V55" i="12"/>
  <c r="E55" i="12"/>
  <c r="D55" i="12"/>
  <c r="V54" i="12"/>
  <c r="R54" i="12"/>
  <c r="E54" i="12"/>
  <c r="D54" i="12"/>
  <c r="E48" i="12"/>
  <c r="D48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I38" i="12"/>
  <c r="F38" i="12"/>
  <c r="H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I33" i="12"/>
  <c r="F33" i="12"/>
  <c r="H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F29" i="12"/>
  <c r="H29" i="12" s="1"/>
  <c r="K29" i="12" s="1"/>
  <c r="E23" i="12"/>
  <c r="D23" i="12"/>
  <c r="V22" i="12"/>
  <c r="I22" i="12"/>
  <c r="F22" i="12"/>
  <c r="V21" i="12"/>
  <c r="F21" i="12"/>
  <c r="H21" i="12" s="1"/>
  <c r="I21" i="12" s="1"/>
  <c r="V20" i="12"/>
  <c r="F20" i="12"/>
  <c r="H20" i="12" s="1"/>
  <c r="I20" i="12" s="1"/>
  <c r="V19" i="12"/>
  <c r="F19" i="12"/>
  <c r="H19" i="12" s="1"/>
  <c r="I19" i="12" s="1"/>
  <c r="V18" i="12"/>
  <c r="F18" i="12"/>
  <c r="H18" i="12" s="1"/>
  <c r="I18" i="12" s="1"/>
  <c r="V17" i="12"/>
  <c r="F17" i="12"/>
  <c r="H17" i="12" s="1"/>
  <c r="I17" i="12" s="1"/>
  <c r="V16" i="12"/>
  <c r="F16" i="12"/>
  <c r="H16" i="12" s="1"/>
  <c r="I16" i="12" s="1"/>
  <c r="V15" i="12"/>
  <c r="F15" i="12"/>
  <c r="H15" i="12" s="1"/>
  <c r="I15" i="12" s="1"/>
  <c r="V14" i="12"/>
  <c r="F14" i="12"/>
  <c r="H14" i="12" s="1"/>
  <c r="I14" i="12" s="1"/>
  <c r="V13" i="12"/>
  <c r="F13" i="12"/>
  <c r="H13" i="12" s="1"/>
  <c r="I13" i="12" s="1"/>
  <c r="V12" i="12"/>
  <c r="F12" i="12"/>
  <c r="H12" i="12" s="1"/>
  <c r="I12" i="12" s="1"/>
  <c r="V11" i="12"/>
  <c r="F11" i="12"/>
  <c r="H11" i="12" s="1"/>
  <c r="I11" i="12" s="1"/>
  <c r="V10" i="12"/>
  <c r="F10" i="12"/>
  <c r="H10" i="12" s="1"/>
  <c r="I10" i="12" s="1"/>
  <c r="V9" i="12"/>
  <c r="F9" i="12"/>
  <c r="H9" i="12" s="1"/>
  <c r="I9" i="12" s="1"/>
  <c r="V8" i="12"/>
  <c r="F8" i="12"/>
  <c r="H8" i="12" s="1"/>
  <c r="I8" i="12" s="1"/>
  <c r="V7" i="12"/>
  <c r="F7" i="12"/>
  <c r="H7" i="12" s="1"/>
  <c r="I7" i="12" s="1"/>
  <c r="V6" i="12"/>
  <c r="F6" i="12"/>
  <c r="H6" i="12" s="1"/>
  <c r="I6" i="12" s="1"/>
  <c r="V5" i="12"/>
  <c r="F5" i="12"/>
  <c r="H5" i="12" s="1"/>
  <c r="I5" i="12" s="1"/>
  <c r="V4" i="12"/>
  <c r="R4" i="12"/>
  <c r="F4" i="12"/>
  <c r="H4" i="12" s="1"/>
  <c r="V72" i="11"/>
  <c r="I72" i="11"/>
  <c r="E72" i="11"/>
  <c r="D72" i="11"/>
  <c r="V71" i="11"/>
  <c r="E71" i="11"/>
  <c r="D71" i="11"/>
  <c r="V70" i="11"/>
  <c r="E70" i="11"/>
  <c r="F70" i="11" s="1"/>
  <c r="H70" i="11" s="1"/>
  <c r="I70" i="11" s="1"/>
  <c r="D70" i="11"/>
  <c r="V69" i="11"/>
  <c r="E69" i="11"/>
  <c r="D69" i="11"/>
  <c r="V68" i="11"/>
  <c r="E68" i="11"/>
  <c r="F68" i="11" s="1"/>
  <c r="H68" i="11" s="1"/>
  <c r="I68" i="11" s="1"/>
  <c r="D68" i="11"/>
  <c r="V67" i="11"/>
  <c r="E67" i="11"/>
  <c r="D67" i="11"/>
  <c r="V66" i="11"/>
  <c r="E66" i="11"/>
  <c r="F66" i="11" s="1"/>
  <c r="H66" i="11" s="1"/>
  <c r="I66" i="11" s="1"/>
  <c r="D66" i="11"/>
  <c r="V65" i="11"/>
  <c r="E65" i="11"/>
  <c r="D65" i="11"/>
  <c r="V64" i="11"/>
  <c r="E64" i="11"/>
  <c r="F64" i="11" s="1"/>
  <c r="H64" i="11" s="1"/>
  <c r="I64" i="11" s="1"/>
  <c r="D64" i="11"/>
  <c r="V63" i="11"/>
  <c r="E63" i="11"/>
  <c r="D63" i="11"/>
  <c r="V62" i="11"/>
  <c r="E62" i="11"/>
  <c r="F62" i="11" s="1"/>
  <c r="H62" i="11" s="1"/>
  <c r="I62" i="11" s="1"/>
  <c r="D62" i="11"/>
  <c r="V61" i="11"/>
  <c r="E61" i="11"/>
  <c r="D61" i="11"/>
  <c r="V60" i="11"/>
  <c r="E60" i="11"/>
  <c r="F60" i="11" s="1"/>
  <c r="H60" i="11" s="1"/>
  <c r="I60" i="11" s="1"/>
  <c r="D60" i="11"/>
  <c r="V59" i="11"/>
  <c r="E59" i="11"/>
  <c r="D59" i="11"/>
  <c r="V58" i="11"/>
  <c r="E58" i="11"/>
  <c r="F58" i="11" s="1"/>
  <c r="H58" i="11" s="1"/>
  <c r="I58" i="11" s="1"/>
  <c r="D58" i="11"/>
  <c r="V57" i="11"/>
  <c r="E57" i="11"/>
  <c r="D57" i="11"/>
  <c r="V56" i="11"/>
  <c r="E56" i="11"/>
  <c r="F56" i="11" s="1"/>
  <c r="H56" i="11" s="1"/>
  <c r="I56" i="11" s="1"/>
  <c r="D56" i="11"/>
  <c r="V55" i="11"/>
  <c r="E55" i="11"/>
  <c r="D55" i="11"/>
  <c r="V54" i="11"/>
  <c r="R54" i="11"/>
  <c r="E54" i="11"/>
  <c r="E73" i="11" s="1"/>
  <c r="D54" i="11"/>
  <c r="E48" i="11"/>
  <c r="D48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F29" i="11"/>
  <c r="H29" i="11" s="1"/>
  <c r="I29" i="11" s="1"/>
  <c r="J30" i="11" s="1"/>
  <c r="E23" i="11"/>
  <c r="D23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H19" i="11"/>
  <c r="I19" i="11" s="1"/>
  <c r="F19" i="11"/>
  <c r="V18" i="11"/>
  <c r="F18" i="11"/>
  <c r="H18" i="11" s="1"/>
  <c r="I18" i="11" s="1"/>
  <c r="V17" i="11"/>
  <c r="F17" i="11"/>
  <c r="H17" i="11" s="1"/>
  <c r="I17" i="11" s="1"/>
  <c r="V16" i="11"/>
  <c r="H16" i="11"/>
  <c r="I16" i="11" s="1"/>
  <c r="F16" i="1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H8" i="11"/>
  <c r="I8" i="11" s="1"/>
  <c r="F8" i="1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F4" i="11"/>
  <c r="H4" i="11" s="1"/>
  <c r="V72" i="10"/>
  <c r="I72" i="10"/>
  <c r="E72" i="10"/>
  <c r="F72" i="10" s="1"/>
  <c r="D72" i="10"/>
  <c r="V71" i="10"/>
  <c r="E71" i="10"/>
  <c r="D71" i="10"/>
  <c r="V70" i="10"/>
  <c r="E70" i="10"/>
  <c r="D70" i="10"/>
  <c r="V69" i="10"/>
  <c r="E69" i="10"/>
  <c r="D69" i="10"/>
  <c r="F69" i="10" s="1"/>
  <c r="H69" i="10" s="1"/>
  <c r="I69" i="10" s="1"/>
  <c r="V68" i="10"/>
  <c r="E68" i="10"/>
  <c r="F68" i="10" s="1"/>
  <c r="H68" i="10" s="1"/>
  <c r="I68" i="10" s="1"/>
  <c r="D68" i="10"/>
  <c r="V67" i="10"/>
  <c r="E67" i="10"/>
  <c r="D67" i="10"/>
  <c r="F67" i="10" s="1"/>
  <c r="H67" i="10" s="1"/>
  <c r="I67" i="10" s="1"/>
  <c r="V66" i="10"/>
  <c r="E66" i="10"/>
  <c r="F66" i="10" s="1"/>
  <c r="H66" i="10" s="1"/>
  <c r="I66" i="10" s="1"/>
  <c r="D66" i="10"/>
  <c r="V65" i="10"/>
  <c r="E65" i="10"/>
  <c r="D65" i="10"/>
  <c r="F65" i="10" s="1"/>
  <c r="H65" i="10" s="1"/>
  <c r="I65" i="10" s="1"/>
  <c r="V64" i="10"/>
  <c r="E64" i="10"/>
  <c r="F64" i="10" s="1"/>
  <c r="H64" i="10" s="1"/>
  <c r="I64" i="10" s="1"/>
  <c r="D64" i="10"/>
  <c r="V63" i="10"/>
  <c r="E63" i="10"/>
  <c r="D63" i="10"/>
  <c r="F63" i="10" s="1"/>
  <c r="H63" i="10" s="1"/>
  <c r="I63" i="10" s="1"/>
  <c r="V62" i="10"/>
  <c r="E62" i="10"/>
  <c r="F62" i="10" s="1"/>
  <c r="H62" i="10" s="1"/>
  <c r="I62" i="10" s="1"/>
  <c r="D62" i="10"/>
  <c r="V61" i="10"/>
  <c r="E61" i="10"/>
  <c r="D61" i="10"/>
  <c r="F61" i="10" s="1"/>
  <c r="H61" i="10" s="1"/>
  <c r="I61" i="10" s="1"/>
  <c r="V60" i="10"/>
  <c r="F60" i="10"/>
  <c r="H60" i="10" s="1"/>
  <c r="I60" i="10" s="1"/>
  <c r="E60" i="10"/>
  <c r="D60" i="10"/>
  <c r="V59" i="10"/>
  <c r="E59" i="10"/>
  <c r="D59" i="10"/>
  <c r="F59" i="10" s="1"/>
  <c r="H59" i="10" s="1"/>
  <c r="I59" i="10" s="1"/>
  <c r="V58" i="10"/>
  <c r="E58" i="10"/>
  <c r="D58" i="10"/>
  <c r="F58" i="10" s="1"/>
  <c r="H58" i="10" s="1"/>
  <c r="I58" i="10" s="1"/>
  <c r="V57" i="10"/>
  <c r="E57" i="10"/>
  <c r="D57" i="10"/>
  <c r="V56" i="10"/>
  <c r="E56" i="10"/>
  <c r="D56" i="10"/>
  <c r="V55" i="10"/>
  <c r="E55" i="10"/>
  <c r="D55" i="10"/>
  <c r="V54" i="10"/>
  <c r="R54" i="10"/>
  <c r="E54" i="10"/>
  <c r="D54" i="10"/>
  <c r="E48" i="10"/>
  <c r="D48" i="10"/>
  <c r="V47" i="10"/>
  <c r="I47" i="10"/>
  <c r="F47" i="10"/>
  <c r="V46" i="10"/>
  <c r="I46" i="10"/>
  <c r="F46" i="10"/>
  <c r="H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H40" i="10"/>
  <c r="I40" i="10" s="1"/>
  <c r="F40" i="10"/>
  <c r="V39" i="10"/>
  <c r="F39" i="10"/>
  <c r="H39" i="10" s="1"/>
  <c r="I39" i="10" s="1"/>
  <c r="V38" i="10"/>
  <c r="F38" i="10"/>
  <c r="H38" i="10" s="1"/>
  <c r="I38" i="10" s="1"/>
  <c r="V37" i="10"/>
  <c r="H37" i="10"/>
  <c r="I37" i="10" s="1"/>
  <c r="F37" i="10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F29" i="10"/>
  <c r="H29" i="10" s="1"/>
  <c r="E23" i="10"/>
  <c r="D23" i="10"/>
  <c r="V22" i="10"/>
  <c r="I22" i="10"/>
  <c r="F22" i="10"/>
  <c r="V21" i="10"/>
  <c r="F21" i="10"/>
  <c r="H21" i="10" s="1"/>
  <c r="I21" i="10" s="1"/>
  <c r="V20" i="10"/>
  <c r="F20" i="10"/>
  <c r="H20" i="10" s="1"/>
  <c r="I20" i="10" s="1"/>
  <c r="V19" i="10"/>
  <c r="F19" i="10"/>
  <c r="H19" i="10" s="1"/>
  <c r="I19" i="10" s="1"/>
  <c r="V18" i="10"/>
  <c r="F18" i="10"/>
  <c r="H18" i="10" s="1"/>
  <c r="I18" i="10" s="1"/>
  <c r="V17" i="10"/>
  <c r="F17" i="10"/>
  <c r="H17" i="10" s="1"/>
  <c r="I17" i="10" s="1"/>
  <c r="V16" i="10"/>
  <c r="F16" i="10"/>
  <c r="H16" i="10" s="1"/>
  <c r="I16" i="10" s="1"/>
  <c r="V15" i="10"/>
  <c r="F15" i="10"/>
  <c r="H15" i="10" s="1"/>
  <c r="I15" i="10" s="1"/>
  <c r="V14" i="10"/>
  <c r="F14" i="10"/>
  <c r="H14" i="10" s="1"/>
  <c r="I14" i="10" s="1"/>
  <c r="V13" i="10"/>
  <c r="F13" i="10"/>
  <c r="H13" i="10" s="1"/>
  <c r="I13" i="10" s="1"/>
  <c r="V12" i="10"/>
  <c r="F12" i="10"/>
  <c r="H12" i="10" s="1"/>
  <c r="I12" i="10" s="1"/>
  <c r="V11" i="10"/>
  <c r="F11" i="10"/>
  <c r="H11" i="10" s="1"/>
  <c r="I11" i="10" s="1"/>
  <c r="V10" i="10"/>
  <c r="F10" i="10"/>
  <c r="H10" i="10" s="1"/>
  <c r="I10" i="10" s="1"/>
  <c r="V9" i="10"/>
  <c r="F9" i="10"/>
  <c r="H9" i="10" s="1"/>
  <c r="I9" i="10" s="1"/>
  <c r="V8" i="10"/>
  <c r="H8" i="10"/>
  <c r="I8" i="10" s="1"/>
  <c r="F8" i="10"/>
  <c r="V7" i="10"/>
  <c r="F7" i="10"/>
  <c r="H7" i="10" s="1"/>
  <c r="I7" i="10" s="1"/>
  <c r="V6" i="10"/>
  <c r="F6" i="10"/>
  <c r="H6" i="10" s="1"/>
  <c r="I6" i="10" s="1"/>
  <c r="V5" i="10"/>
  <c r="F5" i="10"/>
  <c r="H5" i="10" s="1"/>
  <c r="I5" i="10" s="1"/>
  <c r="V4" i="10"/>
  <c r="R4" i="10"/>
  <c r="F4" i="10"/>
  <c r="H4" i="10" s="1"/>
  <c r="V72" i="9"/>
  <c r="I72" i="9"/>
  <c r="E72" i="9"/>
  <c r="D72" i="9"/>
  <c r="V71" i="9"/>
  <c r="E71" i="9"/>
  <c r="D71" i="9"/>
  <c r="V70" i="9"/>
  <c r="E70" i="9"/>
  <c r="D70" i="9"/>
  <c r="V69" i="9"/>
  <c r="E69" i="9"/>
  <c r="F69" i="9" s="1"/>
  <c r="H69" i="9" s="1"/>
  <c r="I69" i="9" s="1"/>
  <c r="D69" i="9"/>
  <c r="V68" i="9"/>
  <c r="E68" i="9"/>
  <c r="D68" i="9"/>
  <c r="V67" i="9"/>
  <c r="E67" i="9"/>
  <c r="D67" i="9"/>
  <c r="V66" i="9"/>
  <c r="E66" i="9"/>
  <c r="D66" i="9"/>
  <c r="V65" i="9"/>
  <c r="E65" i="9"/>
  <c r="F65" i="9" s="1"/>
  <c r="H65" i="9" s="1"/>
  <c r="I65" i="9" s="1"/>
  <c r="D65" i="9"/>
  <c r="V64" i="9"/>
  <c r="E64" i="9"/>
  <c r="D64" i="9"/>
  <c r="V63" i="9"/>
  <c r="E63" i="9"/>
  <c r="D63" i="9"/>
  <c r="V62" i="9"/>
  <c r="E62" i="9"/>
  <c r="D62" i="9"/>
  <c r="V61" i="9"/>
  <c r="E61" i="9"/>
  <c r="F61" i="9" s="1"/>
  <c r="H61" i="9" s="1"/>
  <c r="I61" i="9" s="1"/>
  <c r="D61" i="9"/>
  <c r="V60" i="9"/>
  <c r="E60" i="9"/>
  <c r="D60" i="9"/>
  <c r="V59" i="9"/>
  <c r="E59" i="9"/>
  <c r="D59" i="9"/>
  <c r="V58" i="9"/>
  <c r="E58" i="9"/>
  <c r="D58" i="9"/>
  <c r="V57" i="9"/>
  <c r="E57" i="9"/>
  <c r="F57" i="9" s="1"/>
  <c r="H57" i="9" s="1"/>
  <c r="I57" i="9" s="1"/>
  <c r="D57" i="9"/>
  <c r="V56" i="9"/>
  <c r="E56" i="9"/>
  <c r="D56" i="9"/>
  <c r="V55" i="9"/>
  <c r="E55" i="9"/>
  <c r="D55" i="9"/>
  <c r="V54" i="9"/>
  <c r="R54" i="9"/>
  <c r="E54" i="9"/>
  <c r="D54" i="9"/>
  <c r="E48" i="9"/>
  <c r="D48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H42" i="9"/>
  <c r="I42" i="9" s="1"/>
  <c r="F42" i="9"/>
  <c r="V41" i="9"/>
  <c r="F41" i="9"/>
  <c r="H41" i="9" s="1"/>
  <c r="I41" i="9" s="1"/>
  <c r="V40" i="9"/>
  <c r="F40" i="9"/>
  <c r="H40" i="9" s="1"/>
  <c r="I40" i="9" s="1"/>
  <c r="V39" i="9"/>
  <c r="H39" i="9"/>
  <c r="I39" i="9" s="1"/>
  <c r="F39" i="9"/>
  <c r="V38" i="9"/>
  <c r="H38" i="9"/>
  <c r="I38" i="9" s="1"/>
  <c r="F38" i="9"/>
  <c r="V37" i="9"/>
  <c r="F37" i="9"/>
  <c r="H37" i="9" s="1"/>
  <c r="I37" i="9" s="1"/>
  <c r="V36" i="9"/>
  <c r="H36" i="9"/>
  <c r="I36" i="9" s="1"/>
  <c r="F36" i="9"/>
  <c r="V35" i="9"/>
  <c r="H35" i="9"/>
  <c r="I35" i="9" s="1"/>
  <c r="F35" i="9"/>
  <c r="V34" i="9"/>
  <c r="F34" i="9"/>
  <c r="H34" i="9" s="1"/>
  <c r="I34" i="9" s="1"/>
  <c r="V33" i="9"/>
  <c r="F33" i="9"/>
  <c r="H33" i="9" s="1"/>
  <c r="I33" i="9" s="1"/>
  <c r="V32" i="9"/>
  <c r="H32" i="9"/>
  <c r="I32" i="9" s="1"/>
  <c r="F32" i="9"/>
  <c r="V31" i="9"/>
  <c r="F31" i="9"/>
  <c r="H31" i="9" s="1"/>
  <c r="I31" i="9" s="1"/>
  <c r="V30" i="9"/>
  <c r="F30" i="9"/>
  <c r="H30" i="9" s="1"/>
  <c r="I30" i="9" s="1"/>
  <c r="V29" i="9"/>
  <c r="R29" i="9"/>
  <c r="F29" i="9"/>
  <c r="H29" i="9" s="1"/>
  <c r="K29" i="9" s="1"/>
  <c r="E23" i="9"/>
  <c r="D23" i="9"/>
  <c r="V22" i="9"/>
  <c r="I22" i="9"/>
  <c r="F22" i="9"/>
  <c r="V21" i="9"/>
  <c r="H21" i="9"/>
  <c r="I21" i="9" s="1"/>
  <c r="F21" i="9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H13" i="9"/>
  <c r="I13" i="9" s="1"/>
  <c r="F13" i="9"/>
  <c r="V12" i="9"/>
  <c r="F12" i="9"/>
  <c r="H12" i="9" s="1"/>
  <c r="I12" i="9" s="1"/>
  <c r="V11" i="9"/>
  <c r="H11" i="9"/>
  <c r="I11" i="9" s="1"/>
  <c r="F11" i="9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F6" i="9"/>
  <c r="H6" i="9" s="1"/>
  <c r="I6" i="9" s="1"/>
  <c r="V5" i="9"/>
  <c r="H5" i="9"/>
  <c r="I5" i="9" s="1"/>
  <c r="F5" i="9"/>
  <c r="V4" i="9"/>
  <c r="R4" i="9"/>
  <c r="F4" i="9"/>
  <c r="H4" i="9" s="1"/>
  <c r="V72" i="8"/>
  <c r="I72" i="8"/>
  <c r="E72" i="8"/>
  <c r="D72" i="8"/>
  <c r="V71" i="8"/>
  <c r="E71" i="8"/>
  <c r="D71" i="8"/>
  <c r="V70" i="8"/>
  <c r="E70" i="8"/>
  <c r="D70" i="8"/>
  <c r="V69" i="8"/>
  <c r="E69" i="8"/>
  <c r="F69" i="8" s="1"/>
  <c r="H69" i="8" s="1"/>
  <c r="I69" i="8" s="1"/>
  <c r="D69" i="8"/>
  <c r="V68" i="8"/>
  <c r="E68" i="8"/>
  <c r="D68" i="8"/>
  <c r="V67" i="8"/>
  <c r="E67" i="8"/>
  <c r="D67" i="8"/>
  <c r="V66" i="8"/>
  <c r="E66" i="8"/>
  <c r="D66" i="8"/>
  <c r="V65" i="8"/>
  <c r="E65" i="8"/>
  <c r="F65" i="8" s="1"/>
  <c r="H65" i="8" s="1"/>
  <c r="I65" i="8" s="1"/>
  <c r="D65" i="8"/>
  <c r="V64" i="8"/>
  <c r="E64" i="8"/>
  <c r="D64" i="8"/>
  <c r="V63" i="8"/>
  <c r="E63" i="8"/>
  <c r="D63" i="8"/>
  <c r="V62" i="8"/>
  <c r="E62" i="8"/>
  <c r="D62" i="8"/>
  <c r="V61" i="8"/>
  <c r="E61" i="8"/>
  <c r="F61" i="8" s="1"/>
  <c r="H61" i="8" s="1"/>
  <c r="I61" i="8" s="1"/>
  <c r="D61" i="8"/>
  <c r="V60" i="8"/>
  <c r="E60" i="8"/>
  <c r="D60" i="8"/>
  <c r="V59" i="8"/>
  <c r="E59" i="8"/>
  <c r="D59" i="8"/>
  <c r="V58" i="8"/>
  <c r="E58" i="8"/>
  <c r="D58" i="8"/>
  <c r="V57" i="8"/>
  <c r="E57" i="8"/>
  <c r="F57" i="8" s="1"/>
  <c r="H57" i="8" s="1"/>
  <c r="I57" i="8" s="1"/>
  <c r="D57" i="8"/>
  <c r="V56" i="8"/>
  <c r="E56" i="8"/>
  <c r="D56" i="8"/>
  <c r="V55" i="8"/>
  <c r="E55" i="8"/>
  <c r="D55" i="8"/>
  <c r="V54" i="8"/>
  <c r="R54" i="8"/>
  <c r="E54" i="8"/>
  <c r="E73" i="8" s="1"/>
  <c r="D54" i="8"/>
  <c r="E48" i="8"/>
  <c r="D48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I39" i="8"/>
  <c r="F39" i="8"/>
  <c r="H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I31" i="8"/>
  <c r="F31" i="8"/>
  <c r="H31" i="8" s="1"/>
  <c r="V30" i="8"/>
  <c r="F30" i="8"/>
  <c r="H30" i="8" s="1"/>
  <c r="I30" i="8" s="1"/>
  <c r="V29" i="8"/>
  <c r="R29" i="8"/>
  <c r="F29" i="8"/>
  <c r="H29" i="8" s="1"/>
  <c r="E23" i="8"/>
  <c r="D23" i="8"/>
  <c r="V22" i="8"/>
  <c r="I22" i="8"/>
  <c r="F22" i="8"/>
  <c r="V21" i="8"/>
  <c r="F21" i="8"/>
  <c r="H21" i="8" s="1"/>
  <c r="I21" i="8" s="1"/>
  <c r="V20" i="8"/>
  <c r="F20" i="8"/>
  <c r="H20" i="8" s="1"/>
  <c r="I20" i="8" s="1"/>
  <c r="V19" i="8"/>
  <c r="F19" i="8"/>
  <c r="H19" i="8" s="1"/>
  <c r="I19" i="8" s="1"/>
  <c r="V18" i="8"/>
  <c r="F18" i="8"/>
  <c r="H18" i="8" s="1"/>
  <c r="I18" i="8" s="1"/>
  <c r="V17" i="8"/>
  <c r="F17" i="8"/>
  <c r="H17" i="8" s="1"/>
  <c r="I17" i="8" s="1"/>
  <c r="V16" i="8"/>
  <c r="F16" i="8"/>
  <c r="H16" i="8" s="1"/>
  <c r="I16" i="8" s="1"/>
  <c r="V15" i="8"/>
  <c r="F15" i="8"/>
  <c r="H15" i="8" s="1"/>
  <c r="I15" i="8" s="1"/>
  <c r="V14" i="8"/>
  <c r="F14" i="8"/>
  <c r="H14" i="8" s="1"/>
  <c r="I14" i="8" s="1"/>
  <c r="V13" i="8"/>
  <c r="F13" i="8"/>
  <c r="H13" i="8" s="1"/>
  <c r="I13" i="8" s="1"/>
  <c r="V12" i="8"/>
  <c r="F12" i="8"/>
  <c r="H12" i="8" s="1"/>
  <c r="I12" i="8" s="1"/>
  <c r="V11" i="8"/>
  <c r="F11" i="8"/>
  <c r="H11" i="8" s="1"/>
  <c r="I11" i="8" s="1"/>
  <c r="V10" i="8"/>
  <c r="F10" i="8"/>
  <c r="H10" i="8" s="1"/>
  <c r="I10" i="8" s="1"/>
  <c r="V9" i="8"/>
  <c r="F9" i="8"/>
  <c r="H9" i="8" s="1"/>
  <c r="I9" i="8" s="1"/>
  <c r="V8" i="8"/>
  <c r="H8" i="8"/>
  <c r="I8" i="8" s="1"/>
  <c r="F8" i="8"/>
  <c r="V7" i="8"/>
  <c r="F7" i="8"/>
  <c r="H7" i="8" s="1"/>
  <c r="I7" i="8" s="1"/>
  <c r="V6" i="8"/>
  <c r="F6" i="8"/>
  <c r="H6" i="8" s="1"/>
  <c r="I6" i="8" s="1"/>
  <c r="V5" i="8"/>
  <c r="F5" i="8"/>
  <c r="H5" i="8" s="1"/>
  <c r="I5" i="8" s="1"/>
  <c r="V4" i="8"/>
  <c r="R4" i="8"/>
  <c r="F4" i="8"/>
  <c r="H4" i="8" s="1"/>
  <c r="V72" i="7"/>
  <c r="I72" i="7"/>
  <c r="E72" i="7"/>
  <c r="D72" i="7"/>
  <c r="V71" i="7"/>
  <c r="E71" i="7"/>
  <c r="F71" i="7" s="1"/>
  <c r="H71" i="7" s="1"/>
  <c r="I71" i="7" s="1"/>
  <c r="D71" i="7"/>
  <c r="V70" i="7"/>
  <c r="E70" i="7"/>
  <c r="D70" i="7"/>
  <c r="V69" i="7"/>
  <c r="E69" i="7"/>
  <c r="F69" i="7" s="1"/>
  <c r="H69" i="7" s="1"/>
  <c r="I69" i="7" s="1"/>
  <c r="D69" i="7"/>
  <c r="V68" i="7"/>
  <c r="E68" i="7"/>
  <c r="D68" i="7"/>
  <c r="V67" i="7"/>
  <c r="E67" i="7"/>
  <c r="F67" i="7" s="1"/>
  <c r="H67" i="7" s="1"/>
  <c r="I67" i="7" s="1"/>
  <c r="D67" i="7"/>
  <c r="V66" i="7"/>
  <c r="E66" i="7"/>
  <c r="D66" i="7"/>
  <c r="V65" i="7"/>
  <c r="E65" i="7"/>
  <c r="F65" i="7" s="1"/>
  <c r="H65" i="7" s="1"/>
  <c r="I65" i="7" s="1"/>
  <c r="D65" i="7"/>
  <c r="V64" i="7"/>
  <c r="E64" i="7"/>
  <c r="D64" i="7"/>
  <c r="V63" i="7"/>
  <c r="E63" i="7"/>
  <c r="F63" i="7" s="1"/>
  <c r="H63" i="7" s="1"/>
  <c r="I63" i="7" s="1"/>
  <c r="D63" i="7"/>
  <c r="V62" i="7"/>
  <c r="E62" i="7"/>
  <c r="D62" i="7"/>
  <c r="V61" i="7"/>
  <c r="E61" i="7"/>
  <c r="F61" i="7" s="1"/>
  <c r="H61" i="7" s="1"/>
  <c r="I61" i="7" s="1"/>
  <c r="D61" i="7"/>
  <c r="V60" i="7"/>
  <c r="E60" i="7"/>
  <c r="D60" i="7"/>
  <c r="V59" i="7"/>
  <c r="E59" i="7"/>
  <c r="F59" i="7" s="1"/>
  <c r="H59" i="7" s="1"/>
  <c r="I59" i="7" s="1"/>
  <c r="D59" i="7"/>
  <c r="V58" i="7"/>
  <c r="E58" i="7"/>
  <c r="D58" i="7"/>
  <c r="V57" i="7"/>
  <c r="E57" i="7"/>
  <c r="F57" i="7" s="1"/>
  <c r="H57" i="7" s="1"/>
  <c r="I57" i="7" s="1"/>
  <c r="D57" i="7"/>
  <c r="V56" i="7"/>
  <c r="E56" i="7"/>
  <c r="D56" i="7"/>
  <c r="V55" i="7"/>
  <c r="E55" i="7"/>
  <c r="F55" i="7" s="1"/>
  <c r="H55" i="7" s="1"/>
  <c r="I55" i="7" s="1"/>
  <c r="D55" i="7"/>
  <c r="V54" i="7"/>
  <c r="R54" i="7"/>
  <c r="E54" i="7"/>
  <c r="E73" i="7" s="1"/>
  <c r="D54" i="7"/>
  <c r="E48" i="7"/>
  <c r="D48" i="7"/>
  <c r="V47" i="7"/>
  <c r="I47" i="7"/>
  <c r="F47" i="7"/>
  <c r="V46" i="7"/>
  <c r="H46" i="7"/>
  <c r="I46" i="7" s="1"/>
  <c r="F46" i="7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H33" i="7"/>
  <c r="I33" i="7" s="1"/>
  <c r="F33" i="7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F29" i="7"/>
  <c r="H29" i="7" s="1"/>
  <c r="I29" i="7" s="1"/>
  <c r="J30" i="7" s="1"/>
  <c r="E23" i="7"/>
  <c r="D23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H19" i="7"/>
  <c r="I19" i="7" s="1"/>
  <c r="F19" i="7"/>
  <c r="V18" i="7"/>
  <c r="F18" i="7"/>
  <c r="H18" i="7" s="1"/>
  <c r="I18" i="7" s="1"/>
  <c r="V17" i="7"/>
  <c r="F17" i="7"/>
  <c r="H17" i="7" s="1"/>
  <c r="I17" i="7" s="1"/>
  <c r="V16" i="7"/>
  <c r="I16" i="7"/>
  <c r="F16" i="7"/>
  <c r="H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F8" i="7"/>
  <c r="H8" i="7" s="1"/>
  <c r="I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F4" i="7"/>
  <c r="H4" i="7" s="1"/>
  <c r="V72" i="6"/>
  <c r="I72" i="6"/>
  <c r="E72" i="6"/>
  <c r="D72" i="6"/>
  <c r="V71" i="6"/>
  <c r="E71" i="6"/>
  <c r="D71" i="6"/>
  <c r="F71" i="6" s="1"/>
  <c r="H71" i="6" s="1"/>
  <c r="I71" i="6" s="1"/>
  <c r="V70" i="6"/>
  <c r="E70" i="6"/>
  <c r="F70" i="6" s="1"/>
  <c r="H70" i="6" s="1"/>
  <c r="I70" i="6" s="1"/>
  <c r="D70" i="6"/>
  <c r="V69" i="6"/>
  <c r="E69" i="6"/>
  <c r="D69" i="6"/>
  <c r="F69" i="6" s="1"/>
  <c r="H69" i="6" s="1"/>
  <c r="I69" i="6" s="1"/>
  <c r="V68" i="6"/>
  <c r="E68" i="6"/>
  <c r="D68" i="6"/>
  <c r="V67" i="6"/>
  <c r="E67" i="6"/>
  <c r="D67" i="6"/>
  <c r="F67" i="6" s="1"/>
  <c r="H67" i="6" s="1"/>
  <c r="I67" i="6" s="1"/>
  <c r="V66" i="6"/>
  <c r="E66" i="6"/>
  <c r="D66" i="6"/>
  <c r="V65" i="6"/>
  <c r="E65" i="6"/>
  <c r="D65" i="6"/>
  <c r="F65" i="6" s="1"/>
  <c r="H65" i="6" s="1"/>
  <c r="I65" i="6" s="1"/>
  <c r="V64" i="6"/>
  <c r="E64" i="6"/>
  <c r="D64" i="6"/>
  <c r="V63" i="6"/>
  <c r="E63" i="6"/>
  <c r="D63" i="6"/>
  <c r="F63" i="6" s="1"/>
  <c r="H63" i="6" s="1"/>
  <c r="I63" i="6" s="1"/>
  <c r="V62" i="6"/>
  <c r="E62" i="6"/>
  <c r="F62" i="6" s="1"/>
  <c r="H62" i="6" s="1"/>
  <c r="I62" i="6" s="1"/>
  <c r="D62" i="6"/>
  <c r="V61" i="6"/>
  <c r="E61" i="6"/>
  <c r="D61" i="6"/>
  <c r="F61" i="6" s="1"/>
  <c r="H61" i="6" s="1"/>
  <c r="I61" i="6" s="1"/>
  <c r="V60" i="6"/>
  <c r="E60" i="6"/>
  <c r="D60" i="6"/>
  <c r="V59" i="6"/>
  <c r="E59" i="6"/>
  <c r="D59" i="6"/>
  <c r="F59" i="6" s="1"/>
  <c r="H59" i="6" s="1"/>
  <c r="I59" i="6" s="1"/>
  <c r="V58" i="6"/>
  <c r="E58" i="6"/>
  <c r="D58" i="6"/>
  <c r="V57" i="6"/>
  <c r="E57" i="6"/>
  <c r="D57" i="6"/>
  <c r="F57" i="6" s="1"/>
  <c r="H57" i="6" s="1"/>
  <c r="I57" i="6" s="1"/>
  <c r="V56" i="6"/>
  <c r="E56" i="6"/>
  <c r="D56" i="6"/>
  <c r="V55" i="6"/>
  <c r="E55" i="6"/>
  <c r="D55" i="6"/>
  <c r="F55" i="6" s="1"/>
  <c r="H55" i="6" s="1"/>
  <c r="I55" i="6" s="1"/>
  <c r="V54" i="6"/>
  <c r="R54" i="6"/>
  <c r="E54" i="6"/>
  <c r="D54" i="6"/>
  <c r="D73" i="6" s="1"/>
  <c r="E48" i="6"/>
  <c r="D48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F29" i="6"/>
  <c r="H29" i="6" s="1"/>
  <c r="E23" i="6"/>
  <c r="D23" i="6"/>
  <c r="V22" i="6"/>
  <c r="I22" i="6"/>
  <c r="F22" i="6"/>
  <c r="V21" i="6"/>
  <c r="F21" i="6"/>
  <c r="H21" i="6" s="1"/>
  <c r="I21" i="6" s="1"/>
  <c r="V20" i="6"/>
  <c r="F20" i="6"/>
  <c r="H20" i="6" s="1"/>
  <c r="I20" i="6" s="1"/>
  <c r="V19" i="6"/>
  <c r="F19" i="6"/>
  <c r="H19" i="6" s="1"/>
  <c r="I19" i="6" s="1"/>
  <c r="V18" i="6"/>
  <c r="F18" i="6"/>
  <c r="H18" i="6" s="1"/>
  <c r="I18" i="6" s="1"/>
  <c r="V17" i="6"/>
  <c r="F17" i="6"/>
  <c r="H17" i="6" s="1"/>
  <c r="I17" i="6" s="1"/>
  <c r="V16" i="6"/>
  <c r="F16" i="6"/>
  <c r="H16" i="6" s="1"/>
  <c r="I16" i="6" s="1"/>
  <c r="V15" i="6"/>
  <c r="H15" i="6"/>
  <c r="I15" i="6" s="1"/>
  <c r="F15" i="6"/>
  <c r="V14" i="6"/>
  <c r="F14" i="6"/>
  <c r="H14" i="6" s="1"/>
  <c r="I14" i="6" s="1"/>
  <c r="V13" i="6"/>
  <c r="F13" i="6"/>
  <c r="H13" i="6" s="1"/>
  <c r="I13" i="6" s="1"/>
  <c r="V12" i="6"/>
  <c r="F12" i="6"/>
  <c r="H12" i="6" s="1"/>
  <c r="I12" i="6" s="1"/>
  <c r="V11" i="6"/>
  <c r="H11" i="6"/>
  <c r="I11" i="6" s="1"/>
  <c r="F11" i="6"/>
  <c r="V10" i="6"/>
  <c r="F10" i="6"/>
  <c r="H10" i="6" s="1"/>
  <c r="I10" i="6" s="1"/>
  <c r="V9" i="6"/>
  <c r="F9" i="6"/>
  <c r="H9" i="6" s="1"/>
  <c r="I9" i="6" s="1"/>
  <c r="V8" i="6"/>
  <c r="F8" i="6"/>
  <c r="H8" i="6" s="1"/>
  <c r="I8" i="6" s="1"/>
  <c r="V7" i="6"/>
  <c r="F7" i="6"/>
  <c r="H7" i="6" s="1"/>
  <c r="I7" i="6" s="1"/>
  <c r="V6" i="6"/>
  <c r="F6" i="6"/>
  <c r="H6" i="6" s="1"/>
  <c r="I6" i="6" s="1"/>
  <c r="V5" i="6"/>
  <c r="F5" i="6"/>
  <c r="H5" i="6" s="1"/>
  <c r="I5" i="6" s="1"/>
  <c r="V4" i="6"/>
  <c r="R4" i="6"/>
  <c r="F4" i="6"/>
  <c r="H4" i="6" s="1"/>
  <c r="K4" i="6" s="1"/>
  <c r="V72" i="5"/>
  <c r="I72" i="5"/>
  <c r="E72" i="5"/>
  <c r="D72" i="5"/>
  <c r="V71" i="5"/>
  <c r="E71" i="5"/>
  <c r="D71" i="5"/>
  <c r="V70" i="5"/>
  <c r="E70" i="5"/>
  <c r="D70" i="5"/>
  <c r="F70" i="5" s="1"/>
  <c r="H70" i="5" s="1"/>
  <c r="I70" i="5" s="1"/>
  <c r="V69" i="5"/>
  <c r="E69" i="5"/>
  <c r="D69" i="5"/>
  <c r="V68" i="5"/>
  <c r="E68" i="5"/>
  <c r="D68" i="5"/>
  <c r="V67" i="5"/>
  <c r="E67" i="5"/>
  <c r="D67" i="5"/>
  <c r="V66" i="5"/>
  <c r="E66" i="5"/>
  <c r="D66" i="5"/>
  <c r="F66" i="5" s="1"/>
  <c r="H66" i="5" s="1"/>
  <c r="I66" i="5" s="1"/>
  <c r="V65" i="5"/>
  <c r="E65" i="5"/>
  <c r="D65" i="5"/>
  <c r="V64" i="5"/>
  <c r="E64" i="5"/>
  <c r="D64" i="5"/>
  <c r="V63" i="5"/>
  <c r="E63" i="5"/>
  <c r="D63" i="5"/>
  <c r="V62" i="5"/>
  <c r="E62" i="5"/>
  <c r="F62" i="5" s="1"/>
  <c r="H62" i="5" s="1"/>
  <c r="I62" i="5" s="1"/>
  <c r="D62" i="5"/>
  <c r="V61" i="5"/>
  <c r="E61" i="5"/>
  <c r="D61" i="5"/>
  <c r="V60" i="5"/>
  <c r="E60" i="5"/>
  <c r="D60" i="5"/>
  <c r="V59" i="5"/>
  <c r="E59" i="5"/>
  <c r="D59" i="5"/>
  <c r="V58" i="5"/>
  <c r="E58" i="5"/>
  <c r="D58" i="5"/>
  <c r="V57" i="5"/>
  <c r="E57" i="5"/>
  <c r="D57" i="5"/>
  <c r="V56" i="5"/>
  <c r="E56" i="5"/>
  <c r="D56" i="5"/>
  <c r="V55" i="5"/>
  <c r="E55" i="5"/>
  <c r="D55" i="5"/>
  <c r="V54" i="5"/>
  <c r="R54" i="5"/>
  <c r="E54" i="5"/>
  <c r="D54" i="5"/>
  <c r="E48" i="5"/>
  <c r="D48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H41" i="5"/>
  <c r="I41" i="5" s="1"/>
  <c r="F41" i="5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F29" i="5"/>
  <c r="H29" i="5" s="1"/>
  <c r="E23" i="5"/>
  <c r="D23" i="5"/>
  <c r="V22" i="5"/>
  <c r="I22" i="5"/>
  <c r="F22" i="5"/>
  <c r="V21" i="5"/>
  <c r="F21" i="5"/>
  <c r="H21" i="5" s="1"/>
  <c r="I21" i="5" s="1"/>
  <c r="V20" i="5"/>
  <c r="F20" i="5"/>
  <c r="H20" i="5" s="1"/>
  <c r="I20" i="5" s="1"/>
  <c r="V19" i="5"/>
  <c r="F19" i="5"/>
  <c r="H19" i="5" s="1"/>
  <c r="I19" i="5" s="1"/>
  <c r="V18" i="5"/>
  <c r="F18" i="5"/>
  <c r="H18" i="5" s="1"/>
  <c r="I18" i="5" s="1"/>
  <c r="V17" i="5"/>
  <c r="F17" i="5"/>
  <c r="H17" i="5" s="1"/>
  <c r="I17" i="5" s="1"/>
  <c r="V16" i="5"/>
  <c r="F16" i="5"/>
  <c r="H16" i="5" s="1"/>
  <c r="I16" i="5" s="1"/>
  <c r="V15" i="5"/>
  <c r="F15" i="5"/>
  <c r="H15" i="5" s="1"/>
  <c r="I15" i="5" s="1"/>
  <c r="V14" i="5"/>
  <c r="F14" i="5"/>
  <c r="H14" i="5" s="1"/>
  <c r="I14" i="5" s="1"/>
  <c r="V13" i="5"/>
  <c r="H13" i="5"/>
  <c r="I13" i="5" s="1"/>
  <c r="F13" i="5"/>
  <c r="V12" i="5"/>
  <c r="F12" i="5"/>
  <c r="H12" i="5" s="1"/>
  <c r="I12" i="5" s="1"/>
  <c r="V11" i="5"/>
  <c r="F11" i="5"/>
  <c r="H11" i="5" s="1"/>
  <c r="I11" i="5" s="1"/>
  <c r="V10" i="5"/>
  <c r="F10" i="5"/>
  <c r="H10" i="5" s="1"/>
  <c r="I10" i="5" s="1"/>
  <c r="V9" i="5"/>
  <c r="F9" i="5"/>
  <c r="H9" i="5" s="1"/>
  <c r="I9" i="5" s="1"/>
  <c r="V8" i="5"/>
  <c r="F8" i="5"/>
  <c r="H8" i="5" s="1"/>
  <c r="I8" i="5" s="1"/>
  <c r="V7" i="5"/>
  <c r="F7" i="5"/>
  <c r="H7" i="5" s="1"/>
  <c r="I7" i="5" s="1"/>
  <c r="V6" i="5"/>
  <c r="F6" i="5"/>
  <c r="H6" i="5" s="1"/>
  <c r="I6" i="5" s="1"/>
  <c r="V5" i="5"/>
  <c r="F5" i="5"/>
  <c r="H5" i="5" s="1"/>
  <c r="I5" i="5" s="1"/>
  <c r="V4" i="5"/>
  <c r="R4" i="5"/>
  <c r="F4" i="5"/>
  <c r="H4" i="5" s="1"/>
  <c r="I4" i="5" s="1"/>
  <c r="J5" i="5" s="1"/>
  <c r="F67" i="16" l="1"/>
  <c r="H67" i="16" s="1"/>
  <c r="I67" i="16" s="1"/>
  <c r="D73" i="15"/>
  <c r="F66" i="15"/>
  <c r="H66" i="15" s="1"/>
  <c r="I66" i="15" s="1"/>
  <c r="F70" i="15"/>
  <c r="H70" i="15" s="1"/>
  <c r="I70" i="15" s="1"/>
  <c r="F61" i="15"/>
  <c r="H61" i="15" s="1"/>
  <c r="I61" i="15" s="1"/>
  <c r="F65" i="15"/>
  <c r="H65" i="15" s="1"/>
  <c r="I65" i="15" s="1"/>
  <c r="F58" i="15"/>
  <c r="H58" i="15" s="1"/>
  <c r="I58" i="15" s="1"/>
  <c r="F62" i="15"/>
  <c r="H62" i="15" s="1"/>
  <c r="I62" i="15" s="1"/>
  <c r="F55" i="15"/>
  <c r="H55" i="15" s="1"/>
  <c r="I55" i="15" s="1"/>
  <c r="F56" i="15"/>
  <c r="H56" i="15" s="1"/>
  <c r="I56" i="15" s="1"/>
  <c r="E73" i="15"/>
  <c r="F57" i="15"/>
  <c r="H57" i="15" s="1"/>
  <c r="I57" i="15" s="1"/>
  <c r="F54" i="15"/>
  <c r="H54" i="15" s="1"/>
  <c r="K54" i="15" s="1"/>
  <c r="F54" i="16"/>
  <c r="H54" i="16" s="1"/>
  <c r="K54" i="16" s="1"/>
  <c r="F64" i="16"/>
  <c r="H64" i="16" s="1"/>
  <c r="I64" i="16" s="1"/>
  <c r="F68" i="16"/>
  <c r="H68" i="16" s="1"/>
  <c r="I68" i="16" s="1"/>
  <c r="F72" i="16"/>
  <c r="K4" i="16"/>
  <c r="I4" i="16"/>
  <c r="J5" i="16" s="1"/>
  <c r="R5" i="16" s="1"/>
  <c r="F58" i="16"/>
  <c r="H58" i="16" s="1"/>
  <c r="I58" i="16" s="1"/>
  <c r="F62" i="16"/>
  <c r="H62" i="16" s="1"/>
  <c r="I62" i="16" s="1"/>
  <c r="F66" i="16"/>
  <c r="H66" i="16" s="1"/>
  <c r="I66" i="16" s="1"/>
  <c r="F70" i="16"/>
  <c r="H70" i="16" s="1"/>
  <c r="I70" i="16" s="1"/>
  <c r="F71" i="16"/>
  <c r="H71" i="16" s="1"/>
  <c r="I71" i="16" s="1"/>
  <c r="F56" i="16"/>
  <c r="H56" i="16" s="1"/>
  <c r="I56" i="16" s="1"/>
  <c r="F60" i="16"/>
  <c r="H60" i="16" s="1"/>
  <c r="I60" i="16" s="1"/>
  <c r="D73" i="16"/>
  <c r="I54" i="16"/>
  <c r="J55" i="16" s="1"/>
  <c r="K29" i="16"/>
  <c r="I29" i="16"/>
  <c r="J30" i="16" s="1"/>
  <c r="K5" i="16"/>
  <c r="L4" i="16"/>
  <c r="J6" i="16"/>
  <c r="J7" i="16" s="1"/>
  <c r="E73" i="16"/>
  <c r="I29" i="15"/>
  <c r="J30" i="15" s="1"/>
  <c r="J31" i="15" s="1"/>
  <c r="K29" i="15"/>
  <c r="K4" i="15"/>
  <c r="I4" i="15"/>
  <c r="J5" i="15" s="1"/>
  <c r="J6" i="15" s="1"/>
  <c r="F71" i="14"/>
  <c r="H71" i="14" s="1"/>
  <c r="I71" i="14" s="1"/>
  <c r="F54" i="14"/>
  <c r="H54" i="14" s="1"/>
  <c r="F66" i="14"/>
  <c r="H66" i="14" s="1"/>
  <c r="I66" i="14" s="1"/>
  <c r="F57" i="14"/>
  <c r="H57" i="14" s="1"/>
  <c r="I57" i="14" s="1"/>
  <c r="F61" i="14"/>
  <c r="H61" i="14" s="1"/>
  <c r="I61" i="14" s="1"/>
  <c r="F65" i="14"/>
  <c r="H65" i="14" s="1"/>
  <c r="I65" i="14" s="1"/>
  <c r="J31" i="14"/>
  <c r="K31" i="14" s="1"/>
  <c r="K29" i="14"/>
  <c r="I4" i="14"/>
  <c r="J5" i="14" s="1"/>
  <c r="J6" i="14" s="1"/>
  <c r="K6" i="14" s="1"/>
  <c r="K4" i="14"/>
  <c r="F56" i="14"/>
  <c r="H56" i="14" s="1"/>
  <c r="I56" i="14" s="1"/>
  <c r="F60" i="14"/>
  <c r="H60" i="14" s="1"/>
  <c r="I60" i="14" s="1"/>
  <c r="F64" i="14"/>
  <c r="H64" i="14" s="1"/>
  <c r="I64" i="14" s="1"/>
  <c r="F68" i="14"/>
  <c r="H68" i="14" s="1"/>
  <c r="I68" i="14" s="1"/>
  <c r="F72" i="14"/>
  <c r="E73" i="14"/>
  <c r="F55" i="14"/>
  <c r="H55" i="14" s="1"/>
  <c r="I55" i="14" s="1"/>
  <c r="F59" i="14"/>
  <c r="H59" i="14" s="1"/>
  <c r="I59" i="14" s="1"/>
  <c r="F63" i="14"/>
  <c r="H63" i="14" s="1"/>
  <c r="I63" i="14" s="1"/>
  <c r="F67" i="14"/>
  <c r="H67" i="14" s="1"/>
  <c r="I67" i="14" s="1"/>
  <c r="F70" i="14"/>
  <c r="H70" i="14" s="1"/>
  <c r="I70" i="14" s="1"/>
  <c r="L4" i="14"/>
  <c r="K30" i="14"/>
  <c r="L29" i="14"/>
  <c r="R30" i="14"/>
  <c r="J32" i="14"/>
  <c r="J33" i="14" s="1"/>
  <c r="J34" i="14" s="1"/>
  <c r="J35" i="14" s="1"/>
  <c r="K54" i="14"/>
  <c r="I54" i="14"/>
  <c r="J55" i="14" s="1"/>
  <c r="D73" i="14"/>
  <c r="F69" i="13"/>
  <c r="H69" i="13" s="1"/>
  <c r="I69" i="13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70" i="12"/>
  <c r="H70" i="12" s="1"/>
  <c r="I70" i="12" s="1"/>
  <c r="F57" i="12"/>
  <c r="H57" i="12" s="1"/>
  <c r="I57" i="12" s="1"/>
  <c r="F61" i="12"/>
  <c r="H61" i="12" s="1"/>
  <c r="I61" i="12" s="1"/>
  <c r="F65" i="12"/>
  <c r="H65" i="12" s="1"/>
  <c r="I65" i="12" s="1"/>
  <c r="F69" i="12"/>
  <c r="H69" i="12" s="1"/>
  <c r="I69" i="12" s="1"/>
  <c r="F56" i="12"/>
  <c r="H56" i="12" s="1"/>
  <c r="I56" i="12" s="1"/>
  <c r="F60" i="12"/>
  <c r="H60" i="12" s="1"/>
  <c r="I60" i="12" s="1"/>
  <c r="F64" i="12"/>
  <c r="H64" i="12" s="1"/>
  <c r="I64" i="12" s="1"/>
  <c r="F68" i="12"/>
  <c r="H68" i="12" s="1"/>
  <c r="I68" i="12" s="1"/>
  <c r="F72" i="12"/>
  <c r="F55" i="12"/>
  <c r="H55" i="12" s="1"/>
  <c r="I55" i="12" s="1"/>
  <c r="F59" i="12"/>
  <c r="H59" i="12" s="1"/>
  <c r="I59" i="12" s="1"/>
  <c r="F63" i="12"/>
  <c r="H63" i="12" s="1"/>
  <c r="I63" i="12" s="1"/>
  <c r="F67" i="12"/>
  <c r="H67" i="12" s="1"/>
  <c r="I67" i="12" s="1"/>
  <c r="F71" i="12"/>
  <c r="H71" i="12" s="1"/>
  <c r="I71" i="12" s="1"/>
  <c r="F57" i="11"/>
  <c r="H57" i="11" s="1"/>
  <c r="I57" i="11" s="1"/>
  <c r="F61" i="11"/>
  <c r="H61" i="11" s="1"/>
  <c r="I61" i="11" s="1"/>
  <c r="F65" i="11"/>
  <c r="H65" i="11" s="1"/>
  <c r="I65" i="11" s="1"/>
  <c r="F69" i="11"/>
  <c r="H69" i="11" s="1"/>
  <c r="I69" i="11" s="1"/>
  <c r="F72" i="11"/>
  <c r="F55" i="11"/>
  <c r="H55" i="11" s="1"/>
  <c r="I55" i="11" s="1"/>
  <c r="F59" i="11"/>
  <c r="H59" i="11" s="1"/>
  <c r="I59" i="11" s="1"/>
  <c r="F63" i="11"/>
  <c r="H63" i="11" s="1"/>
  <c r="I63" i="11" s="1"/>
  <c r="F67" i="11"/>
  <c r="H67" i="11" s="1"/>
  <c r="I67" i="11" s="1"/>
  <c r="F71" i="11"/>
  <c r="H71" i="11" s="1"/>
  <c r="I71" i="11" s="1"/>
  <c r="F56" i="10"/>
  <c r="H56" i="10" s="1"/>
  <c r="I56" i="10" s="1"/>
  <c r="D73" i="10"/>
  <c r="F70" i="10"/>
  <c r="H70" i="10" s="1"/>
  <c r="I70" i="10" s="1"/>
  <c r="F54" i="10"/>
  <c r="H54" i="10" s="1"/>
  <c r="I54" i="10" s="1"/>
  <c r="J55" i="10" s="1"/>
  <c r="R55" i="10" s="1"/>
  <c r="I29" i="9"/>
  <c r="J30" i="9" s="1"/>
  <c r="K30" i="9" s="1"/>
  <c r="F54" i="9"/>
  <c r="H54" i="9" s="1"/>
  <c r="K54" i="9" s="1"/>
  <c r="F55" i="9"/>
  <c r="H55" i="9" s="1"/>
  <c r="I55" i="9" s="1"/>
  <c r="J56" i="9" s="1"/>
  <c r="F59" i="9"/>
  <c r="H59" i="9" s="1"/>
  <c r="I59" i="9" s="1"/>
  <c r="F63" i="9"/>
  <c r="H63" i="9" s="1"/>
  <c r="I63" i="9" s="1"/>
  <c r="F67" i="9"/>
  <c r="H67" i="9" s="1"/>
  <c r="I67" i="9" s="1"/>
  <c r="F71" i="9"/>
  <c r="H71" i="9" s="1"/>
  <c r="I71" i="9" s="1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D73" i="9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72" i="9"/>
  <c r="F56" i="8"/>
  <c r="H56" i="8" s="1"/>
  <c r="I56" i="8" s="1"/>
  <c r="F60" i="8"/>
  <c r="H60" i="8" s="1"/>
  <c r="I60" i="8" s="1"/>
  <c r="F64" i="8"/>
  <c r="H64" i="8" s="1"/>
  <c r="I64" i="8" s="1"/>
  <c r="F68" i="8"/>
  <c r="H68" i="8" s="1"/>
  <c r="I68" i="8" s="1"/>
  <c r="F72" i="8"/>
  <c r="F55" i="8"/>
  <c r="H55" i="8" s="1"/>
  <c r="I55" i="8" s="1"/>
  <c r="F59" i="8"/>
  <c r="H59" i="8" s="1"/>
  <c r="I59" i="8" s="1"/>
  <c r="F63" i="8"/>
  <c r="H63" i="8" s="1"/>
  <c r="I63" i="8" s="1"/>
  <c r="F67" i="8"/>
  <c r="H67" i="8" s="1"/>
  <c r="I67" i="8" s="1"/>
  <c r="F71" i="8"/>
  <c r="H71" i="8" s="1"/>
  <c r="I71" i="8" s="1"/>
  <c r="F58" i="8"/>
  <c r="H58" i="8" s="1"/>
  <c r="I58" i="8" s="1"/>
  <c r="F62" i="8"/>
  <c r="H62" i="8" s="1"/>
  <c r="I62" i="8" s="1"/>
  <c r="F66" i="8"/>
  <c r="H66" i="8" s="1"/>
  <c r="I66" i="8" s="1"/>
  <c r="F70" i="8"/>
  <c r="H70" i="8" s="1"/>
  <c r="I70" i="8" s="1"/>
  <c r="J31" i="7"/>
  <c r="F58" i="7"/>
  <c r="H58" i="7" s="1"/>
  <c r="I58" i="7" s="1"/>
  <c r="F62" i="7"/>
  <c r="H62" i="7" s="1"/>
  <c r="I62" i="7" s="1"/>
  <c r="F66" i="7"/>
  <c r="H66" i="7" s="1"/>
  <c r="I66" i="7" s="1"/>
  <c r="F70" i="7"/>
  <c r="H70" i="7" s="1"/>
  <c r="I70" i="7" s="1"/>
  <c r="F56" i="7"/>
  <c r="H56" i="7" s="1"/>
  <c r="I56" i="7" s="1"/>
  <c r="F60" i="7"/>
  <c r="H60" i="7" s="1"/>
  <c r="I60" i="7" s="1"/>
  <c r="F64" i="7"/>
  <c r="H64" i="7" s="1"/>
  <c r="I64" i="7" s="1"/>
  <c r="F68" i="7"/>
  <c r="H68" i="7" s="1"/>
  <c r="I68" i="7" s="1"/>
  <c r="F72" i="7"/>
  <c r="F54" i="13"/>
  <c r="H54" i="13" s="1"/>
  <c r="E73" i="13"/>
  <c r="I29" i="12"/>
  <c r="J30" i="12" s="1"/>
  <c r="J31" i="12" s="1"/>
  <c r="K4" i="12"/>
  <c r="I4" i="12"/>
  <c r="J5" i="12" s="1"/>
  <c r="L4" i="12" s="1"/>
  <c r="E73" i="12"/>
  <c r="K29" i="11"/>
  <c r="F55" i="10"/>
  <c r="H55" i="10" s="1"/>
  <c r="I55" i="10" s="1"/>
  <c r="F57" i="10"/>
  <c r="H57" i="10" s="1"/>
  <c r="I57" i="10" s="1"/>
  <c r="F71" i="10"/>
  <c r="H71" i="10" s="1"/>
  <c r="I71" i="10" s="1"/>
  <c r="J31" i="9"/>
  <c r="L30" i="9" s="1"/>
  <c r="I54" i="9"/>
  <c r="J55" i="9" s="1"/>
  <c r="I29" i="8"/>
  <c r="J30" i="8" s="1"/>
  <c r="R30" i="8" s="1"/>
  <c r="K29" i="8"/>
  <c r="F64" i="6"/>
  <c r="H64" i="6" s="1"/>
  <c r="I64" i="6" s="1"/>
  <c r="F72" i="6"/>
  <c r="K29" i="6"/>
  <c r="I29" i="6"/>
  <c r="J30" i="6" s="1"/>
  <c r="L29" i="6" s="1"/>
  <c r="F60" i="6"/>
  <c r="H60" i="6" s="1"/>
  <c r="I60" i="6" s="1"/>
  <c r="F68" i="6"/>
  <c r="H68" i="6" s="1"/>
  <c r="I68" i="6" s="1"/>
  <c r="F56" i="6"/>
  <c r="H56" i="6" s="1"/>
  <c r="I56" i="6" s="1"/>
  <c r="F58" i="6"/>
  <c r="H58" i="6" s="1"/>
  <c r="I58" i="6" s="1"/>
  <c r="F66" i="6"/>
  <c r="H66" i="6" s="1"/>
  <c r="I66" i="6" s="1"/>
  <c r="F64" i="5"/>
  <c r="H64" i="5" s="1"/>
  <c r="I64" i="5" s="1"/>
  <c r="F68" i="5"/>
  <c r="H68" i="5" s="1"/>
  <c r="I68" i="5" s="1"/>
  <c r="F56" i="5"/>
  <c r="H56" i="5" s="1"/>
  <c r="I56" i="5" s="1"/>
  <c r="F60" i="5"/>
  <c r="H60" i="5" s="1"/>
  <c r="I60" i="5" s="1"/>
  <c r="F72" i="5"/>
  <c r="F58" i="5"/>
  <c r="H58" i="5" s="1"/>
  <c r="I58" i="5" s="1"/>
  <c r="F71" i="5"/>
  <c r="H71" i="5" s="1"/>
  <c r="I71" i="5" s="1"/>
  <c r="F55" i="5"/>
  <c r="H55" i="5" s="1"/>
  <c r="I55" i="5" s="1"/>
  <c r="F63" i="5"/>
  <c r="H63" i="5" s="1"/>
  <c r="I63" i="5" s="1"/>
  <c r="K4" i="5"/>
  <c r="F61" i="5"/>
  <c r="H61" i="5" s="1"/>
  <c r="I61" i="5" s="1"/>
  <c r="F69" i="5"/>
  <c r="H69" i="5" s="1"/>
  <c r="I69" i="5" s="1"/>
  <c r="F59" i="5"/>
  <c r="H59" i="5" s="1"/>
  <c r="I59" i="5" s="1"/>
  <c r="F67" i="5"/>
  <c r="H67" i="5" s="1"/>
  <c r="I67" i="5" s="1"/>
  <c r="D73" i="5"/>
  <c r="F57" i="5"/>
  <c r="H57" i="5" s="1"/>
  <c r="I57" i="5" s="1"/>
  <c r="F65" i="5"/>
  <c r="H65" i="5" s="1"/>
  <c r="I65" i="5" s="1"/>
  <c r="K4" i="13"/>
  <c r="I4" i="13"/>
  <c r="J5" i="13" s="1"/>
  <c r="J6" i="13" s="1"/>
  <c r="I29" i="13"/>
  <c r="J30" i="13" s="1"/>
  <c r="J31" i="13" s="1"/>
  <c r="K29" i="13"/>
  <c r="K54" i="13"/>
  <c r="I54" i="13"/>
  <c r="J55" i="13" s="1"/>
  <c r="J56" i="13" s="1"/>
  <c r="J57" i="13" s="1"/>
  <c r="D73" i="13"/>
  <c r="R5" i="12"/>
  <c r="K5" i="12"/>
  <c r="J6" i="12"/>
  <c r="J7" i="12" s="1"/>
  <c r="L29" i="12"/>
  <c r="K30" i="12"/>
  <c r="F54" i="12"/>
  <c r="H54" i="12" s="1"/>
  <c r="D73" i="12"/>
  <c r="K4" i="11"/>
  <c r="I4" i="11"/>
  <c r="J5" i="11" s="1"/>
  <c r="J6" i="11" s="1"/>
  <c r="L29" i="11"/>
  <c r="R30" i="11"/>
  <c r="K30" i="11"/>
  <c r="J31" i="11"/>
  <c r="F54" i="11"/>
  <c r="H54" i="11" s="1"/>
  <c r="D73" i="11"/>
  <c r="K4" i="10"/>
  <c r="I4" i="10"/>
  <c r="J5" i="10" s="1"/>
  <c r="I29" i="10"/>
  <c r="J30" i="10" s="1"/>
  <c r="K29" i="10"/>
  <c r="E73" i="10"/>
  <c r="I4" i="9"/>
  <c r="J5" i="9" s="1"/>
  <c r="K4" i="9"/>
  <c r="R31" i="9"/>
  <c r="R30" i="9"/>
  <c r="L29" i="9"/>
  <c r="J32" i="9"/>
  <c r="K55" i="9"/>
  <c r="E73" i="9"/>
  <c r="K4" i="8"/>
  <c r="I4" i="8"/>
  <c r="J5" i="8" s="1"/>
  <c r="L29" i="8"/>
  <c r="K30" i="8"/>
  <c r="J31" i="8"/>
  <c r="F54" i="8"/>
  <c r="H54" i="8" s="1"/>
  <c r="D73" i="8"/>
  <c r="I4" i="7"/>
  <c r="J5" i="7" s="1"/>
  <c r="K4" i="7"/>
  <c r="K31" i="7"/>
  <c r="R31" i="7"/>
  <c r="J32" i="7"/>
  <c r="J33" i="7" s="1"/>
  <c r="K29" i="7"/>
  <c r="L29" i="7" s="1"/>
  <c r="K30" i="7"/>
  <c r="L30" i="7" s="1"/>
  <c r="R30" i="7"/>
  <c r="F54" i="7"/>
  <c r="H54" i="7" s="1"/>
  <c r="D73" i="7"/>
  <c r="I4" i="6"/>
  <c r="J5" i="6" s="1"/>
  <c r="F54" i="6"/>
  <c r="H54" i="6" s="1"/>
  <c r="E73" i="6"/>
  <c r="R5" i="5"/>
  <c r="L4" i="5"/>
  <c r="K5" i="5"/>
  <c r="J6" i="5"/>
  <c r="I29" i="5"/>
  <c r="J30" i="5" s="1"/>
  <c r="J31" i="5" s="1"/>
  <c r="K29" i="5"/>
  <c r="F54" i="5"/>
  <c r="H54" i="5" s="1"/>
  <c r="E73" i="5"/>
  <c r="I54" i="15" l="1"/>
  <c r="J55" i="15" s="1"/>
  <c r="K55" i="15" s="1"/>
  <c r="R7" i="16"/>
  <c r="K7" i="16"/>
  <c r="J8" i="16"/>
  <c r="K55" i="16"/>
  <c r="L54" i="16"/>
  <c r="R55" i="16"/>
  <c r="L29" i="16"/>
  <c r="R30" i="16"/>
  <c r="K30" i="16"/>
  <c r="J56" i="16"/>
  <c r="J31" i="16"/>
  <c r="S4" i="16"/>
  <c r="W4" i="16" s="1"/>
  <c r="L5" i="16"/>
  <c r="R6" i="16"/>
  <c r="K6" i="16"/>
  <c r="L6" i="16" s="1"/>
  <c r="R6" i="15"/>
  <c r="K6" i="15"/>
  <c r="J7" i="15"/>
  <c r="R31" i="15"/>
  <c r="K31" i="15"/>
  <c r="L30" i="15"/>
  <c r="J32" i="15"/>
  <c r="K5" i="15"/>
  <c r="L5" i="15" s="1"/>
  <c r="L4" i="15"/>
  <c r="R5" i="15"/>
  <c r="R55" i="15"/>
  <c r="J56" i="15"/>
  <c r="L29" i="15"/>
  <c r="R30" i="15"/>
  <c r="K30" i="15"/>
  <c r="R31" i="14"/>
  <c r="L30" i="14"/>
  <c r="S30" i="14" s="1"/>
  <c r="W30" i="14" s="1"/>
  <c r="R6" i="14"/>
  <c r="J7" i="14"/>
  <c r="K5" i="14"/>
  <c r="L5" i="14" s="1"/>
  <c r="S5" i="14" s="1"/>
  <c r="W5" i="14" s="1"/>
  <c r="R5" i="14"/>
  <c r="K35" i="14"/>
  <c r="R35" i="14"/>
  <c r="J36" i="14"/>
  <c r="L54" i="14"/>
  <c r="R55" i="14"/>
  <c r="K55" i="14"/>
  <c r="K32" i="14"/>
  <c r="L32" i="14" s="1"/>
  <c r="L31" i="14"/>
  <c r="R32" i="14"/>
  <c r="S29" i="14"/>
  <c r="W29" i="14" s="1"/>
  <c r="J56" i="14"/>
  <c r="K34" i="14"/>
  <c r="L34" i="14" s="1"/>
  <c r="R34" i="14"/>
  <c r="R33" i="14"/>
  <c r="K33" i="14"/>
  <c r="L33" i="14" s="1"/>
  <c r="S4" i="14"/>
  <c r="W4" i="14" s="1"/>
  <c r="K55" i="10"/>
  <c r="K54" i="10"/>
  <c r="L54" i="10" s="1"/>
  <c r="S54" i="10" s="1"/>
  <c r="W54" i="10" s="1"/>
  <c r="J56" i="10"/>
  <c r="L55" i="10" s="1"/>
  <c r="K31" i="9"/>
  <c r="K31" i="12"/>
  <c r="R31" i="12"/>
  <c r="J32" i="12"/>
  <c r="L31" i="12" s="1"/>
  <c r="L30" i="12"/>
  <c r="S30" i="12" s="1"/>
  <c r="W30" i="12" s="1"/>
  <c r="R30" i="12"/>
  <c r="L54" i="9"/>
  <c r="S54" i="9" s="1"/>
  <c r="W54" i="9" s="1"/>
  <c r="R55" i="9"/>
  <c r="K30" i="6"/>
  <c r="J31" i="6"/>
  <c r="J32" i="6" s="1"/>
  <c r="R32" i="6" s="1"/>
  <c r="R30" i="6"/>
  <c r="R31" i="13"/>
  <c r="K31" i="13"/>
  <c r="J32" i="13"/>
  <c r="R6" i="13"/>
  <c r="K6" i="13"/>
  <c r="J7" i="13"/>
  <c r="R57" i="13"/>
  <c r="K57" i="13"/>
  <c r="R56" i="13"/>
  <c r="K56" i="13"/>
  <c r="L56" i="13" s="1"/>
  <c r="J58" i="13"/>
  <c r="R5" i="13"/>
  <c r="K5" i="13"/>
  <c r="L5" i="13" s="1"/>
  <c r="L4" i="13"/>
  <c r="L54" i="13"/>
  <c r="R55" i="13"/>
  <c r="K55" i="13"/>
  <c r="L55" i="13" s="1"/>
  <c r="L29" i="13"/>
  <c r="R30" i="13"/>
  <c r="K30" i="13"/>
  <c r="L30" i="13" s="1"/>
  <c r="K32" i="12"/>
  <c r="R7" i="12"/>
  <c r="K7" i="12"/>
  <c r="J8" i="12"/>
  <c r="S29" i="12"/>
  <c r="W29" i="12" s="1"/>
  <c r="L5" i="12"/>
  <c r="R6" i="12"/>
  <c r="K6" i="12"/>
  <c r="L6" i="12" s="1"/>
  <c r="J33" i="12"/>
  <c r="K54" i="12"/>
  <c r="I54" i="12"/>
  <c r="J55" i="12" s="1"/>
  <c r="S4" i="12"/>
  <c r="W4" i="12" s="1"/>
  <c r="R6" i="11"/>
  <c r="K6" i="11"/>
  <c r="J7" i="11"/>
  <c r="K54" i="11"/>
  <c r="I54" i="11"/>
  <c r="J55" i="11" s="1"/>
  <c r="S29" i="11"/>
  <c r="W29" i="11" s="1"/>
  <c r="L30" i="11"/>
  <c r="R31" i="11"/>
  <c r="K31" i="11"/>
  <c r="J32" i="11"/>
  <c r="R5" i="11"/>
  <c r="K5" i="11"/>
  <c r="L5" i="11" s="1"/>
  <c r="L4" i="11"/>
  <c r="K56" i="10"/>
  <c r="L29" i="10"/>
  <c r="K30" i="10"/>
  <c r="R30" i="10"/>
  <c r="J31" i="10"/>
  <c r="R5" i="10"/>
  <c r="K5" i="10"/>
  <c r="L4" i="10"/>
  <c r="J57" i="10"/>
  <c r="J6" i="10"/>
  <c r="L4" i="9"/>
  <c r="R5" i="9"/>
  <c r="K5" i="9"/>
  <c r="R56" i="9"/>
  <c r="K56" i="9"/>
  <c r="L55" i="9"/>
  <c r="J57" i="9"/>
  <c r="R32" i="9"/>
  <c r="L31" i="9"/>
  <c r="K32" i="9"/>
  <c r="S30" i="9"/>
  <c r="W30" i="9" s="1"/>
  <c r="J6" i="9"/>
  <c r="J33" i="9"/>
  <c r="S29" i="9"/>
  <c r="W29" i="9" s="1"/>
  <c r="L4" i="8"/>
  <c r="R5" i="8"/>
  <c r="K5" i="8"/>
  <c r="K54" i="8"/>
  <c r="I54" i="8"/>
  <c r="J55" i="8" s="1"/>
  <c r="S29" i="8"/>
  <c r="W29" i="8" s="1"/>
  <c r="L30" i="8"/>
  <c r="R31" i="8"/>
  <c r="K31" i="8"/>
  <c r="J32" i="8"/>
  <c r="J6" i="8"/>
  <c r="S30" i="7"/>
  <c r="W30" i="7" s="1"/>
  <c r="K54" i="7"/>
  <c r="I54" i="7"/>
  <c r="J55" i="7" s="1"/>
  <c r="R33" i="7"/>
  <c r="K33" i="7"/>
  <c r="S29" i="7"/>
  <c r="W29" i="7" s="1"/>
  <c r="K5" i="7"/>
  <c r="L4" i="7"/>
  <c r="R5" i="7"/>
  <c r="J34" i="7"/>
  <c r="K32" i="7"/>
  <c r="L32" i="7" s="1"/>
  <c r="L31" i="7"/>
  <c r="R32" i="7"/>
  <c r="J6" i="7"/>
  <c r="L30" i="6"/>
  <c r="K31" i="6"/>
  <c r="L31" i="6" s="1"/>
  <c r="K5" i="6"/>
  <c r="R5" i="6"/>
  <c r="L4" i="6"/>
  <c r="K32" i="6"/>
  <c r="K54" i="6"/>
  <c r="I54" i="6"/>
  <c r="J55" i="6" s="1"/>
  <c r="J33" i="6"/>
  <c r="S29" i="6"/>
  <c r="W29" i="6" s="1"/>
  <c r="J6" i="6"/>
  <c r="R31" i="5"/>
  <c r="K31" i="5"/>
  <c r="J32" i="5"/>
  <c r="R6" i="5"/>
  <c r="K6" i="5"/>
  <c r="L5" i="5"/>
  <c r="J7" i="5"/>
  <c r="S4" i="5"/>
  <c r="W4" i="5" s="1"/>
  <c r="K30" i="5"/>
  <c r="L30" i="5" s="1"/>
  <c r="L29" i="5"/>
  <c r="R30" i="5"/>
  <c r="I54" i="5"/>
  <c r="J55" i="5" s="1"/>
  <c r="K54" i="5"/>
  <c r="L54" i="15" l="1"/>
  <c r="S6" i="16"/>
  <c r="W6" i="16" s="1"/>
  <c r="L55" i="16"/>
  <c r="R56" i="16"/>
  <c r="K56" i="16"/>
  <c r="J57" i="16"/>
  <c r="R31" i="16"/>
  <c r="K31" i="16"/>
  <c r="L30" i="16"/>
  <c r="J32" i="16"/>
  <c r="S29" i="16"/>
  <c r="W29" i="16" s="1"/>
  <c r="S54" i="16"/>
  <c r="W54" i="16" s="1"/>
  <c r="K8" i="16"/>
  <c r="L7" i="16"/>
  <c r="R8" i="16"/>
  <c r="J9" i="16"/>
  <c r="S5" i="16"/>
  <c r="W5" i="16" s="1"/>
  <c r="S5" i="15"/>
  <c r="W5" i="15" s="1"/>
  <c r="S4" i="15"/>
  <c r="W4" i="15" s="1"/>
  <c r="K32" i="15"/>
  <c r="L31" i="15"/>
  <c r="R32" i="15"/>
  <c r="J33" i="15"/>
  <c r="S30" i="15"/>
  <c r="W30" i="15" s="1"/>
  <c r="S29" i="15"/>
  <c r="W29" i="15" s="1"/>
  <c r="R7" i="15"/>
  <c r="K7" i="15"/>
  <c r="L6" i="15"/>
  <c r="J8" i="15"/>
  <c r="L55" i="15"/>
  <c r="K56" i="15"/>
  <c r="R56" i="15"/>
  <c r="J57" i="15"/>
  <c r="S54" i="15"/>
  <c r="W54" i="15" s="1"/>
  <c r="K7" i="14"/>
  <c r="L6" i="14"/>
  <c r="S6" i="14" s="1"/>
  <c r="W6" i="14" s="1"/>
  <c r="J8" i="14"/>
  <c r="R7" i="14"/>
  <c r="S34" i="14"/>
  <c r="W34" i="14" s="1"/>
  <c r="S32" i="14"/>
  <c r="W32" i="14" s="1"/>
  <c r="S33" i="14"/>
  <c r="W33" i="14" s="1"/>
  <c r="K36" i="14"/>
  <c r="L35" i="14"/>
  <c r="R36" i="14"/>
  <c r="J37" i="14"/>
  <c r="R56" i="14"/>
  <c r="K56" i="14"/>
  <c r="L55" i="14"/>
  <c r="J57" i="14"/>
  <c r="S31" i="14"/>
  <c r="W31" i="14" s="1"/>
  <c r="S54" i="14"/>
  <c r="W54" i="14" s="1"/>
  <c r="R56" i="10"/>
  <c r="R32" i="12"/>
  <c r="R31" i="6"/>
  <c r="S56" i="13"/>
  <c r="W56" i="13" s="1"/>
  <c r="S55" i="13"/>
  <c r="W55" i="13" s="1"/>
  <c r="S30" i="13"/>
  <c r="W30" i="13" s="1"/>
  <c r="R7" i="13"/>
  <c r="K7" i="13"/>
  <c r="L6" i="13"/>
  <c r="J8" i="13"/>
  <c r="S54" i="13"/>
  <c r="W54" i="13" s="1"/>
  <c r="S29" i="13"/>
  <c r="W29" i="13" s="1"/>
  <c r="S4" i="13"/>
  <c r="W4" i="13" s="1"/>
  <c r="L31" i="13"/>
  <c r="R32" i="13"/>
  <c r="K32" i="13"/>
  <c r="J33" i="13"/>
  <c r="R58" i="13"/>
  <c r="K58" i="13"/>
  <c r="L57" i="13"/>
  <c r="J59" i="13"/>
  <c r="S5" i="13"/>
  <c r="W5" i="13" s="1"/>
  <c r="S6" i="12"/>
  <c r="W6" i="12" s="1"/>
  <c r="L32" i="12"/>
  <c r="R33" i="12"/>
  <c r="K33" i="12"/>
  <c r="J34" i="12"/>
  <c r="S5" i="12"/>
  <c r="W5" i="12" s="1"/>
  <c r="S31" i="12"/>
  <c r="W31" i="12" s="1"/>
  <c r="L54" i="12"/>
  <c r="R55" i="12"/>
  <c r="K55" i="12"/>
  <c r="J56" i="12"/>
  <c r="L7" i="12"/>
  <c r="R8" i="12"/>
  <c r="K8" i="12"/>
  <c r="J9" i="12"/>
  <c r="S5" i="11"/>
  <c r="W5" i="11" s="1"/>
  <c r="L31" i="11"/>
  <c r="R32" i="11"/>
  <c r="K32" i="11"/>
  <c r="J33" i="11"/>
  <c r="R7" i="11"/>
  <c r="K7" i="11"/>
  <c r="L6" i="11"/>
  <c r="J8" i="11"/>
  <c r="S4" i="11"/>
  <c r="W4" i="11" s="1"/>
  <c r="L54" i="11"/>
  <c r="R55" i="11"/>
  <c r="K55" i="11"/>
  <c r="J56" i="11"/>
  <c r="S30" i="11"/>
  <c r="W30" i="11" s="1"/>
  <c r="S55" i="10"/>
  <c r="W55" i="10" s="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L56" i="9"/>
  <c r="R57" i="9"/>
  <c r="K57" i="9"/>
  <c r="J58" i="9"/>
  <c r="R33" i="9"/>
  <c r="L32" i="9"/>
  <c r="K33" i="9"/>
  <c r="J34" i="9"/>
  <c r="S55" i="9"/>
  <c r="W55" i="9" s="1"/>
  <c r="L5" i="9"/>
  <c r="R6" i="9"/>
  <c r="K6" i="9"/>
  <c r="J7" i="9"/>
  <c r="S31" i="9"/>
  <c r="W31" i="9" s="1"/>
  <c r="S4" i="9"/>
  <c r="W4" i="9" s="1"/>
  <c r="L5" i="8"/>
  <c r="R6" i="8"/>
  <c r="K6" i="8"/>
  <c r="J7" i="8"/>
  <c r="S30" i="8"/>
  <c r="W30" i="8" s="1"/>
  <c r="L31" i="8"/>
  <c r="R32" i="8"/>
  <c r="K32" i="8"/>
  <c r="J33" i="8"/>
  <c r="L54" i="8"/>
  <c r="R55" i="8"/>
  <c r="K55" i="8"/>
  <c r="J56" i="8"/>
  <c r="S4" i="8"/>
  <c r="W4" i="8" s="1"/>
  <c r="S32" i="7"/>
  <c r="W32" i="7" s="1"/>
  <c r="L54" i="7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S31" i="6"/>
  <c r="W31" i="6" s="1"/>
  <c r="L32" i="6"/>
  <c r="K33" i="6"/>
  <c r="J34" i="6"/>
  <c r="R33" i="6"/>
  <c r="K6" i="6"/>
  <c r="R6" i="6"/>
  <c r="L5" i="6"/>
  <c r="J7" i="6"/>
  <c r="L54" i="6"/>
  <c r="R55" i="6"/>
  <c r="K55" i="6"/>
  <c r="J56" i="6"/>
  <c r="S4" i="6"/>
  <c r="W4" i="6" s="1"/>
  <c r="S30" i="6"/>
  <c r="W30" i="6" s="1"/>
  <c r="S30" i="5"/>
  <c r="W30" i="5" s="1"/>
  <c r="S29" i="5"/>
  <c r="W29" i="5" s="1"/>
  <c r="R7" i="5"/>
  <c r="K7" i="5"/>
  <c r="L6" i="5"/>
  <c r="J8" i="5"/>
  <c r="S5" i="5"/>
  <c r="W5" i="5" s="1"/>
  <c r="K32" i="5"/>
  <c r="L31" i="5"/>
  <c r="R32" i="5"/>
  <c r="J33" i="5"/>
  <c r="L54" i="5"/>
  <c r="R55" i="5"/>
  <c r="K55" i="5"/>
  <c r="J56" i="5"/>
  <c r="S30" i="16" l="1"/>
  <c r="W30" i="16" s="1"/>
  <c r="K32" i="16"/>
  <c r="L31" i="16"/>
  <c r="R32" i="16"/>
  <c r="J33" i="16"/>
  <c r="K57" i="16"/>
  <c r="L56" i="16"/>
  <c r="R57" i="16"/>
  <c r="J58" i="16"/>
  <c r="S55" i="16"/>
  <c r="W55" i="16" s="1"/>
  <c r="L8" i="16"/>
  <c r="R9" i="16"/>
  <c r="K9" i="16"/>
  <c r="J10" i="16"/>
  <c r="S7" i="16"/>
  <c r="W7" i="16" s="1"/>
  <c r="L32" i="15"/>
  <c r="R33" i="15"/>
  <c r="K33" i="15"/>
  <c r="J34" i="15"/>
  <c r="S31" i="15"/>
  <c r="W31" i="15" s="1"/>
  <c r="K8" i="15"/>
  <c r="L7" i="15"/>
  <c r="R8" i="15"/>
  <c r="J9" i="15"/>
  <c r="K57" i="15"/>
  <c r="L56" i="15"/>
  <c r="R57" i="15"/>
  <c r="J58" i="15"/>
  <c r="S55" i="15"/>
  <c r="W55" i="15" s="1"/>
  <c r="S6" i="15"/>
  <c r="W6" i="15" s="1"/>
  <c r="J9" i="14"/>
  <c r="R8" i="14"/>
  <c r="K8" i="14"/>
  <c r="L7" i="14"/>
  <c r="S7" i="14" s="1"/>
  <c r="W7" i="14" s="1"/>
  <c r="L56" i="14"/>
  <c r="R57" i="14"/>
  <c r="K57" i="14"/>
  <c r="J58" i="14"/>
  <c r="R37" i="14"/>
  <c r="K37" i="14"/>
  <c r="L36" i="14"/>
  <c r="J38" i="14"/>
  <c r="S35" i="14"/>
  <c r="W35" i="14" s="1"/>
  <c r="S55" i="14"/>
  <c r="W55" i="14" s="1"/>
  <c r="L58" i="13"/>
  <c r="R59" i="13"/>
  <c r="K59" i="13"/>
  <c r="J60" i="13"/>
  <c r="R8" i="13"/>
  <c r="K8" i="13"/>
  <c r="L7" i="13"/>
  <c r="J9" i="13"/>
  <c r="L32" i="13"/>
  <c r="R33" i="13"/>
  <c r="K33" i="13"/>
  <c r="J34" i="13"/>
  <c r="S57" i="13"/>
  <c r="W57" i="13" s="1"/>
  <c r="S31" i="13"/>
  <c r="W31" i="13" s="1"/>
  <c r="S6" i="13"/>
  <c r="W6" i="13" s="1"/>
  <c r="S7" i="12"/>
  <c r="W7" i="12" s="1"/>
  <c r="S54" i="12"/>
  <c r="W54" i="12" s="1"/>
  <c r="S32" i="12"/>
  <c r="W32" i="12" s="1"/>
  <c r="R56" i="12"/>
  <c r="K56" i="12"/>
  <c r="L55" i="12"/>
  <c r="J57" i="12"/>
  <c r="L33" i="12"/>
  <c r="R34" i="12"/>
  <c r="K34" i="12"/>
  <c r="J35" i="12"/>
  <c r="L8" i="12"/>
  <c r="R9" i="12"/>
  <c r="K9" i="12"/>
  <c r="J10" i="12"/>
  <c r="R56" i="11"/>
  <c r="K56" i="11"/>
  <c r="L55" i="11"/>
  <c r="J57" i="11"/>
  <c r="S31" i="11"/>
  <c r="W31" i="11" s="1"/>
  <c r="R8" i="11"/>
  <c r="K8" i="11"/>
  <c r="L7" i="11"/>
  <c r="J9" i="11"/>
  <c r="L32" i="11"/>
  <c r="R33" i="11"/>
  <c r="K33" i="11"/>
  <c r="J34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L33" i="9"/>
  <c r="K34" i="9"/>
  <c r="J35" i="9"/>
  <c r="S5" i="9"/>
  <c r="W5" i="9" s="1"/>
  <c r="L6" i="9"/>
  <c r="R7" i="9"/>
  <c r="K7" i="9"/>
  <c r="J8" i="9"/>
  <c r="S32" i="9"/>
  <c r="W32" i="9" s="1"/>
  <c r="R58" i="9"/>
  <c r="K58" i="9"/>
  <c r="L57" i="9"/>
  <c r="J59" i="9"/>
  <c r="S56" i="9"/>
  <c r="W56" i="9" s="1"/>
  <c r="L6" i="8"/>
  <c r="R7" i="8"/>
  <c r="K7" i="8"/>
  <c r="J8" i="8"/>
  <c r="S54" i="8"/>
  <c r="W54" i="8" s="1"/>
  <c r="S31" i="8"/>
  <c r="W31" i="8" s="1"/>
  <c r="R56" i="8"/>
  <c r="K56" i="8"/>
  <c r="L55" i="8"/>
  <c r="J57" i="8"/>
  <c r="L32" i="8"/>
  <c r="R33" i="8"/>
  <c r="K33" i="8"/>
  <c r="J34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S32" i="6"/>
  <c r="W32" i="6" s="1"/>
  <c r="R56" i="6"/>
  <c r="K56" i="6"/>
  <c r="L55" i="6"/>
  <c r="J57" i="6"/>
  <c r="S5" i="6"/>
  <c r="W5" i="6" s="1"/>
  <c r="L33" i="6"/>
  <c r="K34" i="6"/>
  <c r="J35" i="6"/>
  <c r="R34" i="6"/>
  <c r="S31" i="5"/>
  <c r="W31" i="5" s="1"/>
  <c r="R8" i="5"/>
  <c r="K8" i="5"/>
  <c r="L7" i="5"/>
  <c r="J9" i="5"/>
  <c r="S54" i="5"/>
  <c r="W54" i="5" s="1"/>
  <c r="S6" i="5"/>
  <c r="W6" i="5" s="1"/>
  <c r="L55" i="5"/>
  <c r="K56" i="5"/>
  <c r="R56" i="5"/>
  <c r="J57" i="5"/>
  <c r="K33" i="5"/>
  <c r="L32" i="5"/>
  <c r="R33" i="5"/>
  <c r="J34" i="5"/>
  <c r="L57" i="16" l="1"/>
  <c r="R58" i="16"/>
  <c r="K58" i="16"/>
  <c r="J59" i="16"/>
  <c r="S56" i="16"/>
  <c r="W56" i="16" s="1"/>
  <c r="L32" i="16"/>
  <c r="R33" i="16"/>
  <c r="K33" i="16"/>
  <c r="J34" i="16"/>
  <c r="R10" i="16"/>
  <c r="K10" i="16"/>
  <c r="L9" i="16"/>
  <c r="J11" i="16"/>
  <c r="S31" i="16"/>
  <c r="W31" i="16" s="1"/>
  <c r="S8" i="16"/>
  <c r="W8" i="16" s="1"/>
  <c r="R34" i="15"/>
  <c r="K34" i="15"/>
  <c r="L33" i="15"/>
  <c r="J35" i="15"/>
  <c r="S56" i="15"/>
  <c r="W56" i="15" s="1"/>
  <c r="L8" i="15"/>
  <c r="R9" i="15"/>
  <c r="K9" i="15"/>
  <c r="J10" i="15"/>
  <c r="S7" i="15"/>
  <c r="W7" i="15" s="1"/>
  <c r="L57" i="15"/>
  <c r="K58" i="15"/>
  <c r="R58" i="15"/>
  <c r="J59" i="15"/>
  <c r="S32" i="15"/>
  <c r="W32" i="15" s="1"/>
  <c r="J10" i="14"/>
  <c r="K9" i="14"/>
  <c r="L8" i="14"/>
  <c r="S8" i="14" s="1"/>
  <c r="W8" i="14" s="1"/>
  <c r="R9" i="14"/>
  <c r="K38" i="14"/>
  <c r="L37" i="14"/>
  <c r="R38" i="14"/>
  <c r="J39" i="14"/>
  <c r="R58" i="14"/>
  <c r="K58" i="14"/>
  <c r="L57" i="14"/>
  <c r="J59" i="14"/>
  <c r="S36" i="14"/>
  <c r="W36" i="14" s="1"/>
  <c r="S56" i="14"/>
  <c r="W56" i="14" s="1"/>
  <c r="L33" i="13"/>
  <c r="R34" i="13"/>
  <c r="K34" i="13"/>
  <c r="J35" i="13"/>
  <c r="R9" i="13"/>
  <c r="K9" i="13"/>
  <c r="L8" i="13"/>
  <c r="J10" i="13"/>
  <c r="R60" i="13"/>
  <c r="K60" i="13"/>
  <c r="L59" i="13"/>
  <c r="J61" i="13"/>
  <c r="S7" i="13"/>
  <c r="W7" i="13" s="1"/>
  <c r="S32" i="13"/>
  <c r="W32" i="13" s="1"/>
  <c r="S58" i="13"/>
  <c r="W58" i="13" s="1"/>
  <c r="S8" i="12"/>
  <c r="W8" i="12" s="1"/>
  <c r="S33" i="12"/>
  <c r="W33" i="12" s="1"/>
  <c r="L9" i="12"/>
  <c r="R10" i="12"/>
  <c r="K10" i="12"/>
  <c r="J11" i="12"/>
  <c r="L34" i="12"/>
  <c r="R35" i="12"/>
  <c r="K35" i="12"/>
  <c r="J36" i="12"/>
  <c r="L56" i="12"/>
  <c r="R57" i="12"/>
  <c r="K57" i="12"/>
  <c r="J58" i="12"/>
  <c r="S55" i="12"/>
  <c r="W55" i="12" s="1"/>
  <c r="S32" i="11"/>
  <c r="W32" i="11" s="1"/>
  <c r="S55" i="11"/>
  <c r="W55" i="11" s="1"/>
  <c r="R9" i="11"/>
  <c r="K9" i="11"/>
  <c r="L8" i="11"/>
  <c r="J10" i="11"/>
  <c r="L56" i="11"/>
  <c r="R57" i="11"/>
  <c r="K57" i="11"/>
  <c r="J58" i="11"/>
  <c r="L33" i="11"/>
  <c r="R34" i="11"/>
  <c r="K34" i="11"/>
  <c r="J35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L58" i="9"/>
  <c r="K59" i="9"/>
  <c r="R59" i="9"/>
  <c r="J60" i="9"/>
  <c r="R35" i="9"/>
  <c r="L34" i="9"/>
  <c r="K35" i="9"/>
  <c r="J36" i="9"/>
  <c r="S57" i="9"/>
  <c r="W57" i="9" s="1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L33" i="8"/>
  <c r="R34" i="8"/>
  <c r="K34" i="8"/>
  <c r="J35" i="8"/>
  <c r="L7" i="8"/>
  <c r="R8" i="8"/>
  <c r="K8" i="8"/>
  <c r="J9" i="8"/>
  <c r="S32" i="8"/>
  <c r="W32" i="8" s="1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33" i="6"/>
  <c r="W33" i="6" s="1"/>
  <c r="S55" i="6"/>
  <c r="W55" i="6" s="1"/>
  <c r="S6" i="6"/>
  <c r="W6" i="6" s="1"/>
  <c r="L56" i="6"/>
  <c r="R57" i="6"/>
  <c r="K57" i="6"/>
  <c r="J58" i="6"/>
  <c r="L34" i="6"/>
  <c r="K35" i="6"/>
  <c r="R35" i="6"/>
  <c r="J36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R9" i="5"/>
  <c r="K9" i="5"/>
  <c r="L8" i="5"/>
  <c r="J10" i="5"/>
  <c r="S7" i="5"/>
  <c r="W7" i="5" s="1"/>
  <c r="R34" i="16" l="1"/>
  <c r="K34" i="16"/>
  <c r="L33" i="16"/>
  <c r="J35" i="16"/>
  <c r="S32" i="16"/>
  <c r="W32" i="16" s="1"/>
  <c r="K59" i="16"/>
  <c r="L58" i="16"/>
  <c r="R59" i="16"/>
  <c r="J60" i="16"/>
  <c r="K11" i="16"/>
  <c r="L10" i="16"/>
  <c r="R11" i="16"/>
  <c r="J12" i="16"/>
  <c r="S9" i="16"/>
  <c r="W9" i="16" s="1"/>
  <c r="S57" i="16"/>
  <c r="W57" i="16" s="1"/>
  <c r="R10" i="15"/>
  <c r="K10" i="15"/>
  <c r="L9" i="15"/>
  <c r="J11" i="15"/>
  <c r="S8" i="15"/>
  <c r="W8" i="15" s="1"/>
  <c r="K59" i="15"/>
  <c r="L58" i="15"/>
  <c r="R59" i="15"/>
  <c r="J60" i="15"/>
  <c r="K35" i="15"/>
  <c r="L34" i="15"/>
  <c r="R35" i="15"/>
  <c r="J36" i="15"/>
  <c r="S33" i="15"/>
  <c r="W33" i="15" s="1"/>
  <c r="S57" i="15"/>
  <c r="W57" i="15" s="1"/>
  <c r="L9" i="14"/>
  <c r="S9" i="14" s="1"/>
  <c r="W9" i="14" s="1"/>
  <c r="R10" i="14"/>
  <c r="K10" i="14"/>
  <c r="J11" i="14"/>
  <c r="S57" i="14"/>
  <c r="W57" i="14" s="1"/>
  <c r="K39" i="14"/>
  <c r="L38" i="14"/>
  <c r="R39" i="14"/>
  <c r="J40" i="14"/>
  <c r="S37" i="14"/>
  <c r="W37" i="14" s="1"/>
  <c r="L58" i="14"/>
  <c r="R59" i="14"/>
  <c r="K59" i="14"/>
  <c r="J60" i="14"/>
  <c r="R10" i="13"/>
  <c r="K10" i="13"/>
  <c r="L9" i="13"/>
  <c r="J11" i="13"/>
  <c r="L60" i="13"/>
  <c r="R61" i="13"/>
  <c r="K61" i="13"/>
  <c r="J62" i="13"/>
  <c r="L34" i="13"/>
  <c r="R35" i="13"/>
  <c r="K35" i="13"/>
  <c r="J36" i="13"/>
  <c r="S59" i="13"/>
  <c r="W59" i="13" s="1"/>
  <c r="S8" i="13"/>
  <c r="W8" i="13" s="1"/>
  <c r="S33" i="13"/>
  <c r="W33" i="13" s="1"/>
  <c r="S56" i="12"/>
  <c r="W56" i="12" s="1"/>
  <c r="S9" i="12"/>
  <c r="W9" i="12" s="1"/>
  <c r="R58" i="12"/>
  <c r="K58" i="12"/>
  <c r="L57" i="12"/>
  <c r="J59" i="12"/>
  <c r="S34" i="12"/>
  <c r="W34" i="12" s="1"/>
  <c r="L35" i="12"/>
  <c r="R36" i="12"/>
  <c r="K36" i="12"/>
  <c r="J37" i="12"/>
  <c r="L10" i="12"/>
  <c r="R11" i="12"/>
  <c r="K11" i="12"/>
  <c r="J12" i="12"/>
  <c r="L34" i="11"/>
  <c r="R35" i="11"/>
  <c r="K35" i="11"/>
  <c r="J36" i="11"/>
  <c r="R58" i="11"/>
  <c r="K58" i="11"/>
  <c r="L57" i="11"/>
  <c r="J59" i="11"/>
  <c r="R10" i="11"/>
  <c r="K10" i="11"/>
  <c r="L9" i="11"/>
  <c r="J11" i="11"/>
  <c r="S8" i="11"/>
  <c r="W8" i="11" s="1"/>
  <c r="S33" i="11"/>
  <c r="W33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R60" i="9"/>
  <c r="K60" i="9"/>
  <c r="L59" i="9"/>
  <c r="J61" i="9"/>
  <c r="S34" i="9"/>
  <c r="W34" i="9" s="1"/>
  <c r="S7" i="9"/>
  <c r="W7" i="9" s="1"/>
  <c r="S58" i="9"/>
  <c r="W58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33" i="8"/>
  <c r="W33" i="8" s="1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34" i="6"/>
  <c r="W34" i="6" s="1"/>
  <c r="S56" i="6"/>
  <c r="W56" i="6" s="1"/>
  <c r="S7" i="6"/>
  <c r="W7" i="6" s="1"/>
  <c r="L35" i="6"/>
  <c r="K36" i="6"/>
  <c r="R36" i="6"/>
  <c r="J37" i="6"/>
  <c r="R58" i="6"/>
  <c r="K58" i="6"/>
  <c r="L57" i="6"/>
  <c r="J59" i="6"/>
  <c r="R10" i="5"/>
  <c r="K10" i="5"/>
  <c r="L9" i="5"/>
  <c r="J11" i="5"/>
  <c r="R35" i="5"/>
  <c r="K35" i="5"/>
  <c r="L34" i="5"/>
  <c r="J36" i="5"/>
  <c r="S8" i="5"/>
  <c r="W8" i="5" s="1"/>
  <c r="S33" i="5"/>
  <c r="W33" i="5" s="1"/>
  <c r="L57" i="5"/>
  <c r="K58" i="5"/>
  <c r="R58" i="5"/>
  <c r="J59" i="5"/>
  <c r="S56" i="5"/>
  <c r="W56" i="5" s="1"/>
  <c r="L59" i="16" l="1"/>
  <c r="R60" i="16"/>
  <c r="K60" i="16"/>
  <c r="J61" i="16"/>
  <c r="S10" i="16"/>
  <c r="W10" i="16" s="1"/>
  <c r="S58" i="16"/>
  <c r="W58" i="16" s="1"/>
  <c r="K35" i="16"/>
  <c r="L34" i="16"/>
  <c r="R35" i="16"/>
  <c r="J36" i="16"/>
  <c r="S33" i="16"/>
  <c r="W33" i="16" s="1"/>
  <c r="L11" i="16"/>
  <c r="R12" i="16"/>
  <c r="K12" i="16"/>
  <c r="J13" i="16"/>
  <c r="L59" i="15"/>
  <c r="K60" i="15"/>
  <c r="R60" i="15"/>
  <c r="J61" i="15"/>
  <c r="S58" i="15"/>
  <c r="W58" i="15" s="1"/>
  <c r="K11" i="15"/>
  <c r="L10" i="15"/>
  <c r="R11" i="15"/>
  <c r="J12" i="15"/>
  <c r="L35" i="15"/>
  <c r="R36" i="15"/>
  <c r="K36" i="15"/>
  <c r="J37" i="15"/>
  <c r="S34" i="15"/>
  <c r="W34" i="15" s="1"/>
  <c r="S9" i="15"/>
  <c r="W9" i="15" s="1"/>
  <c r="R11" i="14"/>
  <c r="K11" i="14"/>
  <c r="J12" i="14"/>
  <c r="L10" i="14"/>
  <c r="S10" i="14" s="1"/>
  <c r="W10" i="14" s="1"/>
  <c r="S58" i="14"/>
  <c r="W58" i="14" s="1"/>
  <c r="L39" i="14"/>
  <c r="R40" i="14"/>
  <c r="K40" i="14"/>
  <c r="J41" i="14"/>
  <c r="R60" i="14"/>
  <c r="K60" i="14"/>
  <c r="L59" i="14"/>
  <c r="J61" i="14"/>
  <c r="S38" i="14"/>
  <c r="W38" i="14" s="1"/>
  <c r="L35" i="13"/>
  <c r="R36" i="13"/>
  <c r="K36" i="13"/>
  <c r="J37" i="13"/>
  <c r="R62" i="13"/>
  <c r="K62" i="13"/>
  <c r="L61" i="13"/>
  <c r="J63" i="13"/>
  <c r="S9" i="13"/>
  <c r="W9" i="13" s="1"/>
  <c r="R11" i="13"/>
  <c r="K11" i="13"/>
  <c r="L10" i="13"/>
  <c r="J12" i="13"/>
  <c r="S34" i="13"/>
  <c r="W34" i="13" s="1"/>
  <c r="S60" i="13"/>
  <c r="W60" i="13" s="1"/>
  <c r="L11" i="12"/>
  <c r="R12" i="12"/>
  <c r="K12" i="12"/>
  <c r="J13" i="12"/>
  <c r="L58" i="12"/>
  <c r="R59" i="12"/>
  <c r="K59" i="12"/>
  <c r="J60" i="12"/>
  <c r="S10" i="12"/>
  <c r="W10" i="12" s="1"/>
  <c r="S35" i="12"/>
  <c r="W35" i="12" s="1"/>
  <c r="S57" i="12"/>
  <c r="W57" i="12" s="1"/>
  <c r="L36" i="12"/>
  <c r="R37" i="12"/>
  <c r="K37" i="12"/>
  <c r="J38" i="12"/>
  <c r="R11" i="11"/>
  <c r="K11" i="11"/>
  <c r="L10" i="11"/>
  <c r="J12" i="11"/>
  <c r="L58" i="11"/>
  <c r="R59" i="11"/>
  <c r="K59" i="11"/>
  <c r="J60" i="11"/>
  <c r="L35" i="11"/>
  <c r="R36" i="11"/>
  <c r="K36" i="11"/>
  <c r="J37" i="11"/>
  <c r="S9" i="11"/>
  <c r="W9" i="11" s="1"/>
  <c r="S57" i="11"/>
  <c r="W57" i="11" s="1"/>
  <c r="S34" i="11"/>
  <c r="W34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L60" i="9"/>
  <c r="R61" i="9"/>
  <c r="K61" i="9"/>
  <c r="J62" i="9"/>
  <c r="R37" i="9"/>
  <c r="K37" i="9"/>
  <c r="L36" i="9"/>
  <c r="J38" i="9"/>
  <c r="S59" i="9"/>
  <c r="W59" i="9" s="1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35" i="6"/>
  <c r="W35" i="6" s="1"/>
  <c r="S8" i="6"/>
  <c r="W8" i="6" s="1"/>
  <c r="K10" i="6"/>
  <c r="L9" i="6"/>
  <c r="R10" i="6"/>
  <c r="J11" i="6"/>
  <c r="L58" i="6"/>
  <c r="R59" i="6"/>
  <c r="K59" i="6"/>
  <c r="J60" i="6"/>
  <c r="L36" i="6"/>
  <c r="K37" i="6"/>
  <c r="J38" i="6"/>
  <c r="R37" i="6"/>
  <c r="S57" i="6"/>
  <c r="W57" i="6" s="1"/>
  <c r="L58" i="5"/>
  <c r="R59" i="5"/>
  <c r="K59" i="5"/>
  <c r="J60" i="5"/>
  <c r="K36" i="5"/>
  <c r="L35" i="5"/>
  <c r="R36" i="5"/>
  <c r="J37" i="5"/>
  <c r="R11" i="5"/>
  <c r="K11" i="5"/>
  <c r="L10" i="5"/>
  <c r="J12" i="5"/>
  <c r="S34" i="5"/>
  <c r="W34" i="5" s="1"/>
  <c r="S9" i="5"/>
  <c r="W9" i="5" s="1"/>
  <c r="S57" i="5"/>
  <c r="W57" i="5" s="1"/>
  <c r="R13" i="16" l="1"/>
  <c r="K13" i="16"/>
  <c r="L12" i="16"/>
  <c r="J14" i="16"/>
  <c r="L35" i="16"/>
  <c r="R36" i="16"/>
  <c r="K36" i="16"/>
  <c r="J37" i="16"/>
  <c r="S34" i="16"/>
  <c r="W34" i="16" s="1"/>
  <c r="K61" i="16"/>
  <c r="L60" i="16"/>
  <c r="R61" i="16"/>
  <c r="J62" i="16"/>
  <c r="S11" i="16"/>
  <c r="W11" i="16" s="1"/>
  <c r="S59" i="16"/>
  <c r="W59" i="16" s="1"/>
  <c r="L11" i="15"/>
  <c r="R12" i="15"/>
  <c r="K12" i="15"/>
  <c r="J13" i="15"/>
  <c r="S10" i="15"/>
  <c r="W10" i="15" s="1"/>
  <c r="S35" i="15"/>
  <c r="W35" i="15" s="1"/>
  <c r="K61" i="15"/>
  <c r="L60" i="15"/>
  <c r="R61" i="15"/>
  <c r="J62" i="15"/>
  <c r="R37" i="15"/>
  <c r="K37" i="15"/>
  <c r="L36" i="15"/>
  <c r="J38" i="15"/>
  <c r="S59" i="15"/>
  <c r="W59" i="15" s="1"/>
  <c r="J13" i="14"/>
  <c r="L11" i="14"/>
  <c r="S11" i="14" s="1"/>
  <c r="W11" i="14" s="1"/>
  <c r="K12" i="14"/>
  <c r="R12" i="14"/>
  <c r="L60" i="14"/>
  <c r="R61" i="14"/>
  <c r="K61" i="14"/>
  <c r="J62" i="14"/>
  <c r="S59" i="14"/>
  <c r="W59" i="14" s="1"/>
  <c r="L40" i="14"/>
  <c r="R41" i="14"/>
  <c r="K41" i="14"/>
  <c r="J42" i="14"/>
  <c r="S39" i="14"/>
  <c r="W39" i="14" s="1"/>
  <c r="R12" i="13"/>
  <c r="K12" i="13"/>
  <c r="L11" i="13"/>
  <c r="J13" i="13"/>
  <c r="L62" i="13"/>
  <c r="R63" i="13"/>
  <c r="K63" i="13"/>
  <c r="J64" i="13"/>
  <c r="L36" i="13"/>
  <c r="R37" i="13"/>
  <c r="K37" i="13"/>
  <c r="J38" i="13"/>
  <c r="S61" i="13"/>
  <c r="W61" i="13" s="1"/>
  <c r="S10" i="13"/>
  <c r="W10" i="13" s="1"/>
  <c r="S35" i="13"/>
  <c r="W35" i="13" s="1"/>
  <c r="R60" i="12"/>
  <c r="K60" i="12"/>
  <c r="L59" i="12"/>
  <c r="J61" i="12"/>
  <c r="L12" i="12"/>
  <c r="R13" i="12"/>
  <c r="K13" i="12"/>
  <c r="J14" i="12"/>
  <c r="S36" i="12"/>
  <c r="W36" i="12" s="1"/>
  <c r="L37" i="12"/>
  <c r="R38" i="12"/>
  <c r="K38" i="12"/>
  <c r="J39" i="12"/>
  <c r="S58" i="12"/>
  <c r="W58" i="12" s="1"/>
  <c r="S11" i="12"/>
  <c r="W11" i="12" s="1"/>
  <c r="L36" i="11"/>
  <c r="R37" i="11"/>
  <c r="K37" i="11"/>
  <c r="J38" i="11"/>
  <c r="R60" i="11"/>
  <c r="K60" i="11"/>
  <c r="L59" i="11"/>
  <c r="J61" i="11"/>
  <c r="R12" i="11"/>
  <c r="K12" i="11"/>
  <c r="L11" i="11"/>
  <c r="J13" i="11"/>
  <c r="S10" i="11"/>
  <c r="W10" i="11" s="1"/>
  <c r="S35" i="11"/>
  <c r="W35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R62" i="9"/>
  <c r="K62" i="9"/>
  <c r="L61" i="9"/>
  <c r="J63" i="9"/>
  <c r="S36" i="9"/>
  <c r="W36" i="9" s="1"/>
  <c r="S9" i="9"/>
  <c r="W9" i="9" s="1"/>
  <c r="S60" i="9"/>
  <c r="W60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L37" i="6"/>
  <c r="K38" i="6"/>
  <c r="J39" i="6"/>
  <c r="R38" i="6"/>
  <c r="S9" i="6"/>
  <c r="W9" i="6" s="1"/>
  <c r="S36" i="6"/>
  <c r="W36" i="6" s="1"/>
  <c r="S58" i="6"/>
  <c r="W58" i="6" s="1"/>
  <c r="R12" i="5"/>
  <c r="K12" i="5"/>
  <c r="L11" i="5"/>
  <c r="J13" i="5"/>
  <c r="L59" i="5"/>
  <c r="K60" i="5"/>
  <c r="R60" i="5"/>
  <c r="J61" i="5"/>
  <c r="S35" i="5"/>
  <c r="W35" i="5" s="1"/>
  <c r="K37" i="5"/>
  <c r="L36" i="5"/>
  <c r="R37" i="5"/>
  <c r="J38" i="5"/>
  <c r="S10" i="5"/>
  <c r="W10" i="5" s="1"/>
  <c r="S58" i="5"/>
  <c r="W58" i="5" s="1"/>
  <c r="S60" i="16" l="1"/>
  <c r="W60" i="16" s="1"/>
  <c r="R37" i="16"/>
  <c r="K37" i="16"/>
  <c r="L36" i="16"/>
  <c r="J38" i="16"/>
  <c r="K14" i="16"/>
  <c r="L13" i="16"/>
  <c r="R14" i="16"/>
  <c r="J15" i="16"/>
  <c r="S12" i="16"/>
  <c r="W12" i="16" s="1"/>
  <c r="L61" i="16"/>
  <c r="R62" i="16"/>
  <c r="K62" i="16"/>
  <c r="J63" i="16"/>
  <c r="S35" i="16"/>
  <c r="W35" i="16" s="1"/>
  <c r="L61" i="15"/>
  <c r="K62" i="15"/>
  <c r="R62" i="15"/>
  <c r="J63" i="15"/>
  <c r="S60" i="15"/>
  <c r="W60" i="15" s="1"/>
  <c r="R13" i="15"/>
  <c r="K13" i="15"/>
  <c r="L12" i="15"/>
  <c r="J14" i="15"/>
  <c r="K38" i="15"/>
  <c r="L37" i="15"/>
  <c r="R38" i="15"/>
  <c r="J39" i="15"/>
  <c r="S36" i="15"/>
  <c r="W36" i="15" s="1"/>
  <c r="S11" i="15"/>
  <c r="W11" i="15" s="1"/>
  <c r="J14" i="14"/>
  <c r="K13" i="14"/>
  <c r="R13" i="14"/>
  <c r="L12" i="14"/>
  <c r="S12" i="14" s="1"/>
  <c r="W12" i="14" s="1"/>
  <c r="L41" i="14"/>
  <c r="R42" i="14"/>
  <c r="K42" i="14"/>
  <c r="J43" i="14"/>
  <c r="R62" i="14"/>
  <c r="K62" i="14"/>
  <c r="L61" i="14"/>
  <c r="J63" i="14"/>
  <c r="S40" i="14"/>
  <c r="W40" i="14" s="1"/>
  <c r="S60" i="14"/>
  <c r="W60" i="14" s="1"/>
  <c r="L37" i="13"/>
  <c r="R38" i="13"/>
  <c r="K38" i="13"/>
  <c r="J39" i="13"/>
  <c r="R64" i="13"/>
  <c r="K64" i="13"/>
  <c r="L63" i="13"/>
  <c r="J65" i="13"/>
  <c r="R13" i="13"/>
  <c r="K13" i="13"/>
  <c r="L12" i="13"/>
  <c r="J14" i="13"/>
  <c r="S11" i="13"/>
  <c r="W11" i="13" s="1"/>
  <c r="S36" i="13"/>
  <c r="W36" i="13" s="1"/>
  <c r="S62" i="13"/>
  <c r="W62" i="13" s="1"/>
  <c r="L13" i="12"/>
  <c r="R14" i="12"/>
  <c r="K14" i="12"/>
  <c r="J15" i="12"/>
  <c r="L60" i="12"/>
  <c r="R61" i="12"/>
  <c r="K61" i="12"/>
  <c r="J62" i="12"/>
  <c r="S37" i="12"/>
  <c r="W37" i="12" s="1"/>
  <c r="L38" i="12"/>
  <c r="R39" i="12"/>
  <c r="K39" i="12"/>
  <c r="J40" i="12"/>
  <c r="S59" i="12"/>
  <c r="W59" i="12" s="1"/>
  <c r="S12" i="12"/>
  <c r="W12" i="12" s="1"/>
  <c r="R13" i="11"/>
  <c r="K13" i="11"/>
  <c r="L12" i="11"/>
  <c r="J14" i="11"/>
  <c r="L60" i="11"/>
  <c r="R61" i="11"/>
  <c r="K61" i="11"/>
  <c r="J62" i="11"/>
  <c r="L37" i="11"/>
  <c r="R38" i="11"/>
  <c r="K38" i="11"/>
  <c r="J39" i="11"/>
  <c r="S11" i="11"/>
  <c r="W11" i="11" s="1"/>
  <c r="S59" i="11"/>
  <c r="W59" i="11" s="1"/>
  <c r="S36" i="11"/>
  <c r="W36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L62" i="9"/>
  <c r="K63" i="9"/>
  <c r="R63" i="9"/>
  <c r="J64" i="9"/>
  <c r="S37" i="9"/>
  <c r="W37" i="9" s="1"/>
  <c r="L11" i="9"/>
  <c r="R12" i="9"/>
  <c r="K12" i="9"/>
  <c r="J13" i="9"/>
  <c r="S61" i="9"/>
  <c r="W61" i="9" s="1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L38" i="6"/>
  <c r="K39" i="6"/>
  <c r="R39" i="6"/>
  <c r="J40" i="6"/>
  <c r="S10" i="6"/>
  <c r="W10" i="6" s="1"/>
  <c r="S59" i="6"/>
  <c r="W59" i="6" s="1"/>
  <c r="S37" i="6"/>
  <c r="W37" i="6" s="1"/>
  <c r="S36" i="5"/>
  <c r="W36" i="5" s="1"/>
  <c r="R13" i="5"/>
  <c r="K13" i="5"/>
  <c r="J14" i="5"/>
  <c r="L12" i="5"/>
  <c r="S11" i="5"/>
  <c r="W11" i="5" s="1"/>
  <c r="K38" i="5"/>
  <c r="L37" i="5"/>
  <c r="R38" i="5"/>
  <c r="J39" i="5"/>
  <c r="L60" i="5"/>
  <c r="R61" i="5"/>
  <c r="K61" i="5"/>
  <c r="J62" i="5"/>
  <c r="S59" i="5"/>
  <c r="W59" i="5" s="1"/>
  <c r="S36" i="16" l="1"/>
  <c r="W36" i="16" s="1"/>
  <c r="K63" i="16"/>
  <c r="L62" i="16"/>
  <c r="R63" i="16"/>
  <c r="J64" i="16"/>
  <c r="S13" i="16"/>
  <c r="W13" i="16" s="1"/>
  <c r="L14" i="16"/>
  <c r="R15" i="16"/>
  <c r="K15" i="16"/>
  <c r="J16" i="16"/>
  <c r="K38" i="16"/>
  <c r="L37" i="16"/>
  <c r="R38" i="16"/>
  <c r="J39" i="16"/>
  <c r="S61" i="16"/>
  <c r="W61" i="16" s="1"/>
  <c r="S12" i="15"/>
  <c r="W12" i="15" s="1"/>
  <c r="K63" i="15"/>
  <c r="L62" i="15"/>
  <c r="R63" i="15"/>
  <c r="J64" i="15"/>
  <c r="L38" i="15"/>
  <c r="R39" i="15"/>
  <c r="K39" i="15"/>
  <c r="J40" i="15"/>
  <c r="S37" i="15"/>
  <c r="W37" i="15" s="1"/>
  <c r="K14" i="15"/>
  <c r="L13" i="15"/>
  <c r="R14" i="15"/>
  <c r="J15" i="15"/>
  <c r="S61" i="15"/>
  <c r="W61" i="15" s="1"/>
  <c r="K14" i="14"/>
  <c r="L13" i="14"/>
  <c r="S13" i="14" s="1"/>
  <c r="W13" i="14" s="1"/>
  <c r="R14" i="14"/>
  <c r="J15" i="14"/>
  <c r="L42" i="14"/>
  <c r="K43" i="14"/>
  <c r="R43" i="14"/>
  <c r="J44" i="14"/>
  <c r="L62" i="14"/>
  <c r="R63" i="14"/>
  <c r="K63" i="14"/>
  <c r="J64" i="14"/>
  <c r="S61" i="14"/>
  <c r="W61" i="14" s="1"/>
  <c r="S41" i="14"/>
  <c r="W41" i="14" s="1"/>
  <c r="R14" i="13"/>
  <c r="K14" i="13"/>
  <c r="L13" i="13"/>
  <c r="J15" i="13"/>
  <c r="S63" i="13"/>
  <c r="W63" i="13" s="1"/>
  <c r="L64" i="13"/>
  <c r="R65" i="13"/>
  <c r="K65" i="13"/>
  <c r="J66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L14" i="12"/>
  <c r="R15" i="12"/>
  <c r="K15" i="12"/>
  <c r="J16" i="12"/>
  <c r="S38" i="12"/>
  <c r="W38" i="12" s="1"/>
  <c r="L39" i="12"/>
  <c r="R40" i="12"/>
  <c r="K40" i="12"/>
  <c r="J41" i="12"/>
  <c r="S60" i="12"/>
  <c r="W60" i="12" s="1"/>
  <c r="S13" i="12"/>
  <c r="W13" i="12" s="1"/>
  <c r="L38" i="11"/>
  <c r="R39" i="11"/>
  <c r="K39" i="11"/>
  <c r="J40" i="11"/>
  <c r="R62" i="11"/>
  <c r="K62" i="11"/>
  <c r="L61" i="11"/>
  <c r="J63" i="11"/>
  <c r="R14" i="11"/>
  <c r="K14" i="11"/>
  <c r="L13" i="11"/>
  <c r="J15" i="11"/>
  <c r="S12" i="11"/>
  <c r="W12" i="11" s="1"/>
  <c r="S37" i="11"/>
  <c r="W37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R64" i="9"/>
  <c r="K64" i="9"/>
  <c r="L63" i="9"/>
  <c r="J65" i="9"/>
  <c r="L12" i="9"/>
  <c r="R13" i="9"/>
  <c r="K13" i="9"/>
  <c r="J14" i="9"/>
  <c r="S62" i="9"/>
  <c r="W62" i="9" s="1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L39" i="6"/>
  <c r="K40" i="6"/>
  <c r="R40" i="6"/>
  <c r="J41" i="6"/>
  <c r="R62" i="6"/>
  <c r="K62" i="6"/>
  <c r="L61" i="6"/>
  <c r="J63" i="6"/>
  <c r="R13" i="6"/>
  <c r="K13" i="6"/>
  <c r="L12" i="6"/>
  <c r="J14" i="6"/>
  <c r="S38" i="6"/>
  <c r="W38" i="6" s="1"/>
  <c r="S60" i="6"/>
  <c r="W60" i="6" s="1"/>
  <c r="L61" i="5"/>
  <c r="K62" i="5"/>
  <c r="R62" i="5"/>
  <c r="J63" i="5"/>
  <c r="R39" i="5"/>
  <c r="K39" i="5"/>
  <c r="L38" i="5"/>
  <c r="J40" i="5"/>
  <c r="S37" i="5"/>
  <c r="W37" i="5" s="1"/>
  <c r="S12" i="5"/>
  <c r="W12" i="5" s="1"/>
  <c r="S60" i="5"/>
  <c r="W60" i="5" s="1"/>
  <c r="R14" i="5"/>
  <c r="K14" i="5"/>
  <c r="L13" i="5"/>
  <c r="J15" i="5"/>
  <c r="S62" i="16" l="1"/>
  <c r="W62" i="16" s="1"/>
  <c r="R16" i="16"/>
  <c r="K16" i="16"/>
  <c r="L15" i="16"/>
  <c r="J17" i="16"/>
  <c r="S14" i="16"/>
  <c r="W14" i="16" s="1"/>
  <c r="L63" i="16"/>
  <c r="R64" i="16"/>
  <c r="K64" i="16"/>
  <c r="J65" i="16"/>
  <c r="L38" i="16"/>
  <c r="R39" i="16"/>
  <c r="K39" i="16"/>
  <c r="J40" i="16"/>
  <c r="S37" i="16"/>
  <c r="W37" i="16" s="1"/>
  <c r="R40" i="15"/>
  <c r="K40" i="15"/>
  <c r="L39" i="15"/>
  <c r="J41" i="15"/>
  <c r="S38" i="15"/>
  <c r="W38" i="15" s="1"/>
  <c r="L63" i="15"/>
  <c r="K64" i="15"/>
  <c r="R64" i="15"/>
  <c r="J65" i="15"/>
  <c r="S62" i="15"/>
  <c r="W62" i="15" s="1"/>
  <c r="S13" i="15"/>
  <c r="W13" i="15" s="1"/>
  <c r="L14" i="15"/>
  <c r="R15" i="15"/>
  <c r="K15" i="15"/>
  <c r="J16" i="15"/>
  <c r="L14" i="14"/>
  <c r="S14" i="14" s="1"/>
  <c r="W14" i="14" s="1"/>
  <c r="K15" i="14"/>
  <c r="J16" i="14"/>
  <c r="R15" i="14"/>
  <c r="L43" i="14"/>
  <c r="R44" i="14"/>
  <c r="K44" i="14"/>
  <c r="J45" i="14"/>
  <c r="S62" i="14"/>
  <c r="W62" i="14" s="1"/>
  <c r="R64" i="14"/>
  <c r="K64" i="14"/>
  <c r="L63" i="14"/>
  <c r="J65" i="14"/>
  <c r="S42" i="14"/>
  <c r="W42" i="14" s="1"/>
  <c r="S38" i="13"/>
  <c r="W38" i="13" s="1"/>
  <c r="S13" i="13"/>
  <c r="W13" i="13" s="1"/>
  <c r="R66" i="13"/>
  <c r="K66" i="13"/>
  <c r="L65" i="13"/>
  <c r="J67" i="13"/>
  <c r="R15" i="13"/>
  <c r="K15" i="13"/>
  <c r="L14" i="13"/>
  <c r="J16" i="13"/>
  <c r="S64" i="13"/>
  <c r="W64" i="13" s="1"/>
  <c r="L39" i="13"/>
  <c r="R40" i="13"/>
  <c r="K40" i="13"/>
  <c r="J41" i="13"/>
  <c r="L15" i="12"/>
  <c r="R16" i="12"/>
  <c r="K16" i="12"/>
  <c r="J17" i="12"/>
  <c r="L62" i="12"/>
  <c r="R63" i="12"/>
  <c r="K63" i="12"/>
  <c r="J64" i="12"/>
  <c r="S39" i="12"/>
  <c r="W39" i="12" s="1"/>
  <c r="S61" i="12"/>
  <c r="W61" i="12" s="1"/>
  <c r="L40" i="12"/>
  <c r="R41" i="12"/>
  <c r="K41" i="12"/>
  <c r="J42" i="12"/>
  <c r="S14" i="12"/>
  <c r="W14" i="12" s="1"/>
  <c r="R15" i="11"/>
  <c r="K15" i="11"/>
  <c r="L14" i="11"/>
  <c r="J16" i="11"/>
  <c r="L62" i="11"/>
  <c r="R63" i="11"/>
  <c r="K63" i="11"/>
  <c r="J64" i="11"/>
  <c r="L39" i="11"/>
  <c r="R40" i="11"/>
  <c r="K40" i="11"/>
  <c r="J41" i="11"/>
  <c r="S13" i="11"/>
  <c r="W13" i="11" s="1"/>
  <c r="S61" i="11"/>
  <c r="W61" i="11" s="1"/>
  <c r="S38" i="11"/>
  <c r="W38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L64" i="9"/>
  <c r="R65" i="9"/>
  <c r="K65" i="9"/>
  <c r="J66" i="9"/>
  <c r="S39" i="9"/>
  <c r="W39" i="9" s="1"/>
  <c r="R14" i="9"/>
  <c r="L13" i="9"/>
  <c r="K14" i="9"/>
  <c r="J15" i="9"/>
  <c r="R41" i="9"/>
  <c r="K41" i="9"/>
  <c r="L40" i="9"/>
  <c r="J42" i="9"/>
  <c r="S63" i="9"/>
  <c r="W63" i="9" s="1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S39" i="6"/>
  <c r="W39" i="6" s="1"/>
  <c r="R14" i="6"/>
  <c r="K14" i="6"/>
  <c r="L13" i="6"/>
  <c r="J15" i="6"/>
  <c r="L62" i="6"/>
  <c r="R63" i="6"/>
  <c r="K63" i="6"/>
  <c r="J64" i="6"/>
  <c r="L40" i="6"/>
  <c r="K41" i="6"/>
  <c r="J42" i="6"/>
  <c r="R41" i="6"/>
  <c r="S12" i="6"/>
  <c r="W12" i="6" s="1"/>
  <c r="S61" i="6"/>
  <c r="W61" i="6" s="1"/>
  <c r="L62" i="5"/>
  <c r="R63" i="5"/>
  <c r="K63" i="5"/>
  <c r="J64" i="5"/>
  <c r="L14" i="5"/>
  <c r="R15" i="5"/>
  <c r="K15" i="5"/>
  <c r="J16" i="5"/>
  <c r="K40" i="5"/>
  <c r="L39" i="5"/>
  <c r="R40" i="5"/>
  <c r="J41" i="5"/>
  <c r="S38" i="5"/>
  <c r="W38" i="5" s="1"/>
  <c r="S13" i="5"/>
  <c r="W13" i="5" s="1"/>
  <c r="S61" i="5"/>
  <c r="W61" i="5" s="1"/>
  <c r="K17" i="16" l="1"/>
  <c r="L16" i="16"/>
  <c r="R17" i="16"/>
  <c r="J18" i="16"/>
  <c r="S15" i="16"/>
  <c r="W15" i="16" s="1"/>
  <c r="K65" i="16"/>
  <c r="L64" i="16"/>
  <c r="R65" i="16"/>
  <c r="J66" i="16"/>
  <c r="S63" i="16"/>
  <c r="W63" i="16" s="1"/>
  <c r="R40" i="16"/>
  <c r="K40" i="16"/>
  <c r="L39" i="16"/>
  <c r="J41" i="16"/>
  <c r="S38" i="16"/>
  <c r="W38" i="16" s="1"/>
  <c r="S39" i="15"/>
  <c r="W39" i="15" s="1"/>
  <c r="K65" i="15"/>
  <c r="L64" i="15"/>
  <c r="R65" i="15"/>
  <c r="J66" i="15"/>
  <c r="S63" i="15"/>
  <c r="W63" i="15" s="1"/>
  <c r="R16" i="15"/>
  <c r="K16" i="15"/>
  <c r="L15" i="15"/>
  <c r="J17" i="15"/>
  <c r="K41" i="15"/>
  <c r="L40" i="15"/>
  <c r="R41" i="15"/>
  <c r="J42" i="15"/>
  <c r="S14" i="15"/>
  <c r="W14" i="15" s="1"/>
  <c r="R16" i="14"/>
  <c r="J17" i="14"/>
  <c r="K16" i="14"/>
  <c r="L15" i="14"/>
  <c r="S15" i="14" s="1"/>
  <c r="W15" i="14" s="1"/>
  <c r="L44" i="14"/>
  <c r="R45" i="14"/>
  <c r="K45" i="14"/>
  <c r="J46" i="14"/>
  <c r="L64" i="14"/>
  <c r="R65" i="14"/>
  <c r="K65" i="14"/>
  <c r="J66" i="14"/>
  <c r="S63" i="14"/>
  <c r="W63" i="14" s="1"/>
  <c r="S43" i="14"/>
  <c r="W43" i="14" s="1"/>
  <c r="R16" i="13"/>
  <c r="K16" i="13"/>
  <c r="L15" i="13"/>
  <c r="J17" i="13"/>
  <c r="L66" i="13"/>
  <c r="R67" i="13"/>
  <c r="K67" i="13"/>
  <c r="J68" i="13"/>
  <c r="S65" i="13"/>
  <c r="W65" i="13" s="1"/>
  <c r="S14" i="13"/>
  <c r="W14" i="13" s="1"/>
  <c r="L40" i="13"/>
  <c r="R41" i="13"/>
  <c r="K41" i="13"/>
  <c r="J42" i="13"/>
  <c r="S39" i="13"/>
  <c r="W39" i="13" s="1"/>
  <c r="L16" i="12"/>
  <c r="R17" i="12"/>
  <c r="K17" i="12"/>
  <c r="J18" i="12"/>
  <c r="L41" i="12"/>
  <c r="R42" i="12"/>
  <c r="K42" i="12"/>
  <c r="J43" i="12"/>
  <c r="R64" i="12"/>
  <c r="K64" i="12"/>
  <c r="L63" i="12"/>
  <c r="J65" i="12"/>
  <c r="S40" i="12"/>
  <c r="W40" i="12" s="1"/>
  <c r="S62" i="12"/>
  <c r="W62" i="12" s="1"/>
  <c r="S15" i="12"/>
  <c r="W15" i="12" s="1"/>
  <c r="L40" i="11"/>
  <c r="R41" i="11"/>
  <c r="K41" i="11"/>
  <c r="J42" i="11"/>
  <c r="R64" i="11"/>
  <c r="K64" i="11"/>
  <c r="L63" i="11"/>
  <c r="J65" i="11"/>
  <c r="R16" i="11"/>
  <c r="K16" i="11"/>
  <c r="L15" i="11"/>
  <c r="J17" i="11"/>
  <c r="S14" i="11"/>
  <c r="W14" i="11" s="1"/>
  <c r="S39" i="11"/>
  <c r="W39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66" i="9"/>
  <c r="K66" i="9"/>
  <c r="L65" i="9"/>
  <c r="J67" i="9"/>
  <c r="R15" i="9"/>
  <c r="K15" i="9"/>
  <c r="L14" i="9"/>
  <c r="J16" i="9"/>
  <c r="R42" i="9"/>
  <c r="K42" i="9"/>
  <c r="J43" i="9"/>
  <c r="L41" i="9"/>
  <c r="S40" i="9"/>
  <c r="W40" i="9" s="1"/>
  <c r="S64" i="9"/>
  <c r="W64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S40" i="6"/>
  <c r="W40" i="6" s="1"/>
  <c r="R64" i="6"/>
  <c r="K64" i="6"/>
  <c r="L63" i="6"/>
  <c r="J65" i="6"/>
  <c r="R15" i="6"/>
  <c r="K15" i="6"/>
  <c r="L14" i="6"/>
  <c r="J16" i="6"/>
  <c r="S62" i="6"/>
  <c r="W62" i="6" s="1"/>
  <c r="L41" i="6"/>
  <c r="K42" i="6"/>
  <c r="J43" i="6"/>
  <c r="R42" i="6"/>
  <c r="S13" i="6"/>
  <c r="W13" i="6" s="1"/>
  <c r="K41" i="5"/>
  <c r="L40" i="5"/>
  <c r="R41" i="5"/>
  <c r="J42" i="5"/>
  <c r="L15" i="5"/>
  <c r="R16" i="5"/>
  <c r="K16" i="5"/>
  <c r="J17" i="5"/>
  <c r="L63" i="5"/>
  <c r="K64" i="5"/>
  <c r="R64" i="5"/>
  <c r="J65" i="5"/>
  <c r="S39" i="5"/>
  <c r="W39" i="5" s="1"/>
  <c r="S14" i="5"/>
  <c r="W14" i="5" s="1"/>
  <c r="S62" i="5"/>
  <c r="W62" i="5" s="1"/>
  <c r="L17" i="16" l="1"/>
  <c r="R18" i="16"/>
  <c r="J19" i="16"/>
  <c r="K18" i="16"/>
  <c r="L65" i="16"/>
  <c r="R66" i="16"/>
  <c r="K66" i="16"/>
  <c r="J67" i="16"/>
  <c r="S39" i="16"/>
  <c r="W39" i="16" s="1"/>
  <c r="K41" i="16"/>
  <c r="L40" i="16"/>
  <c r="R41" i="16"/>
  <c r="J42" i="16"/>
  <c r="S16" i="16"/>
  <c r="W16" i="16" s="1"/>
  <c r="S64" i="16"/>
  <c r="W64" i="16" s="1"/>
  <c r="K17" i="15"/>
  <c r="L16" i="15"/>
  <c r="R17" i="15"/>
  <c r="J18" i="15"/>
  <c r="L65" i="15"/>
  <c r="K66" i="15"/>
  <c r="R66" i="15"/>
  <c r="J67" i="15"/>
  <c r="S40" i="15"/>
  <c r="W40" i="15" s="1"/>
  <c r="S15" i="15"/>
  <c r="W15" i="15" s="1"/>
  <c r="L41" i="15"/>
  <c r="R42" i="15"/>
  <c r="K42" i="15"/>
  <c r="J43" i="15"/>
  <c r="S64" i="15"/>
  <c r="W64" i="15" s="1"/>
  <c r="L16" i="14"/>
  <c r="S16" i="14" s="1"/>
  <c r="W16" i="14" s="1"/>
  <c r="R17" i="14"/>
  <c r="J18" i="14"/>
  <c r="K17" i="14"/>
  <c r="R66" i="14"/>
  <c r="K66" i="14"/>
  <c r="L65" i="14"/>
  <c r="J67" i="14"/>
  <c r="R46" i="14"/>
  <c r="K46" i="14"/>
  <c r="L45" i="14"/>
  <c r="J47" i="14"/>
  <c r="S64" i="14"/>
  <c r="W64" i="14" s="1"/>
  <c r="S44" i="14"/>
  <c r="W44" i="14" s="1"/>
  <c r="L41" i="13"/>
  <c r="R42" i="13"/>
  <c r="K42" i="13"/>
  <c r="J43" i="13"/>
  <c r="R68" i="13"/>
  <c r="K68" i="13"/>
  <c r="L67" i="13"/>
  <c r="J69" i="13"/>
  <c r="S15" i="13"/>
  <c r="W15" i="13" s="1"/>
  <c r="R17" i="13"/>
  <c r="K17" i="13"/>
  <c r="L16" i="13"/>
  <c r="J18" i="13"/>
  <c r="S40" i="13"/>
  <c r="W40" i="13" s="1"/>
  <c r="S66" i="13"/>
  <c r="W66" i="13" s="1"/>
  <c r="L64" i="12"/>
  <c r="R65" i="12"/>
  <c r="K65" i="12"/>
  <c r="J66" i="12"/>
  <c r="L42" i="12"/>
  <c r="R43" i="12"/>
  <c r="K43" i="12"/>
  <c r="J44" i="12"/>
  <c r="L17" i="12"/>
  <c r="R18" i="12"/>
  <c r="K18" i="12"/>
  <c r="J19" i="12"/>
  <c r="S41" i="12"/>
  <c r="W41" i="12" s="1"/>
  <c r="S63" i="12"/>
  <c r="W63" i="12" s="1"/>
  <c r="S16" i="12"/>
  <c r="W16" i="12" s="1"/>
  <c r="R17" i="11"/>
  <c r="K17" i="11"/>
  <c r="L16" i="11"/>
  <c r="J18" i="11"/>
  <c r="L64" i="11"/>
  <c r="R65" i="11"/>
  <c r="K65" i="11"/>
  <c r="J66" i="11"/>
  <c r="L41" i="11"/>
  <c r="R42" i="11"/>
  <c r="K42" i="11"/>
  <c r="J43" i="11"/>
  <c r="S15" i="11"/>
  <c r="W15" i="11" s="1"/>
  <c r="S63" i="11"/>
  <c r="W63" i="11" s="1"/>
  <c r="S40" i="11"/>
  <c r="W40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L66" i="9"/>
  <c r="K67" i="9"/>
  <c r="R67" i="9"/>
  <c r="J68" i="9"/>
  <c r="R43" i="9"/>
  <c r="K43" i="9"/>
  <c r="L42" i="9"/>
  <c r="J44" i="9"/>
  <c r="S14" i="9"/>
  <c r="W14" i="9" s="1"/>
  <c r="S65" i="9"/>
  <c r="W65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L42" i="6"/>
  <c r="K43" i="6"/>
  <c r="R43" i="6"/>
  <c r="J44" i="6"/>
  <c r="R16" i="6"/>
  <c r="K16" i="6"/>
  <c r="L15" i="6"/>
  <c r="J17" i="6"/>
  <c r="L64" i="6"/>
  <c r="R65" i="6"/>
  <c r="K65" i="6"/>
  <c r="J66" i="6"/>
  <c r="S41" i="6"/>
  <c r="W41" i="6" s="1"/>
  <c r="S14" i="6"/>
  <c r="W14" i="6" s="1"/>
  <c r="S63" i="6"/>
  <c r="W63" i="6" s="1"/>
  <c r="L16" i="5"/>
  <c r="R17" i="5"/>
  <c r="K17" i="5"/>
  <c r="J18" i="5"/>
  <c r="L64" i="5"/>
  <c r="R65" i="5"/>
  <c r="K65" i="5"/>
  <c r="J66" i="5"/>
  <c r="S40" i="5"/>
  <c r="W40" i="5" s="1"/>
  <c r="K42" i="5"/>
  <c r="L41" i="5"/>
  <c r="R42" i="5"/>
  <c r="J43" i="5"/>
  <c r="S63" i="5"/>
  <c r="W63" i="5" s="1"/>
  <c r="S15" i="5"/>
  <c r="W15" i="5" s="1"/>
  <c r="S65" i="16" l="1"/>
  <c r="W65" i="16" s="1"/>
  <c r="S40" i="16"/>
  <c r="W40" i="16" s="1"/>
  <c r="K67" i="16"/>
  <c r="L66" i="16"/>
  <c r="R67" i="16"/>
  <c r="J68" i="16"/>
  <c r="R19" i="16"/>
  <c r="K19" i="16"/>
  <c r="L18" i="16"/>
  <c r="J20" i="16"/>
  <c r="L41" i="16"/>
  <c r="R42" i="16"/>
  <c r="K42" i="16"/>
  <c r="J43" i="16"/>
  <c r="S17" i="16"/>
  <c r="W17" i="16" s="1"/>
  <c r="R43" i="15"/>
  <c r="K43" i="15"/>
  <c r="L42" i="15"/>
  <c r="J44" i="15"/>
  <c r="S16" i="15"/>
  <c r="W16" i="15" s="1"/>
  <c r="K67" i="15"/>
  <c r="L66" i="15"/>
  <c r="R67" i="15"/>
  <c r="J68" i="15"/>
  <c r="S65" i="15"/>
  <c r="W65" i="15" s="1"/>
  <c r="L17" i="15"/>
  <c r="R18" i="15"/>
  <c r="K18" i="15"/>
  <c r="J19" i="15"/>
  <c r="S41" i="15"/>
  <c r="W41" i="15" s="1"/>
  <c r="J19" i="14"/>
  <c r="K18" i="14"/>
  <c r="L17" i="14"/>
  <c r="S17" i="14" s="1"/>
  <c r="W17" i="14" s="1"/>
  <c r="R18" i="14"/>
  <c r="R47" i="14"/>
  <c r="K47" i="14"/>
  <c r="L47" i="14" s="1"/>
  <c r="L46" i="14"/>
  <c r="L66" i="14"/>
  <c r="R67" i="14"/>
  <c r="K67" i="14"/>
  <c r="J68" i="14"/>
  <c r="S45" i="14"/>
  <c r="W45" i="14" s="1"/>
  <c r="S65" i="14"/>
  <c r="W65" i="14" s="1"/>
  <c r="L68" i="13"/>
  <c r="R69" i="13"/>
  <c r="K69" i="13"/>
  <c r="J70" i="13"/>
  <c r="L42" i="13"/>
  <c r="R43" i="13"/>
  <c r="K43" i="13"/>
  <c r="J44" i="13"/>
  <c r="S67" i="13"/>
  <c r="W67" i="13" s="1"/>
  <c r="R18" i="13"/>
  <c r="K18" i="13"/>
  <c r="L17" i="13"/>
  <c r="J19" i="13"/>
  <c r="S16" i="13"/>
  <c r="W16" i="13" s="1"/>
  <c r="S41" i="13"/>
  <c r="W41" i="13" s="1"/>
  <c r="L18" i="12"/>
  <c r="R19" i="12"/>
  <c r="K19" i="12"/>
  <c r="J20" i="12"/>
  <c r="L43" i="12"/>
  <c r="R44" i="12"/>
  <c r="K44" i="12"/>
  <c r="J45" i="12"/>
  <c r="R66" i="12"/>
  <c r="K66" i="12"/>
  <c r="L65" i="12"/>
  <c r="J67" i="12"/>
  <c r="S17" i="12"/>
  <c r="W17" i="12" s="1"/>
  <c r="S42" i="12"/>
  <c r="W42" i="12" s="1"/>
  <c r="S64" i="12"/>
  <c r="W64" i="12" s="1"/>
  <c r="L42" i="11"/>
  <c r="R43" i="11"/>
  <c r="K43" i="11"/>
  <c r="J44" i="11"/>
  <c r="R66" i="11"/>
  <c r="K66" i="11"/>
  <c r="L65" i="11"/>
  <c r="J67" i="11"/>
  <c r="R18" i="11"/>
  <c r="K18" i="11"/>
  <c r="L17" i="11"/>
  <c r="J19" i="11"/>
  <c r="S16" i="11"/>
  <c r="W16" i="11" s="1"/>
  <c r="S41" i="11"/>
  <c r="W41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S66" i="9"/>
  <c r="W66" i="9" s="1"/>
  <c r="R17" i="9"/>
  <c r="L16" i="9"/>
  <c r="K17" i="9"/>
  <c r="J18" i="9"/>
  <c r="R44" i="9"/>
  <c r="K44" i="9"/>
  <c r="L43" i="9"/>
  <c r="J45" i="9"/>
  <c r="R68" i="9"/>
  <c r="K68" i="9"/>
  <c r="L67" i="9"/>
  <c r="J69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L43" i="6"/>
  <c r="K44" i="6"/>
  <c r="R44" i="6"/>
  <c r="J45" i="6"/>
  <c r="R66" i="6"/>
  <c r="K66" i="6"/>
  <c r="L65" i="6"/>
  <c r="J67" i="6"/>
  <c r="S15" i="6"/>
  <c r="W15" i="6" s="1"/>
  <c r="S64" i="6"/>
  <c r="W64" i="6" s="1"/>
  <c r="S42" i="6"/>
  <c r="W42" i="6" s="1"/>
  <c r="S41" i="5"/>
  <c r="W41" i="5" s="1"/>
  <c r="L65" i="5"/>
  <c r="K66" i="5"/>
  <c r="R66" i="5"/>
  <c r="J67" i="5"/>
  <c r="L17" i="5"/>
  <c r="K18" i="5"/>
  <c r="R18" i="5"/>
  <c r="J19" i="5"/>
  <c r="R43" i="5"/>
  <c r="L42" i="5"/>
  <c r="K43" i="5"/>
  <c r="J44" i="5"/>
  <c r="S64" i="5"/>
  <c r="W64" i="5" s="1"/>
  <c r="S16" i="5"/>
  <c r="W16" i="5" s="1"/>
  <c r="K20" i="16" l="1"/>
  <c r="L19" i="16"/>
  <c r="R20" i="16"/>
  <c r="J21" i="16"/>
  <c r="R43" i="16"/>
  <c r="K43" i="16"/>
  <c r="L42" i="16"/>
  <c r="J44" i="16"/>
  <c r="S18" i="16"/>
  <c r="W18" i="16" s="1"/>
  <c r="L67" i="16"/>
  <c r="R68" i="16"/>
  <c r="K68" i="16"/>
  <c r="J69" i="16"/>
  <c r="S66" i="16"/>
  <c r="W66" i="16" s="1"/>
  <c r="S41" i="16"/>
  <c r="W41" i="16" s="1"/>
  <c r="K44" i="15"/>
  <c r="L43" i="15"/>
  <c r="R44" i="15"/>
  <c r="J45" i="15"/>
  <c r="L67" i="15"/>
  <c r="K68" i="15"/>
  <c r="R68" i="15"/>
  <c r="J69" i="15"/>
  <c r="S66" i="15"/>
  <c r="W66" i="15" s="1"/>
  <c r="R19" i="15"/>
  <c r="K19" i="15"/>
  <c r="L18" i="15"/>
  <c r="J20" i="15"/>
  <c r="S42" i="15"/>
  <c r="W42" i="15" s="1"/>
  <c r="S17" i="15"/>
  <c r="W17" i="15" s="1"/>
  <c r="R19" i="14"/>
  <c r="L18" i="14"/>
  <c r="S18" i="14" s="1"/>
  <c r="W18" i="14" s="1"/>
  <c r="K19" i="14"/>
  <c r="J20" i="14"/>
  <c r="R68" i="14"/>
  <c r="K68" i="14"/>
  <c r="L67" i="14"/>
  <c r="J69" i="14"/>
  <c r="S46" i="14"/>
  <c r="W46" i="14" s="1"/>
  <c r="M47" i="14"/>
  <c r="N47" i="14" s="1"/>
  <c r="T47" i="14" s="1"/>
  <c r="S47" i="14"/>
  <c r="W47" i="14" s="1"/>
  <c r="X47" i="14" s="1"/>
  <c r="S66" i="14"/>
  <c r="W66" i="14" s="1"/>
  <c r="L43" i="13"/>
  <c r="R44" i="13"/>
  <c r="K44" i="13"/>
  <c r="J45" i="13"/>
  <c r="R70" i="13"/>
  <c r="K70" i="13"/>
  <c r="L69" i="13"/>
  <c r="J71" i="13"/>
  <c r="R19" i="13"/>
  <c r="K19" i="13"/>
  <c r="L18" i="13"/>
  <c r="J20" i="13"/>
  <c r="S17" i="13"/>
  <c r="W17" i="13" s="1"/>
  <c r="S42" i="13"/>
  <c r="W42" i="13" s="1"/>
  <c r="S68" i="13"/>
  <c r="W68" i="13" s="1"/>
  <c r="S65" i="12"/>
  <c r="W65" i="12" s="1"/>
  <c r="L66" i="12"/>
  <c r="R67" i="12"/>
  <c r="K67" i="12"/>
  <c r="J68" i="12"/>
  <c r="L44" i="12"/>
  <c r="R45" i="12"/>
  <c r="K45" i="12"/>
  <c r="J46" i="12"/>
  <c r="L19" i="12"/>
  <c r="R20" i="12"/>
  <c r="K20" i="12"/>
  <c r="J21" i="12"/>
  <c r="S43" i="12"/>
  <c r="W43" i="12" s="1"/>
  <c r="S18" i="12"/>
  <c r="W18" i="12" s="1"/>
  <c r="R19" i="11"/>
  <c r="K19" i="11"/>
  <c r="L18" i="11"/>
  <c r="J20" i="11"/>
  <c r="L66" i="11"/>
  <c r="R67" i="11"/>
  <c r="K67" i="11"/>
  <c r="J68" i="11"/>
  <c r="L43" i="11"/>
  <c r="R44" i="11"/>
  <c r="K44" i="11"/>
  <c r="J45" i="11"/>
  <c r="S17" i="11"/>
  <c r="W17" i="11" s="1"/>
  <c r="S65" i="11"/>
  <c r="W65" i="11" s="1"/>
  <c r="S42" i="11"/>
  <c r="W42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L68" i="9"/>
  <c r="R69" i="9"/>
  <c r="K69" i="9"/>
  <c r="J70" i="9"/>
  <c r="R18" i="9"/>
  <c r="K18" i="9"/>
  <c r="L17" i="9"/>
  <c r="J19" i="9"/>
  <c r="S67" i="9"/>
  <c r="W67" i="9" s="1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45" i="6"/>
  <c r="L44" i="6"/>
  <c r="K45" i="6"/>
  <c r="J46" i="6"/>
  <c r="R18" i="6"/>
  <c r="K18" i="6"/>
  <c r="J19" i="6"/>
  <c r="L17" i="6"/>
  <c r="S65" i="6"/>
  <c r="W65" i="6" s="1"/>
  <c r="S16" i="6"/>
  <c r="W16" i="6" s="1"/>
  <c r="S43" i="6"/>
  <c r="W43" i="6" s="1"/>
  <c r="S42" i="5"/>
  <c r="W42" i="5" s="1"/>
  <c r="S17" i="5"/>
  <c r="W17" i="5" s="1"/>
  <c r="S65" i="5"/>
  <c r="W65" i="5" s="1"/>
  <c r="K44" i="5"/>
  <c r="R44" i="5"/>
  <c r="L43" i="5"/>
  <c r="J45" i="5"/>
  <c r="K19" i="5"/>
  <c r="L18" i="5"/>
  <c r="R19" i="5"/>
  <c r="J20" i="5"/>
  <c r="L66" i="5"/>
  <c r="R67" i="5"/>
  <c r="K67" i="5"/>
  <c r="J68" i="5"/>
  <c r="S67" i="16" l="1"/>
  <c r="W67" i="16" s="1"/>
  <c r="L20" i="16"/>
  <c r="R21" i="16"/>
  <c r="K21" i="16"/>
  <c r="J22" i="16"/>
  <c r="S42" i="16"/>
  <c r="W42" i="16" s="1"/>
  <c r="K69" i="16"/>
  <c r="L68" i="16"/>
  <c r="R69" i="16"/>
  <c r="J70" i="16"/>
  <c r="S19" i="16"/>
  <c r="W19" i="16" s="1"/>
  <c r="K44" i="16"/>
  <c r="L43" i="16"/>
  <c r="R44" i="16"/>
  <c r="J45" i="16"/>
  <c r="K69" i="15"/>
  <c r="L68" i="15"/>
  <c r="R69" i="15"/>
  <c r="J70" i="15"/>
  <c r="K20" i="15"/>
  <c r="L19" i="15"/>
  <c r="R20" i="15"/>
  <c r="J21" i="15"/>
  <c r="S43" i="15"/>
  <c r="W43" i="15" s="1"/>
  <c r="S67" i="15"/>
  <c r="W67" i="15" s="1"/>
  <c r="L44" i="15"/>
  <c r="R45" i="15"/>
  <c r="K45" i="15"/>
  <c r="J46" i="15"/>
  <c r="S18" i="15"/>
  <c r="W18" i="15" s="1"/>
  <c r="J21" i="14"/>
  <c r="R20" i="14"/>
  <c r="K20" i="14"/>
  <c r="L19" i="14"/>
  <c r="S19" i="14" s="1"/>
  <c r="W19" i="14" s="1"/>
  <c r="M46" i="14"/>
  <c r="Y47" i="14"/>
  <c r="Z47" i="14" s="1"/>
  <c r="X46" i="14"/>
  <c r="L68" i="14"/>
  <c r="R69" i="14"/>
  <c r="K69" i="14"/>
  <c r="J70" i="14"/>
  <c r="S67" i="14"/>
  <c r="W67" i="14" s="1"/>
  <c r="R45" i="13"/>
  <c r="L44" i="13"/>
  <c r="K45" i="13"/>
  <c r="J46" i="13"/>
  <c r="S69" i="13"/>
  <c r="W69" i="13" s="1"/>
  <c r="R20" i="13"/>
  <c r="K20" i="13"/>
  <c r="L19" i="13"/>
  <c r="J21" i="13"/>
  <c r="L70" i="13"/>
  <c r="R71" i="13"/>
  <c r="K71" i="13"/>
  <c r="J72" i="13"/>
  <c r="S18" i="13"/>
  <c r="W18" i="13" s="1"/>
  <c r="S43" i="13"/>
  <c r="W43" i="13" s="1"/>
  <c r="K21" i="12"/>
  <c r="L20" i="12"/>
  <c r="R21" i="12"/>
  <c r="J22" i="12"/>
  <c r="S19" i="12"/>
  <c r="W19" i="12" s="1"/>
  <c r="S44" i="12"/>
  <c r="W44" i="12" s="1"/>
  <c r="S66" i="12"/>
  <c r="W66" i="12" s="1"/>
  <c r="R68" i="12"/>
  <c r="K68" i="12"/>
  <c r="L67" i="12"/>
  <c r="J69" i="12"/>
  <c r="R46" i="12"/>
  <c r="L45" i="12"/>
  <c r="K46" i="12"/>
  <c r="J47" i="12"/>
  <c r="K20" i="11"/>
  <c r="R20" i="11"/>
  <c r="L19" i="11"/>
  <c r="J21" i="11"/>
  <c r="R68" i="11"/>
  <c r="K68" i="11"/>
  <c r="L67" i="11"/>
  <c r="J69" i="11"/>
  <c r="S18" i="11"/>
  <c r="W18" i="11" s="1"/>
  <c r="L44" i="11"/>
  <c r="R45" i="11"/>
  <c r="K45" i="11"/>
  <c r="J46" i="11"/>
  <c r="S43" i="11"/>
  <c r="W43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70" i="9"/>
  <c r="K70" i="9"/>
  <c r="L69" i="9"/>
  <c r="J71" i="9"/>
  <c r="R46" i="9"/>
  <c r="L45" i="9"/>
  <c r="K46" i="9"/>
  <c r="J47" i="9"/>
  <c r="S68" i="9"/>
  <c r="W68" i="9" s="1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K46" i="6"/>
  <c r="R46" i="6"/>
  <c r="L45" i="6"/>
  <c r="J47" i="6"/>
  <c r="R19" i="6"/>
  <c r="K19" i="6"/>
  <c r="L18" i="6"/>
  <c r="J20" i="6"/>
  <c r="S17" i="6"/>
  <c r="W17" i="6" s="1"/>
  <c r="R68" i="6"/>
  <c r="K68" i="6"/>
  <c r="L67" i="6"/>
  <c r="J69" i="6"/>
  <c r="S44" i="6"/>
  <c r="W44" i="6" s="1"/>
  <c r="S66" i="6"/>
  <c r="W66" i="6" s="1"/>
  <c r="S18" i="5"/>
  <c r="W18" i="5" s="1"/>
  <c r="S66" i="5"/>
  <c r="W66" i="5" s="1"/>
  <c r="L67" i="5"/>
  <c r="R68" i="5"/>
  <c r="K68" i="5"/>
  <c r="J69" i="5"/>
  <c r="K20" i="5"/>
  <c r="L19" i="5"/>
  <c r="R20" i="5"/>
  <c r="J21" i="5"/>
  <c r="L44" i="5"/>
  <c r="R45" i="5"/>
  <c r="K45" i="5"/>
  <c r="J46" i="5"/>
  <c r="S43" i="5"/>
  <c r="W43" i="5" s="1"/>
  <c r="L69" i="16" l="1"/>
  <c r="R70" i="16"/>
  <c r="K70" i="16"/>
  <c r="J71" i="16"/>
  <c r="K22" i="16"/>
  <c r="L22" i="16" s="1"/>
  <c r="R22" i="16"/>
  <c r="L21" i="16"/>
  <c r="S43" i="16"/>
  <c r="W43" i="16" s="1"/>
  <c r="S20" i="16"/>
  <c r="W20" i="16" s="1"/>
  <c r="L44" i="16"/>
  <c r="R45" i="16"/>
  <c r="K45" i="16"/>
  <c r="J46" i="16"/>
  <c r="S68" i="16"/>
  <c r="W68" i="16" s="1"/>
  <c r="L20" i="15"/>
  <c r="R21" i="15"/>
  <c r="K21" i="15"/>
  <c r="J22" i="15"/>
  <c r="S19" i="15"/>
  <c r="W19" i="15" s="1"/>
  <c r="R46" i="15"/>
  <c r="K46" i="15"/>
  <c r="L45" i="15"/>
  <c r="J47" i="15"/>
  <c r="S68" i="15"/>
  <c r="W68" i="15" s="1"/>
  <c r="L69" i="15"/>
  <c r="K70" i="15"/>
  <c r="R70" i="15"/>
  <c r="J71" i="15"/>
  <c r="S44" i="15"/>
  <c r="W44" i="15" s="1"/>
  <c r="J22" i="14"/>
  <c r="R21" i="14"/>
  <c r="K21" i="14"/>
  <c r="L20" i="14"/>
  <c r="N46" i="14"/>
  <c r="T46" i="14" s="1"/>
  <c r="M45" i="14"/>
  <c r="R70" i="14"/>
  <c r="K70" i="14"/>
  <c r="L69" i="14"/>
  <c r="J71" i="14"/>
  <c r="Y46" i="14"/>
  <c r="X45" i="14"/>
  <c r="S68" i="14"/>
  <c r="W68" i="14" s="1"/>
  <c r="R46" i="13"/>
  <c r="K46" i="13"/>
  <c r="L45" i="13"/>
  <c r="J47" i="13"/>
  <c r="S70" i="13"/>
  <c r="W70" i="13" s="1"/>
  <c r="R72" i="13"/>
  <c r="K72" i="13"/>
  <c r="L72" i="13" s="1"/>
  <c r="L71" i="13"/>
  <c r="R21" i="13"/>
  <c r="K21" i="13"/>
  <c r="L20" i="13"/>
  <c r="J22" i="13"/>
  <c r="S44" i="13"/>
  <c r="W44" i="13" s="1"/>
  <c r="S19" i="13"/>
  <c r="W19" i="13" s="1"/>
  <c r="S45" i="12"/>
  <c r="W45" i="12" s="1"/>
  <c r="S20" i="12"/>
  <c r="W20" i="12" s="1"/>
  <c r="L21" i="12"/>
  <c r="R22" i="12"/>
  <c r="K22" i="12"/>
  <c r="L22" i="12" s="1"/>
  <c r="R47" i="12"/>
  <c r="K47" i="12"/>
  <c r="L47" i="12" s="1"/>
  <c r="L46" i="12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K46" i="11"/>
  <c r="L45" i="11"/>
  <c r="R46" i="11"/>
  <c r="J47" i="11"/>
  <c r="S44" i="11"/>
  <c r="W44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L70" i="9"/>
  <c r="K71" i="9"/>
  <c r="R71" i="9"/>
  <c r="J72" i="9"/>
  <c r="R20" i="9"/>
  <c r="K20" i="9"/>
  <c r="L19" i="9"/>
  <c r="J21" i="9"/>
  <c r="S45" i="9"/>
  <c r="W45" i="9" s="1"/>
  <c r="S69" i="9"/>
  <c r="W69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S45" i="6"/>
  <c r="W45" i="6" s="1"/>
  <c r="K20" i="6"/>
  <c r="J21" i="6"/>
  <c r="R20" i="6"/>
  <c r="L19" i="6"/>
  <c r="R47" i="6"/>
  <c r="K47" i="6"/>
  <c r="L47" i="6" s="1"/>
  <c r="L46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19" i="5"/>
  <c r="W19" i="5" s="1"/>
  <c r="S44" i="5"/>
  <c r="W44" i="5" s="1"/>
  <c r="S67" i="5"/>
  <c r="W67" i="5" s="1"/>
  <c r="K71" i="16" l="1"/>
  <c r="R71" i="16"/>
  <c r="L70" i="16"/>
  <c r="J72" i="16"/>
  <c r="S44" i="16"/>
  <c r="W44" i="16" s="1"/>
  <c r="S22" i="16"/>
  <c r="W22" i="16" s="1"/>
  <c r="X22" i="16" s="1"/>
  <c r="M22" i="16"/>
  <c r="N22" i="16" s="1"/>
  <c r="T22" i="16" s="1"/>
  <c r="R46" i="16"/>
  <c r="K46" i="16"/>
  <c r="L45" i="16"/>
  <c r="J47" i="16"/>
  <c r="S21" i="16"/>
  <c r="W21" i="16" s="1"/>
  <c r="S69" i="16"/>
  <c r="W69" i="16" s="1"/>
  <c r="R47" i="15"/>
  <c r="K47" i="15"/>
  <c r="L47" i="15" s="1"/>
  <c r="L46" i="15"/>
  <c r="S45" i="15"/>
  <c r="W45" i="15" s="1"/>
  <c r="K71" i="15"/>
  <c r="L70" i="15"/>
  <c r="R71" i="15"/>
  <c r="J72" i="15"/>
  <c r="R22" i="15"/>
  <c r="K22" i="15"/>
  <c r="L22" i="15" s="1"/>
  <c r="L21" i="15"/>
  <c r="S69" i="15"/>
  <c r="W69" i="15" s="1"/>
  <c r="S20" i="15"/>
  <c r="W20" i="15" s="1"/>
  <c r="S20" i="14"/>
  <c r="W20" i="14" s="1"/>
  <c r="R22" i="14"/>
  <c r="K22" i="14"/>
  <c r="L22" i="14" s="1"/>
  <c r="L21" i="14"/>
  <c r="L70" i="14"/>
  <c r="R71" i="14"/>
  <c r="K71" i="14"/>
  <c r="J72" i="14"/>
  <c r="S69" i="14"/>
  <c r="W69" i="14" s="1"/>
  <c r="Y45" i="14"/>
  <c r="X44" i="14"/>
  <c r="N45" i="14"/>
  <c r="T45" i="14" s="1"/>
  <c r="M44" i="14"/>
  <c r="Z46" i="14"/>
  <c r="S20" i="13"/>
  <c r="W20" i="13" s="1"/>
  <c r="M72" i="13"/>
  <c r="N72" i="13" s="1"/>
  <c r="T72" i="13" s="1"/>
  <c r="S72" i="13"/>
  <c r="W72" i="13" s="1"/>
  <c r="X72" i="13" s="1"/>
  <c r="R47" i="13"/>
  <c r="K47" i="13"/>
  <c r="L47" i="13" s="1"/>
  <c r="L46" i="13"/>
  <c r="S45" i="13"/>
  <c r="W45" i="13" s="1"/>
  <c r="R22" i="13"/>
  <c r="K22" i="13"/>
  <c r="L22" i="13" s="1"/>
  <c r="L21" i="13"/>
  <c r="S71" i="13"/>
  <c r="W71" i="13" s="1"/>
  <c r="S68" i="12"/>
  <c r="W68" i="12" s="1"/>
  <c r="M22" i="12"/>
  <c r="N22" i="12" s="1"/>
  <c r="T22" i="12" s="1"/>
  <c r="S22" i="12"/>
  <c r="W22" i="12" s="1"/>
  <c r="X22" i="12" s="1"/>
  <c r="R70" i="12"/>
  <c r="K70" i="12"/>
  <c r="L69" i="12"/>
  <c r="J71" i="12"/>
  <c r="S46" i="12"/>
  <c r="W46" i="12" s="1"/>
  <c r="S47" i="12"/>
  <c r="W47" i="12" s="1"/>
  <c r="X47" i="12" s="1"/>
  <c r="M47" i="12"/>
  <c r="N47" i="12" s="1"/>
  <c r="T47" i="12" s="1"/>
  <c r="S21" i="12"/>
  <c r="W21" i="12" s="1"/>
  <c r="M21" i="12"/>
  <c r="R70" i="11"/>
  <c r="K70" i="11"/>
  <c r="L69" i="11"/>
  <c r="J71" i="11"/>
  <c r="R47" i="11"/>
  <c r="K47" i="11"/>
  <c r="L47" i="11" s="1"/>
  <c r="L46" i="11"/>
  <c r="L21" i="11"/>
  <c r="R22" i="11"/>
  <c r="K22" i="11"/>
  <c r="L22" i="11" s="1"/>
  <c r="S68" i="11"/>
  <c r="W68" i="11" s="1"/>
  <c r="S20" i="11"/>
  <c r="W20" i="11" s="1"/>
  <c r="S45" i="11"/>
  <c r="W45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S70" i="9"/>
  <c r="W70" i="9" s="1"/>
  <c r="R21" i="9"/>
  <c r="K21" i="9"/>
  <c r="L20" i="9"/>
  <c r="J22" i="9"/>
  <c r="R72" i="9"/>
  <c r="K72" i="9"/>
  <c r="L72" i="9" s="1"/>
  <c r="L71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S46" i="6"/>
  <c r="W46" i="6" s="1"/>
  <c r="S47" i="6"/>
  <c r="W47" i="6" s="1"/>
  <c r="X47" i="6" s="1"/>
  <c r="M47" i="6"/>
  <c r="N47" i="6" s="1"/>
  <c r="T47" i="6" s="1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S45" i="16" l="1"/>
  <c r="W45" i="16" s="1"/>
  <c r="X21" i="16"/>
  <c r="Y22" i="16"/>
  <c r="L71" i="16"/>
  <c r="R72" i="16"/>
  <c r="K72" i="16"/>
  <c r="L72" i="16" s="1"/>
  <c r="S70" i="16"/>
  <c r="W70" i="16" s="1"/>
  <c r="R47" i="16"/>
  <c r="K47" i="16"/>
  <c r="L47" i="16" s="1"/>
  <c r="L46" i="16"/>
  <c r="Z22" i="16"/>
  <c r="M21" i="16"/>
  <c r="S46" i="15"/>
  <c r="W46" i="15" s="1"/>
  <c r="S21" i="15"/>
  <c r="W21" i="15" s="1"/>
  <c r="L71" i="15"/>
  <c r="R72" i="15"/>
  <c r="K72" i="15"/>
  <c r="L72" i="15" s="1"/>
  <c r="S70" i="15"/>
  <c r="W70" i="15" s="1"/>
  <c r="M47" i="15"/>
  <c r="N47" i="15" s="1"/>
  <c r="T47" i="15" s="1"/>
  <c r="S47" i="15"/>
  <c r="W47" i="15" s="1"/>
  <c r="X47" i="15" s="1"/>
  <c r="S22" i="15"/>
  <c r="W22" i="15" s="1"/>
  <c r="X22" i="15" s="1"/>
  <c r="M22" i="15"/>
  <c r="N22" i="15" s="1"/>
  <c r="T22" i="15" s="1"/>
  <c r="Z45" i="14"/>
  <c r="S22" i="14"/>
  <c r="W22" i="14" s="1"/>
  <c r="X22" i="14" s="1"/>
  <c r="M22" i="14"/>
  <c r="N22" i="14" s="1"/>
  <c r="T22" i="14" s="1"/>
  <c r="S21" i="14"/>
  <c r="W21" i="14" s="1"/>
  <c r="S70" i="14"/>
  <c r="W70" i="14" s="1"/>
  <c r="N44" i="14"/>
  <c r="T44" i="14" s="1"/>
  <c r="M43" i="14"/>
  <c r="R72" i="14"/>
  <c r="K72" i="14"/>
  <c r="L72" i="14" s="1"/>
  <c r="L71" i="14"/>
  <c r="Y44" i="14"/>
  <c r="X43" i="14"/>
  <c r="S21" i="13"/>
  <c r="W21" i="13" s="1"/>
  <c r="Y72" i="13"/>
  <c r="Z72" i="13" s="1"/>
  <c r="X71" i="13"/>
  <c r="M46" i="13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M71" i="13"/>
  <c r="L70" i="12"/>
  <c r="R71" i="12"/>
  <c r="K71" i="12"/>
  <c r="J72" i="12"/>
  <c r="Y22" i="12"/>
  <c r="Z22" i="12" s="1"/>
  <c r="X21" i="12"/>
  <c r="X46" i="12"/>
  <c r="Y47" i="12"/>
  <c r="Z47" i="12" s="1"/>
  <c r="S69" i="12"/>
  <c r="W69" i="12" s="1"/>
  <c r="N21" i="12"/>
  <c r="T21" i="12" s="1"/>
  <c r="M20" i="12"/>
  <c r="M46" i="12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47" i="11"/>
  <c r="W47" i="11" s="1"/>
  <c r="X47" i="11" s="1"/>
  <c r="M47" i="11"/>
  <c r="N47" i="11" s="1"/>
  <c r="T47" i="11" s="1"/>
  <c r="M21" i="11"/>
  <c r="S21" i="11"/>
  <c r="W21" i="11" s="1"/>
  <c r="S46" i="11"/>
  <c r="W46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M72" i="9"/>
  <c r="N72" i="9" s="1"/>
  <c r="T72" i="9" s="1"/>
  <c r="S72" i="9"/>
  <c r="W72" i="9" s="1"/>
  <c r="X72" i="9" s="1"/>
  <c r="S20" i="9"/>
  <c r="W20" i="9" s="1"/>
  <c r="X46" i="9"/>
  <c r="Y47" i="9"/>
  <c r="Z47" i="9" s="1"/>
  <c r="M46" i="9"/>
  <c r="K22" i="9"/>
  <c r="L22" i="9" s="1"/>
  <c r="L21" i="9"/>
  <c r="R22" i="9"/>
  <c r="S71" i="9"/>
  <c r="W71" i="9" s="1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Y47" i="6"/>
  <c r="Z47" i="6" s="1"/>
  <c r="X46" i="6"/>
  <c r="S69" i="6"/>
  <c r="W69" i="6" s="1"/>
  <c r="S20" i="6"/>
  <c r="W20" i="6" s="1"/>
  <c r="M46" i="6"/>
  <c r="L70" i="5"/>
  <c r="R71" i="5"/>
  <c r="K71" i="5"/>
  <c r="J72" i="5"/>
  <c r="S46" i="5"/>
  <c r="W46" i="5" s="1"/>
  <c r="M46" i="5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M21" i="15" l="1"/>
  <c r="S46" i="16"/>
  <c r="W46" i="16" s="1"/>
  <c r="S72" i="16"/>
  <c r="W72" i="16" s="1"/>
  <c r="X72" i="16" s="1"/>
  <c r="M72" i="16"/>
  <c r="N72" i="16" s="1"/>
  <c r="T72" i="16" s="1"/>
  <c r="Y21" i="16"/>
  <c r="X20" i="16"/>
  <c r="M47" i="16"/>
  <c r="N47" i="16" s="1"/>
  <c r="T47" i="16" s="1"/>
  <c r="S47" i="16"/>
  <c r="W47" i="16" s="1"/>
  <c r="X47" i="16" s="1"/>
  <c r="N21" i="16"/>
  <c r="T21" i="16" s="1"/>
  <c r="Z21" i="16" s="1"/>
  <c r="M20" i="16"/>
  <c r="M71" i="16"/>
  <c r="S71" i="16"/>
  <c r="W71" i="16" s="1"/>
  <c r="N21" i="15"/>
  <c r="T21" i="15" s="1"/>
  <c r="M20" i="15"/>
  <c r="Y47" i="15"/>
  <c r="X46" i="15"/>
  <c r="X21" i="15"/>
  <c r="Y22" i="15"/>
  <c r="Z22" i="15" s="1"/>
  <c r="Z47" i="15"/>
  <c r="M72" i="15"/>
  <c r="N72" i="15" s="1"/>
  <c r="T72" i="15" s="1"/>
  <c r="S72" i="15"/>
  <c r="W72" i="15" s="1"/>
  <c r="X72" i="15" s="1"/>
  <c r="S71" i="15"/>
  <c r="W71" i="15" s="1"/>
  <c r="M46" i="15"/>
  <c r="M21" i="14"/>
  <c r="N21" i="14" s="1"/>
  <c r="T21" i="14" s="1"/>
  <c r="Y22" i="14"/>
  <c r="Z22" i="14" s="1"/>
  <c r="X21" i="14"/>
  <c r="Z44" i="14"/>
  <c r="Y43" i="14"/>
  <c r="X42" i="14"/>
  <c r="N43" i="14"/>
  <c r="T43" i="14" s="1"/>
  <c r="M42" i="14"/>
  <c r="S71" i="14"/>
  <c r="W71" i="14" s="1"/>
  <c r="M72" i="14"/>
  <c r="N72" i="14" s="1"/>
  <c r="T72" i="14" s="1"/>
  <c r="S72" i="14"/>
  <c r="W72" i="14" s="1"/>
  <c r="X72" i="14" s="1"/>
  <c r="M46" i="11"/>
  <c r="M71" i="9"/>
  <c r="N71" i="9" s="1"/>
  <c r="T71" i="9" s="1"/>
  <c r="M46" i="8"/>
  <c r="N46" i="8" s="1"/>
  <c r="T46" i="8" s="1"/>
  <c r="N71" i="13"/>
  <c r="T71" i="13" s="1"/>
  <c r="M70" i="13"/>
  <c r="X70" i="13"/>
  <c r="Y71" i="13"/>
  <c r="Y22" i="13"/>
  <c r="Z22" i="13" s="1"/>
  <c r="X21" i="13"/>
  <c r="Y47" i="13"/>
  <c r="Z47" i="13" s="1"/>
  <c r="X46" i="13"/>
  <c r="N46" i="13"/>
  <c r="T46" i="13" s="1"/>
  <c r="M45" i="13"/>
  <c r="M21" i="13"/>
  <c r="Y46" i="12"/>
  <c r="X45" i="12"/>
  <c r="N46" i="12"/>
  <c r="T46" i="12" s="1"/>
  <c r="M45" i="12"/>
  <c r="X20" i="12"/>
  <c r="Y21" i="12"/>
  <c r="N20" i="12"/>
  <c r="T20" i="12" s="1"/>
  <c r="M19" i="12"/>
  <c r="S70" i="12"/>
  <c r="W70" i="12" s="1"/>
  <c r="Z21" i="12"/>
  <c r="R72" i="12"/>
  <c r="K72" i="12"/>
  <c r="L72" i="12" s="1"/>
  <c r="L71" i="12"/>
  <c r="N46" i="11"/>
  <c r="T46" i="11" s="1"/>
  <c r="M45" i="11"/>
  <c r="S70" i="11"/>
  <c r="W70" i="11" s="1"/>
  <c r="Y22" i="11"/>
  <c r="Z22" i="11" s="1"/>
  <c r="X21" i="11"/>
  <c r="N21" i="11"/>
  <c r="T21" i="11" s="1"/>
  <c r="M20" i="11"/>
  <c r="Y47" i="11"/>
  <c r="Z47" i="11" s="1"/>
  <c r="X46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M70" i="9"/>
  <c r="N46" i="9"/>
  <c r="T46" i="9" s="1"/>
  <c r="M45" i="9"/>
  <c r="S21" i="9"/>
  <c r="W21" i="9" s="1"/>
  <c r="Y72" i="9"/>
  <c r="Z72" i="9" s="1"/>
  <c r="X71" i="9"/>
  <c r="M22" i="9"/>
  <c r="N22" i="9" s="1"/>
  <c r="T22" i="9" s="1"/>
  <c r="S22" i="9"/>
  <c r="W22" i="9" s="1"/>
  <c r="X22" i="9" s="1"/>
  <c r="Y46" i="9"/>
  <c r="X45" i="9"/>
  <c r="M45" i="8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Z45" i="7" s="1"/>
  <c r="M44" i="7"/>
  <c r="S70" i="7"/>
  <c r="W70" i="7" s="1"/>
  <c r="R72" i="6"/>
  <c r="K72" i="6"/>
  <c r="L72" i="6" s="1"/>
  <c r="L71" i="6"/>
  <c r="N46" i="6"/>
  <c r="T46" i="6" s="1"/>
  <c r="M45" i="6"/>
  <c r="Y46" i="6"/>
  <c r="X45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X46" i="5"/>
  <c r="N46" i="5"/>
  <c r="T46" i="5" s="1"/>
  <c r="M45" i="5"/>
  <c r="Z47" i="5"/>
  <c r="S70" i="5"/>
  <c r="W70" i="5" s="1"/>
  <c r="M71" i="15" l="1"/>
  <c r="N20" i="16"/>
  <c r="T20" i="16" s="1"/>
  <c r="M19" i="16"/>
  <c r="Y20" i="16"/>
  <c r="X19" i="16"/>
  <c r="N71" i="16"/>
  <c r="T71" i="16" s="1"/>
  <c r="M70" i="16"/>
  <c r="Y72" i="16"/>
  <c r="Z72" i="16" s="1"/>
  <c r="X71" i="16"/>
  <c r="M46" i="16"/>
  <c r="Y47" i="16"/>
  <c r="Z47" i="16" s="1"/>
  <c r="X46" i="16"/>
  <c r="N46" i="15"/>
  <c r="T46" i="15" s="1"/>
  <c r="M45" i="15"/>
  <c r="Y72" i="15"/>
  <c r="X71" i="15"/>
  <c r="Y21" i="15"/>
  <c r="Z21" i="15" s="1"/>
  <c r="X20" i="15"/>
  <c r="N20" i="15"/>
  <c r="T20" i="15" s="1"/>
  <c r="M19" i="15"/>
  <c r="N71" i="15"/>
  <c r="T71" i="15" s="1"/>
  <c r="M70" i="15"/>
  <c r="Z72" i="15"/>
  <c r="X45" i="15"/>
  <c r="Y46" i="15"/>
  <c r="M20" i="14"/>
  <c r="N20" i="14" s="1"/>
  <c r="T20" i="14" s="1"/>
  <c r="Y21" i="14"/>
  <c r="Z21" i="14" s="1"/>
  <c r="X20" i="14"/>
  <c r="M71" i="14"/>
  <c r="Y42" i="14"/>
  <c r="X41" i="14"/>
  <c r="Y72" i="14"/>
  <c r="Z72" i="14" s="1"/>
  <c r="X71" i="14"/>
  <c r="N42" i="14"/>
  <c r="T42" i="14" s="1"/>
  <c r="M41" i="14"/>
  <c r="Z43" i="14"/>
  <c r="Z46" i="12"/>
  <c r="M46" i="10"/>
  <c r="M21" i="8"/>
  <c r="N45" i="13"/>
  <c r="T45" i="13" s="1"/>
  <c r="M44" i="13"/>
  <c r="X69" i="13"/>
  <c r="Y70" i="13"/>
  <c r="Y46" i="13"/>
  <c r="Z46" i="13" s="1"/>
  <c r="X45" i="13"/>
  <c r="N70" i="13"/>
  <c r="T70" i="13" s="1"/>
  <c r="M69" i="13"/>
  <c r="Y21" i="13"/>
  <c r="X20" i="13"/>
  <c r="N21" i="13"/>
  <c r="T21" i="13" s="1"/>
  <c r="Z21" i="13" s="1"/>
  <c r="M20" i="13"/>
  <c r="Z71" i="13"/>
  <c r="S71" i="12"/>
  <c r="W71" i="12" s="1"/>
  <c r="N19" i="12"/>
  <c r="T19" i="12" s="1"/>
  <c r="M18" i="12"/>
  <c r="N45" i="12"/>
  <c r="T45" i="12" s="1"/>
  <c r="M44" i="12"/>
  <c r="Y45" i="12"/>
  <c r="X44" i="12"/>
  <c r="M72" i="12"/>
  <c r="N72" i="12" s="1"/>
  <c r="T72" i="12" s="1"/>
  <c r="S72" i="12"/>
  <c r="W72" i="12" s="1"/>
  <c r="X72" i="12" s="1"/>
  <c r="X19" i="12"/>
  <c r="Y20" i="12"/>
  <c r="Z20" i="12" s="1"/>
  <c r="N20" i="11"/>
  <c r="T20" i="11" s="1"/>
  <c r="M19" i="11"/>
  <c r="Y46" i="11"/>
  <c r="Z46" i="11" s="1"/>
  <c r="X45" i="11"/>
  <c r="S71" i="11"/>
  <c r="W71" i="11" s="1"/>
  <c r="Y21" i="11"/>
  <c r="Z21" i="11" s="1"/>
  <c r="X20" i="11"/>
  <c r="N45" i="11"/>
  <c r="T45" i="11" s="1"/>
  <c r="M44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N46" i="10"/>
  <c r="T46" i="10" s="1"/>
  <c r="M45" i="10"/>
  <c r="X70" i="10"/>
  <c r="Y71" i="10"/>
  <c r="Y45" i="9"/>
  <c r="X44" i="9"/>
  <c r="X70" i="9"/>
  <c r="Y71" i="9"/>
  <c r="Z71" i="9" s="1"/>
  <c r="N45" i="9"/>
  <c r="T45" i="9" s="1"/>
  <c r="Z45" i="9" s="1"/>
  <c r="M44" i="9"/>
  <c r="M21" i="9"/>
  <c r="Z46" i="9"/>
  <c r="Y22" i="9"/>
  <c r="Z22" i="9" s="1"/>
  <c r="X21" i="9"/>
  <c r="N70" i="9"/>
  <c r="T70" i="9" s="1"/>
  <c r="M69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N21" i="8"/>
  <c r="T21" i="8" s="1"/>
  <c r="M20" i="8"/>
  <c r="Y22" i="8"/>
  <c r="Z22" i="8" s="1"/>
  <c r="X21" i="8"/>
  <c r="N45" i="8"/>
  <c r="T45" i="8" s="1"/>
  <c r="M44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Z46" i="6"/>
  <c r="Y45" i="6"/>
  <c r="X44" i="6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N45" i="6"/>
  <c r="T45" i="6" s="1"/>
  <c r="Z45" i="6" s="1"/>
  <c r="M44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X70" i="16" l="1"/>
  <c r="Y71" i="16"/>
  <c r="Z71" i="16" s="1"/>
  <c r="X18" i="16"/>
  <c r="Y19" i="16"/>
  <c r="N19" i="16"/>
  <c r="T19" i="16" s="1"/>
  <c r="Z19" i="16" s="1"/>
  <c r="M18" i="16"/>
  <c r="N70" i="16"/>
  <c r="T70" i="16" s="1"/>
  <c r="M69" i="16"/>
  <c r="Z20" i="16"/>
  <c r="N46" i="16"/>
  <c r="T46" i="16" s="1"/>
  <c r="Z46" i="16" s="1"/>
  <c r="M45" i="16"/>
  <c r="X45" i="16"/>
  <c r="Y46" i="16"/>
  <c r="N70" i="15"/>
  <c r="T70" i="15" s="1"/>
  <c r="M69" i="15"/>
  <c r="Y45" i="15"/>
  <c r="X44" i="15"/>
  <c r="N19" i="15"/>
  <c r="T19" i="15" s="1"/>
  <c r="M18" i="15"/>
  <c r="X19" i="15"/>
  <c r="Y20" i="15"/>
  <c r="Z20" i="15" s="1"/>
  <c r="X70" i="15"/>
  <c r="Y71" i="15"/>
  <c r="Z71" i="15" s="1"/>
  <c r="N45" i="15"/>
  <c r="T45" i="15" s="1"/>
  <c r="M44" i="15"/>
  <c r="Z46" i="15"/>
  <c r="Z42" i="14"/>
  <c r="M19" i="14"/>
  <c r="M18" i="14" s="1"/>
  <c r="X19" i="14"/>
  <c r="Y20" i="14"/>
  <c r="Z20" i="14" s="1"/>
  <c r="X70" i="14"/>
  <c r="Y71" i="14"/>
  <c r="N41" i="14"/>
  <c r="T41" i="14" s="1"/>
  <c r="M40" i="14"/>
  <c r="Y41" i="14"/>
  <c r="X40" i="14"/>
  <c r="N71" i="14"/>
  <c r="T71" i="14" s="1"/>
  <c r="M70" i="14"/>
  <c r="M71" i="5"/>
  <c r="Z21" i="5"/>
  <c r="Z70" i="13"/>
  <c r="X68" i="13"/>
  <c r="Y69" i="13"/>
  <c r="N44" i="13"/>
  <c r="T44" i="13" s="1"/>
  <c r="M43" i="13"/>
  <c r="N69" i="13"/>
  <c r="T69" i="13" s="1"/>
  <c r="M68" i="13"/>
  <c r="Y20" i="13"/>
  <c r="X19" i="13"/>
  <c r="Y45" i="13"/>
  <c r="Z45" i="13" s="1"/>
  <c r="X44" i="13"/>
  <c r="N20" i="13"/>
  <c r="T20" i="13" s="1"/>
  <c r="Z20" i="13" s="1"/>
  <c r="M19" i="13"/>
  <c r="Y72" i="12"/>
  <c r="Z72" i="12" s="1"/>
  <c r="X71" i="12"/>
  <c r="N44" i="12"/>
  <c r="T44" i="12" s="1"/>
  <c r="M43" i="12"/>
  <c r="Y19" i="12"/>
  <c r="Z19" i="12" s="1"/>
  <c r="X18" i="12"/>
  <c r="N18" i="12"/>
  <c r="T18" i="12" s="1"/>
  <c r="M17" i="12"/>
  <c r="X43" i="12"/>
  <c r="Y44" i="12"/>
  <c r="Z45" i="12"/>
  <c r="M71" i="12"/>
  <c r="Y45" i="11"/>
  <c r="Z45" i="11" s="1"/>
  <c r="X44" i="11"/>
  <c r="N44" i="11"/>
  <c r="T44" i="11" s="1"/>
  <c r="M43" i="11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Y21" i="10"/>
  <c r="X20" i="10"/>
  <c r="N21" i="10"/>
  <c r="T21" i="10" s="1"/>
  <c r="Z21" i="10" s="1"/>
  <c r="M20" i="10"/>
  <c r="X69" i="10"/>
  <c r="Y70" i="10"/>
  <c r="N45" i="10"/>
  <c r="T45" i="10" s="1"/>
  <c r="M44" i="10"/>
  <c r="N70" i="10"/>
  <c r="T70" i="10" s="1"/>
  <c r="M69" i="10"/>
  <c r="Z46" i="10"/>
  <c r="Z71" i="10"/>
  <c r="Y21" i="9"/>
  <c r="X20" i="9"/>
  <c r="N21" i="9"/>
  <c r="T21" i="9" s="1"/>
  <c r="M20" i="9"/>
  <c r="X69" i="9"/>
  <c r="Y70" i="9"/>
  <c r="Z70" i="9" s="1"/>
  <c r="N44" i="9"/>
  <c r="T44" i="9" s="1"/>
  <c r="M43" i="9"/>
  <c r="Y44" i="9"/>
  <c r="X43" i="9"/>
  <c r="N69" i="9"/>
  <c r="T69" i="9" s="1"/>
  <c r="M68" i="9"/>
  <c r="Y45" i="8"/>
  <c r="X44" i="8"/>
  <c r="M71" i="8"/>
  <c r="N20" i="8"/>
  <c r="T20" i="8" s="1"/>
  <c r="M19" i="8"/>
  <c r="Z45" i="8"/>
  <c r="N44" i="8"/>
  <c r="T44" i="8" s="1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43" i="6"/>
  <c r="Y44" i="6"/>
  <c r="X20" i="6"/>
  <c r="Y21" i="6"/>
  <c r="N44" i="6"/>
  <c r="T44" i="6" s="1"/>
  <c r="M43" i="6"/>
  <c r="N21" i="6"/>
  <c r="T21" i="6" s="1"/>
  <c r="M20" i="6"/>
  <c r="M71" i="6"/>
  <c r="X19" i="5"/>
  <c r="Y20" i="5"/>
  <c r="N44" i="5"/>
  <c r="T44" i="5" s="1"/>
  <c r="M43" i="5"/>
  <c r="N71" i="5"/>
  <c r="T71" i="5" s="1"/>
  <c r="M70" i="5"/>
  <c r="X44" i="5"/>
  <c r="Y45" i="5"/>
  <c r="Z45" i="5" s="1"/>
  <c r="N20" i="5"/>
  <c r="T20" i="5" s="1"/>
  <c r="M19" i="5"/>
  <c r="Y72" i="5"/>
  <c r="Z72" i="5" s="1"/>
  <c r="X71" i="5"/>
  <c r="N45" i="16" l="1"/>
  <c r="T45" i="16" s="1"/>
  <c r="M44" i="16"/>
  <c r="N18" i="16"/>
  <c r="T18" i="16" s="1"/>
  <c r="M17" i="16"/>
  <c r="Y18" i="16"/>
  <c r="X17" i="16"/>
  <c r="N69" i="16"/>
  <c r="T69" i="16" s="1"/>
  <c r="M68" i="16"/>
  <c r="X69" i="16"/>
  <c r="Y70" i="16"/>
  <c r="Z70" i="16"/>
  <c r="Y45" i="16"/>
  <c r="X44" i="16"/>
  <c r="N18" i="15"/>
  <c r="T18" i="15" s="1"/>
  <c r="M17" i="15"/>
  <c r="X69" i="15"/>
  <c r="Y70" i="15"/>
  <c r="Z70" i="15" s="1"/>
  <c r="X43" i="15"/>
  <c r="Y44" i="15"/>
  <c r="X18" i="15"/>
  <c r="Y19" i="15"/>
  <c r="Z19" i="15" s="1"/>
  <c r="N44" i="15"/>
  <c r="T44" i="15" s="1"/>
  <c r="Z44" i="15" s="1"/>
  <c r="M43" i="15"/>
  <c r="N69" i="15"/>
  <c r="T69" i="15" s="1"/>
  <c r="M68" i="15"/>
  <c r="Z45" i="15"/>
  <c r="N19" i="14"/>
  <c r="T19" i="14" s="1"/>
  <c r="N18" i="14"/>
  <c r="T18" i="14" s="1"/>
  <c r="M17" i="14"/>
  <c r="X18" i="14"/>
  <c r="Y19" i="14"/>
  <c r="N70" i="14"/>
  <c r="T70" i="14" s="1"/>
  <c r="M69" i="14"/>
  <c r="Y40" i="14"/>
  <c r="X39" i="14"/>
  <c r="X69" i="14"/>
  <c r="Y70" i="14"/>
  <c r="N40" i="14"/>
  <c r="T40" i="14" s="1"/>
  <c r="M39" i="14"/>
  <c r="Z71" i="14"/>
  <c r="Z41" i="14"/>
  <c r="Z44" i="6"/>
  <c r="Z21" i="6"/>
  <c r="Z20" i="5"/>
  <c r="Y44" i="13"/>
  <c r="Z44" i="13" s="1"/>
  <c r="X43" i="13"/>
  <c r="N68" i="13"/>
  <c r="T68" i="13" s="1"/>
  <c r="M67" i="13"/>
  <c r="Z69" i="13"/>
  <c r="X67" i="13"/>
  <c r="Y68" i="13"/>
  <c r="N19" i="13"/>
  <c r="T19" i="13" s="1"/>
  <c r="M18" i="13"/>
  <c r="Y19" i="13"/>
  <c r="X18" i="13"/>
  <c r="N43" i="13"/>
  <c r="T43" i="13" s="1"/>
  <c r="M42" i="13"/>
  <c r="Z44" i="12"/>
  <c r="X42" i="12"/>
  <c r="Y43" i="12"/>
  <c r="Y18" i="12"/>
  <c r="Z18" i="12" s="1"/>
  <c r="X17" i="12"/>
  <c r="X70" i="12"/>
  <c r="Y71" i="12"/>
  <c r="N71" i="12"/>
  <c r="T71" i="12" s="1"/>
  <c r="M70" i="12"/>
  <c r="N17" i="12"/>
  <c r="T17" i="12" s="1"/>
  <c r="M16" i="12"/>
  <c r="N43" i="12"/>
  <c r="T43" i="12" s="1"/>
  <c r="M42" i="12"/>
  <c r="X70" i="11"/>
  <c r="Y71" i="11"/>
  <c r="N71" i="11"/>
  <c r="T71" i="11" s="1"/>
  <c r="M70" i="11"/>
  <c r="Y44" i="11"/>
  <c r="Z44" i="11" s="1"/>
  <c r="X43" i="11"/>
  <c r="Y19" i="11"/>
  <c r="Z19" i="11" s="1"/>
  <c r="X18" i="11"/>
  <c r="N18" i="11"/>
  <c r="T18" i="11" s="1"/>
  <c r="M17" i="11"/>
  <c r="N43" i="11"/>
  <c r="T43" i="11" s="1"/>
  <c r="M42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Z20" i="10" s="1"/>
  <c r="M19" i="10"/>
  <c r="X44" i="10"/>
  <c r="Y45" i="10"/>
  <c r="Z45" i="10" s="1"/>
  <c r="Z44" i="9"/>
  <c r="Z21" i="9"/>
  <c r="X68" i="9"/>
  <c r="Y69" i="9"/>
  <c r="Z69" i="9" s="1"/>
  <c r="Y43" i="9"/>
  <c r="X42" i="9"/>
  <c r="Y20" i="9"/>
  <c r="X19" i="9"/>
  <c r="N68" i="9"/>
  <c r="T68" i="9" s="1"/>
  <c r="M67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/>
  <c r="N19" i="8"/>
  <c r="T19" i="8" s="1"/>
  <c r="M18" i="8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Z42" i="7" s="1"/>
  <c r="M41" i="7"/>
  <c r="Z21" i="7"/>
  <c r="N71" i="6"/>
  <c r="T71" i="6" s="1"/>
  <c r="M70" i="6"/>
  <c r="N20" i="6"/>
  <c r="T20" i="6" s="1"/>
  <c r="M19" i="6"/>
  <c r="X42" i="6"/>
  <c r="Y43" i="6"/>
  <c r="X19" i="6"/>
  <c r="Y20" i="6"/>
  <c r="X70" i="6"/>
  <c r="Y71" i="6"/>
  <c r="N43" i="6"/>
  <c r="T43" i="6" s="1"/>
  <c r="M42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Z18" i="16" l="1"/>
  <c r="N68" i="16"/>
  <c r="T68" i="16" s="1"/>
  <c r="M67" i="16"/>
  <c r="Y17" i="16"/>
  <c r="X16" i="16"/>
  <c r="N17" i="16"/>
  <c r="T17" i="16" s="1"/>
  <c r="M16" i="16"/>
  <c r="X68" i="16"/>
  <c r="Y69" i="16"/>
  <c r="Z69" i="16" s="1"/>
  <c r="N44" i="16"/>
  <c r="T44" i="16" s="1"/>
  <c r="M43" i="16"/>
  <c r="Y44" i="16"/>
  <c r="X43" i="16"/>
  <c r="Z45" i="16"/>
  <c r="Y18" i="15"/>
  <c r="Z18" i="15" s="1"/>
  <c r="X17" i="15"/>
  <c r="X68" i="15"/>
  <c r="Y69" i="15"/>
  <c r="Z69" i="15" s="1"/>
  <c r="N17" i="15"/>
  <c r="T17" i="15" s="1"/>
  <c r="M16" i="15"/>
  <c r="N68" i="15"/>
  <c r="T68" i="15" s="1"/>
  <c r="M67" i="15"/>
  <c r="N43" i="15"/>
  <c r="T43" i="15" s="1"/>
  <c r="Z43" i="15" s="1"/>
  <c r="M42" i="15"/>
  <c r="X42" i="15"/>
  <c r="Y43" i="15"/>
  <c r="Z19" i="14"/>
  <c r="M16" i="14"/>
  <c r="N17" i="14"/>
  <c r="T17" i="14" s="1"/>
  <c r="X17" i="14"/>
  <c r="Y18" i="14"/>
  <c r="Z18" i="14" s="1"/>
  <c r="Z70" i="14"/>
  <c r="X68" i="14"/>
  <c r="Y69" i="14"/>
  <c r="N39" i="14"/>
  <c r="T39" i="14" s="1"/>
  <c r="M38" i="14"/>
  <c r="Y39" i="14"/>
  <c r="X38" i="14"/>
  <c r="N69" i="14"/>
  <c r="T69" i="14" s="1"/>
  <c r="M68" i="14"/>
  <c r="Z40" i="14"/>
  <c r="Z71" i="8"/>
  <c r="Z20" i="7"/>
  <c r="Z43" i="9"/>
  <c r="Z20" i="6"/>
  <c r="Z43" i="6"/>
  <c r="Z19" i="5"/>
  <c r="Y18" i="13"/>
  <c r="X17" i="13"/>
  <c r="Z68" i="13"/>
  <c r="X66" i="13"/>
  <c r="Y67" i="13"/>
  <c r="Y43" i="13"/>
  <c r="Z43" i="13" s="1"/>
  <c r="X42" i="13"/>
  <c r="N18" i="13"/>
  <c r="T18" i="13" s="1"/>
  <c r="M17" i="13"/>
  <c r="N42" i="13"/>
  <c r="T42" i="13" s="1"/>
  <c r="M41" i="13"/>
  <c r="Z19" i="13"/>
  <c r="N67" i="13"/>
  <c r="T67" i="13" s="1"/>
  <c r="Z67" i="13" s="1"/>
  <c r="M66" i="13"/>
  <c r="X41" i="12"/>
  <c r="Y42" i="12"/>
  <c r="N16" i="12"/>
  <c r="T16" i="12" s="1"/>
  <c r="M15" i="12"/>
  <c r="Y17" i="12"/>
  <c r="Z17" i="12" s="1"/>
  <c r="X16" i="12"/>
  <c r="X69" i="12"/>
  <c r="Y70" i="12"/>
  <c r="N42" i="12"/>
  <c r="T42" i="12" s="1"/>
  <c r="Z42" i="12" s="1"/>
  <c r="M41" i="12"/>
  <c r="N70" i="12"/>
  <c r="T70" i="12" s="1"/>
  <c r="M69" i="12"/>
  <c r="Z43" i="12"/>
  <c r="Z71" i="12"/>
  <c r="N42" i="11"/>
  <c r="T42" i="11" s="1"/>
  <c r="M41" i="11"/>
  <c r="N17" i="11"/>
  <c r="T17" i="11" s="1"/>
  <c r="M16" i="11"/>
  <c r="Y43" i="11"/>
  <c r="Z43" i="11" s="1"/>
  <c r="X42" i="11"/>
  <c r="X69" i="11"/>
  <c r="Y70" i="11"/>
  <c r="N70" i="11"/>
  <c r="T70" i="11" s="1"/>
  <c r="M69" i="11"/>
  <c r="Y18" i="11"/>
  <c r="Z18" i="11" s="1"/>
  <c r="X17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X67" i="9"/>
  <c r="Y68" i="9"/>
  <c r="N19" i="9"/>
  <c r="T19" i="9" s="1"/>
  <c r="M18" i="9"/>
  <c r="N67" i="9"/>
  <c r="T67" i="9" s="1"/>
  <c r="M66" i="9"/>
  <c r="Y42" i="9"/>
  <c r="X41" i="9"/>
  <c r="Z20" i="9"/>
  <c r="Z68" i="9"/>
  <c r="N42" i="9"/>
  <c r="T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X18" i="8"/>
  <c r="Z19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42" i="6"/>
  <c r="T42" i="6" s="1"/>
  <c r="M41" i="6"/>
  <c r="N19" i="6"/>
  <c r="T19" i="6" s="1"/>
  <c r="M18" i="6"/>
  <c r="Y19" i="6"/>
  <c r="X18" i="6"/>
  <c r="N70" i="6"/>
  <c r="T70" i="6" s="1"/>
  <c r="M69" i="6"/>
  <c r="X69" i="6"/>
  <c r="Y70" i="6"/>
  <c r="X41" i="6"/>
  <c r="Y42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Z17" i="16" l="1"/>
  <c r="Z44" i="16"/>
  <c r="X67" i="16"/>
  <c r="Y68" i="16"/>
  <c r="X15" i="16"/>
  <c r="Y16" i="16"/>
  <c r="N43" i="16"/>
  <c r="T43" i="16" s="1"/>
  <c r="Z43" i="16" s="1"/>
  <c r="M42" i="16"/>
  <c r="N67" i="16"/>
  <c r="T67" i="16" s="1"/>
  <c r="M66" i="16"/>
  <c r="Z68" i="16"/>
  <c r="N16" i="16"/>
  <c r="T16" i="16" s="1"/>
  <c r="Z16" i="16" s="1"/>
  <c r="M15" i="16"/>
  <c r="X42" i="16"/>
  <c r="Y43" i="16"/>
  <c r="N67" i="15"/>
  <c r="T67" i="15" s="1"/>
  <c r="M66" i="15"/>
  <c r="X67" i="15"/>
  <c r="Y68" i="15"/>
  <c r="Z68" i="15" s="1"/>
  <c r="N16" i="15"/>
  <c r="T16" i="15" s="1"/>
  <c r="M15" i="15"/>
  <c r="Y42" i="15"/>
  <c r="X41" i="15"/>
  <c r="X16" i="15"/>
  <c r="Y17" i="15"/>
  <c r="Z17" i="15" s="1"/>
  <c r="N42" i="15"/>
  <c r="T42" i="15" s="1"/>
  <c r="M41" i="15"/>
  <c r="Z69" i="14"/>
  <c r="X16" i="14"/>
  <c r="Y17" i="14"/>
  <c r="Z17" i="14" s="1"/>
  <c r="N16" i="14"/>
  <c r="T16" i="14" s="1"/>
  <c r="M15" i="14"/>
  <c r="N68" i="14"/>
  <c r="T68" i="14" s="1"/>
  <c r="M67" i="14"/>
  <c r="N38" i="14"/>
  <c r="T38" i="14" s="1"/>
  <c r="M37" i="14"/>
  <c r="X67" i="14"/>
  <c r="Y68" i="14"/>
  <c r="Z39" i="14"/>
  <c r="Y38" i="14"/>
  <c r="X37" i="14"/>
  <c r="Z18" i="13"/>
  <c r="Z70" i="12"/>
  <c r="Z68" i="10"/>
  <c r="Z42" i="9"/>
  <c r="Z41" i="7"/>
  <c r="Z70" i="6"/>
  <c r="Z19" i="6"/>
  <c r="Z18" i="5"/>
  <c r="N66" i="13"/>
  <c r="T66" i="13" s="1"/>
  <c r="M65" i="13"/>
  <c r="Y42" i="13"/>
  <c r="Z42" i="13" s="1"/>
  <c r="X41" i="13"/>
  <c r="Y17" i="13"/>
  <c r="X16" i="13"/>
  <c r="X65" i="13"/>
  <c r="Y66" i="13"/>
  <c r="N41" i="13"/>
  <c r="T41" i="13" s="1"/>
  <c r="M40" i="13"/>
  <c r="N17" i="13"/>
  <c r="T17" i="13" s="1"/>
  <c r="M16" i="13"/>
  <c r="X68" i="12"/>
  <c r="Y69" i="12"/>
  <c r="N15" i="12"/>
  <c r="T15" i="12" s="1"/>
  <c r="M14" i="12"/>
  <c r="N41" i="12"/>
  <c r="T41" i="12" s="1"/>
  <c r="M40" i="12"/>
  <c r="Y16" i="12"/>
  <c r="Z16" i="12" s="1"/>
  <c r="X15" i="12"/>
  <c r="N69" i="12"/>
  <c r="T69" i="12" s="1"/>
  <c r="M68" i="12"/>
  <c r="X40" i="12"/>
  <c r="Y41" i="12"/>
  <c r="X68" i="11"/>
  <c r="Y69" i="11"/>
  <c r="N16" i="11"/>
  <c r="T16" i="11" s="1"/>
  <c r="M15" i="11"/>
  <c r="N69" i="11"/>
  <c r="T69" i="11" s="1"/>
  <c r="M68" i="11"/>
  <c r="Z70" i="11"/>
  <c r="Y42" i="11"/>
  <c r="Z42" i="11" s="1"/>
  <c r="X41" i="11"/>
  <c r="N41" i="11"/>
  <c r="T41" i="11" s="1"/>
  <c r="M4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66" i="9"/>
  <c r="T66" i="9" s="1"/>
  <c r="M65" i="9"/>
  <c r="N41" i="9"/>
  <c r="T41" i="9" s="1"/>
  <c r="M40" i="9"/>
  <c r="Y41" i="9"/>
  <c r="X40" i="9"/>
  <c r="N18" i="9"/>
  <c r="T18" i="9" s="1"/>
  <c r="Z18" i="9" s="1"/>
  <c r="M17" i="9"/>
  <c r="Z19" i="9"/>
  <c r="X66" i="9"/>
  <c r="Y67" i="9"/>
  <c r="Z67" i="9" s="1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X40" i="6"/>
  <c r="Y41" i="6"/>
  <c r="Y18" i="6"/>
  <c r="X17" i="6"/>
  <c r="N41" i="6"/>
  <c r="T41" i="6" s="1"/>
  <c r="M40" i="6"/>
  <c r="X68" i="6"/>
  <c r="Y69" i="6"/>
  <c r="Z42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Z17" i="5" s="1"/>
  <c r="M16" i="5"/>
  <c r="Z42" i="15" l="1"/>
  <c r="N66" i="16"/>
  <c r="T66" i="16" s="1"/>
  <c r="M65" i="16"/>
  <c r="N42" i="16"/>
  <c r="T42" i="16" s="1"/>
  <c r="M41" i="16"/>
  <c r="Y15" i="16"/>
  <c r="X14" i="16"/>
  <c r="N15" i="16"/>
  <c r="T15" i="16" s="1"/>
  <c r="Z15" i="16" s="1"/>
  <c r="M14" i="16"/>
  <c r="X66" i="16"/>
  <c r="Y67" i="16"/>
  <c r="Z67" i="16" s="1"/>
  <c r="Y42" i="16"/>
  <c r="X41" i="16"/>
  <c r="X66" i="15"/>
  <c r="Y67" i="15"/>
  <c r="N15" i="15"/>
  <c r="T15" i="15" s="1"/>
  <c r="M14" i="15"/>
  <c r="N66" i="15"/>
  <c r="T66" i="15" s="1"/>
  <c r="M65" i="15"/>
  <c r="X15" i="15"/>
  <c r="Y16" i="15"/>
  <c r="X40" i="15"/>
  <c r="Y41" i="15"/>
  <c r="Z16" i="15"/>
  <c r="N41" i="15"/>
  <c r="T41" i="15" s="1"/>
  <c r="M40" i="15"/>
  <c r="Z67" i="15"/>
  <c r="Y16" i="14"/>
  <c r="Z16" i="14" s="1"/>
  <c r="X15" i="14"/>
  <c r="N15" i="14"/>
  <c r="T15" i="14" s="1"/>
  <c r="M14" i="14"/>
  <c r="X36" i="14"/>
  <c r="Y37" i="14"/>
  <c r="N37" i="14"/>
  <c r="T37" i="14" s="1"/>
  <c r="M36" i="14"/>
  <c r="Z38" i="14"/>
  <c r="N67" i="14"/>
  <c r="T67" i="14" s="1"/>
  <c r="M66" i="14"/>
  <c r="X66" i="14"/>
  <c r="Y67" i="14"/>
  <c r="Z68" i="14"/>
  <c r="Z41" i="9"/>
  <c r="Z17" i="13"/>
  <c r="Z69" i="12"/>
  <c r="X64" i="13"/>
  <c r="Y65" i="13"/>
  <c r="Y41" i="13"/>
  <c r="X40" i="13"/>
  <c r="Y16" i="13"/>
  <c r="X15" i="13"/>
  <c r="N40" i="13"/>
  <c r="T40" i="13" s="1"/>
  <c r="M39" i="13"/>
  <c r="Z41" i="13"/>
  <c r="N65" i="13"/>
  <c r="T65" i="13" s="1"/>
  <c r="Z65" i="13" s="1"/>
  <c r="M64" i="13"/>
  <c r="N16" i="13"/>
  <c r="T16" i="13" s="1"/>
  <c r="M15" i="13"/>
  <c r="Z66" i="13"/>
  <c r="X39" i="12"/>
  <c r="Y40" i="12"/>
  <c r="N68" i="12"/>
  <c r="T68" i="12" s="1"/>
  <c r="M67" i="12"/>
  <c r="N40" i="12"/>
  <c r="T40" i="12" s="1"/>
  <c r="M39" i="12"/>
  <c r="N14" i="12"/>
  <c r="T14" i="12" s="1"/>
  <c r="M13" i="12"/>
  <c r="Y15" i="12"/>
  <c r="Z15" i="12" s="1"/>
  <c r="X14" i="12"/>
  <c r="Z41" i="12"/>
  <c r="X67" i="12"/>
  <c r="Y68" i="12"/>
  <c r="N40" i="11"/>
  <c r="T40" i="11" s="1"/>
  <c r="M39" i="11"/>
  <c r="N15" i="11"/>
  <c r="T15" i="11" s="1"/>
  <c r="M14" i="11"/>
  <c r="Y16" i="11"/>
  <c r="Z16" i="11" s="1"/>
  <c r="X15" i="11"/>
  <c r="N68" i="11"/>
  <c r="T68" i="11" s="1"/>
  <c r="M67" i="11"/>
  <c r="Y41" i="11"/>
  <c r="Z41" i="11" s="1"/>
  <c r="X40" i="11"/>
  <c r="Z69" i="11"/>
  <c r="X67" i="11"/>
  <c r="Y68" i="11"/>
  <c r="N66" i="10"/>
  <c r="T66" i="10" s="1"/>
  <c r="M65" i="10"/>
  <c r="Y42" i="10"/>
  <c r="X41" i="10"/>
  <c r="Z67" i="10"/>
  <c r="Y17" i="10"/>
  <c r="X16" i="10"/>
  <c r="N17" i="10"/>
  <c r="T17" i="10" s="1"/>
  <c r="M16" i="10"/>
  <c r="N41" i="10"/>
  <c r="T41" i="10" s="1"/>
  <c r="M40" i="10"/>
  <c r="Z18" i="10"/>
  <c r="Z42" i="10"/>
  <c r="X65" i="10"/>
  <c r="Y66" i="10"/>
  <c r="Y17" i="9"/>
  <c r="X16" i="9"/>
  <c r="X65" i="9"/>
  <c r="Y66" i="9"/>
  <c r="Y40" i="9"/>
  <c r="X39" i="9"/>
  <c r="N65" i="9"/>
  <c r="T65" i="9" s="1"/>
  <c r="M64" i="9"/>
  <c r="N17" i="9"/>
  <c r="T17" i="9" s="1"/>
  <c r="M16" i="9"/>
  <c r="N40" i="9"/>
  <c r="T40" i="9" s="1"/>
  <c r="M39" i="9"/>
  <c r="Z66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40" i="6"/>
  <c r="T40" i="6" s="1"/>
  <c r="M39" i="6"/>
  <c r="N68" i="6"/>
  <c r="T68" i="6" s="1"/>
  <c r="M67" i="6"/>
  <c r="Z41" i="6"/>
  <c r="X39" i="6"/>
  <c r="Y40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Z41" i="15" l="1"/>
  <c r="Y14" i="16"/>
  <c r="X13" i="16"/>
  <c r="N41" i="16"/>
  <c r="T41" i="16" s="1"/>
  <c r="M40" i="16"/>
  <c r="Z42" i="16"/>
  <c r="X65" i="16"/>
  <c r="Y66" i="16"/>
  <c r="Z66" i="16" s="1"/>
  <c r="N14" i="16"/>
  <c r="T14" i="16" s="1"/>
  <c r="Z14" i="16" s="1"/>
  <c r="M13" i="16"/>
  <c r="N65" i="16"/>
  <c r="T65" i="16" s="1"/>
  <c r="M64" i="16"/>
  <c r="Y41" i="16"/>
  <c r="X40" i="16"/>
  <c r="Y15" i="15"/>
  <c r="X14" i="15"/>
  <c r="N14" i="15"/>
  <c r="T14" i="15" s="1"/>
  <c r="M13" i="15"/>
  <c r="Z15" i="15"/>
  <c r="X39" i="15"/>
  <c r="Y40" i="15"/>
  <c r="N65" i="15"/>
  <c r="T65" i="15" s="1"/>
  <c r="M64" i="15"/>
  <c r="N40" i="15"/>
  <c r="T40" i="15" s="1"/>
  <c r="Z40" i="15" s="1"/>
  <c r="M39" i="15"/>
  <c r="X65" i="15"/>
  <c r="Y66" i="15"/>
  <c r="Z66" i="15" s="1"/>
  <c r="Z37" i="14"/>
  <c r="X14" i="14"/>
  <c r="Y15" i="14"/>
  <c r="Z15" i="14" s="1"/>
  <c r="M13" i="14"/>
  <c r="N14" i="14"/>
  <c r="T14" i="14" s="1"/>
  <c r="N66" i="14"/>
  <c r="T66" i="14" s="1"/>
  <c r="M65" i="14"/>
  <c r="Z67" i="14"/>
  <c r="N36" i="14"/>
  <c r="T36" i="14" s="1"/>
  <c r="M35" i="14"/>
  <c r="X65" i="14"/>
  <c r="Y66" i="14"/>
  <c r="X35" i="14"/>
  <c r="Y36" i="14"/>
  <c r="Z40" i="12"/>
  <c r="Z66" i="10"/>
  <c r="Z68" i="8"/>
  <c r="Z16" i="13"/>
  <c r="Z68" i="11"/>
  <c r="Z17" i="7"/>
  <c r="Z68" i="7"/>
  <c r="Z68" i="6"/>
  <c r="Y40" i="13"/>
  <c r="X39" i="13"/>
  <c r="N64" i="13"/>
  <c r="T64" i="13" s="1"/>
  <c r="M63" i="13"/>
  <c r="Z40" i="13"/>
  <c r="N39" i="13"/>
  <c r="T39" i="13" s="1"/>
  <c r="M38" i="13"/>
  <c r="Y15" i="13"/>
  <c r="X14" i="13"/>
  <c r="N15" i="13"/>
  <c r="T15" i="13" s="1"/>
  <c r="M14" i="13"/>
  <c r="X63" i="13"/>
  <c r="Y64" i="13"/>
  <c r="X66" i="12"/>
  <c r="Y67" i="12"/>
  <c r="X38" i="12"/>
  <c r="Y39" i="12"/>
  <c r="N67" i="12"/>
  <c r="T67" i="12" s="1"/>
  <c r="M66" i="12"/>
  <c r="Y14" i="12"/>
  <c r="Z14" i="12" s="1"/>
  <c r="X13" i="12"/>
  <c r="Z68" i="12"/>
  <c r="N13" i="12"/>
  <c r="T13" i="12" s="1"/>
  <c r="M12" i="12"/>
  <c r="N39" i="12"/>
  <c r="T39" i="12" s="1"/>
  <c r="Z39" i="12" s="1"/>
  <c r="M38" i="12"/>
  <c r="N14" i="11"/>
  <c r="T14" i="11" s="1"/>
  <c r="M13" i="11"/>
  <c r="Y40" i="11"/>
  <c r="X39" i="11"/>
  <c r="Y15" i="11"/>
  <c r="Z15" i="11" s="1"/>
  <c r="X14" i="11"/>
  <c r="N67" i="11"/>
  <c r="T67" i="11" s="1"/>
  <c r="M66" i="11"/>
  <c r="X66" i="11"/>
  <c r="Y67" i="11"/>
  <c r="N39" i="11"/>
  <c r="T39" i="11" s="1"/>
  <c r="M38" i="11"/>
  <c r="Z40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N64" i="9"/>
  <c r="T64" i="9" s="1"/>
  <c r="M63" i="9"/>
  <c r="Z40" i="9"/>
  <c r="X64" i="9"/>
  <c r="Y65" i="9"/>
  <c r="Z65" i="9" s="1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/>
  <c r="N67" i="7"/>
  <c r="T67" i="7" s="1"/>
  <c r="Z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Z40" i="6"/>
  <c r="N16" i="6"/>
  <c r="T16" i="6" s="1"/>
  <c r="M15" i="6"/>
  <c r="N67" i="6"/>
  <c r="T67" i="6" s="1"/>
  <c r="M66" i="6"/>
  <c r="Z17" i="6"/>
  <c r="Y16" i="6"/>
  <c r="X15" i="6"/>
  <c r="X38" i="6"/>
  <c r="Y39" i="6"/>
  <c r="N39" i="6"/>
  <c r="T39" i="6" s="1"/>
  <c r="M38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X64" i="16" l="1"/>
  <c r="Y65" i="16"/>
  <c r="Z65" i="16" s="1"/>
  <c r="N40" i="16"/>
  <c r="T40" i="16" s="1"/>
  <c r="Z40" i="16" s="1"/>
  <c r="M39" i="16"/>
  <c r="Z41" i="16"/>
  <c r="N64" i="16"/>
  <c r="T64" i="16" s="1"/>
  <c r="M63" i="16"/>
  <c r="N13" i="16"/>
  <c r="T13" i="16" s="1"/>
  <c r="M12" i="16"/>
  <c r="X12" i="16"/>
  <c r="Y13" i="16"/>
  <c r="X39" i="16"/>
  <c r="Y40" i="16"/>
  <c r="N39" i="15"/>
  <c r="T39" i="15" s="1"/>
  <c r="M38" i="15"/>
  <c r="N13" i="15"/>
  <c r="T13" i="15" s="1"/>
  <c r="M12" i="15"/>
  <c r="N64" i="15"/>
  <c r="T64" i="15" s="1"/>
  <c r="M63" i="15"/>
  <c r="X13" i="15"/>
  <c r="Y14" i="15"/>
  <c r="Z14" i="15" s="1"/>
  <c r="Z65" i="15"/>
  <c r="Y39" i="15"/>
  <c r="X38" i="15"/>
  <c r="X64" i="15"/>
  <c r="Y65" i="15"/>
  <c r="Z36" i="14"/>
  <c r="Z66" i="14"/>
  <c r="N13" i="14"/>
  <c r="T13" i="14" s="1"/>
  <c r="M12" i="14"/>
  <c r="X13" i="14"/>
  <c r="Y14" i="14"/>
  <c r="Z14" i="14" s="1"/>
  <c r="N35" i="14"/>
  <c r="T35" i="14" s="1"/>
  <c r="M34" i="14"/>
  <c r="N65" i="14"/>
  <c r="T65" i="14" s="1"/>
  <c r="M64" i="14"/>
  <c r="Y35" i="14"/>
  <c r="X34" i="14"/>
  <c r="X64" i="14"/>
  <c r="Y65" i="14"/>
  <c r="Z16" i="9"/>
  <c r="Z38" i="7"/>
  <c r="Z67" i="12"/>
  <c r="Z65" i="10"/>
  <c r="Z67" i="8"/>
  <c r="Z16" i="6"/>
  <c r="N63" i="13"/>
  <c r="T63" i="13" s="1"/>
  <c r="M62" i="13"/>
  <c r="N14" i="13"/>
  <c r="T14" i="13" s="1"/>
  <c r="M13" i="13"/>
  <c r="N38" i="13"/>
  <c r="T38" i="13" s="1"/>
  <c r="M37" i="13"/>
  <c r="Z64" i="13"/>
  <c r="X62" i="13"/>
  <c r="Y63" i="13"/>
  <c r="Z15" i="13"/>
  <c r="Y39" i="13"/>
  <c r="Z39" i="13" s="1"/>
  <c r="X38" i="13"/>
  <c r="X13" i="13"/>
  <c r="Y14" i="13"/>
  <c r="N12" i="12"/>
  <c r="T12" i="12" s="1"/>
  <c r="M11" i="12"/>
  <c r="Y13" i="12"/>
  <c r="Z13" i="12" s="1"/>
  <c r="X12" i="12"/>
  <c r="X37" i="12"/>
  <c r="Y38" i="12"/>
  <c r="N38" i="12"/>
  <c r="T38" i="12" s="1"/>
  <c r="M37" i="12"/>
  <c r="N66" i="12"/>
  <c r="T66" i="12" s="1"/>
  <c r="M65" i="12"/>
  <c r="X65" i="12"/>
  <c r="Y66" i="12"/>
  <c r="Z67" i="11"/>
  <c r="Y39" i="11"/>
  <c r="Z39" i="11" s="1"/>
  <c r="X38" i="11"/>
  <c r="Y14" i="11"/>
  <c r="Z14" i="11" s="1"/>
  <c r="X13" i="11"/>
  <c r="X65" i="11"/>
  <c r="Y66" i="11"/>
  <c r="N13" i="11"/>
  <c r="T13" i="11" s="1"/>
  <c r="M12" i="11"/>
  <c r="N38" i="11"/>
  <c r="T38" i="11" s="1"/>
  <c r="M37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Z40" i="10" s="1"/>
  <c r="X39" i="10"/>
  <c r="N15" i="10"/>
  <c r="T15" i="10" s="1"/>
  <c r="M14" i="10"/>
  <c r="Z16" i="10"/>
  <c r="Y15" i="10"/>
  <c r="X14" i="10"/>
  <c r="N63" i="9"/>
  <c r="T63" i="9" s="1"/>
  <c r="M62" i="9"/>
  <c r="Y15" i="9"/>
  <c r="X14" i="9"/>
  <c r="N15" i="9"/>
  <c r="T15" i="9" s="1"/>
  <c r="Z15" i="9" s="1"/>
  <c r="M14" i="9"/>
  <c r="X63" i="9"/>
  <c r="Y64" i="9"/>
  <c r="Z64" i="9" s="1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38" i="6"/>
  <c r="T38" i="6" s="1"/>
  <c r="M37" i="6"/>
  <c r="Z39" i="6"/>
  <c r="N15" i="6"/>
  <c r="T15" i="6" s="1"/>
  <c r="Z15" i="6" s="1"/>
  <c r="M14" i="6"/>
  <c r="X65" i="6"/>
  <c r="Y66" i="6"/>
  <c r="X37" i="6"/>
  <c r="Y38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Z13" i="16" l="1"/>
  <c r="N39" i="16"/>
  <c r="T39" i="16" s="1"/>
  <c r="Z39" i="16" s="1"/>
  <c r="M38" i="16"/>
  <c r="N12" i="16"/>
  <c r="T12" i="16" s="1"/>
  <c r="M11" i="16"/>
  <c r="N63" i="16"/>
  <c r="T63" i="16" s="1"/>
  <c r="M62" i="16"/>
  <c r="X63" i="16"/>
  <c r="Y64" i="16"/>
  <c r="Y12" i="16"/>
  <c r="X11" i="16"/>
  <c r="Z64" i="16"/>
  <c r="Y39" i="16"/>
  <c r="X38" i="16"/>
  <c r="N12" i="15"/>
  <c r="T12" i="15" s="1"/>
  <c r="M11" i="15"/>
  <c r="X12" i="15"/>
  <c r="Y13" i="15"/>
  <c r="Z13" i="15" s="1"/>
  <c r="N38" i="15"/>
  <c r="T38" i="15" s="1"/>
  <c r="M37" i="15"/>
  <c r="X37" i="15"/>
  <c r="Y38" i="15"/>
  <c r="N63" i="15"/>
  <c r="T63" i="15" s="1"/>
  <c r="M62" i="15"/>
  <c r="X63" i="15"/>
  <c r="Y64" i="15"/>
  <c r="Z64" i="15" s="1"/>
  <c r="Z39" i="15"/>
  <c r="Z35" i="14"/>
  <c r="M11" i="14"/>
  <c r="N12" i="14"/>
  <c r="T12" i="14" s="1"/>
  <c r="X12" i="14"/>
  <c r="Y13" i="14"/>
  <c r="Z13" i="14" s="1"/>
  <c r="N34" i="14"/>
  <c r="T34" i="14" s="1"/>
  <c r="M33" i="14"/>
  <c r="X63" i="14"/>
  <c r="Y64" i="14"/>
  <c r="Y34" i="14"/>
  <c r="X33" i="14"/>
  <c r="N64" i="14"/>
  <c r="T64" i="14" s="1"/>
  <c r="M63" i="14"/>
  <c r="Z65" i="14"/>
  <c r="Z38" i="12"/>
  <c r="Z66" i="12"/>
  <c r="Z66" i="8"/>
  <c r="Z66" i="7"/>
  <c r="Z37" i="7"/>
  <c r="Z66" i="6"/>
  <c r="X61" i="13"/>
  <c r="Y62" i="13"/>
  <c r="N13" i="13"/>
  <c r="T13" i="13" s="1"/>
  <c r="M12" i="13"/>
  <c r="Z14" i="13"/>
  <c r="Y13" i="13"/>
  <c r="X12" i="13"/>
  <c r="N37" i="13"/>
  <c r="T37" i="13" s="1"/>
  <c r="M36" i="13"/>
  <c r="N62" i="13"/>
  <c r="T62" i="13" s="1"/>
  <c r="M61" i="13"/>
  <c r="Y38" i="13"/>
  <c r="Z38" i="13" s="1"/>
  <c r="X37" i="13"/>
  <c r="Z63" i="13"/>
  <c r="X64" i="12"/>
  <c r="Y65" i="12"/>
  <c r="Y12" i="12"/>
  <c r="X11" i="12"/>
  <c r="N65" i="12"/>
  <c r="T65" i="12" s="1"/>
  <c r="M64" i="12"/>
  <c r="X36" i="12"/>
  <c r="Y37" i="12"/>
  <c r="N11" i="12"/>
  <c r="T11" i="12" s="1"/>
  <c r="M10" i="12"/>
  <c r="N37" i="12"/>
  <c r="T37" i="12" s="1"/>
  <c r="M36" i="12"/>
  <c r="Z12" i="12"/>
  <c r="N37" i="11"/>
  <c r="T37" i="11" s="1"/>
  <c r="M36" i="11"/>
  <c r="Y38" i="11"/>
  <c r="Z38" i="11" s="1"/>
  <c r="X37" i="11"/>
  <c r="X64" i="11"/>
  <c r="Y65" i="11"/>
  <c r="N65" i="11"/>
  <c r="T65" i="11" s="1"/>
  <c r="Z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X62" i="9"/>
  <c r="Y63" i="9"/>
  <c r="Z63" i="9" s="1"/>
  <c r="Z38" i="9"/>
  <c r="N14" i="9"/>
  <c r="T14" i="9" s="1"/>
  <c r="Z14" i="9" s="1"/>
  <c r="M13" i="9"/>
  <c r="N62" i="9"/>
  <c r="T62" i="9" s="1"/>
  <c r="M61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Z65" i="7" s="1"/>
  <c r="M64" i="7"/>
  <c r="N36" i="7"/>
  <c r="T36" i="7" s="1"/>
  <c r="M35" i="7"/>
  <c r="N14" i="6"/>
  <c r="T14" i="6" s="1"/>
  <c r="M13" i="6"/>
  <c r="X36" i="6"/>
  <c r="Y37" i="6"/>
  <c r="N65" i="6"/>
  <c r="T65" i="6" s="1"/>
  <c r="M64" i="6"/>
  <c r="Y14" i="6"/>
  <c r="X13" i="6"/>
  <c r="Z38" i="6"/>
  <c r="X64" i="6"/>
  <c r="Y65" i="6"/>
  <c r="N37" i="6"/>
  <c r="T37" i="6" s="1"/>
  <c r="Z37" i="6" s="1"/>
  <c r="M36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N62" i="16" l="1"/>
  <c r="T62" i="16" s="1"/>
  <c r="M61" i="16"/>
  <c r="N11" i="16"/>
  <c r="T11" i="16" s="1"/>
  <c r="M10" i="16"/>
  <c r="Z12" i="16"/>
  <c r="N38" i="16"/>
  <c r="T38" i="16" s="1"/>
  <c r="M37" i="16"/>
  <c r="Y11" i="16"/>
  <c r="X10" i="16"/>
  <c r="X62" i="16"/>
  <c r="Y63" i="16"/>
  <c r="Z63" i="16" s="1"/>
  <c r="Y38" i="16"/>
  <c r="X37" i="16"/>
  <c r="N62" i="15"/>
  <c r="T62" i="15" s="1"/>
  <c r="M61" i="15"/>
  <c r="N37" i="15"/>
  <c r="T37" i="15" s="1"/>
  <c r="M36" i="15"/>
  <c r="N11" i="15"/>
  <c r="T11" i="15" s="1"/>
  <c r="M10" i="15"/>
  <c r="Z63" i="15"/>
  <c r="X36" i="15"/>
  <c r="Y37" i="15"/>
  <c r="Z38" i="15"/>
  <c r="Y12" i="15"/>
  <c r="Z12" i="15" s="1"/>
  <c r="X11" i="15"/>
  <c r="X62" i="15"/>
  <c r="Y63" i="15"/>
  <c r="Z34" i="14"/>
  <c r="Z64" i="14"/>
  <c r="Y12" i="14"/>
  <c r="Z12" i="14" s="1"/>
  <c r="X11" i="14"/>
  <c r="M10" i="14"/>
  <c r="N11" i="14"/>
  <c r="T11" i="14" s="1"/>
  <c r="N33" i="14"/>
  <c r="T33" i="14" s="1"/>
  <c r="M32" i="14"/>
  <c r="X32" i="14"/>
  <c r="Y33" i="14"/>
  <c r="N63" i="14"/>
  <c r="T63" i="14" s="1"/>
  <c r="M62" i="14"/>
  <c r="X62" i="14"/>
  <c r="Y63" i="14"/>
  <c r="Z63" i="10"/>
  <c r="Z62" i="13"/>
  <c r="Z14" i="10"/>
  <c r="Z36" i="7"/>
  <c r="Z13" i="5"/>
  <c r="N12" i="13"/>
  <c r="T12" i="13" s="1"/>
  <c r="M11" i="13"/>
  <c r="N61" i="13"/>
  <c r="T61" i="13" s="1"/>
  <c r="M60" i="13"/>
  <c r="Y12" i="13"/>
  <c r="X11" i="13"/>
  <c r="Z13" i="13"/>
  <c r="Y37" i="13"/>
  <c r="Z37" i="13" s="1"/>
  <c r="X36" i="13"/>
  <c r="N36" i="13"/>
  <c r="T36" i="13" s="1"/>
  <c r="M35" i="13"/>
  <c r="X60" i="13"/>
  <c r="Y61" i="13"/>
  <c r="Z37" i="12"/>
  <c r="X35" i="12"/>
  <c r="Y36" i="12"/>
  <c r="N36" i="12"/>
  <c r="T36" i="12" s="1"/>
  <c r="M35" i="12"/>
  <c r="N10" i="12"/>
  <c r="T10" i="12" s="1"/>
  <c r="M9" i="12"/>
  <c r="N64" i="12"/>
  <c r="T64" i="12" s="1"/>
  <c r="M63" i="12"/>
  <c r="Y11" i="12"/>
  <c r="Z11" i="12" s="1"/>
  <c r="X10" i="12"/>
  <c r="Z65" i="12"/>
  <c r="X63" i="12"/>
  <c r="Y64" i="12"/>
  <c r="Y37" i="11"/>
  <c r="X36" i="11"/>
  <c r="N11" i="11"/>
  <c r="T11" i="11" s="1"/>
  <c r="M10" i="11"/>
  <c r="X63" i="11"/>
  <c r="Y64" i="11"/>
  <c r="N36" i="11"/>
  <c r="T36" i="11" s="1"/>
  <c r="M35" i="11"/>
  <c r="Y12" i="11"/>
  <c r="Z12" i="11" s="1"/>
  <c r="X11" i="11"/>
  <c r="N64" i="11"/>
  <c r="T64" i="11" s="1"/>
  <c r="Z64" i="11" s="1"/>
  <c r="M63" i="11"/>
  <c r="Z37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N61" i="9"/>
  <c r="T61" i="9" s="1"/>
  <c r="M60" i="9"/>
  <c r="Z37" i="9"/>
  <c r="Y13" i="9"/>
  <c r="X12" i="9"/>
  <c r="Y36" i="9"/>
  <c r="X35" i="9"/>
  <c r="N13" i="9"/>
  <c r="T13" i="9" s="1"/>
  <c r="M12" i="9"/>
  <c r="X61" i="9"/>
  <c r="Y62" i="9"/>
  <c r="Z62" i="9" s="1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Z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35" i="6"/>
  <c r="Y36" i="6"/>
  <c r="X63" i="6"/>
  <c r="Y64" i="6"/>
  <c r="N64" i="6"/>
  <c r="T64" i="6" s="1"/>
  <c r="M63" i="6"/>
  <c r="N13" i="6"/>
  <c r="T13" i="6" s="1"/>
  <c r="Z13" i="6" s="1"/>
  <c r="M12" i="6"/>
  <c r="N36" i="6"/>
  <c r="T36" i="6" s="1"/>
  <c r="M35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Z38" i="16" l="1"/>
  <c r="X9" i="16"/>
  <c r="Y10" i="16"/>
  <c r="X61" i="16"/>
  <c r="Y62" i="16"/>
  <c r="Z62" i="16" s="1"/>
  <c r="N37" i="16"/>
  <c r="T37" i="16" s="1"/>
  <c r="M36" i="16"/>
  <c r="N10" i="16"/>
  <c r="T10" i="16" s="1"/>
  <c r="Z10" i="16" s="1"/>
  <c r="M9" i="16"/>
  <c r="Z11" i="16"/>
  <c r="X36" i="16"/>
  <c r="Y37" i="16"/>
  <c r="N61" i="16"/>
  <c r="T61" i="16" s="1"/>
  <c r="M60" i="16"/>
  <c r="Z37" i="15"/>
  <c r="X10" i="15"/>
  <c r="Y11" i="15"/>
  <c r="Z11" i="15" s="1"/>
  <c r="N36" i="15"/>
  <c r="T36" i="15" s="1"/>
  <c r="M35" i="15"/>
  <c r="N61" i="15"/>
  <c r="T61" i="15" s="1"/>
  <c r="M60" i="15"/>
  <c r="Y36" i="15"/>
  <c r="X35" i="15"/>
  <c r="N10" i="15"/>
  <c r="T10" i="15" s="1"/>
  <c r="M9" i="15"/>
  <c r="X61" i="15"/>
  <c r="Y62" i="15"/>
  <c r="Z62" i="15"/>
  <c r="Y11" i="14"/>
  <c r="Z11" i="14" s="1"/>
  <c r="X10" i="14"/>
  <c r="N10" i="14"/>
  <c r="T10" i="14" s="1"/>
  <c r="M9" i="14"/>
  <c r="X61" i="14"/>
  <c r="Y62" i="14"/>
  <c r="Z63" i="14"/>
  <c r="X31" i="14"/>
  <c r="Y32" i="14"/>
  <c r="N62" i="14"/>
  <c r="T62" i="14" s="1"/>
  <c r="M61" i="14"/>
  <c r="N32" i="14"/>
  <c r="T32" i="14" s="1"/>
  <c r="M31" i="14"/>
  <c r="Z33" i="14"/>
  <c r="Z61" i="13"/>
  <c r="Z13" i="10"/>
  <c r="Z64" i="12"/>
  <c r="Z36" i="12"/>
  <c r="Z35" i="7"/>
  <c r="Z64" i="6"/>
  <c r="Y11" i="13"/>
  <c r="X10" i="13"/>
  <c r="N11" i="13"/>
  <c r="T11" i="13" s="1"/>
  <c r="Z11" i="13" s="1"/>
  <c r="M10" i="13"/>
  <c r="N35" i="13"/>
  <c r="T35" i="13" s="1"/>
  <c r="M34" i="13"/>
  <c r="Y36" i="13"/>
  <c r="Z36" i="13" s="1"/>
  <c r="X35" i="13"/>
  <c r="Z12" i="13"/>
  <c r="X59" i="13"/>
  <c r="Y60" i="13"/>
  <c r="N60" i="13"/>
  <c r="T60" i="13" s="1"/>
  <c r="M59" i="13"/>
  <c r="N9" i="12"/>
  <c r="T9" i="12" s="1"/>
  <c r="M8" i="12"/>
  <c r="X62" i="12"/>
  <c r="Y63" i="12"/>
  <c r="X34" i="12"/>
  <c r="Y35" i="12"/>
  <c r="Y10" i="12"/>
  <c r="Z10" i="12" s="1"/>
  <c r="X9" i="12"/>
  <c r="N63" i="12"/>
  <c r="T63" i="12" s="1"/>
  <c r="M62" i="12"/>
  <c r="N35" i="12"/>
  <c r="T35" i="12" s="1"/>
  <c r="M34" i="12"/>
  <c r="Y11" i="11"/>
  <c r="X10" i="11"/>
  <c r="X62" i="11"/>
  <c r="Y63" i="11"/>
  <c r="Y36" i="11"/>
  <c r="Z36" i="11" s="1"/>
  <c r="X35" i="11"/>
  <c r="N10" i="11"/>
  <c r="T10" i="11" s="1"/>
  <c r="M9" i="11"/>
  <c r="Z11" i="11"/>
  <c r="N63" i="11"/>
  <c r="T63" i="11" s="1"/>
  <c r="M62" i="11"/>
  <c r="N35" i="11"/>
  <c r="T35" i="11" s="1"/>
  <c r="M34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N60" i="9"/>
  <c r="T60" i="9" s="1"/>
  <c r="M59" i="9"/>
  <c r="Y35" i="9"/>
  <c r="X34" i="9"/>
  <c r="Z13" i="9"/>
  <c r="Y12" i="9"/>
  <c r="X11" i="9"/>
  <c r="N35" i="9"/>
  <c r="T35" i="9" s="1"/>
  <c r="M34" i="9"/>
  <c r="X60" i="9"/>
  <c r="Y61" i="9"/>
  <c r="Z61" i="9" s="1"/>
  <c r="Z36" i="9"/>
  <c r="Y12" i="8"/>
  <c r="Z12" i="8" s="1"/>
  <c r="X11" i="8"/>
  <c r="N63" i="8"/>
  <c r="T63" i="8" s="1"/>
  <c r="M62" i="8"/>
  <c r="N11" i="8"/>
  <c r="T11" i="8" s="1"/>
  <c r="M10" i="8"/>
  <c r="X62" i="8"/>
  <c r="Y63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Z63" i="7" s="1"/>
  <c r="M62" i="7"/>
  <c r="Y34" i="7"/>
  <c r="X33" i="7"/>
  <c r="N34" i="7"/>
  <c r="T34" i="7" s="1"/>
  <c r="Z34" i="7" s="1"/>
  <c r="M33" i="7"/>
  <c r="Z64" i="7"/>
  <c r="N35" i="6"/>
  <c r="T35" i="6" s="1"/>
  <c r="M34" i="6"/>
  <c r="N63" i="6"/>
  <c r="T63" i="6" s="1"/>
  <c r="M62" i="6"/>
  <c r="Z36" i="6"/>
  <c r="X34" i="6"/>
  <c r="Y35" i="6"/>
  <c r="N12" i="6"/>
  <c r="T12" i="6" s="1"/>
  <c r="Z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Y36" i="16" l="1"/>
  <c r="X35" i="16"/>
  <c r="N9" i="16"/>
  <c r="T9" i="16" s="1"/>
  <c r="M8" i="16"/>
  <c r="N36" i="16"/>
  <c r="T36" i="16" s="1"/>
  <c r="Z36" i="16" s="1"/>
  <c r="M35" i="16"/>
  <c r="Z37" i="16"/>
  <c r="X60" i="16"/>
  <c r="Y61" i="16"/>
  <c r="Z61" i="16" s="1"/>
  <c r="N60" i="16"/>
  <c r="T60" i="16" s="1"/>
  <c r="M59" i="16"/>
  <c r="Y9" i="16"/>
  <c r="X8" i="16"/>
  <c r="N35" i="15"/>
  <c r="T35" i="15" s="1"/>
  <c r="M34" i="15"/>
  <c r="N9" i="15"/>
  <c r="T9" i="15" s="1"/>
  <c r="M8" i="15"/>
  <c r="X34" i="15"/>
  <c r="Y35" i="15"/>
  <c r="Z36" i="15"/>
  <c r="X9" i="15"/>
  <c r="Y10" i="15"/>
  <c r="Z10" i="15"/>
  <c r="N60" i="15"/>
  <c r="T60" i="15" s="1"/>
  <c r="M59" i="15"/>
  <c r="X60" i="15"/>
  <c r="Y61" i="15"/>
  <c r="Z61" i="15" s="1"/>
  <c r="Z62" i="14"/>
  <c r="Z32" i="14"/>
  <c r="Y10" i="14"/>
  <c r="Z10" i="14" s="1"/>
  <c r="X9" i="14"/>
  <c r="N9" i="14"/>
  <c r="T9" i="14" s="1"/>
  <c r="M8" i="14"/>
  <c r="Y31" i="14"/>
  <c r="X30" i="14"/>
  <c r="N61" i="14"/>
  <c r="T61" i="14" s="1"/>
  <c r="M60" i="14"/>
  <c r="N31" i="14"/>
  <c r="T31" i="14" s="1"/>
  <c r="M30" i="14"/>
  <c r="X60" i="14"/>
  <c r="Y61" i="14"/>
  <c r="Z63" i="12"/>
  <c r="Z63" i="8"/>
  <c r="Z35" i="6"/>
  <c r="Y10" i="13"/>
  <c r="X9" i="13"/>
  <c r="N59" i="13"/>
  <c r="T59" i="13" s="1"/>
  <c r="M58" i="13"/>
  <c r="X58" i="13"/>
  <c r="Y59" i="13"/>
  <c r="N34" i="13"/>
  <c r="T34" i="13" s="1"/>
  <c r="M33" i="13"/>
  <c r="Z60" i="13"/>
  <c r="Y35" i="13"/>
  <c r="Z35" i="13" s="1"/>
  <c r="X34" i="13"/>
  <c r="N10" i="13"/>
  <c r="T10" i="13" s="1"/>
  <c r="M9" i="13"/>
  <c r="X33" i="12"/>
  <c r="Y34" i="12"/>
  <c r="N34" i="12"/>
  <c r="T34" i="12" s="1"/>
  <c r="M33" i="12"/>
  <c r="Z35" i="12"/>
  <c r="N62" i="12"/>
  <c r="T62" i="12" s="1"/>
  <c r="M61" i="12"/>
  <c r="X61" i="12"/>
  <c r="Y62" i="12"/>
  <c r="N8" i="12"/>
  <c r="T8" i="12" s="1"/>
  <c r="M7" i="12"/>
  <c r="Y9" i="12"/>
  <c r="Z9" i="12" s="1"/>
  <c r="X8" i="12"/>
  <c r="N62" i="11"/>
  <c r="T62" i="11" s="1"/>
  <c r="M61" i="11"/>
  <c r="X61" i="11"/>
  <c r="Y62" i="11"/>
  <c r="Z63" i="11"/>
  <c r="Y35" i="11"/>
  <c r="Z35" i="11" s="1"/>
  <c r="X34" i="11"/>
  <c r="Y10" i="11"/>
  <c r="Z10" i="11" s="1"/>
  <c r="X9" i="11"/>
  <c r="N34" i="11"/>
  <c r="T34" i="11" s="1"/>
  <c r="M33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N59" i="9"/>
  <c r="T59" i="9" s="1"/>
  <c r="M58" i="9"/>
  <c r="Z35" i="9"/>
  <c r="N11" i="9"/>
  <c r="T11" i="9" s="1"/>
  <c r="M10" i="9"/>
  <c r="X59" i="9"/>
  <c r="Y60" i="9"/>
  <c r="Z60" i="9" s="1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33" i="6"/>
  <c r="Y34" i="6"/>
  <c r="N34" i="6"/>
  <c r="T34" i="6" s="1"/>
  <c r="M3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Z9" i="16" l="1"/>
  <c r="N59" i="16"/>
  <c r="T59" i="16" s="1"/>
  <c r="M58" i="16"/>
  <c r="N35" i="16"/>
  <c r="T35" i="16" s="1"/>
  <c r="M34" i="16"/>
  <c r="X59" i="16"/>
  <c r="Y60" i="16"/>
  <c r="Z60" i="16" s="1"/>
  <c r="N8" i="16"/>
  <c r="T8" i="16" s="1"/>
  <c r="M7" i="16"/>
  <c r="Y35" i="16"/>
  <c r="X34" i="16"/>
  <c r="Y8" i="16"/>
  <c r="X7" i="16"/>
  <c r="X33" i="15"/>
  <c r="Y34" i="15"/>
  <c r="Y9" i="15"/>
  <c r="Z9" i="15" s="1"/>
  <c r="X8" i="15"/>
  <c r="N8" i="15"/>
  <c r="T8" i="15" s="1"/>
  <c r="M7" i="15"/>
  <c r="X59" i="15"/>
  <c r="Y60" i="15"/>
  <c r="Z60" i="15" s="1"/>
  <c r="N34" i="15"/>
  <c r="T34" i="15" s="1"/>
  <c r="Z34" i="15" s="1"/>
  <c r="M33" i="15"/>
  <c r="N59" i="15"/>
  <c r="T59" i="15" s="1"/>
  <c r="M58" i="15"/>
  <c r="Z35" i="15"/>
  <c r="Z31" i="14"/>
  <c r="X8" i="14"/>
  <c r="Y9" i="14"/>
  <c r="Z9" i="14" s="1"/>
  <c r="N8" i="14"/>
  <c r="T8" i="14" s="1"/>
  <c r="M7" i="14"/>
  <c r="X59" i="14"/>
  <c r="Y60" i="14"/>
  <c r="N60" i="14"/>
  <c r="T60" i="14" s="1"/>
  <c r="M59" i="14"/>
  <c r="Y30" i="14"/>
  <c r="X29" i="14"/>
  <c r="Y29" i="14" s="1"/>
  <c r="F79" i="14" s="1"/>
  <c r="N30" i="14"/>
  <c r="T30" i="14" s="1"/>
  <c r="M29" i="14"/>
  <c r="N29" i="14" s="1"/>
  <c r="Z61" i="14"/>
  <c r="Z10" i="13"/>
  <c r="Z60" i="10"/>
  <c r="Z33" i="7"/>
  <c r="Z59" i="13"/>
  <c r="Z62" i="7"/>
  <c r="Z11" i="6"/>
  <c r="Z34" i="6"/>
  <c r="N9" i="13"/>
  <c r="T9" i="13" s="1"/>
  <c r="M8" i="13"/>
  <c r="X57" i="13"/>
  <c r="Y58" i="13"/>
  <c r="X8" i="13"/>
  <c r="Y9" i="13"/>
  <c r="Y34" i="13"/>
  <c r="Z34" i="13" s="1"/>
  <c r="X33" i="13"/>
  <c r="N58" i="13"/>
  <c r="T58" i="13" s="1"/>
  <c r="M57" i="13"/>
  <c r="N33" i="13"/>
  <c r="T33" i="13" s="1"/>
  <c r="M32" i="13"/>
  <c r="X60" i="12"/>
  <c r="Y61" i="12"/>
  <c r="N33" i="12"/>
  <c r="T33" i="12" s="1"/>
  <c r="M32" i="12"/>
  <c r="N7" i="12"/>
  <c r="T7" i="12" s="1"/>
  <c r="M6" i="12"/>
  <c r="N61" i="12"/>
  <c r="T61" i="12" s="1"/>
  <c r="M60" i="12"/>
  <c r="Z34" i="12"/>
  <c r="Z62" i="12"/>
  <c r="Y8" i="12"/>
  <c r="Z8" i="12" s="1"/>
  <c r="X7" i="12"/>
  <c r="X32" i="12"/>
  <c r="Y33" i="12"/>
  <c r="X60" i="11"/>
  <c r="Y61" i="11"/>
  <c r="Y34" i="11"/>
  <c r="Z34" i="11" s="1"/>
  <c r="X33" i="11"/>
  <c r="Y9" i="11"/>
  <c r="Z9" i="11" s="1"/>
  <c r="X8" i="11"/>
  <c r="N61" i="11"/>
  <c r="T61" i="11" s="1"/>
  <c r="Z61" i="11" s="1"/>
  <c r="M60" i="11"/>
  <c r="N8" i="11"/>
  <c r="T8" i="11" s="1"/>
  <c r="M7" i="11"/>
  <c r="N33" i="11"/>
  <c r="T33" i="11" s="1"/>
  <c r="M32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X58" i="9"/>
  <c r="Y59" i="9"/>
  <c r="Z59" i="9" s="1"/>
  <c r="Z34" i="9"/>
  <c r="Y10" i="9"/>
  <c r="X9" i="9"/>
  <c r="N10" i="9"/>
  <c r="T10" i="9" s="1"/>
  <c r="M9" i="9"/>
  <c r="N58" i="9"/>
  <c r="T58" i="9" s="1"/>
  <c r="M57" i="9"/>
  <c r="Y33" i="9"/>
  <c r="X32" i="9"/>
  <c r="X33" i="8"/>
  <c r="Y34" i="8"/>
  <c r="N33" i="8"/>
  <c r="T33" i="8" s="1"/>
  <c r="M32" i="8"/>
  <c r="Y10" i="8"/>
  <c r="Z10" i="8" s="1"/>
  <c r="X9" i="8"/>
  <c r="Z34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X32" i="6"/>
  <c r="Y33" i="6"/>
  <c r="N61" i="6"/>
  <c r="T61" i="6" s="1"/>
  <c r="M60" i="6"/>
  <c r="N10" i="6"/>
  <c r="T10" i="6" s="1"/>
  <c r="M9" i="6"/>
  <c r="N33" i="6"/>
  <c r="T33" i="6" s="1"/>
  <c r="M32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X33" i="16" l="1"/>
  <c r="Y34" i="16"/>
  <c r="N7" i="16"/>
  <c r="T7" i="16" s="1"/>
  <c r="M6" i="16"/>
  <c r="X58" i="16"/>
  <c r="Y59" i="16"/>
  <c r="Z59" i="16" s="1"/>
  <c r="Z8" i="16"/>
  <c r="N34" i="16"/>
  <c r="T34" i="16" s="1"/>
  <c r="Z34" i="16" s="1"/>
  <c r="M33" i="16"/>
  <c r="Z35" i="16"/>
  <c r="N58" i="16"/>
  <c r="T58" i="16" s="1"/>
  <c r="M57" i="16"/>
  <c r="X6" i="16"/>
  <c r="Y7" i="16"/>
  <c r="X7" i="15"/>
  <c r="Y8" i="15"/>
  <c r="Z8" i="15" s="1"/>
  <c r="X58" i="15"/>
  <c r="Y59" i="15"/>
  <c r="Z59" i="15" s="1"/>
  <c r="N33" i="15"/>
  <c r="T33" i="15" s="1"/>
  <c r="Z33" i="15" s="1"/>
  <c r="M32" i="15"/>
  <c r="N7" i="15"/>
  <c r="T7" i="15" s="1"/>
  <c r="M6" i="15"/>
  <c r="N58" i="15"/>
  <c r="T58" i="15" s="1"/>
  <c r="M57" i="15"/>
  <c r="Y33" i="15"/>
  <c r="X32" i="15"/>
  <c r="N7" i="14"/>
  <c r="T7" i="14" s="1"/>
  <c r="M6" i="14"/>
  <c r="Y8" i="14"/>
  <c r="Z8" i="14" s="1"/>
  <c r="X7" i="14"/>
  <c r="Z30" i="14"/>
  <c r="Z60" i="14"/>
  <c r="E79" i="14"/>
  <c r="G79" i="14" s="1"/>
  <c r="T29" i="14"/>
  <c r="Z29" i="14" s="1"/>
  <c r="N59" i="14"/>
  <c r="T59" i="14" s="1"/>
  <c r="M58" i="14"/>
  <c r="X58" i="14"/>
  <c r="Y59" i="14"/>
  <c r="Z61" i="12"/>
  <c r="Z61" i="7"/>
  <c r="Z58" i="13"/>
  <c r="Z10" i="9"/>
  <c r="Z32" i="7"/>
  <c r="Z10" i="7"/>
  <c r="Z10" i="6"/>
  <c r="Z9" i="5"/>
  <c r="X56" i="13"/>
  <c r="Y57" i="13"/>
  <c r="N57" i="13"/>
  <c r="T57" i="13" s="1"/>
  <c r="Z57" i="13" s="1"/>
  <c r="M56" i="13"/>
  <c r="N8" i="13"/>
  <c r="T8" i="13" s="1"/>
  <c r="Z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N32" i="12"/>
  <c r="T32" i="12" s="1"/>
  <c r="M31" i="12"/>
  <c r="Z33" i="12"/>
  <c r="Y7" i="12"/>
  <c r="Z7" i="12" s="1"/>
  <c r="X6" i="12"/>
  <c r="X31" i="12"/>
  <c r="Y32" i="12"/>
  <c r="N6" i="12"/>
  <c r="T6" i="12" s="1"/>
  <c r="M5" i="12"/>
  <c r="X59" i="12"/>
  <c r="Y60" i="12"/>
  <c r="N7" i="11"/>
  <c r="T7" i="11" s="1"/>
  <c r="M6" i="11"/>
  <c r="Y33" i="11"/>
  <c r="Z33" i="11" s="1"/>
  <c r="X32" i="11"/>
  <c r="Y8" i="11"/>
  <c r="Z8" i="11" s="1"/>
  <c r="X7" i="11"/>
  <c r="N32" i="11"/>
  <c r="T32" i="11" s="1"/>
  <c r="M31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Z9" i="10" s="1"/>
  <c r="M8" i="10"/>
  <c r="X57" i="10"/>
  <c r="Y58" i="10"/>
  <c r="Y34" i="10"/>
  <c r="Z34" i="10" s="1"/>
  <c r="X33" i="10"/>
  <c r="Z10" i="10"/>
  <c r="Y9" i="9"/>
  <c r="X8" i="9"/>
  <c r="X57" i="9"/>
  <c r="Y58" i="9"/>
  <c r="Z58" i="9" s="1"/>
  <c r="Y32" i="9"/>
  <c r="X31" i="9"/>
  <c r="N9" i="9"/>
  <c r="T9" i="9" s="1"/>
  <c r="M8" i="9"/>
  <c r="N32" i="9"/>
  <c r="T32" i="9" s="1"/>
  <c r="Z32" i="9" s="1"/>
  <c r="M31" i="9"/>
  <c r="N57" i="9"/>
  <c r="T57" i="9" s="1"/>
  <c r="M56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Z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32" i="6"/>
  <c r="T32" i="6" s="1"/>
  <c r="M31" i="6"/>
  <c r="N60" i="6"/>
  <c r="T60" i="6" s="1"/>
  <c r="M59" i="6"/>
  <c r="Y9" i="6"/>
  <c r="X8" i="6"/>
  <c r="Z33" i="6"/>
  <c r="Z61" i="6"/>
  <c r="X59" i="6"/>
  <c r="Y60" i="6"/>
  <c r="X31" i="6"/>
  <c r="Y32" i="6"/>
  <c r="Y8" i="5"/>
  <c r="X7" i="5"/>
  <c r="N32" i="5"/>
  <c r="T32" i="5" s="1"/>
  <c r="M31" i="5"/>
  <c r="N8" i="5"/>
  <c r="T8" i="5" s="1"/>
  <c r="Z8" i="5" s="1"/>
  <c r="M7" i="5"/>
  <c r="Y33" i="5"/>
  <c r="Z33" i="5" s="1"/>
  <c r="X32" i="5"/>
  <c r="N59" i="5"/>
  <c r="T59" i="5" s="1"/>
  <c r="M58" i="5"/>
  <c r="X59" i="5"/>
  <c r="Y60" i="5"/>
  <c r="Z60" i="5" s="1"/>
  <c r="Z7" i="16" l="1"/>
  <c r="N57" i="16"/>
  <c r="T57" i="16" s="1"/>
  <c r="M56" i="16"/>
  <c r="X57" i="16"/>
  <c r="Y58" i="16"/>
  <c r="N6" i="16"/>
  <c r="T6" i="16" s="1"/>
  <c r="M5" i="16"/>
  <c r="Z58" i="16"/>
  <c r="N33" i="16"/>
  <c r="T33" i="16" s="1"/>
  <c r="M32" i="16"/>
  <c r="Y6" i="16"/>
  <c r="X5" i="16"/>
  <c r="Y33" i="16"/>
  <c r="X32" i="16"/>
  <c r="X57" i="15"/>
  <c r="Y58" i="15"/>
  <c r="Z58" i="15" s="1"/>
  <c r="Z7" i="15"/>
  <c r="X31" i="15"/>
  <c r="Y32" i="15"/>
  <c r="N57" i="15"/>
  <c r="T57" i="15" s="1"/>
  <c r="M56" i="15"/>
  <c r="N6" i="15"/>
  <c r="T6" i="15" s="1"/>
  <c r="M5" i="15"/>
  <c r="N32" i="15"/>
  <c r="T32" i="15" s="1"/>
  <c r="Z32" i="15" s="1"/>
  <c r="M31" i="15"/>
  <c r="X6" i="15"/>
  <c r="Y7" i="15"/>
  <c r="N6" i="14"/>
  <c r="T6" i="14" s="1"/>
  <c r="M5" i="14"/>
  <c r="Y7" i="14"/>
  <c r="Z7" i="14" s="1"/>
  <c r="X6" i="14"/>
  <c r="N58" i="14"/>
  <c r="T58" i="14" s="1"/>
  <c r="M57" i="14"/>
  <c r="Z59" i="14"/>
  <c r="X57" i="14"/>
  <c r="Y58" i="14"/>
  <c r="Z32" i="12"/>
  <c r="Z60" i="11"/>
  <c r="Z9" i="9"/>
  <c r="Z60" i="8"/>
  <c r="Z9" i="6"/>
  <c r="N31" i="13"/>
  <c r="T31" i="13" s="1"/>
  <c r="M30" i="13"/>
  <c r="X6" i="13"/>
  <c r="Y7" i="13"/>
  <c r="X55" i="13"/>
  <c r="Y56" i="13"/>
  <c r="N7" i="13"/>
  <c r="T7" i="13" s="1"/>
  <c r="Z7" i="13" s="1"/>
  <c r="M6" i="13"/>
  <c r="Y32" i="13"/>
  <c r="Z32" i="13" s="1"/>
  <c r="X31" i="13"/>
  <c r="N56" i="13"/>
  <c r="T56" i="13" s="1"/>
  <c r="M55" i="13"/>
  <c r="X30" i="12"/>
  <c r="Y31" i="12"/>
  <c r="N31" i="12"/>
  <c r="T31" i="12" s="1"/>
  <c r="M30" i="12"/>
  <c r="N5" i="12"/>
  <c r="T5" i="12" s="1"/>
  <c r="M4" i="12"/>
  <c r="N4" i="12" s="1"/>
  <c r="Y6" i="12"/>
  <c r="Z6" i="12" s="1"/>
  <c r="X5" i="12"/>
  <c r="N59" i="12"/>
  <c r="T59" i="12" s="1"/>
  <c r="Z59" i="12" s="1"/>
  <c r="M58" i="12"/>
  <c r="X58" i="12"/>
  <c r="Y59" i="12"/>
  <c r="Z60" i="12"/>
  <c r="N59" i="11"/>
  <c r="T59" i="11" s="1"/>
  <c r="M58" i="11"/>
  <c r="Y32" i="11"/>
  <c r="X31" i="11"/>
  <c r="Y7" i="11"/>
  <c r="X6" i="11"/>
  <c r="N6" i="11"/>
  <c r="T6" i="11" s="1"/>
  <c r="M5" i="11"/>
  <c r="Z32" i="11"/>
  <c r="X58" i="11"/>
  <c r="Y59" i="11"/>
  <c r="N31" i="11"/>
  <c r="T31" i="11" s="1"/>
  <c r="M30" i="11"/>
  <c r="Z7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M7" i="10"/>
  <c r="Z58" i="10"/>
  <c r="X56" i="9"/>
  <c r="Y57" i="9"/>
  <c r="Z57" i="9" s="1"/>
  <c r="N31" i="9"/>
  <c r="T31" i="9" s="1"/>
  <c r="M30" i="9"/>
  <c r="Y31" i="9"/>
  <c r="X30" i="9"/>
  <c r="Y8" i="9"/>
  <c r="X7" i="9"/>
  <c r="N56" i="9"/>
  <c r="T56" i="9" s="1"/>
  <c r="M55" i="9"/>
  <c r="N8" i="9"/>
  <c r="T8" i="9" s="1"/>
  <c r="Z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Z30" i="7" s="1"/>
  <c r="M29" i="7"/>
  <c r="N29" i="7" s="1"/>
  <c r="Z31" i="7"/>
  <c r="N8" i="6"/>
  <c r="T8" i="6" s="1"/>
  <c r="M7" i="6"/>
  <c r="Y8" i="6"/>
  <c r="X7" i="6"/>
  <c r="N31" i="6"/>
  <c r="T31" i="6" s="1"/>
  <c r="M30" i="6"/>
  <c r="X58" i="6"/>
  <c r="Y59" i="6"/>
  <c r="Z32" i="6"/>
  <c r="N59" i="6"/>
  <c r="T59" i="6" s="1"/>
  <c r="M58" i="6"/>
  <c r="X30" i="6"/>
  <c r="Y31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Z7" i="5" s="1"/>
  <c r="M6" i="5"/>
  <c r="Y7" i="5"/>
  <c r="X6" i="5"/>
  <c r="Z33" i="16" l="1"/>
  <c r="N5" i="16"/>
  <c r="T5" i="16" s="1"/>
  <c r="M4" i="16"/>
  <c r="N4" i="16" s="1"/>
  <c r="Z6" i="16"/>
  <c r="X56" i="16"/>
  <c r="Y57" i="16"/>
  <c r="Z57" i="16" s="1"/>
  <c r="N56" i="16"/>
  <c r="T56" i="16" s="1"/>
  <c r="M55" i="16"/>
  <c r="Y5" i="16"/>
  <c r="X4" i="16"/>
  <c r="Y4" i="16" s="1"/>
  <c r="F78" i="16" s="1"/>
  <c r="N32" i="16"/>
  <c r="T32" i="16" s="1"/>
  <c r="Z32" i="16" s="1"/>
  <c r="M31" i="16"/>
  <c r="Y32" i="16"/>
  <c r="X31" i="16"/>
  <c r="X30" i="15"/>
  <c r="Y31" i="15"/>
  <c r="Z6" i="15"/>
  <c r="X56" i="15"/>
  <c r="Y57" i="15"/>
  <c r="Z57" i="15" s="1"/>
  <c r="N31" i="15"/>
  <c r="T31" i="15" s="1"/>
  <c r="Z31" i="15" s="1"/>
  <c r="M30" i="15"/>
  <c r="N5" i="15"/>
  <c r="T5" i="15" s="1"/>
  <c r="M4" i="15"/>
  <c r="N4" i="15" s="1"/>
  <c r="N56" i="15"/>
  <c r="T56" i="15" s="1"/>
  <c r="M55" i="15"/>
  <c r="Y6" i="15"/>
  <c r="X5" i="15"/>
  <c r="X5" i="14"/>
  <c r="Y6" i="14"/>
  <c r="Z6" i="14" s="1"/>
  <c r="M4" i="14"/>
  <c r="N4" i="14" s="1"/>
  <c r="N5" i="14"/>
  <c r="T5" i="14" s="1"/>
  <c r="X56" i="14"/>
  <c r="Y57" i="14"/>
  <c r="N57" i="14"/>
  <c r="T57" i="14" s="1"/>
  <c r="M56" i="14"/>
  <c r="Z58" i="14"/>
  <c r="Z56" i="13"/>
  <c r="Z59" i="11"/>
  <c r="Z8" i="10"/>
  <c r="Z8" i="6"/>
  <c r="Y31" i="13"/>
  <c r="X30" i="13"/>
  <c r="X5" i="13"/>
  <c r="Y6" i="13"/>
  <c r="X54" i="13"/>
  <c r="Y54" i="13" s="1"/>
  <c r="F80" i="13" s="1"/>
  <c r="Y55" i="13"/>
  <c r="N30" i="13"/>
  <c r="T30" i="13" s="1"/>
  <c r="M29" i="13"/>
  <c r="N29" i="13" s="1"/>
  <c r="N55" i="13"/>
  <c r="T55" i="13" s="1"/>
  <c r="Z55" i="13" s="1"/>
  <c r="M54" i="13"/>
  <c r="N54" i="13" s="1"/>
  <c r="N6" i="13"/>
  <c r="T6" i="13" s="1"/>
  <c r="M5" i="13"/>
  <c r="Z31" i="13"/>
  <c r="X57" i="12"/>
  <c r="Y58" i="12"/>
  <c r="Y5" i="12"/>
  <c r="X4" i="12"/>
  <c r="Y4" i="12" s="1"/>
  <c r="F78" i="12" s="1"/>
  <c r="N30" i="12"/>
  <c r="T30" i="12" s="1"/>
  <c r="M29" i="12"/>
  <c r="N29" i="12" s="1"/>
  <c r="N58" i="12"/>
  <c r="T58" i="12" s="1"/>
  <c r="M57" i="12"/>
  <c r="Z31" i="12"/>
  <c r="E78" i="12"/>
  <c r="T4" i="12"/>
  <c r="Z5" i="12"/>
  <c r="X29" i="12"/>
  <c r="Y29" i="12" s="1"/>
  <c r="F79" i="12" s="1"/>
  <c r="Y30" i="12"/>
  <c r="N5" i="11"/>
  <c r="T5" i="11" s="1"/>
  <c r="M4" i="11"/>
  <c r="N4" i="11" s="1"/>
  <c r="Y31" i="11"/>
  <c r="Z31" i="11" s="1"/>
  <c r="X30" i="11"/>
  <c r="X57" i="11"/>
  <c r="Y58" i="11"/>
  <c r="Y6" i="11"/>
  <c r="Z6" i="11" s="1"/>
  <c r="X5" i="11"/>
  <c r="N58" i="11"/>
  <c r="T58" i="11" s="1"/>
  <c r="M57" i="11"/>
  <c r="N30" i="11"/>
  <c r="T30" i="11" s="1"/>
  <c r="M29" i="11"/>
  <c r="N29" i="11" s="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X55" i="9"/>
  <c r="Y56" i="9"/>
  <c r="Z56" i="9" s="1"/>
  <c r="N55" i="9"/>
  <c r="T55" i="9" s="1"/>
  <c r="M54" i="9"/>
  <c r="N54" i="9" s="1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Z31" i="8"/>
  <c r="X30" i="8"/>
  <c r="Y31" i="8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X29" i="6"/>
  <c r="Y29" i="6" s="1"/>
  <c r="F79" i="6" s="1"/>
  <c r="Y30" i="6"/>
  <c r="Y7" i="6"/>
  <c r="X6" i="6"/>
  <c r="N58" i="6"/>
  <c r="T58" i="6" s="1"/>
  <c r="M57" i="6"/>
  <c r="X57" i="6"/>
  <c r="Y58" i="6"/>
  <c r="Z31" i="6"/>
  <c r="Z59" i="6"/>
  <c r="N30" i="6"/>
  <c r="T30" i="6" s="1"/>
  <c r="Z30" i="6" s="1"/>
  <c r="M29" i="6"/>
  <c r="N29" i="6" s="1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X55" i="16" l="1"/>
  <c r="Y56" i="16"/>
  <c r="Z56" i="16" s="1"/>
  <c r="N31" i="16"/>
  <c r="T31" i="16" s="1"/>
  <c r="M30" i="16"/>
  <c r="T4" i="16"/>
  <c r="Z4" i="16" s="1"/>
  <c r="E78" i="16"/>
  <c r="G78" i="16" s="1"/>
  <c r="X30" i="16"/>
  <c r="Y31" i="16"/>
  <c r="Z5" i="16"/>
  <c r="N55" i="16"/>
  <c r="T55" i="16" s="1"/>
  <c r="M54" i="16"/>
  <c r="N54" i="16" s="1"/>
  <c r="N55" i="15"/>
  <c r="T55" i="15" s="1"/>
  <c r="M54" i="15"/>
  <c r="N54" i="15" s="1"/>
  <c r="T4" i="15"/>
  <c r="E78" i="15"/>
  <c r="N30" i="15"/>
  <c r="T30" i="15" s="1"/>
  <c r="M29" i="15"/>
  <c r="N29" i="15" s="1"/>
  <c r="X4" i="15"/>
  <c r="Y4" i="15" s="1"/>
  <c r="F78" i="15" s="1"/>
  <c r="Y5" i="15"/>
  <c r="Z5" i="15" s="1"/>
  <c r="X55" i="15"/>
  <c r="Y56" i="15"/>
  <c r="Z56" i="15" s="1"/>
  <c r="Y30" i="15"/>
  <c r="X29" i="15"/>
  <c r="Y29" i="15" s="1"/>
  <c r="F79" i="15" s="1"/>
  <c r="Z57" i="14"/>
  <c r="E78" i="14"/>
  <c r="T4" i="14"/>
  <c r="X4" i="14"/>
  <c r="Y4" i="14" s="1"/>
  <c r="F78" i="14" s="1"/>
  <c r="Y5" i="14"/>
  <c r="Z5" i="14" s="1"/>
  <c r="N56" i="14"/>
  <c r="T56" i="14" s="1"/>
  <c r="M55" i="14"/>
  <c r="X55" i="14"/>
  <c r="Y56" i="14"/>
  <c r="Z56" i="10"/>
  <c r="Z58" i="12"/>
  <c r="Z4" i="12"/>
  <c r="G78" i="12"/>
  <c r="Z30" i="9"/>
  <c r="Z7" i="9"/>
  <c r="Z58" i="8"/>
  <c r="Z6" i="5"/>
  <c r="Z6" i="13"/>
  <c r="X4" i="13"/>
  <c r="Y4" i="13" s="1"/>
  <c r="F78" i="13" s="1"/>
  <c r="Y5" i="13"/>
  <c r="E79" i="13"/>
  <c r="T29" i="13"/>
  <c r="E80" i="13"/>
  <c r="G80" i="13" s="1"/>
  <c r="T54" i="13"/>
  <c r="Z54" i="13" s="1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E79" i="12"/>
  <c r="G79" i="12" s="1"/>
  <c r="T29" i="12"/>
  <c r="Z29" i="12" s="1"/>
  <c r="Z30" i="12"/>
  <c r="X56" i="12"/>
  <c r="Y57" i="12"/>
  <c r="N57" i="11"/>
  <c r="T57" i="11" s="1"/>
  <c r="M56" i="11"/>
  <c r="Z58" i="11"/>
  <c r="X56" i="11"/>
  <c r="Y57" i="11"/>
  <c r="E78" i="11"/>
  <c r="T4" i="11"/>
  <c r="E79" i="11"/>
  <c r="T29" i="11"/>
  <c r="Y5" i="11"/>
  <c r="Z5" i="11" s="1"/>
  <c r="X4" i="11"/>
  <c r="Y4" i="11" s="1"/>
  <c r="F78" i="11" s="1"/>
  <c r="Y30" i="11"/>
  <c r="Z30" i="11" s="1"/>
  <c r="X29" i="11"/>
  <c r="Y29" i="11" s="1"/>
  <c r="F79" i="11" s="1"/>
  <c r="X5" i="10"/>
  <c r="Y6" i="10"/>
  <c r="Y31" i="10"/>
  <c r="X30" i="10"/>
  <c r="N30" i="10"/>
  <c r="T30" i="10" s="1"/>
  <c r="M29" i="10"/>
  <c r="N29" i="10" s="1"/>
  <c r="N6" i="10"/>
  <c r="T6" i="10" s="1"/>
  <c r="Z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X54" i="9"/>
  <c r="Y54" i="9" s="1"/>
  <c r="F80" i="9" s="1"/>
  <c r="Y55" i="9"/>
  <c r="Z55" i="9" s="1"/>
  <c r="E79" i="9"/>
  <c r="G79" i="9" s="1"/>
  <c r="T29" i="9"/>
  <c r="Z29" i="9" s="1"/>
  <c r="N6" i="9"/>
  <c r="T6" i="9" s="1"/>
  <c r="M5" i="9"/>
  <c r="E80" i="9"/>
  <c r="T54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/>
  <c r="X5" i="7"/>
  <c r="Y6" i="7"/>
  <c r="N57" i="7"/>
  <c r="T57" i="7" s="1"/>
  <c r="M56" i="7"/>
  <c r="X56" i="7"/>
  <c r="Y57" i="7"/>
  <c r="Z58" i="7"/>
  <c r="N6" i="7"/>
  <c r="T6" i="7" s="1"/>
  <c r="M5" i="7"/>
  <c r="Z7" i="7"/>
  <c r="E79" i="6"/>
  <c r="G79" i="6" s="1"/>
  <c r="T29" i="6"/>
  <c r="Z29" i="6" s="1"/>
  <c r="Y6" i="6"/>
  <c r="X5" i="6"/>
  <c r="X56" i="6"/>
  <c r="Y57" i="6"/>
  <c r="N6" i="6"/>
  <c r="T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Z30" i="15" l="1"/>
  <c r="Y30" i="16"/>
  <c r="X29" i="16"/>
  <c r="Y29" i="16" s="1"/>
  <c r="F79" i="16" s="1"/>
  <c r="N30" i="16"/>
  <c r="T30" i="16" s="1"/>
  <c r="Z30" i="16" s="1"/>
  <c r="M29" i="16"/>
  <c r="N29" i="16" s="1"/>
  <c r="Z31" i="16"/>
  <c r="E80" i="16"/>
  <c r="T54" i="16"/>
  <c r="X54" i="16"/>
  <c r="Y54" i="16" s="1"/>
  <c r="F80" i="16" s="1"/>
  <c r="Y55" i="16"/>
  <c r="Z55" i="16" s="1"/>
  <c r="G78" i="15"/>
  <c r="Z4" i="15"/>
  <c r="E79" i="15"/>
  <c r="G79" i="15" s="1"/>
  <c r="T29" i="15"/>
  <c r="Z29" i="15" s="1"/>
  <c r="E80" i="15"/>
  <c r="T54" i="15"/>
  <c r="X54" i="15"/>
  <c r="Y54" i="15" s="1"/>
  <c r="F80" i="15" s="1"/>
  <c r="Y55" i="15"/>
  <c r="Z55" i="15" s="1"/>
  <c r="G78" i="14"/>
  <c r="Z4" i="14"/>
  <c r="X54" i="14"/>
  <c r="Y54" i="14" s="1"/>
  <c r="F80" i="14" s="1"/>
  <c r="Y55" i="14"/>
  <c r="N55" i="14"/>
  <c r="T55" i="14" s="1"/>
  <c r="M54" i="14"/>
  <c r="N54" i="14" s="1"/>
  <c r="Z56" i="14"/>
  <c r="Z57" i="12"/>
  <c r="Z55" i="10"/>
  <c r="G80" i="9"/>
  <c r="Z6" i="7"/>
  <c r="Z57" i="7"/>
  <c r="Z6" i="6"/>
  <c r="Z57" i="6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Z56" i="12" s="1"/>
  <c r="M55" i="12"/>
  <c r="G79" i="11"/>
  <c r="X55" i="11"/>
  <c r="Y56" i="11"/>
  <c r="Z4" i="11"/>
  <c r="G78" i="11"/>
  <c r="N56" i="11"/>
  <c r="T56" i="11" s="1"/>
  <c r="M55" i="11"/>
  <c r="Z29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Y5" i="10"/>
  <c r="X4" i="10"/>
  <c r="Y4" i="10" s="1"/>
  <c r="F78" i="10" s="1"/>
  <c r="Z6" i="9"/>
  <c r="Z54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G80" i="16" l="1"/>
  <c r="E79" i="16"/>
  <c r="G79" i="16" s="1"/>
  <c r="T29" i="16"/>
  <c r="Z29" i="16" s="1"/>
  <c r="Z54" i="16"/>
  <c r="G80" i="15"/>
  <c r="Z54" i="15"/>
  <c r="Z55" i="14"/>
  <c r="E80" i="14"/>
  <c r="G80" i="14" s="1"/>
  <c r="T54" i="14"/>
  <c r="Z54" i="14" s="1"/>
  <c r="Z5" i="9"/>
  <c r="Z5" i="7"/>
  <c r="Z29" i="10"/>
  <c r="Z56" i="8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Z55" i="7" l="1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<sst xmlns="http://schemas.openxmlformats.org/spreadsheetml/2006/main" count="2990" uniqueCount="93">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</sst>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8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1"/>
      <color rgb="FFFF0000"/>
      <name val="Tahoma"/>
      <family val="2"/>
      <charset val="222"/>
    </font>
    <font>
      <sz val="10"/>
      <color rgb="FFFF0000"/>
      <name val="Arial"/>
      <family val="2"/>
      <charset val="22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167" fontId="25" fillId="0" borderId="0" xfId="0" applyNumberFormat="1" applyFont="1"/>
    <xf numFmtId="0" fontId="26" fillId="0" borderId="0" xfId="0" applyFont="1"/>
    <xf numFmtId="166" fontId="27" fillId="0" borderId="0" xfId="2" applyNumberFormat="1" applyFont="1"/>
    <xf numFmtId="0" fontId="0" fillId="0" borderId="3" xfId="0" applyBorder="1"/>
    <xf numFmtId="0" fontId="26" fillId="0" borderId="3" xfId="0" applyFont="1" applyBorder="1"/>
    <xf numFmtId="0" fontId="6" fillId="8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8" fillId="6" borderId="4" xfId="0" applyFont="1" applyFill="1" applyBorder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zoomScale="80" zoomScaleNormal="80" workbookViewId="0">
      <selection activeCell="D29" sqref="D29:D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9" t="s">
        <v>87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 x14ac:dyDescent="0.25">
      <c r="A2" s="7"/>
      <c r="B2" s="6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8" t="s">
        <v>15</v>
      </c>
      <c r="V2" s="68" t="s">
        <v>16</v>
      </c>
      <c r="W2" s="69" t="s">
        <v>17</v>
      </c>
      <c r="X2" s="69" t="s">
        <v>18</v>
      </c>
      <c r="Y2" s="70" t="s">
        <v>19</v>
      </c>
      <c r="Z2" s="70" t="s">
        <v>20</v>
      </c>
    </row>
    <row r="3" spans="1:26" s="10" customFormat="1" ht="23.25" customHeight="1" thickBot="1" x14ac:dyDescent="0.35">
      <c r="B3" s="6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69"/>
      <c r="X3" s="69"/>
      <c r="Y3" s="70"/>
      <c r="Z3" s="70"/>
    </row>
    <row r="4" spans="1:26" s="2" customFormat="1" x14ac:dyDescent="0.25">
      <c r="A4" s="2">
        <v>1</v>
      </c>
      <c r="B4" s="1">
        <v>0</v>
      </c>
      <c r="C4" s="1">
        <v>1</v>
      </c>
      <c r="D4">
        <v>675</v>
      </c>
      <c r="E4">
        <v>3</v>
      </c>
      <c r="F4" s="3">
        <f>E4/D4</f>
        <v>4.4444444444444444E-3</v>
      </c>
      <c r="G4" s="2">
        <v>0.3</v>
      </c>
      <c r="H4" s="18">
        <f>C4*F4/(1+(1-G4)*C4*F4)</f>
        <v>4.430660168365087E-3</v>
      </c>
      <c r="I4" s="18">
        <f>1-H4</f>
        <v>0.99556933983163487</v>
      </c>
      <c r="J4" s="41">
        <v>100000</v>
      </c>
      <c r="K4" s="20">
        <f>J4*H4</f>
        <v>443.06601683650871</v>
      </c>
      <c r="L4" s="20">
        <f>C4*(J5+G4*K4)</f>
        <v>99689.853788214445</v>
      </c>
      <c r="M4" s="5">
        <f t="shared" ref="M4:M20" si="0">L4+M5</f>
        <v>7213199.8653238276</v>
      </c>
      <c r="N4" s="32">
        <f>M4/J4</f>
        <v>72.13199865323827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99689.853788214445</v>
      </c>
      <c r="T4" s="35">
        <f t="shared" ref="T4:T22" si="3">N4</f>
        <v>72.13199865323827</v>
      </c>
      <c r="U4" s="42">
        <v>0.96680194174873568</v>
      </c>
      <c r="V4" s="43">
        <f>1-U4</f>
        <v>3.3198058251264317E-2</v>
      </c>
      <c r="W4" s="29">
        <f>S4*U4</f>
        <v>96380.344215093282</v>
      </c>
      <c r="X4" s="29">
        <f t="shared" ref="X4:X20" si="4">X5+W4</f>
        <v>6547952.8155070711</v>
      </c>
      <c r="Y4" s="40">
        <f>X4/R4</f>
        <v>65.47952815507071</v>
      </c>
      <c r="Z4" s="36">
        <f>T4-Y4</f>
        <v>6.6524704981675598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2899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99556.933983163486</v>
      </c>
      <c r="K5" s="5">
        <f t="shared" ref="K5:K22" si="8">J5*H5</f>
        <v>0</v>
      </c>
      <c r="L5" s="5">
        <f t="shared" ref="L5:L21" si="9">C5*(J6+G5*K5)</f>
        <v>398227.73593265394</v>
      </c>
      <c r="M5" s="5">
        <f t="shared" si="0"/>
        <v>7113510.0115356129</v>
      </c>
      <c r="N5" s="33">
        <f t="shared" ref="N5:N22" si="10">M5/J5</f>
        <v>71.451678220008361</v>
      </c>
      <c r="O5" s="4"/>
      <c r="Q5" s="27" t="s">
        <v>36</v>
      </c>
      <c r="R5" s="29">
        <f t="shared" si="1"/>
        <v>99556.933983163486</v>
      </c>
      <c r="S5" s="29">
        <f t="shared" si="2"/>
        <v>398227.73593265394</v>
      </c>
      <c r="T5" s="35">
        <f t="shared" si="3"/>
        <v>71.451678220008361</v>
      </c>
      <c r="U5" s="42">
        <v>0.96680194174873568</v>
      </c>
      <c r="V5" s="43">
        <f>1-U5</f>
        <v>3.3198058251264317E-2</v>
      </c>
      <c r="W5" s="29">
        <f t="shared" ref="W5:W22" si="11">S5*U5</f>
        <v>385007.3483578926</v>
      </c>
      <c r="X5" s="29">
        <f t="shared" si="4"/>
        <v>6451572.4712919779</v>
      </c>
      <c r="Y5" s="35">
        <f t="shared" ref="Y5:Y22" si="12">X5/R5</f>
        <v>64.802844093039582</v>
      </c>
      <c r="Z5" s="36">
        <f t="shared" ref="Z5:Z22" si="13">T5-Y5</f>
        <v>6.6488341269687794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3538</v>
      </c>
      <c r="E6">
        <v>1</v>
      </c>
      <c r="F6" s="3">
        <f t="shared" si="5"/>
        <v>2.8264556246466928E-4</v>
      </c>
      <c r="G6" s="2">
        <v>0.5</v>
      </c>
      <c r="H6" s="3">
        <f t="shared" si="6"/>
        <v>1.4122299110295154E-3</v>
      </c>
      <c r="I6" s="3">
        <f t="shared" si="7"/>
        <v>0.99858777008897048</v>
      </c>
      <c r="J6" s="5">
        <f t="shared" ref="J6:J22" si="14">I5*J5</f>
        <v>99556.933983163486</v>
      </c>
      <c r="K6" s="5">
        <f t="shared" si="8"/>
        <v>140.59728002141429</v>
      </c>
      <c r="L6" s="5">
        <f t="shared" si="9"/>
        <v>497433.17671576393</v>
      </c>
      <c r="M6" s="5">
        <f t="shared" si="0"/>
        <v>6715282.2756029591</v>
      </c>
      <c r="N6" s="33">
        <f t="shared" si="10"/>
        <v>67.451678220008361</v>
      </c>
      <c r="O6" s="4"/>
      <c r="Q6" s="27" t="s">
        <v>38</v>
      </c>
      <c r="R6" s="29">
        <f t="shared" si="1"/>
        <v>99556.933983163486</v>
      </c>
      <c r="S6" s="29">
        <f t="shared" si="2"/>
        <v>497433.17671576393</v>
      </c>
      <c r="T6" s="35">
        <f t="shared" si="3"/>
        <v>67.451678220008361</v>
      </c>
      <c r="U6" s="42">
        <v>0.96680194174873568</v>
      </c>
      <c r="V6" s="43">
        <f>1-U6</f>
        <v>3.3198058251264317E-2</v>
      </c>
      <c r="W6" s="29">
        <f t="shared" si="11"/>
        <v>480919.36113904254</v>
      </c>
      <c r="X6" s="29">
        <f t="shared" si="4"/>
        <v>6066565.1229340853</v>
      </c>
      <c r="Y6" s="35">
        <f t="shared" si="12"/>
        <v>60.935636326044644</v>
      </c>
      <c r="Z6" s="36">
        <f t="shared" si="13"/>
        <v>6.5160418939637168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3741</v>
      </c>
      <c r="E7">
        <v>3</v>
      </c>
      <c r="F7" s="3">
        <f t="shared" si="5"/>
        <v>8.0192461908580592E-4</v>
      </c>
      <c r="G7" s="2">
        <v>0.5</v>
      </c>
      <c r="H7" s="3">
        <f t="shared" si="6"/>
        <v>4.0016006402561026E-3</v>
      </c>
      <c r="I7" s="3">
        <f t="shared" si="7"/>
        <v>0.99599839935974388</v>
      </c>
      <c r="J7" s="5">
        <f t="shared" si="14"/>
        <v>99416.336703142078</v>
      </c>
      <c r="K7" s="5">
        <f t="shared" si="8"/>
        <v>397.82447660320963</v>
      </c>
      <c r="L7" s="5">
        <f t="shared" si="9"/>
        <v>496087.12232420233</v>
      </c>
      <c r="M7" s="5">
        <f t="shared" si="0"/>
        <v>6217849.0988871949</v>
      </c>
      <c r="N7" s="33">
        <f t="shared" si="10"/>
        <v>62.543534645153329</v>
      </c>
      <c r="O7" s="4"/>
      <c r="Q7" s="27" t="s">
        <v>40</v>
      </c>
      <c r="R7" s="29">
        <f t="shared" si="1"/>
        <v>99416.336703142078</v>
      </c>
      <c r="S7" s="29">
        <f t="shared" si="2"/>
        <v>496087.12232420233</v>
      </c>
      <c r="T7" s="35">
        <f t="shared" si="3"/>
        <v>62.543534645153329</v>
      </c>
      <c r="U7" s="42">
        <v>0.96680194174873568</v>
      </c>
      <c r="V7" s="43">
        <f>1-U7</f>
        <v>3.3198058251264317E-2</v>
      </c>
      <c r="W7" s="29">
        <f t="shared" si="11"/>
        <v>479617.99313958135</v>
      </c>
      <c r="X7" s="29">
        <f t="shared" si="4"/>
        <v>5585645.761795043</v>
      </c>
      <c r="Y7" s="35">
        <f t="shared" si="12"/>
        <v>56.184385253238837</v>
      </c>
      <c r="Z7" s="36">
        <f t="shared" si="13"/>
        <v>6.3591493919144924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4708</v>
      </c>
      <c r="E8">
        <v>7</v>
      </c>
      <c r="F8" s="3">
        <f t="shared" si="5"/>
        <v>1.4868309260832626E-3</v>
      </c>
      <c r="G8" s="2">
        <v>0.5</v>
      </c>
      <c r="H8" s="3">
        <f t="shared" si="6"/>
        <v>7.4066236377102954E-3</v>
      </c>
      <c r="I8" s="3">
        <f t="shared" si="7"/>
        <v>0.99259337636228973</v>
      </c>
      <c r="J8" s="5">
        <f t="shared" si="14"/>
        <v>99018.512226538864</v>
      </c>
      <c r="K8" s="5">
        <f t="shared" si="8"/>
        <v>733.39285322798867</v>
      </c>
      <c r="L8" s="5">
        <f t="shared" si="9"/>
        <v>493259.07899962441</v>
      </c>
      <c r="M8" s="5">
        <f t="shared" si="0"/>
        <v>5721761.9765629927</v>
      </c>
      <c r="N8" s="33">
        <f t="shared" si="10"/>
        <v>57.784770220264434</v>
      </c>
      <c r="O8" s="4"/>
      <c r="Q8" s="27" t="s">
        <v>42</v>
      </c>
      <c r="R8" s="29">
        <f t="shared" si="1"/>
        <v>99018.512226538864</v>
      </c>
      <c r="S8" s="29">
        <f t="shared" si="2"/>
        <v>493259.07899962441</v>
      </c>
      <c r="T8" s="35">
        <f t="shared" si="3"/>
        <v>57.784770220264434</v>
      </c>
      <c r="U8" s="42">
        <v>0.96680194174873568</v>
      </c>
      <c r="V8" s="43">
        <f>1-U8</f>
        <v>3.3198058251264317E-2</v>
      </c>
      <c r="W8" s="29">
        <f t="shared" si="11"/>
        <v>476883.8353620299</v>
      </c>
      <c r="X8" s="29">
        <f t="shared" si="4"/>
        <v>5106027.7686554613</v>
      </c>
      <c r="Y8" s="35">
        <f t="shared" si="12"/>
        <v>51.566395554133038</v>
      </c>
      <c r="Z8" s="36">
        <f t="shared" si="13"/>
        <v>6.2183746661313961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4748</v>
      </c>
      <c r="E9">
        <v>13</v>
      </c>
      <c r="F9" s="3">
        <f t="shared" si="5"/>
        <v>2.7379949452401011E-3</v>
      </c>
      <c r="G9" s="2">
        <v>0.5</v>
      </c>
      <c r="H9" s="3">
        <f t="shared" si="6"/>
        <v>1.3596904089530385E-2</v>
      </c>
      <c r="I9" s="3">
        <f t="shared" si="7"/>
        <v>0.9864030959104696</v>
      </c>
      <c r="J9" s="5">
        <f t="shared" si="14"/>
        <v>98285.119373310881</v>
      </c>
      <c r="K9" s="5">
        <f t="shared" si="8"/>
        <v>1336.3733415469528</v>
      </c>
      <c r="L9" s="5">
        <f t="shared" si="9"/>
        <v>488084.66351268697</v>
      </c>
      <c r="M9" s="5">
        <f t="shared" si="0"/>
        <v>5228502.8975633681</v>
      </c>
      <c r="N9" s="33">
        <f t="shared" si="10"/>
        <v>53.197299152725627</v>
      </c>
      <c r="O9" s="4"/>
      <c r="Q9" s="27" t="s">
        <v>44</v>
      </c>
      <c r="R9" s="29">
        <f t="shared" si="1"/>
        <v>98285.119373310881</v>
      </c>
      <c r="S9" s="29">
        <f t="shared" si="2"/>
        <v>488084.66351268697</v>
      </c>
      <c r="T9" s="35">
        <f t="shared" si="3"/>
        <v>53.197299152725627</v>
      </c>
      <c r="U9" s="42">
        <v>0.9555940589531835</v>
      </c>
      <c r="V9" s="43">
        <f t="shared" ref="V9:V22" si="15">1-U9</f>
        <v>4.4405941046816499E-2</v>
      </c>
      <c r="W9" s="29">
        <f t="shared" si="11"/>
        <v>466410.80471888732</v>
      </c>
      <c r="X9" s="29">
        <f t="shared" si="4"/>
        <v>4629143.9332934311</v>
      </c>
      <c r="Y9" s="35">
        <f t="shared" si="12"/>
        <v>47.099133244278946</v>
      </c>
      <c r="Z9" s="36">
        <f t="shared" si="13"/>
        <v>6.0981659084466813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4621</v>
      </c>
      <c r="E10">
        <v>6</v>
      </c>
      <c r="F10" s="3">
        <f t="shared" si="5"/>
        <v>1.2984202553559835E-3</v>
      </c>
      <c r="G10" s="2">
        <v>0.5</v>
      </c>
      <c r="H10" s="3">
        <f t="shared" si="6"/>
        <v>6.4710957722174285E-3</v>
      </c>
      <c r="I10" s="3">
        <f t="shared" si="7"/>
        <v>0.99352890422778262</v>
      </c>
      <c r="J10" s="5">
        <f t="shared" si="14"/>
        <v>96948.74603176392</v>
      </c>
      <c r="K10" s="5">
        <f t="shared" si="8"/>
        <v>627.36462056792868</v>
      </c>
      <c r="L10" s="5">
        <f t="shared" si="9"/>
        <v>483175.31860739982</v>
      </c>
      <c r="M10" s="5">
        <f t="shared" si="0"/>
        <v>4740418.2340506809</v>
      </c>
      <c r="N10" s="33">
        <f t="shared" si="10"/>
        <v>48.896127367109507</v>
      </c>
      <c r="O10" s="4"/>
      <c r="Q10" s="27" t="s">
        <v>46</v>
      </c>
      <c r="R10" s="29">
        <f t="shared" si="1"/>
        <v>96948.74603176392</v>
      </c>
      <c r="S10" s="29">
        <f t="shared" si="2"/>
        <v>483175.31860739982</v>
      </c>
      <c r="T10" s="35">
        <f t="shared" si="3"/>
        <v>48.896127367109507</v>
      </c>
      <c r="U10" s="42">
        <v>0.96363095511775332</v>
      </c>
      <c r="V10" s="43">
        <f t="shared" si="15"/>
        <v>3.6369044882246682E-2</v>
      </c>
      <c r="W10" s="29">
        <f t="shared" si="11"/>
        <v>465602.69375897344</v>
      </c>
      <c r="X10" s="29">
        <f t="shared" si="4"/>
        <v>4162733.1285745436</v>
      </c>
      <c r="Y10" s="35">
        <f t="shared" si="12"/>
        <v>42.937462308286911</v>
      </c>
      <c r="Z10" s="36">
        <f t="shared" si="13"/>
        <v>5.9586650588225964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5131</v>
      </c>
      <c r="E11">
        <v>9</v>
      </c>
      <c r="F11" s="3">
        <f t="shared" si="5"/>
        <v>1.7540440459949329E-3</v>
      </c>
      <c r="G11" s="2">
        <v>0.5</v>
      </c>
      <c r="H11" s="3">
        <f t="shared" si="6"/>
        <v>8.7319297564761814E-3</v>
      </c>
      <c r="I11" s="3">
        <f t="shared" si="7"/>
        <v>0.99126807024352381</v>
      </c>
      <c r="J11" s="5">
        <f t="shared" si="14"/>
        <v>96321.381411195995</v>
      </c>
      <c r="K11" s="5">
        <f t="shared" si="8"/>
        <v>841.07153652931402</v>
      </c>
      <c r="L11" s="5">
        <f t="shared" si="9"/>
        <v>479504.2282146567</v>
      </c>
      <c r="M11" s="5">
        <f t="shared" si="0"/>
        <v>4257242.9154432807</v>
      </c>
      <c r="N11" s="33">
        <f t="shared" si="10"/>
        <v>44.198316646530536</v>
      </c>
      <c r="O11" s="4"/>
      <c r="Q11" s="27" t="s">
        <v>48</v>
      </c>
      <c r="R11" s="29">
        <f t="shared" si="1"/>
        <v>96321.381411195995</v>
      </c>
      <c r="S11" s="29">
        <f t="shared" si="2"/>
        <v>479504.2282146567</v>
      </c>
      <c r="T11" s="35">
        <f t="shared" si="3"/>
        <v>44.198316646530536</v>
      </c>
      <c r="U11" s="42">
        <v>0.96005435016735896</v>
      </c>
      <c r="V11" s="43">
        <f t="shared" si="15"/>
        <v>3.9945649832641039E-2</v>
      </c>
      <c r="W11" s="29">
        <f t="shared" si="11"/>
        <v>460350.12022112322</v>
      </c>
      <c r="X11" s="29">
        <f t="shared" si="4"/>
        <v>3697130.4348155702</v>
      </c>
      <c r="Y11" s="35">
        <f t="shared" si="12"/>
        <v>38.383278776209821</v>
      </c>
      <c r="Z11" s="36">
        <f t="shared" si="13"/>
        <v>5.8150378703207153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5553</v>
      </c>
      <c r="E12">
        <v>24</v>
      </c>
      <c r="F12" s="3">
        <f t="shared" si="5"/>
        <v>4.3219881145326851E-3</v>
      </c>
      <c r="G12" s="2">
        <v>0.5</v>
      </c>
      <c r="H12" s="3">
        <f t="shared" si="6"/>
        <v>2.137894174238375E-2</v>
      </c>
      <c r="I12" s="3">
        <f t="shared" si="7"/>
        <v>0.97862105825761625</v>
      </c>
      <c r="J12" s="5">
        <f t="shared" si="14"/>
        <v>95480.30987466668</v>
      </c>
      <c r="K12" s="5">
        <f t="shared" si="8"/>
        <v>2041.2679823552469</v>
      </c>
      <c r="L12" s="5">
        <f t="shared" si="9"/>
        <v>472298.37941744534</v>
      </c>
      <c r="M12" s="5">
        <f t="shared" si="0"/>
        <v>3777738.6872286238</v>
      </c>
      <c r="N12" s="33">
        <f t="shared" si="10"/>
        <v>39.565630779660388</v>
      </c>
      <c r="O12" s="4"/>
      <c r="Q12" s="27" t="s">
        <v>50</v>
      </c>
      <c r="R12" s="29">
        <f t="shared" si="1"/>
        <v>95480.30987466668</v>
      </c>
      <c r="S12" s="29">
        <f t="shared" si="2"/>
        <v>472298.37941744534</v>
      </c>
      <c r="T12" s="35">
        <f t="shared" si="3"/>
        <v>39.565630779660388</v>
      </c>
      <c r="U12" s="42">
        <v>0.94127750867207383</v>
      </c>
      <c r="V12" s="43">
        <f t="shared" si="15"/>
        <v>5.8722491327926174E-2</v>
      </c>
      <c r="W12" s="29">
        <f t="shared" si="11"/>
        <v>444563.84192791081</v>
      </c>
      <c r="X12" s="29">
        <f t="shared" si="4"/>
        <v>3236780.3145944471</v>
      </c>
      <c r="Y12" s="35">
        <f t="shared" si="12"/>
        <v>33.899977061692027</v>
      </c>
      <c r="Z12" s="36">
        <f t="shared" si="13"/>
        <v>5.665653717968361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5588</v>
      </c>
      <c r="E13">
        <v>48</v>
      </c>
      <c r="F13" s="3">
        <f t="shared" si="5"/>
        <v>8.5898353614889053E-3</v>
      </c>
      <c r="G13" s="2">
        <v>0.5</v>
      </c>
      <c r="H13" s="3">
        <f t="shared" si="6"/>
        <v>4.2046250875963566E-2</v>
      </c>
      <c r="I13" s="3">
        <f t="shared" si="7"/>
        <v>0.95795374912403641</v>
      </c>
      <c r="J13" s="5">
        <f t="shared" si="14"/>
        <v>93439.041892311434</v>
      </c>
      <c r="K13" s="5">
        <f t="shared" si="8"/>
        <v>3928.7613970137959</v>
      </c>
      <c r="L13" s="5">
        <f t="shared" si="9"/>
        <v>457373.30596902262</v>
      </c>
      <c r="M13" s="5">
        <f t="shared" si="0"/>
        <v>3305440.3078111783</v>
      </c>
      <c r="N13" s="33">
        <f t="shared" si="10"/>
        <v>35.375366023344938</v>
      </c>
      <c r="O13" s="4"/>
      <c r="Q13" s="27" t="s">
        <v>52</v>
      </c>
      <c r="R13" s="29">
        <f t="shared" si="1"/>
        <v>93439.041892311434</v>
      </c>
      <c r="S13" s="29">
        <f t="shared" si="2"/>
        <v>457373.30596902262</v>
      </c>
      <c r="T13" s="35">
        <f t="shared" si="3"/>
        <v>35.375366023344938</v>
      </c>
      <c r="U13" s="42">
        <v>0.95386474178345915</v>
      </c>
      <c r="V13" s="43">
        <f t="shared" si="15"/>
        <v>4.6135258216540853E-2</v>
      </c>
      <c r="W13" s="29">
        <f t="shared" si="11"/>
        <v>436272.27039678884</v>
      </c>
      <c r="X13" s="29">
        <f t="shared" si="4"/>
        <v>2792216.4726665365</v>
      </c>
      <c r="Y13" s="35">
        <f t="shared" si="12"/>
        <v>29.882760098124379</v>
      </c>
      <c r="Z13" s="36">
        <f t="shared" si="13"/>
        <v>5.492605925220559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5435</v>
      </c>
      <c r="E14">
        <v>32</v>
      </c>
      <c r="F14" s="3">
        <f t="shared" si="5"/>
        <v>5.8877644894204228E-3</v>
      </c>
      <c r="G14" s="2">
        <v>0.5</v>
      </c>
      <c r="H14" s="3">
        <f t="shared" si="6"/>
        <v>2.9011786038077966E-2</v>
      </c>
      <c r="I14" s="3">
        <f t="shared" si="7"/>
        <v>0.97098821396192203</v>
      </c>
      <c r="J14" s="5">
        <f t="shared" si="14"/>
        <v>89510.280495297629</v>
      </c>
      <c r="K14" s="5">
        <f t="shared" si="8"/>
        <v>2596.8531059379184</v>
      </c>
      <c r="L14" s="5">
        <f t="shared" si="9"/>
        <v>441059.26971164334</v>
      </c>
      <c r="M14" s="5">
        <f t="shared" si="0"/>
        <v>2848067.0018421556</v>
      </c>
      <c r="N14" s="33">
        <f t="shared" si="10"/>
        <v>31.818322834903608</v>
      </c>
      <c r="O14" s="4"/>
      <c r="Q14" s="27" t="s">
        <v>54</v>
      </c>
      <c r="R14" s="29">
        <f t="shared" si="1"/>
        <v>89510.280495297629</v>
      </c>
      <c r="S14" s="29">
        <f t="shared" si="2"/>
        <v>441059.26971164334</v>
      </c>
      <c r="T14" s="35">
        <f t="shared" si="3"/>
        <v>31.818322834903608</v>
      </c>
      <c r="U14" s="42">
        <v>0.94210046609890041</v>
      </c>
      <c r="V14" s="43">
        <f t="shared" si="15"/>
        <v>5.7899533901099587E-2</v>
      </c>
      <c r="W14" s="29">
        <f t="shared" si="11"/>
        <v>415522.14357257984</v>
      </c>
      <c r="X14" s="29">
        <f t="shared" si="4"/>
        <v>2355944.2022697479</v>
      </c>
      <c r="Y14" s="35">
        <f t="shared" si="12"/>
        <v>26.320375595220217</v>
      </c>
      <c r="Z14" s="36">
        <f t="shared" si="13"/>
        <v>5.4979472396833913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4218</v>
      </c>
      <c r="E15">
        <v>39</v>
      </c>
      <c r="F15" s="3">
        <f t="shared" si="5"/>
        <v>9.2460881934566148E-3</v>
      </c>
      <c r="G15" s="2">
        <v>0.5</v>
      </c>
      <c r="H15" s="3">
        <f t="shared" si="6"/>
        <v>4.5185957594716719E-2</v>
      </c>
      <c r="I15" s="3">
        <f t="shared" si="7"/>
        <v>0.95481404240528334</v>
      </c>
      <c r="J15" s="5">
        <f t="shared" si="14"/>
        <v>86913.427389359713</v>
      </c>
      <c r="K15" s="5">
        <f t="shared" si="8"/>
        <v>3927.2664444270986</v>
      </c>
      <c r="L15" s="5">
        <f t="shared" si="9"/>
        <v>424748.9708357309</v>
      </c>
      <c r="M15" s="5">
        <f t="shared" si="0"/>
        <v>2407007.7321305121</v>
      </c>
      <c r="N15" s="33">
        <f t="shared" si="10"/>
        <v>27.694313806628085</v>
      </c>
      <c r="O15" s="4"/>
      <c r="Q15" s="27" t="s">
        <v>56</v>
      </c>
      <c r="R15" s="29">
        <f t="shared" si="1"/>
        <v>86913.427389359713</v>
      </c>
      <c r="S15" s="29">
        <f t="shared" si="2"/>
        <v>424748.9708357309</v>
      </c>
      <c r="T15" s="35">
        <f t="shared" si="3"/>
        <v>27.694313806628085</v>
      </c>
      <c r="U15" s="42">
        <v>0.91645683631107144</v>
      </c>
      <c r="V15" s="43">
        <f t="shared" si="15"/>
        <v>8.3543163688928557E-2</v>
      </c>
      <c r="W15" s="29">
        <f t="shared" si="11"/>
        <v>389264.0980384975</v>
      </c>
      <c r="X15" s="29">
        <f t="shared" si="4"/>
        <v>1940422.0586971678</v>
      </c>
      <c r="Y15" s="35">
        <f t="shared" si="12"/>
        <v>22.325918065621263</v>
      </c>
      <c r="Z15" s="36">
        <f t="shared" si="13"/>
        <v>5.3683957410068217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3468</v>
      </c>
      <c r="E16">
        <v>33</v>
      </c>
      <c r="F16" s="3">
        <f t="shared" si="5"/>
        <v>9.5155709342560554E-3</v>
      </c>
      <c r="G16" s="2">
        <v>0.5</v>
      </c>
      <c r="H16" s="3">
        <f t="shared" si="6"/>
        <v>4.647232784114913E-2</v>
      </c>
      <c r="I16" s="3">
        <f t="shared" si="7"/>
        <v>0.95352767215885081</v>
      </c>
      <c r="J16" s="5">
        <f t="shared" si="14"/>
        <v>82986.160944932621</v>
      </c>
      <c r="K16" s="5">
        <f t="shared" si="8"/>
        <v>3856.560077711275</v>
      </c>
      <c r="L16" s="5">
        <f t="shared" si="9"/>
        <v>405289.40453038487</v>
      </c>
      <c r="M16" s="5">
        <f t="shared" si="0"/>
        <v>1982258.7612947812</v>
      </c>
      <c r="N16" s="33">
        <f t="shared" si="10"/>
        <v>23.886618427982885</v>
      </c>
      <c r="O16" s="4"/>
      <c r="Q16" s="27" t="s">
        <v>58</v>
      </c>
      <c r="R16" s="29">
        <f t="shared" si="1"/>
        <v>82986.160944932621</v>
      </c>
      <c r="S16" s="29">
        <f t="shared" si="2"/>
        <v>405289.40453038487</v>
      </c>
      <c r="T16" s="35">
        <f t="shared" si="3"/>
        <v>23.886618427982885</v>
      </c>
      <c r="U16" s="42">
        <v>0.8859396016463057</v>
      </c>
      <c r="V16" s="43">
        <f t="shared" si="15"/>
        <v>0.1140603983536943</v>
      </c>
      <c r="W16" s="29">
        <f t="shared" si="11"/>
        <v>359061.93360111763</v>
      </c>
      <c r="X16" s="29">
        <f t="shared" si="4"/>
        <v>1551157.9606586704</v>
      </c>
      <c r="Y16" s="35">
        <f t="shared" si="12"/>
        <v>18.691766711415617</v>
      </c>
      <c r="Z16" s="36">
        <f t="shared" si="13"/>
        <v>5.1948517165672676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2816</v>
      </c>
      <c r="E17">
        <v>51</v>
      </c>
      <c r="F17" s="3">
        <f t="shared" si="5"/>
        <v>1.8110795454545456E-2</v>
      </c>
      <c r="G17" s="2">
        <v>0.5</v>
      </c>
      <c r="H17" s="3">
        <f t="shared" si="6"/>
        <v>8.6631561066757276E-2</v>
      </c>
      <c r="I17" s="3">
        <f t="shared" si="7"/>
        <v>0.91336843893324271</v>
      </c>
      <c r="J17" s="5">
        <f t="shared" si="14"/>
        <v>79129.600867221336</v>
      </c>
      <c r="K17" s="5">
        <f t="shared" si="8"/>
        <v>6855.1208497168145</v>
      </c>
      <c r="L17" s="5">
        <f t="shared" si="9"/>
        <v>378510.2022118147</v>
      </c>
      <c r="M17" s="5">
        <f t="shared" si="0"/>
        <v>1576969.3567643964</v>
      </c>
      <c r="N17" s="33">
        <f t="shared" si="10"/>
        <v>19.928943650436644</v>
      </c>
      <c r="O17" s="4"/>
      <c r="Q17" s="27" t="s">
        <v>60</v>
      </c>
      <c r="R17" s="29">
        <f t="shared" si="1"/>
        <v>79129.600867221336</v>
      </c>
      <c r="S17" s="29">
        <f t="shared" si="2"/>
        <v>378510.2022118147</v>
      </c>
      <c r="T17" s="35">
        <f t="shared" si="3"/>
        <v>19.928943650436644</v>
      </c>
      <c r="U17" s="42">
        <v>0.85631920960893304</v>
      </c>
      <c r="V17" s="43">
        <f t="shared" si="15"/>
        <v>0.14368079039106696</v>
      </c>
      <c r="W17" s="29">
        <f t="shared" si="11"/>
        <v>324125.55718693859</v>
      </c>
      <c r="X17" s="29">
        <f t="shared" si="4"/>
        <v>1192096.0270575527</v>
      </c>
      <c r="Y17" s="35">
        <f t="shared" si="12"/>
        <v>15.065108555998883</v>
      </c>
      <c r="Z17" s="36">
        <f t="shared" si="13"/>
        <v>4.8638350944377606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2148</v>
      </c>
      <c r="E18">
        <v>50</v>
      </c>
      <c r="F18" s="3">
        <f t="shared" si="5"/>
        <v>2.3277467411545624E-2</v>
      </c>
      <c r="G18" s="2">
        <v>0.5</v>
      </c>
      <c r="H18" s="3">
        <f t="shared" si="6"/>
        <v>0.10998680158380995</v>
      </c>
      <c r="I18" s="3">
        <f t="shared" si="7"/>
        <v>0.89001319841619009</v>
      </c>
      <c r="J18" s="5">
        <f t="shared" si="14"/>
        <v>72274.480017504524</v>
      </c>
      <c r="K18" s="5">
        <f t="shared" si="8"/>
        <v>7949.2388932583071</v>
      </c>
      <c r="L18" s="5">
        <f t="shared" si="9"/>
        <v>341499.30285437685</v>
      </c>
      <c r="M18" s="5">
        <f t="shared" si="0"/>
        <v>1198459.1545525817</v>
      </c>
      <c r="N18" s="33">
        <f t="shared" si="10"/>
        <v>16.582051565951367</v>
      </c>
      <c r="O18" s="4"/>
      <c r="Q18" s="27" t="s">
        <v>62</v>
      </c>
      <c r="R18" s="29">
        <f t="shared" si="1"/>
        <v>72274.480017504524</v>
      </c>
      <c r="S18" s="29">
        <f t="shared" si="2"/>
        <v>341499.30285437685</v>
      </c>
      <c r="T18" s="35">
        <f t="shared" si="3"/>
        <v>16.582051565951367</v>
      </c>
      <c r="U18" s="42">
        <v>0.77613843304153718</v>
      </c>
      <c r="V18" s="43">
        <f t="shared" si="15"/>
        <v>0.22386156695846282</v>
      </c>
      <c r="W18" s="29">
        <f t="shared" si="11"/>
        <v>265050.7338021734</v>
      </c>
      <c r="X18" s="29">
        <f t="shared" si="4"/>
        <v>867970.46987061424</v>
      </c>
      <c r="Y18" s="35">
        <f t="shared" si="12"/>
        <v>12.009363051251231</v>
      </c>
      <c r="Z18" s="36">
        <f t="shared" si="13"/>
        <v>4.5726885147001362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1278</v>
      </c>
      <c r="E19">
        <v>64</v>
      </c>
      <c r="F19" s="3">
        <f t="shared" si="5"/>
        <v>5.0078247261345854E-2</v>
      </c>
      <c r="G19" s="2">
        <v>0.5</v>
      </c>
      <c r="H19" s="3">
        <f t="shared" si="6"/>
        <v>0.22253129346314326</v>
      </c>
      <c r="I19" s="3">
        <f t="shared" si="7"/>
        <v>0.77746870653685674</v>
      </c>
      <c r="J19" s="5">
        <f t="shared" si="14"/>
        <v>64325.241124246219</v>
      </c>
      <c r="K19" s="5">
        <f t="shared" si="8"/>
        <v>14314.379109707086</v>
      </c>
      <c r="L19" s="5">
        <f t="shared" si="9"/>
        <v>285840.25784696336</v>
      </c>
      <c r="M19" s="5">
        <f t="shared" si="0"/>
        <v>856959.85169820476</v>
      </c>
      <c r="N19" s="33">
        <f t="shared" si="10"/>
        <v>13.322295209791129</v>
      </c>
      <c r="O19" s="4"/>
      <c r="Q19" s="27" t="s">
        <v>64</v>
      </c>
      <c r="R19" s="29">
        <f t="shared" si="1"/>
        <v>64325.241124246219</v>
      </c>
      <c r="S19" s="29">
        <f t="shared" si="2"/>
        <v>285840.25784696336</v>
      </c>
      <c r="T19" s="35">
        <f t="shared" si="3"/>
        <v>13.322295209791129</v>
      </c>
      <c r="U19" s="42">
        <v>0.73716277889453141</v>
      </c>
      <c r="V19" s="43">
        <f t="shared" si="15"/>
        <v>0.26283722110546859</v>
      </c>
      <c r="W19" s="29">
        <f t="shared" si="11"/>
        <v>210710.79879439689</v>
      </c>
      <c r="X19" s="29">
        <f t="shared" si="4"/>
        <v>602919.73606844083</v>
      </c>
      <c r="Y19" s="35">
        <f t="shared" si="12"/>
        <v>9.3729883562174674</v>
      </c>
      <c r="Z19" s="36">
        <f t="shared" si="13"/>
        <v>3.9493068535736615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875</v>
      </c>
      <c r="E20">
        <v>53</v>
      </c>
      <c r="F20" s="3">
        <f t="shared" si="5"/>
        <v>6.0571428571428575E-2</v>
      </c>
      <c r="G20" s="2">
        <v>0.5</v>
      </c>
      <c r="H20" s="3">
        <f t="shared" si="6"/>
        <v>0.26302729528535979</v>
      </c>
      <c r="I20" s="3">
        <f t="shared" si="7"/>
        <v>0.73697270471464016</v>
      </c>
      <c r="J20" s="5">
        <f t="shared" si="14"/>
        <v>50010.862014539132</v>
      </c>
      <c r="K20" s="5">
        <f t="shared" si="8"/>
        <v>13154.221770573567</v>
      </c>
      <c r="L20" s="5">
        <f t="shared" si="9"/>
        <v>217168.75564626174</v>
      </c>
      <c r="M20" s="5">
        <f t="shared" si="0"/>
        <v>571119.5938512414</v>
      </c>
      <c r="N20" s="33">
        <f t="shared" si="10"/>
        <v>11.419911012235819</v>
      </c>
      <c r="O20" s="4"/>
      <c r="Q20" s="27" t="s">
        <v>66</v>
      </c>
      <c r="R20" s="29">
        <f t="shared" si="1"/>
        <v>50010.862014539132</v>
      </c>
      <c r="S20" s="29">
        <f t="shared" si="2"/>
        <v>217168.75564626174</v>
      </c>
      <c r="T20" s="35">
        <f t="shared" si="3"/>
        <v>11.419911012235819</v>
      </c>
      <c r="U20" s="42">
        <v>0.7271372759570951</v>
      </c>
      <c r="V20" s="43">
        <f t="shared" si="15"/>
        <v>0.2728627240429049</v>
      </c>
      <c r="W20" s="29">
        <f t="shared" si="11"/>
        <v>157911.49740361478</v>
      </c>
      <c r="X20" s="29">
        <f t="shared" si="4"/>
        <v>392208.93727404397</v>
      </c>
      <c r="Y20" s="35">
        <f t="shared" si="12"/>
        <v>7.8424750439218824</v>
      </c>
      <c r="Z20" s="36">
        <f t="shared" si="13"/>
        <v>3.5774359683139361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480</v>
      </c>
      <c r="E21">
        <v>40</v>
      </c>
      <c r="F21" s="3">
        <f t="shared" si="5"/>
        <v>8.3333333333333329E-2</v>
      </c>
      <c r="G21" s="2">
        <v>0.5</v>
      </c>
      <c r="H21" s="3">
        <f t="shared" si="6"/>
        <v>0.34482758620689652</v>
      </c>
      <c r="I21" s="3">
        <f t="shared" si="7"/>
        <v>0.65517241379310343</v>
      </c>
      <c r="J21" s="5">
        <f t="shared" si="14"/>
        <v>36856.640243965565</v>
      </c>
      <c r="K21" s="5">
        <f t="shared" si="8"/>
        <v>12709.186291022608</v>
      </c>
      <c r="L21" s="5">
        <f t="shared" si="9"/>
        <v>152510.23549227131</v>
      </c>
      <c r="M21" s="5">
        <f>L21+M22</f>
        <v>353950.83820497966</v>
      </c>
      <c r="N21" s="33">
        <f t="shared" si="10"/>
        <v>9.6034482758620694</v>
      </c>
      <c r="O21" s="4"/>
      <c r="Q21" s="27" t="s">
        <v>68</v>
      </c>
      <c r="R21" s="29">
        <f t="shared" si="1"/>
        <v>36856.640243965565</v>
      </c>
      <c r="S21" s="29">
        <f t="shared" si="2"/>
        <v>152510.23549227131</v>
      </c>
      <c r="T21" s="35">
        <f t="shared" si="3"/>
        <v>9.6034482758620694</v>
      </c>
      <c r="U21" s="42">
        <v>0.68635947845240242</v>
      </c>
      <c r="V21" s="43">
        <f t="shared" si="15"/>
        <v>0.31364052154759758</v>
      </c>
      <c r="W21" s="29">
        <f t="shared" si="11"/>
        <v>104676.84569112842</v>
      </c>
      <c r="X21" s="29">
        <f>X22+W21</f>
        <v>234297.4398704292</v>
      </c>
      <c r="Y21" s="35">
        <f t="shared" si="12"/>
        <v>6.3569939723084241</v>
      </c>
      <c r="Z21" s="36">
        <f t="shared" si="13"/>
        <v>3.2464543035536453</v>
      </c>
    </row>
    <row r="22" spans="1:26" s="2" customFormat="1" x14ac:dyDescent="0.25">
      <c r="A22" s="12">
        <v>19</v>
      </c>
      <c r="B22" s="13" t="s">
        <v>69</v>
      </c>
      <c r="C22" s="12"/>
      <c r="D22">
        <v>317</v>
      </c>
      <c r="E22">
        <v>38</v>
      </c>
      <c r="F22" s="17">
        <f t="shared" si="5"/>
        <v>0.11987381703470032</v>
      </c>
      <c r="G22" s="12"/>
      <c r="H22" s="17">
        <v>1</v>
      </c>
      <c r="I22" s="17">
        <f t="shared" si="7"/>
        <v>0</v>
      </c>
      <c r="J22" s="21">
        <f t="shared" si="14"/>
        <v>24147.453952942957</v>
      </c>
      <c r="K22" s="21">
        <f t="shared" si="8"/>
        <v>24147.453952942957</v>
      </c>
      <c r="L22" s="21">
        <f>K22/F22</f>
        <v>201440.60271270835</v>
      </c>
      <c r="M22" s="21">
        <f>L22</f>
        <v>201440.60271270835</v>
      </c>
      <c r="N22" s="34">
        <f t="shared" si="10"/>
        <v>8.3421052631578956</v>
      </c>
      <c r="O22" s="4"/>
      <c r="Q22" s="30" t="s">
        <v>69</v>
      </c>
      <c r="R22" s="31">
        <f t="shared" si="1"/>
        <v>24147.453952942957</v>
      </c>
      <c r="S22" s="31">
        <f t="shared" si="2"/>
        <v>201440.60271270835</v>
      </c>
      <c r="T22" s="38">
        <f t="shared" si="3"/>
        <v>8.3421052631578956</v>
      </c>
      <c r="U22" s="44">
        <v>0.64346806172022719</v>
      </c>
      <c r="V22" s="45">
        <f t="shared" si="15"/>
        <v>0.35653193827977281</v>
      </c>
      <c r="W22" s="31">
        <f t="shared" si="11"/>
        <v>129620.59417930078</v>
      </c>
      <c r="X22" s="31">
        <f>W22</f>
        <v>129620.59417930078</v>
      </c>
      <c r="Y22" s="38">
        <f t="shared" si="12"/>
        <v>5.3678783043503167</v>
      </c>
      <c r="Z22" s="37">
        <f t="shared" si="13"/>
        <v>2.9742269588075789</v>
      </c>
    </row>
    <row r="23" spans="1:26" s="2" customFormat="1" ht="13.2" x14ac:dyDescent="0.25">
      <c r="B23" s="2" t="s">
        <v>70</v>
      </c>
      <c r="D23" s="25">
        <f>SUM(D4:D22)</f>
        <v>62237</v>
      </c>
      <c r="E23" s="25">
        <f>SUM(E4:E22)</f>
        <v>514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2" t="s">
        <v>88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 x14ac:dyDescent="0.35">
      <c r="A27" s="7"/>
      <c r="B27" s="6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1" t="s">
        <v>14</v>
      </c>
      <c r="S27" s="71"/>
      <c r="T27" s="71"/>
      <c r="U27" s="68" t="s">
        <v>15</v>
      </c>
      <c r="V27" s="72" t="s">
        <v>16</v>
      </c>
      <c r="W27" s="73" t="s">
        <v>17</v>
      </c>
      <c r="X27" s="73" t="s">
        <v>18</v>
      </c>
      <c r="Y27" s="74" t="s">
        <v>19</v>
      </c>
      <c r="Z27" s="74" t="s">
        <v>20</v>
      </c>
    </row>
    <row r="28" spans="1:26" s="10" customFormat="1" ht="32.549999999999997" customHeight="1" thickBot="1" x14ac:dyDescent="0.35">
      <c r="B28" s="6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72"/>
      <c r="W28" s="73"/>
      <c r="X28" s="73"/>
      <c r="Y28" s="74"/>
      <c r="Z28" s="74"/>
    </row>
    <row r="29" spans="1:26" s="2" customFormat="1" x14ac:dyDescent="0.25">
      <c r="A29" s="2">
        <v>1</v>
      </c>
      <c r="B29" s="1">
        <v>0</v>
      </c>
      <c r="C29" s="1">
        <v>1</v>
      </c>
      <c r="D29">
        <v>581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7857469.7957358453</v>
      </c>
      <c r="N29" s="32">
        <f>M29/J29</f>
        <v>78.574697957358453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78.574697957358453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6973801.4381530639</v>
      </c>
      <c r="Y29" s="40">
        <f>X29/R29</f>
        <v>69.738014381530633</v>
      </c>
      <c r="Z29" s="36">
        <f>T29-Y29</f>
        <v>8.8366835758278199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2716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7757469.7957358453</v>
      </c>
      <c r="N30" s="33">
        <f t="shared" ref="N30:N47" si="26">M30/J30</f>
        <v>77.574697957358453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77.574697957358453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6877936.7641500998</v>
      </c>
      <c r="Y30" s="35">
        <f t="shared" ref="Y30:Y47" si="28">X30/R30</f>
        <v>68.779367641500997</v>
      </c>
      <c r="Z30" s="36">
        <f t="shared" ref="Z30:Z47" si="29">T30-Y30</f>
        <v>8.7953303158574556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3372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7357469.7957358453</v>
      </c>
      <c r="N31" s="33">
        <f t="shared" si="26"/>
        <v>73.574697957358453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73.574697957358453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6494478.0681382436</v>
      </c>
      <c r="Y31" s="35">
        <f t="shared" si="28"/>
        <v>64.94478068138244</v>
      </c>
      <c r="Z31" s="36">
        <f t="shared" si="29"/>
        <v>8.6299172759760125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3555</v>
      </c>
      <c r="E32">
        <v>2</v>
      </c>
      <c r="F32" s="3">
        <f t="shared" si="21"/>
        <v>5.6258790436005627E-4</v>
      </c>
      <c r="G32" s="2">
        <v>0.5</v>
      </c>
      <c r="H32" s="3">
        <f t="shared" si="22"/>
        <v>2.8089887640449437E-3</v>
      </c>
      <c r="I32" s="3">
        <f t="shared" si="23"/>
        <v>0.9971910112359551</v>
      </c>
      <c r="J32" s="5">
        <f t="shared" si="30"/>
        <v>100000</v>
      </c>
      <c r="K32" s="5">
        <f t="shared" si="24"/>
        <v>280.89887640449439</v>
      </c>
      <c r="L32" s="5">
        <f t="shared" si="25"/>
        <v>499297.75280898879</v>
      </c>
      <c r="M32" s="5">
        <f t="shared" si="16"/>
        <v>6857469.7957358453</v>
      </c>
      <c r="N32" s="33">
        <f t="shared" si="26"/>
        <v>68.574697957358453</v>
      </c>
      <c r="O32" s="4"/>
      <c r="Q32" s="27" t="s">
        <v>40</v>
      </c>
      <c r="R32" s="29">
        <f t="shared" si="17"/>
        <v>100000</v>
      </c>
      <c r="S32" s="29">
        <f t="shared" si="18"/>
        <v>499297.75280898879</v>
      </c>
      <c r="T32" s="35">
        <f t="shared" si="19"/>
        <v>68.574697957358453</v>
      </c>
      <c r="U32" s="42">
        <v>0.95864674002964168</v>
      </c>
      <c r="V32" s="43">
        <f>1-U32</f>
        <v>4.1353259970358325E-2</v>
      </c>
      <c r="W32" s="29">
        <f t="shared" si="27"/>
        <v>478650.16303446295</v>
      </c>
      <c r="X32" s="29">
        <f t="shared" si="20"/>
        <v>6015154.6981234225</v>
      </c>
      <c r="Y32" s="35">
        <f t="shared" si="28"/>
        <v>60.151546981234226</v>
      </c>
      <c r="Z32" s="36">
        <f t="shared" si="29"/>
        <v>8.4231509761242265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4268</v>
      </c>
      <c r="E33">
        <v>1</v>
      </c>
      <c r="F33" s="3">
        <f t="shared" si="21"/>
        <v>2.3430178069353328E-4</v>
      </c>
      <c r="G33" s="2">
        <v>0.5</v>
      </c>
      <c r="H33" s="3">
        <f t="shared" si="22"/>
        <v>1.1708230886313079E-3</v>
      </c>
      <c r="I33" s="3">
        <f t="shared" si="23"/>
        <v>0.99882917691136874</v>
      </c>
      <c r="J33" s="5">
        <f t="shared" si="30"/>
        <v>99719.101123595508</v>
      </c>
      <c r="K33" s="5">
        <f t="shared" si="24"/>
        <v>116.75342597306582</v>
      </c>
      <c r="L33" s="5">
        <f t="shared" si="25"/>
        <v>498303.62205304491</v>
      </c>
      <c r="M33" s="5">
        <f t="shared" si="16"/>
        <v>6358172.0429268563</v>
      </c>
      <c r="N33" s="33">
        <f t="shared" si="26"/>
        <v>63.760823867097486</v>
      </c>
      <c r="O33" s="4"/>
      <c r="Q33" s="27" t="s">
        <v>42</v>
      </c>
      <c r="R33" s="29">
        <f t="shared" si="17"/>
        <v>99719.101123595508</v>
      </c>
      <c r="S33" s="29">
        <f t="shared" si="18"/>
        <v>498303.62205304491</v>
      </c>
      <c r="T33" s="35">
        <f t="shared" si="19"/>
        <v>63.760823867097486</v>
      </c>
      <c r="U33" s="42">
        <v>0.95864674002964168</v>
      </c>
      <c r="V33" s="43">
        <f>1-U33</f>
        <v>4.1353259970358325E-2</v>
      </c>
      <c r="W33" s="29">
        <f t="shared" si="27"/>
        <v>477697.14282611414</v>
      </c>
      <c r="X33" s="29">
        <f t="shared" si="20"/>
        <v>5536504.5350889592</v>
      </c>
      <c r="Y33" s="35">
        <f t="shared" si="28"/>
        <v>55.521003225117447</v>
      </c>
      <c r="Z33" s="36">
        <f t="shared" si="29"/>
        <v>8.2398206419800388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4588</v>
      </c>
      <c r="E34">
        <v>4</v>
      </c>
      <c r="F34" s="3">
        <f t="shared" si="21"/>
        <v>8.7183958151700091E-4</v>
      </c>
      <c r="G34" s="2">
        <v>0.5</v>
      </c>
      <c r="H34" s="3">
        <f t="shared" si="22"/>
        <v>4.3497172683775549E-3</v>
      </c>
      <c r="I34" s="3">
        <f t="shared" si="23"/>
        <v>0.99565028273162248</v>
      </c>
      <c r="J34" s="5">
        <f t="shared" si="30"/>
        <v>99602.347697622448</v>
      </c>
      <c r="K34" s="5">
        <f t="shared" si="24"/>
        <v>433.24205175129379</v>
      </c>
      <c r="L34" s="5">
        <f t="shared" si="25"/>
        <v>496928.63335873402</v>
      </c>
      <c r="M34" s="5">
        <f t="shared" si="16"/>
        <v>5859868.4208738115</v>
      </c>
      <c r="N34" s="33">
        <f t="shared" si="26"/>
        <v>58.832633530521584</v>
      </c>
      <c r="O34" s="4"/>
      <c r="Q34" s="27" t="s">
        <v>44</v>
      </c>
      <c r="R34" s="29">
        <f t="shared" si="17"/>
        <v>99602.347697622448</v>
      </c>
      <c r="S34" s="29">
        <f t="shared" si="18"/>
        <v>496928.63335873402</v>
      </c>
      <c r="T34" s="35">
        <f t="shared" si="19"/>
        <v>58.832633530521584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481613.40084329376</v>
      </c>
      <c r="X34" s="29">
        <f t="shared" si="20"/>
        <v>5058807.3922628453</v>
      </c>
      <c r="Y34" s="35">
        <f t="shared" si="28"/>
        <v>50.790041692798383</v>
      </c>
      <c r="Z34" s="36">
        <f t="shared" si="29"/>
        <v>8.0425918377232009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4419</v>
      </c>
      <c r="E35">
        <v>3</v>
      </c>
      <c r="F35" s="3">
        <f t="shared" si="21"/>
        <v>6.7888662593346908E-4</v>
      </c>
      <c r="G35" s="2">
        <v>0.5</v>
      </c>
      <c r="H35" s="3">
        <f t="shared" si="22"/>
        <v>3.3886818027787191E-3</v>
      </c>
      <c r="I35" s="3">
        <f t="shared" si="23"/>
        <v>0.99661131819722126</v>
      </c>
      <c r="J35" s="5">
        <f t="shared" si="30"/>
        <v>99169.105645871154</v>
      </c>
      <c r="K35" s="5">
        <f t="shared" si="24"/>
        <v>336.05254370000392</v>
      </c>
      <c r="L35" s="5">
        <f t="shared" si="25"/>
        <v>495005.39687010576</v>
      </c>
      <c r="M35" s="5">
        <f t="shared" si="16"/>
        <v>5362939.7875150777</v>
      </c>
      <c r="N35" s="33">
        <f t="shared" si="26"/>
        <v>54.078735031310231</v>
      </c>
      <c r="O35" s="4"/>
      <c r="Q35" s="27" t="s">
        <v>46</v>
      </c>
      <c r="R35" s="29">
        <f t="shared" si="17"/>
        <v>99169.105645871154</v>
      </c>
      <c r="S35" s="29">
        <f t="shared" si="18"/>
        <v>495005.39687010576</v>
      </c>
      <c r="T35" s="35">
        <f t="shared" si="19"/>
        <v>54.078735031310231</v>
      </c>
      <c r="U35" s="42">
        <v>0.96192878092594225</v>
      </c>
      <c r="V35" s="43">
        <f t="shared" si="31"/>
        <v>3.8071219074057749E-2</v>
      </c>
      <c r="W35" s="29">
        <f t="shared" si="27"/>
        <v>476159.93796302308</v>
      </c>
      <c r="X35" s="29">
        <f t="shared" si="20"/>
        <v>4577193.9914195519</v>
      </c>
      <c r="Y35" s="35">
        <f t="shared" si="28"/>
        <v>46.155442883235487</v>
      </c>
      <c r="Z35" s="36">
        <f t="shared" si="29"/>
        <v>7.9232921480747436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4834</v>
      </c>
      <c r="E36">
        <v>5</v>
      </c>
      <c r="F36" s="3">
        <f t="shared" si="21"/>
        <v>1.034340091021928E-3</v>
      </c>
      <c r="G36" s="2">
        <v>0.5</v>
      </c>
      <c r="H36" s="3">
        <f t="shared" si="22"/>
        <v>5.1583617043227063E-3</v>
      </c>
      <c r="I36" s="3">
        <f t="shared" si="23"/>
        <v>0.99484163829567729</v>
      </c>
      <c r="J36" s="5">
        <f t="shared" si="30"/>
        <v>98833.05310217115</v>
      </c>
      <c r="K36" s="5">
        <f t="shared" si="24"/>
        <v>509.81663624353212</v>
      </c>
      <c r="L36" s="5">
        <f t="shared" si="25"/>
        <v>492890.72392024694</v>
      </c>
      <c r="M36" s="5">
        <f t="shared" si="16"/>
        <v>4867934.3906449722</v>
      </c>
      <c r="N36" s="33">
        <f t="shared" si="26"/>
        <v>49.254113253109999</v>
      </c>
      <c r="O36" s="4"/>
      <c r="Q36" s="27" t="s">
        <v>48</v>
      </c>
      <c r="R36" s="29">
        <f t="shared" si="17"/>
        <v>98833.05310217115</v>
      </c>
      <c r="S36" s="29">
        <f t="shared" si="18"/>
        <v>492890.72392024694</v>
      </c>
      <c r="T36" s="35">
        <f t="shared" si="19"/>
        <v>49.254113253109999</v>
      </c>
      <c r="U36" s="42">
        <v>0.95558309086652893</v>
      </c>
      <c r="V36" s="43">
        <f t="shared" si="31"/>
        <v>4.4416909133471072E-2</v>
      </c>
      <c r="W36" s="29">
        <f t="shared" si="27"/>
        <v>470998.04142315057</v>
      </c>
      <c r="X36" s="29">
        <f t="shared" si="20"/>
        <v>4101034.053456529</v>
      </c>
      <c r="Y36" s="35">
        <f t="shared" si="28"/>
        <v>41.494560015433116</v>
      </c>
      <c r="Z36" s="36">
        <f t="shared" si="29"/>
        <v>7.759553237676883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5190</v>
      </c>
      <c r="E37">
        <v>7</v>
      </c>
      <c r="F37" s="3">
        <f t="shared" si="21"/>
        <v>1.348747591522158E-3</v>
      </c>
      <c r="G37" s="2">
        <v>0.5</v>
      </c>
      <c r="H37" s="3">
        <f t="shared" si="22"/>
        <v>6.7210753720595307E-3</v>
      </c>
      <c r="I37" s="3">
        <f t="shared" si="23"/>
        <v>0.99327892462794043</v>
      </c>
      <c r="J37" s="5">
        <f t="shared" si="30"/>
        <v>98323.236465927621</v>
      </c>
      <c r="K37" s="5">
        <f t="shared" si="24"/>
        <v>660.83788311233172</v>
      </c>
      <c r="L37" s="5">
        <f t="shared" si="25"/>
        <v>489964.08762185724</v>
      </c>
      <c r="M37" s="5">
        <f t="shared" si="16"/>
        <v>4375043.6667247256</v>
      </c>
      <c r="N37" s="33">
        <f t="shared" si="26"/>
        <v>44.496538397012884</v>
      </c>
      <c r="O37" s="4"/>
      <c r="Q37" s="27" t="s">
        <v>50</v>
      </c>
      <c r="R37" s="29">
        <f t="shared" si="17"/>
        <v>98323.236465927621</v>
      </c>
      <c r="S37" s="29">
        <f t="shared" si="18"/>
        <v>489964.08762185724</v>
      </c>
      <c r="T37" s="35">
        <f t="shared" si="19"/>
        <v>44.496538397012884</v>
      </c>
      <c r="U37" s="42">
        <v>0.95343645724036619</v>
      </c>
      <c r="V37" s="43">
        <f t="shared" si="31"/>
        <v>4.6563542759633814E-2</v>
      </c>
      <c r="W37" s="29">
        <f t="shared" si="27"/>
        <v>467149.62387719192</v>
      </c>
      <c r="X37" s="29">
        <f t="shared" si="20"/>
        <v>3630036.0120333782</v>
      </c>
      <c r="Y37" s="35">
        <f t="shared" si="28"/>
        <v>36.919411346790952</v>
      </c>
      <c r="Z37" s="36">
        <f t="shared" si="29"/>
        <v>7.5771270502219323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5623</v>
      </c>
      <c r="E38">
        <v>9</v>
      </c>
      <c r="F38" s="3">
        <f t="shared" si="21"/>
        <v>1.6005690912324383E-3</v>
      </c>
      <c r="G38" s="2">
        <v>0.5</v>
      </c>
      <c r="H38" s="3">
        <f t="shared" si="22"/>
        <v>7.9709503144097076E-3</v>
      </c>
      <c r="I38" s="3">
        <f t="shared" si="23"/>
        <v>0.99202904968559025</v>
      </c>
      <c r="J38" s="5">
        <f t="shared" si="30"/>
        <v>97662.39858281528</v>
      </c>
      <c r="K38" s="5">
        <f t="shared" si="24"/>
        <v>778.46212668969758</v>
      </c>
      <c r="L38" s="5">
        <f t="shared" si="25"/>
        <v>486365.83759735216</v>
      </c>
      <c r="M38" s="5">
        <f t="shared" si="16"/>
        <v>3885079.5791028687</v>
      </c>
      <c r="N38" s="33">
        <f t="shared" si="26"/>
        <v>39.780710237302003</v>
      </c>
      <c r="O38" s="4"/>
      <c r="Q38" s="27" t="s">
        <v>52</v>
      </c>
      <c r="R38" s="29">
        <f t="shared" si="17"/>
        <v>97662.39858281528</v>
      </c>
      <c r="S38" s="29">
        <f t="shared" si="18"/>
        <v>486365.83759735216</v>
      </c>
      <c r="T38" s="35">
        <f t="shared" si="19"/>
        <v>39.780710237302003</v>
      </c>
      <c r="U38" s="42">
        <v>0.93748024841036759</v>
      </c>
      <c r="V38" s="43">
        <f t="shared" si="31"/>
        <v>6.2519751589632411E-2</v>
      </c>
      <c r="W38" s="29">
        <f t="shared" si="27"/>
        <v>455958.3662490822</v>
      </c>
      <c r="X38" s="29">
        <f t="shared" si="20"/>
        <v>3162886.3881561863</v>
      </c>
      <c r="Y38" s="35">
        <f t="shared" si="28"/>
        <v>32.385917549159288</v>
      </c>
      <c r="Z38" s="36">
        <f t="shared" si="29"/>
        <v>7.3947926881427151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5666</v>
      </c>
      <c r="E39">
        <v>18</v>
      </c>
      <c r="F39" s="3">
        <f t="shared" si="21"/>
        <v>3.1768443346276033E-3</v>
      </c>
      <c r="G39" s="2">
        <v>0.5</v>
      </c>
      <c r="H39" s="3">
        <f t="shared" si="22"/>
        <v>1.5759061460339695E-2</v>
      </c>
      <c r="I39" s="3">
        <f t="shared" si="23"/>
        <v>0.98424093853966033</v>
      </c>
      <c r="J39" s="5">
        <f t="shared" si="30"/>
        <v>96883.936456125579</v>
      </c>
      <c r="K39" s="5">
        <f t="shared" si="24"/>
        <v>1526.7999091317286</v>
      </c>
      <c r="L39" s="5">
        <f t="shared" si="25"/>
        <v>480602.68250779854</v>
      </c>
      <c r="M39" s="5">
        <f t="shared" si="16"/>
        <v>3398713.7415055167</v>
      </c>
      <c r="N39" s="33">
        <f t="shared" si="26"/>
        <v>35.080260627566915</v>
      </c>
      <c r="O39" s="4"/>
      <c r="Q39" s="27" t="s">
        <v>54</v>
      </c>
      <c r="R39" s="29">
        <f t="shared" si="17"/>
        <v>96883.936456125579</v>
      </c>
      <c r="S39" s="29">
        <f t="shared" si="18"/>
        <v>480602.68250779854</v>
      </c>
      <c r="T39" s="35">
        <f t="shared" si="19"/>
        <v>35.080260627566915</v>
      </c>
      <c r="U39" s="42">
        <v>0.91788799906018037</v>
      </c>
      <c r="V39" s="43">
        <f t="shared" si="31"/>
        <v>8.2112000939819629E-2</v>
      </c>
      <c r="W39" s="29">
        <f t="shared" si="27"/>
        <v>441139.43459003838</v>
      </c>
      <c r="X39" s="29">
        <f t="shared" si="20"/>
        <v>2706928.0219071042</v>
      </c>
      <c r="Y39" s="35">
        <f t="shared" si="28"/>
        <v>27.939905426251453</v>
      </c>
      <c r="Z39" s="36">
        <f t="shared" si="29"/>
        <v>7.1403552013154616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4379</v>
      </c>
      <c r="E40">
        <v>20</v>
      </c>
      <c r="F40" s="3">
        <f t="shared" si="21"/>
        <v>4.5672527974423387E-3</v>
      </c>
      <c r="G40" s="2">
        <v>0.5</v>
      </c>
      <c r="H40" s="3">
        <f t="shared" si="22"/>
        <v>2.2578460149017841E-2</v>
      </c>
      <c r="I40" s="3">
        <f t="shared" si="23"/>
        <v>0.97742153985098212</v>
      </c>
      <c r="J40" s="5">
        <f t="shared" si="30"/>
        <v>95357.136546993846</v>
      </c>
      <c r="K40" s="5">
        <f t="shared" si="24"/>
        <v>2153.0173074507534</v>
      </c>
      <c r="L40" s="5">
        <f t="shared" si="25"/>
        <v>471403.13946634234</v>
      </c>
      <c r="M40" s="5">
        <f t="shared" si="16"/>
        <v>2918111.0589977182</v>
      </c>
      <c r="N40" s="33">
        <f t="shared" si="26"/>
        <v>30.601915752363393</v>
      </c>
      <c r="O40" s="4"/>
      <c r="Q40" s="27" t="s">
        <v>56</v>
      </c>
      <c r="R40" s="29">
        <f t="shared" si="17"/>
        <v>95357.136546993846</v>
      </c>
      <c r="S40" s="29">
        <f t="shared" si="18"/>
        <v>471403.13946634234</v>
      </c>
      <c r="T40" s="35">
        <f t="shared" si="19"/>
        <v>30.601915752363393</v>
      </c>
      <c r="U40" s="42">
        <v>0.89571782863194893</v>
      </c>
      <c r="V40" s="43">
        <f t="shared" si="31"/>
        <v>0.10428217136805107</v>
      </c>
      <c r="W40" s="29">
        <f t="shared" si="27"/>
        <v>422244.19649307593</v>
      </c>
      <c r="X40" s="29">
        <f t="shared" si="20"/>
        <v>2265788.5873170658</v>
      </c>
      <c r="Y40" s="35">
        <f t="shared" si="28"/>
        <v>23.761080390668415</v>
      </c>
      <c r="Z40" s="36">
        <f t="shared" si="29"/>
        <v>6.8408353616949782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3878</v>
      </c>
      <c r="E41">
        <v>22</v>
      </c>
      <c r="F41" s="3">
        <f t="shared" si="21"/>
        <v>5.6730273336771534E-3</v>
      </c>
      <c r="G41" s="2">
        <v>0.5</v>
      </c>
      <c r="H41" s="3">
        <f t="shared" si="22"/>
        <v>2.7968471904398676E-2</v>
      </c>
      <c r="I41" s="3">
        <f t="shared" si="23"/>
        <v>0.97203152809560134</v>
      </c>
      <c r="J41" s="5">
        <f t="shared" si="30"/>
        <v>93204.119239543084</v>
      </c>
      <c r="K41" s="5">
        <f t="shared" si="24"/>
        <v>2606.7767903253848</v>
      </c>
      <c r="L41" s="5">
        <f t="shared" si="25"/>
        <v>459503.65422190196</v>
      </c>
      <c r="M41" s="5">
        <f t="shared" si="16"/>
        <v>2446707.9195313756</v>
      </c>
      <c r="N41" s="33">
        <f t="shared" si="26"/>
        <v>26.251070655397893</v>
      </c>
      <c r="O41" s="4"/>
      <c r="Q41" s="27" t="s">
        <v>58</v>
      </c>
      <c r="R41" s="29">
        <f t="shared" si="17"/>
        <v>93204.119239543084</v>
      </c>
      <c r="S41" s="29">
        <f t="shared" si="18"/>
        <v>459503.65422190196</v>
      </c>
      <c r="T41" s="35">
        <f t="shared" si="19"/>
        <v>26.251070655397893</v>
      </c>
      <c r="U41" s="42">
        <v>0.86473435856680392</v>
      </c>
      <c r="V41" s="43">
        <f t="shared" si="31"/>
        <v>0.13526564143319608</v>
      </c>
      <c r="W41" s="29">
        <f t="shared" si="27"/>
        <v>397348.59769267886</v>
      </c>
      <c r="X41" s="29">
        <f t="shared" si="20"/>
        <v>1843544.3908239899</v>
      </c>
      <c r="Y41" s="35">
        <f t="shared" si="28"/>
        <v>19.779644997083366</v>
      </c>
      <c r="Z41" s="36">
        <f t="shared" si="29"/>
        <v>6.4714256583145264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3096</v>
      </c>
      <c r="E42">
        <v>33</v>
      </c>
      <c r="F42" s="3">
        <f t="shared" si="21"/>
        <v>1.065891472868217E-2</v>
      </c>
      <c r="G42" s="2">
        <v>0.5</v>
      </c>
      <c r="H42" s="3">
        <f t="shared" si="22"/>
        <v>5.1911278905143937E-2</v>
      </c>
      <c r="I42" s="3">
        <f t="shared" si="23"/>
        <v>0.94808872109485609</v>
      </c>
      <c r="J42" s="5">
        <f t="shared" si="30"/>
        <v>90597.3424492177</v>
      </c>
      <c r="K42" s="5">
        <f t="shared" si="24"/>
        <v>4703.0239119461758</v>
      </c>
      <c r="L42" s="5">
        <f t="shared" si="25"/>
        <v>441229.15246622299</v>
      </c>
      <c r="M42" s="5">
        <f t="shared" si="16"/>
        <v>1987204.2653094735</v>
      </c>
      <c r="N42" s="33">
        <f t="shared" si="26"/>
        <v>21.934465311974865</v>
      </c>
      <c r="O42" s="4"/>
      <c r="Q42" s="27" t="s">
        <v>60</v>
      </c>
      <c r="R42" s="29">
        <f t="shared" si="17"/>
        <v>90597.3424492177</v>
      </c>
      <c r="S42" s="29">
        <f t="shared" si="18"/>
        <v>441229.15246622299</v>
      </c>
      <c r="T42" s="35">
        <f t="shared" si="19"/>
        <v>21.934465311974865</v>
      </c>
      <c r="U42" s="42">
        <v>0.81758889711164551</v>
      </c>
      <c r="V42" s="43">
        <f t="shared" si="31"/>
        <v>0.18241110288835449</v>
      </c>
      <c r="W42" s="29">
        <f t="shared" si="27"/>
        <v>360744.05613836535</v>
      </c>
      <c r="X42" s="29">
        <f t="shared" si="20"/>
        <v>1446195.793131311</v>
      </c>
      <c r="Y42" s="35">
        <f t="shared" si="28"/>
        <v>15.962894208976863</v>
      </c>
      <c r="Z42" s="36">
        <f t="shared" si="29"/>
        <v>5.9715711029980021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2428</v>
      </c>
      <c r="E43">
        <v>45</v>
      </c>
      <c r="F43" s="3">
        <f t="shared" si="21"/>
        <v>1.8533772652388796E-2</v>
      </c>
      <c r="G43" s="2">
        <v>0.5</v>
      </c>
      <c r="H43" s="3">
        <f t="shared" si="22"/>
        <v>8.856524306238929E-2</v>
      </c>
      <c r="I43" s="3">
        <f t="shared" si="23"/>
        <v>0.91143475693761067</v>
      </c>
      <c r="J43" s="5">
        <f t="shared" si="30"/>
        <v>85894.318537271523</v>
      </c>
      <c r="K43" s="5">
        <f t="shared" si="24"/>
        <v>7607.2511989317427</v>
      </c>
      <c r="L43" s="5">
        <f t="shared" si="25"/>
        <v>410453.46468902827</v>
      </c>
      <c r="M43" s="5">
        <f t="shared" si="16"/>
        <v>1545975.1128432506</v>
      </c>
      <c r="N43" s="33">
        <f t="shared" si="26"/>
        <v>17.998572422137752</v>
      </c>
      <c r="O43" s="4"/>
      <c r="Q43" s="27" t="s">
        <v>62</v>
      </c>
      <c r="R43" s="29">
        <f t="shared" si="17"/>
        <v>85894.318537271523</v>
      </c>
      <c r="S43" s="29">
        <f t="shared" si="18"/>
        <v>410453.46468902827</v>
      </c>
      <c r="T43" s="35">
        <f t="shared" si="19"/>
        <v>17.998572422137752</v>
      </c>
      <c r="U43" s="42">
        <v>0.77888026534586052</v>
      </c>
      <c r="V43" s="43">
        <f t="shared" si="31"/>
        <v>0.22111973465413948</v>
      </c>
      <c r="W43" s="29">
        <f t="shared" si="27"/>
        <v>319694.10348911816</v>
      </c>
      <c r="X43" s="29">
        <f t="shared" si="20"/>
        <v>1085451.7369929457</v>
      </c>
      <c r="Y43" s="35">
        <f t="shared" si="28"/>
        <v>12.637060931124836</v>
      </c>
      <c r="Z43" s="36">
        <f t="shared" si="29"/>
        <v>5.3615114910129158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1721</v>
      </c>
      <c r="E44">
        <v>48</v>
      </c>
      <c r="F44" s="3">
        <f t="shared" si="21"/>
        <v>2.7890761185357351E-2</v>
      </c>
      <c r="G44" s="2">
        <v>0.5</v>
      </c>
      <c r="H44" s="3">
        <f t="shared" si="22"/>
        <v>0.13036393264530147</v>
      </c>
      <c r="I44" s="3">
        <f t="shared" si="23"/>
        <v>0.86963606735469856</v>
      </c>
      <c r="J44" s="5">
        <f t="shared" si="30"/>
        <v>78287.067338339781</v>
      </c>
      <c r="K44" s="5">
        <f t="shared" si="24"/>
        <v>10205.809973493508</v>
      </c>
      <c r="L44" s="5">
        <f t="shared" si="25"/>
        <v>365920.81175796513</v>
      </c>
      <c r="M44" s="5">
        <f t="shared" si="16"/>
        <v>1135521.6481542224</v>
      </c>
      <c r="N44" s="33">
        <f t="shared" si="26"/>
        <v>14.50458788099372</v>
      </c>
      <c r="O44" s="4"/>
      <c r="Q44" s="27" t="s">
        <v>64</v>
      </c>
      <c r="R44" s="29">
        <f t="shared" si="17"/>
        <v>78287.067338339781</v>
      </c>
      <c r="S44" s="29">
        <f t="shared" si="18"/>
        <v>365920.81175796513</v>
      </c>
      <c r="T44" s="35">
        <f t="shared" si="19"/>
        <v>14.50458788099372</v>
      </c>
      <c r="U44" s="42">
        <v>0.71980976748499381</v>
      </c>
      <c r="V44" s="43">
        <f t="shared" si="31"/>
        <v>0.28019023251500619</v>
      </c>
      <c r="W44" s="29">
        <f t="shared" si="27"/>
        <v>263393.37442942109</v>
      </c>
      <c r="X44" s="29">
        <f t="shared" si="20"/>
        <v>765757.6335038275</v>
      </c>
      <c r="Y44" s="35">
        <f t="shared" si="28"/>
        <v>9.7814065533249384</v>
      </c>
      <c r="Z44" s="36">
        <f t="shared" si="29"/>
        <v>4.7231813276687813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1201</v>
      </c>
      <c r="E45">
        <v>60</v>
      </c>
      <c r="F45" s="3">
        <f t="shared" si="21"/>
        <v>4.995836802664446E-2</v>
      </c>
      <c r="G45" s="2">
        <v>0.5</v>
      </c>
      <c r="H45" s="3">
        <f t="shared" si="22"/>
        <v>0.2220577350111029</v>
      </c>
      <c r="I45" s="3">
        <f t="shared" si="23"/>
        <v>0.77794226498889707</v>
      </c>
      <c r="J45" s="5">
        <f t="shared" si="30"/>
        <v>68081.257364846271</v>
      </c>
      <c r="K45" s="5">
        <f t="shared" si="24"/>
        <v>15117.969807145731</v>
      </c>
      <c r="L45" s="5">
        <f t="shared" si="25"/>
        <v>302611.36230636702</v>
      </c>
      <c r="M45" s="5">
        <f t="shared" si="16"/>
        <v>769600.83639625716</v>
      </c>
      <c r="N45" s="33">
        <f t="shared" si="26"/>
        <v>11.304151335983407</v>
      </c>
      <c r="O45" s="4"/>
      <c r="Q45" s="27" t="s">
        <v>66</v>
      </c>
      <c r="R45" s="29">
        <f t="shared" si="17"/>
        <v>68081.257364846271</v>
      </c>
      <c r="S45" s="29">
        <f t="shared" si="18"/>
        <v>302611.36230636702</v>
      </c>
      <c r="T45" s="35">
        <f t="shared" si="19"/>
        <v>11.304151335983407</v>
      </c>
      <c r="U45" s="42">
        <v>0.68480776711742686</v>
      </c>
      <c r="V45" s="43">
        <f t="shared" si="31"/>
        <v>0.31519223288257314</v>
      </c>
      <c r="W45" s="29">
        <f t="shared" si="27"/>
        <v>207230.61132538586</v>
      </c>
      <c r="X45" s="29">
        <f t="shared" si="20"/>
        <v>502364.25907440647</v>
      </c>
      <c r="Y45" s="35">
        <f t="shared" si="28"/>
        <v>7.3788922020380019</v>
      </c>
      <c r="Z45" s="36">
        <f t="shared" si="29"/>
        <v>3.9252591339454055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704</v>
      </c>
      <c r="E46">
        <v>53</v>
      </c>
      <c r="F46" s="3">
        <f t="shared" si="21"/>
        <v>7.5284090909090912E-2</v>
      </c>
      <c r="G46" s="2">
        <v>0.5</v>
      </c>
      <c r="H46" s="3">
        <f t="shared" si="22"/>
        <v>0.31679617453676034</v>
      </c>
      <c r="I46" s="3">
        <f t="shared" si="23"/>
        <v>0.68320382546323966</v>
      </c>
      <c r="J46" s="5">
        <f t="shared" si="30"/>
        <v>52963.28755770054</v>
      </c>
      <c r="K46" s="5">
        <f t="shared" si="24"/>
        <v>16778.566889169928</v>
      </c>
      <c r="L46" s="5">
        <f t="shared" si="25"/>
        <v>222870.0205655779</v>
      </c>
      <c r="M46" s="5">
        <f>L46+M47</f>
        <v>466989.47408989008</v>
      </c>
      <c r="N46" s="33">
        <f t="shared" si="26"/>
        <v>8.8172297382622098</v>
      </c>
      <c r="O46" s="4"/>
      <c r="Q46" s="27" t="s">
        <v>68</v>
      </c>
      <c r="R46" s="29">
        <f t="shared" si="17"/>
        <v>52963.28755770054</v>
      </c>
      <c r="S46" s="29">
        <f t="shared" si="18"/>
        <v>222870.0205655779</v>
      </c>
      <c r="T46" s="35">
        <f t="shared" si="19"/>
        <v>8.8172297382622098</v>
      </c>
      <c r="U46" s="42">
        <v>0.65629805890441617</v>
      </c>
      <c r="V46" s="43">
        <f t="shared" si="31"/>
        <v>0.34370194109558383</v>
      </c>
      <c r="W46" s="29">
        <f t="shared" si="27"/>
        <v>146269.16188517609</v>
      </c>
      <c r="X46" s="29">
        <f>X47+W46</f>
        <v>295133.6477490206</v>
      </c>
      <c r="Y46" s="35">
        <f t="shared" si="28"/>
        <v>5.5724193372152175</v>
      </c>
      <c r="Z46" s="36">
        <f t="shared" si="29"/>
        <v>3.2448104010469923</v>
      </c>
    </row>
    <row r="47" spans="1:26" s="2" customFormat="1" x14ac:dyDescent="0.25">
      <c r="A47" s="12">
        <v>19</v>
      </c>
      <c r="B47" s="13" t="s">
        <v>69</v>
      </c>
      <c r="C47" s="12"/>
      <c r="D47">
        <v>479</v>
      </c>
      <c r="E47">
        <v>71</v>
      </c>
      <c r="F47" s="17">
        <f t="shared" si="21"/>
        <v>0.14822546972860126</v>
      </c>
      <c r="G47" s="12"/>
      <c r="H47" s="17">
        <v>1</v>
      </c>
      <c r="I47" s="17">
        <f t="shared" si="23"/>
        <v>0</v>
      </c>
      <c r="J47" s="21">
        <f t="shared" si="30"/>
        <v>36184.720668530616</v>
      </c>
      <c r="K47" s="21">
        <f t="shared" si="24"/>
        <v>36184.720668530616</v>
      </c>
      <c r="L47" s="21">
        <f>K47/F47</f>
        <v>244119.45352431218</v>
      </c>
      <c r="M47" s="21">
        <f>L47</f>
        <v>244119.45352431218</v>
      </c>
      <c r="N47" s="34">
        <f t="shared" si="26"/>
        <v>6.746478873239437</v>
      </c>
      <c r="O47" s="4"/>
      <c r="Q47" s="30" t="s">
        <v>69</v>
      </c>
      <c r="R47" s="31">
        <f t="shared" si="17"/>
        <v>36184.720668530616</v>
      </c>
      <c r="S47" s="31">
        <f t="shared" si="18"/>
        <v>244119.45352431218</v>
      </c>
      <c r="T47" s="38">
        <f t="shared" si="19"/>
        <v>6.746478873239437</v>
      </c>
      <c r="U47" s="44">
        <v>0.6098018151143324</v>
      </c>
      <c r="V47" s="45">
        <f t="shared" si="31"/>
        <v>0.3901981848856676</v>
      </c>
      <c r="W47" s="31">
        <f t="shared" si="27"/>
        <v>148864.48586384449</v>
      </c>
      <c r="X47" s="31">
        <f>W47</f>
        <v>148864.48586384449</v>
      </c>
      <c r="Y47" s="38">
        <f t="shared" si="28"/>
        <v>4.1140150625319043</v>
      </c>
      <c r="Z47" s="37">
        <f t="shared" si="29"/>
        <v>2.6324638107075327</v>
      </c>
    </row>
    <row r="48" spans="1:26" s="2" customFormat="1" ht="13.2" x14ac:dyDescent="0.25">
      <c r="B48" s="2" t="s">
        <v>70</v>
      </c>
      <c r="D48" s="25">
        <f>SUM(D29:D47)</f>
        <v>62698</v>
      </c>
      <c r="E48" s="25">
        <f>SUM(E29:E47)</f>
        <v>401</v>
      </c>
    </row>
    <row r="51" spans="1:26" s="2" customFormat="1" ht="18" thickBot="1" x14ac:dyDescent="0.35">
      <c r="B51" s="63" t="s">
        <v>89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 x14ac:dyDescent="0.35">
      <c r="A52" s="7"/>
      <c r="B52" s="6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1" t="s">
        <v>14</v>
      </c>
      <c r="S52" s="71"/>
      <c r="T52" s="71"/>
      <c r="U52" s="68" t="s">
        <v>15</v>
      </c>
      <c r="V52" s="72" t="s">
        <v>16</v>
      </c>
      <c r="W52" s="73" t="s">
        <v>17</v>
      </c>
      <c r="X52" s="73" t="s">
        <v>18</v>
      </c>
      <c r="Y52" s="74" t="s">
        <v>19</v>
      </c>
      <c r="Z52" s="74" t="s">
        <v>20</v>
      </c>
    </row>
    <row r="53" spans="1:26" s="10" customFormat="1" ht="35.549999999999997" customHeight="1" thickBot="1" x14ac:dyDescent="0.35">
      <c r="B53" s="6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72"/>
      <c r="W53" s="73"/>
      <c r="X53" s="73"/>
      <c r="Y53" s="74"/>
      <c r="Z53" s="7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1256</v>
      </c>
      <c r="E54" s="49">
        <f>E4+E29</f>
        <v>3</v>
      </c>
      <c r="F54" s="3">
        <f>E54/D54</f>
        <v>2.3885350318471337E-3</v>
      </c>
      <c r="G54" s="2">
        <v>0.3</v>
      </c>
      <c r="H54" s="18">
        <f>C54*F54/(1+(1-G54)*C54*F54)</f>
        <v>2.3845481281297193E-3</v>
      </c>
      <c r="I54" s="18">
        <f>1-H54</f>
        <v>0.99761545187187028</v>
      </c>
      <c r="J54" s="19">
        <v>100000</v>
      </c>
      <c r="K54" s="20">
        <f>J54*H54</f>
        <v>238.45481281297194</v>
      </c>
      <c r="L54" s="20">
        <f>C54*(J55+G54*K54)</f>
        <v>99833.081631030916</v>
      </c>
      <c r="M54" s="5">
        <f t="shared" ref="M54:M70" si="32">L54+M55</f>
        <v>7524277.6442356352</v>
      </c>
      <c r="N54" s="32">
        <f>M54/J54</f>
        <v>75.242776442356359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99833.081631030916</v>
      </c>
      <c r="T54" s="35">
        <f t="shared" ref="T54:T72" si="35">N54</f>
        <v>75.242776442356359</v>
      </c>
      <c r="U54" s="42">
        <v>0.96170886472285344</v>
      </c>
      <c r="V54" s="43">
        <f>1-U54</f>
        <v>3.829113527714656E-2</v>
      </c>
      <c r="W54" s="29">
        <f>S54*U54</f>
        <v>96010.359597162693</v>
      </c>
      <c r="X54" s="29">
        <f t="shared" ref="X54:X70" si="36">X55+W54</f>
        <v>6689035.6156458799</v>
      </c>
      <c r="Y54" s="40">
        <f>X54/R54</f>
        <v>66.890356156458793</v>
      </c>
      <c r="Z54" s="36">
        <f>T54-Y54</f>
        <v>8.3524202858975656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5615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99761.545187187032</v>
      </c>
      <c r="K55" s="5">
        <f t="shared" ref="K55:K72" si="41">J55*H55</f>
        <v>0</v>
      </c>
      <c r="L55" s="5">
        <f t="shared" ref="L55:L71" si="42">C55*(J56+G55*K55)</f>
        <v>399046.18074874813</v>
      </c>
      <c r="M55" s="5">
        <f t="shared" si="32"/>
        <v>7424444.5626046043</v>
      </c>
      <c r="N55" s="33">
        <f t="shared" ref="N55:N72" si="43">M55/J55</f>
        <v>74.421908248050769</v>
      </c>
      <c r="O55" s="4"/>
      <c r="Q55" s="27" t="s">
        <v>36</v>
      </c>
      <c r="R55" s="29">
        <f t="shared" si="33"/>
        <v>99761.545187187032</v>
      </c>
      <c r="S55" s="29">
        <f t="shared" si="34"/>
        <v>399046.18074874813</v>
      </c>
      <c r="T55" s="35">
        <f t="shared" si="35"/>
        <v>74.421908248050769</v>
      </c>
      <c r="U55" s="42">
        <v>0.96170886472285344</v>
      </c>
      <c r="V55" s="43">
        <f>1-U55</f>
        <v>3.829113527714656E-2</v>
      </c>
      <c r="W55" s="29">
        <f t="shared" ref="W55:W72" si="44">S55*U55</f>
        <v>383766.24945986911</v>
      </c>
      <c r="X55" s="29">
        <f t="shared" si="36"/>
        <v>6593025.2560487175</v>
      </c>
      <c r="Y55" s="35">
        <f t="shared" ref="Y55:Y72" si="45">X55/R55</f>
        <v>66.087842200899459</v>
      </c>
      <c r="Z55" s="36">
        <f t="shared" ref="Z55:Z72" si="46">T55-Y55</f>
        <v>8.3340660471513104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6910</v>
      </c>
      <c r="E56" s="49">
        <f t="shared" si="37"/>
        <v>1</v>
      </c>
      <c r="F56" s="3">
        <f t="shared" si="38"/>
        <v>1.447178002894356E-4</v>
      </c>
      <c r="G56" s="2">
        <v>0.5</v>
      </c>
      <c r="H56" s="3">
        <f t="shared" si="39"/>
        <v>7.2332730560578662E-4</v>
      </c>
      <c r="I56" s="3">
        <f t="shared" si="40"/>
        <v>0.99927667269439424</v>
      </c>
      <c r="J56" s="5">
        <f t="shared" ref="J56:J72" si="47">I55*J55</f>
        <v>99761.545187187032</v>
      </c>
      <c r="K56" s="5">
        <f t="shared" si="41"/>
        <v>72.160249683317929</v>
      </c>
      <c r="L56" s="5">
        <f t="shared" si="42"/>
        <v>498627.32531172683</v>
      </c>
      <c r="M56" s="5">
        <f t="shared" si="32"/>
        <v>7025398.3818558557</v>
      </c>
      <c r="N56" s="33">
        <f t="shared" si="43"/>
        <v>70.421908248050769</v>
      </c>
      <c r="O56" s="4"/>
      <c r="Q56" s="27" t="s">
        <v>38</v>
      </c>
      <c r="R56" s="29">
        <f t="shared" si="33"/>
        <v>99761.545187187032</v>
      </c>
      <c r="S56" s="29">
        <f t="shared" si="34"/>
        <v>498627.32531172683</v>
      </c>
      <c r="T56" s="35">
        <f t="shared" si="35"/>
        <v>70.421908248050769</v>
      </c>
      <c r="U56" s="42">
        <v>0.96170886472285344</v>
      </c>
      <c r="V56" s="43">
        <f>1-U56</f>
        <v>3.829113527714656E-2</v>
      </c>
      <c r="W56" s="29">
        <f t="shared" si="44"/>
        <v>479534.31894533371</v>
      </c>
      <c r="X56" s="29">
        <f t="shared" si="36"/>
        <v>6209259.0065888483</v>
      </c>
      <c r="Y56" s="35">
        <f t="shared" si="45"/>
        <v>62.241006742008047</v>
      </c>
      <c r="Z56" s="36">
        <f t="shared" si="46"/>
        <v>8.1809015060427228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7296</v>
      </c>
      <c r="E57" s="49">
        <f t="shared" si="37"/>
        <v>5</v>
      </c>
      <c r="F57" s="3">
        <f t="shared" si="38"/>
        <v>6.8530701754385961E-4</v>
      </c>
      <c r="G57" s="2">
        <v>0.5</v>
      </c>
      <c r="H57" s="3">
        <f t="shared" si="39"/>
        <v>3.4206745570226449E-3</v>
      </c>
      <c r="I57" s="3">
        <f t="shared" si="40"/>
        <v>0.99657932544297734</v>
      </c>
      <c r="J57" s="5">
        <f t="shared" si="47"/>
        <v>99689.38493750371</v>
      </c>
      <c r="K57" s="5">
        <f t="shared" si="41"/>
        <v>341.00494266095541</v>
      </c>
      <c r="L57" s="5">
        <f t="shared" si="42"/>
        <v>497594.41233086609</v>
      </c>
      <c r="M57" s="5">
        <f t="shared" si="32"/>
        <v>6526771.0565441288</v>
      </c>
      <c r="N57" s="33">
        <f t="shared" si="43"/>
        <v>65.471073581563658</v>
      </c>
      <c r="O57" s="4"/>
      <c r="Q57" s="27" t="s">
        <v>40</v>
      </c>
      <c r="R57" s="29">
        <f t="shared" si="33"/>
        <v>99689.38493750371</v>
      </c>
      <c r="S57" s="29">
        <f t="shared" si="34"/>
        <v>497594.41233086609</v>
      </c>
      <c r="T57" s="35">
        <f t="shared" si="35"/>
        <v>65.471073581563658</v>
      </c>
      <c r="U57" s="42">
        <v>0.96170886472285344</v>
      </c>
      <c r="V57" s="43">
        <f>1-U57</f>
        <v>3.829113527714656E-2</v>
      </c>
      <c r="W57" s="29">
        <f t="shared" si="44"/>
        <v>478540.95737515268</v>
      </c>
      <c r="X57" s="29">
        <f t="shared" si="36"/>
        <v>5729724.6876435149</v>
      </c>
      <c r="Y57" s="35">
        <f t="shared" si="45"/>
        <v>57.475775291777936</v>
      </c>
      <c r="Z57" s="36">
        <f t="shared" si="46"/>
        <v>7.9952982897857225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8976</v>
      </c>
      <c r="E58" s="49">
        <f t="shared" si="37"/>
        <v>8</v>
      </c>
      <c r="F58" s="3">
        <f t="shared" si="38"/>
        <v>8.9126559714795004E-4</v>
      </c>
      <c r="G58" s="2">
        <v>0.5</v>
      </c>
      <c r="H58" s="3">
        <f t="shared" si="39"/>
        <v>4.4464206313917292E-3</v>
      </c>
      <c r="I58" s="3">
        <f t="shared" si="40"/>
        <v>0.99555357936860822</v>
      </c>
      <c r="J58" s="5">
        <f t="shared" si="47"/>
        <v>99348.379994842748</v>
      </c>
      <c r="K58" s="5">
        <f t="shared" si="41"/>
        <v>441.74468650441412</v>
      </c>
      <c r="L58" s="5">
        <f t="shared" si="42"/>
        <v>495637.53825795266</v>
      </c>
      <c r="M58" s="5">
        <f t="shared" si="32"/>
        <v>6029176.6442132629</v>
      </c>
      <c r="N58" s="33">
        <f t="shared" si="43"/>
        <v>60.687216485324093</v>
      </c>
      <c r="O58" s="4"/>
      <c r="Q58" s="27" t="s">
        <v>42</v>
      </c>
      <c r="R58" s="29">
        <f t="shared" si="33"/>
        <v>99348.379994842748</v>
      </c>
      <c r="S58" s="29">
        <f t="shared" si="34"/>
        <v>495637.53825795266</v>
      </c>
      <c r="T58" s="35">
        <f t="shared" si="35"/>
        <v>60.687216485324093</v>
      </c>
      <c r="U58" s="42">
        <v>0.96170886472285344</v>
      </c>
      <c r="V58" s="43">
        <f>1-U58</f>
        <v>3.829113527714656E-2</v>
      </c>
      <c r="W58" s="29">
        <f t="shared" si="44"/>
        <v>476659.01423208549</v>
      </c>
      <c r="X58" s="29">
        <f t="shared" si="36"/>
        <v>5251183.730268362</v>
      </c>
      <c r="Y58" s="35">
        <f t="shared" si="45"/>
        <v>52.856259262012678</v>
      </c>
      <c r="Z58" s="36">
        <f t="shared" si="46"/>
        <v>7.8309572233114153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9336</v>
      </c>
      <c r="E59" s="49">
        <f t="shared" si="37"/>
        <v>17</v>
      </c>
      <c r="F59" s="3">
        <f t="shared" si="38"/>
        <v>1.8209083119108825E-3</v>
      </c>
      <c r="G59" s="2">
        <v>0.5</v>
      </c>
      <c r="H59" s="3">
        <f t="shared" si="39"/>
        <v>9.0632830409980263E-3</v>
      </c>
      <c r="I59" s="3">
        <f t="shared" si="40"/>
        <v>0.99093671695900198</v>
      </c>
      <c r="J59" s="5">
        <f t="shared" si="47"/>
        <v>98906.635308338329</v>
      </c>
      <c r="K59" s="5">
        <f t="shared" si="41"/>
        <v>896.41883043223936</v>
      </c>
      <c r="L59" s="5">
        <f t="shared" si="42"/>
        <v>492292.12946561101</v>
      </c>
      <c r="M59" s="5">
        <f t="shared" si="32"/>
        <v>5533539.1059553102</v>
      </c>
      <c r="N59" s="33">
        <f t="shared" si="43"/>
        <v>55.947096862659173</v>
      </c>
      <c r="O59" s="4"/>
      <c r="Q59" s="27" t="s">
        <v>44</v>
      </c>
      <c r="R59" s="29">
        <f t="shared" si="33"/>
        <v>98906.635308338329</v>
      </c>
      <c r="S59" s="29">
        <f t="shared" si="34"/>
        <v>492292.12946561101</v>
      </c>
      <c r="T59" s="35">
        <f t="shared" si="35"/>
        <v>55.947096862659173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474122.45850271918</v>
      </c>
      <c r="X59" s="29">
        <f t="shared" si="36"/>
        <v>4774524.7160362769</v>
      </c>
      <c r="Y59" s="35">
        <f t="shared" si="45"/>
        <v>48.273047618613717</v>
      </c>
      <c r="Z59" s="36">
        <f t="shared" si="46"/>
        <v>7.674049244045456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9040</v>
      </c>
      <c r="E60" s="49">
        <f t="shared" si="37"/>
        <v>9</v>
      </c>
      <c r="F60" s="3">
        <f t="shared" si="38"/>
        <v>9.9557522123893804E-4</v>
      </c>
      <c r="G60" s="2">
        <v>0.5</v>
      </c>
      <c r="H60" s="3">
        <f t="shared" si="39"/>
        <v>4.9655172413793107E-3</v>
      </c>
      <c r="I60" s="3">
        <f t="shared" si="40"/>
        <v>0.99503448275862072</v>
      </c>
      <c r="J60" s="5">
        <f t="shared" si="47"/>
        <v>98010.216477906084</v>
      </c>
      <c r="K60" s="5">
        <f t="shared" si="41"/>
        <v>486.67141975236126</v>
      </c>
      <c r="L60" s="5">
        <f t="shared" si="42"/>
        <v>488834.40384014952</v>
      </c>
      <c r="M60" s="5">
        <f t="shared" si="32"/>
        <v>5041246.9764896994</v>
      </c>
      <c r="N60" s="33">
        <f t="shared" si="43"/>
        <v>51.435933493995705</v>
      </c>
      <c r="O60" s="4"/>
      <c r="Q60" s="27" t="s">
        <v>46</v>
      </c>
      <c r="R60" s="29">
        <f t="shared" si="33"/>
        <v>98010.216477906084</v>
      </c>
      <c r="S60" s="29">
        <f t="shared" si="34"/>
        <v>488834.40384014952</v>
      </c>
      <c r="T60" s="35">
        <f t="shared" si="35"/>
        <v>51.435933493995705</v>
      </c>
      <c r="U60" s="42">
        <v>0.95736753435116873</v>
      </c>
      <c r="V60" s="43">
        <f t="shared" si="48"/>
        <v>4.2632465648831275E-2</v>
      </c>
      <c r="W60" s="29">
        <f t="shared" si="44"/>
        <v>467994.18791046744</v>
      </c>
      <c r="X60" s="29">
        <f t="shared" si="36"/>
        <v>4300402.2575335577</v>
      </c>
      <c r="Y60" s="35">
        <f t="shared" si="45"/>
        <v>43.877081513262183</v>
      </c>
      <c r="Z60" s="36">
        <f t="shared" si="46"/>
        <v>7.5588519807335217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9965</v>
      </c>
      <c r="E61" s="49">
        <f t="shared" si="37"/>
        <v>14</v>
      </c>
      <c r="F61" s="3">
        <f t="shared" si="38"/>
        <v>1.4049172102358254E-3</v>
      </c>
      <c r="G61" s="2">
        <v>0.5</v>
      </c>
      <c r="H61" s="3">
        <f t="shared" si="39"/>
        <v>7.0000000000000001E-3</v>
      </c>
      <c r="I61" s="3">
        <f t="shared" si="40"/>
        <v>0.99299999999999999</v>
      </c>
      <c r="J61" s="5">
        <f t="shared" si="47"/>
        <v>97523.54505815373</v>
      </c>
      <c r="K61" s="5">
        <f t="shared" si="41"/>
        <v>682.66481540707616</v>
      </c>
      <c r="L61" s="5">
        <f t="shared" si="42"/>
        <v>485911.06325225095</v>
      </c>
      <c r="M61" s="5">
        <f t="shared" si="32"/>
        <v>4552412.5726495497</v>
      </c>
      <c r="N61" s="33">
        <f t="shared" si="43"/>
        <v>46.680138318750878</v>
      </c>
      <c r="O61" s="4"/>
      <c r="Q61" s="27" t="s">
        <v>48</v>
      </c>
      <c r="R61" s="29">
        <f t="shared" si="33"/>
        <v>97523.54505815373</v>
      </c>
      <c r="S61" s="29">
        <f t="shared" si="34"/>
        <v>485911.06325225095</v>
      </c>
      <c r="T61" s="35">
        <f t="shared" si="35"/>
        <v>46.680138318750878</v>
      </c>
      <c r="U61" s="42">
        <v>0.95681081085376496</v>
      </c>
      <c r="V61" s="43">
        <f t="shared" si="48"/>
        <v>4.3189189146235041E-2</v>
      </c>
      <c r="W61" s="29">
        <f t="shared" si="44"/>
        <v>464924.9584332013</v>
      </c>
      <c r="X61" s="29">
        <f t="shared" si="36"/>
        <v>3832408.0696230903</v>
      </c>
      <c r="Y61" s="35">
        <f t="shared" si="45"/>
        <v>39.297259624204678</v>
      </c>
      <c r="Z61" s="36">
        <f t="shared" si="46"/>
        <v>7.3828786945461999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10743</v>
      </c>
      <c r="E62" s="49">
        <f t="shared" si="37"/>
        <v>31</v>
      </c>
      <c r="F62" s="3">
        <f t="shared" si="38"/>
        <v>2.8855999255329051E-3</v>
      </c>
      <c r="G62" s="2">
        <v>0.5</v>
      </c>
      <c r="H62" s="3">
        <f t="shared" si="39"/>
        <v>1.4324661522110807E-2</v>
      </c>
      <c r="I62" s="3">
        <f t="shared" si="40"/>
        <v>0.98567533847788924</v>
      </c>
      <c r="J62" s="5">
        <f t="shared" si="47"/>
        <v>96840.880242746658</v>
      </c>
      <c r="K62" s="5">
        <f t="shared" si="41"/>
        <v>1387.2128309806137</v>
      </c>
      <c r="L62" s="5">
        <f t="shared" si="42"/>
        <v>480736.36913628172</v>
      </c>
      <c r="M62" s="5">
        <f t="shared" si="32"/>
        <v>4066501.5093972986</v>
      </c>
      <c r="N62" s="33">
        <f t="shared" si="43"/>
        <v>41.991579374371476</v>
      </c>
      <c r="O62" s="4"/>
      <c r="Q62" s="27" t="s">
        <v>50</v>
      </c>
      <c r="R62" s="29">
        <f t="shared" si="33"/>
        <v>96840.880242746658</v>
      </c>
      <c r="S62" s="29">
        <f t="shared" si="34"/>
        <v>480736.36913628172</v>
      </c>
      <c r="T62" s="35">
        <f t="shared" si="35"/>
        <v>41.991579374371476</v>
      </c>
      <c r="U62" s="42">
        <v>0.94800928093814252</v>
      </c>
      <c r="V62" s="43">
        <f t="shared" si="48"/>
        <v>5.1990719061857482E-2</v>
      </c>
      <c r="W62" s="29">
        <f t="shared" si="44"/>
        <v>455742.53962569986</v>
      </c>
      <c r="X62" s="29">
        <f t="shared" si="36"/>
        <v>3367483.1111898888</v>
      </c>
      <c r="Y62" s="35">
        <f t="shared" si="45"/>
        <v>34.773363302241485</v>
      </c>
      <c r="Z62" s="36">
        <f t="shared" si="46"/>
        <v>7.2182160721299908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11211</v>
      </c>
      <c r="E63" s="49">
        <f t="shared" si="37"/>
        <v>57</v>
      </c>
      <c r="F63" s="3">
        <f t="shared" si="38"/>
        <v>5.0842922130050839E-3</v>
      </c>
      <c r="G63" s="2">
        <v>0.5</v>
      </c>
      <c r="H63" s="3">
        <f t="shared" si="39"/>
        <v>2.5102391333069095E-2</v>
      </c>
      <c r="I63" s="3">
        <f t="shared" si="40"/>
        <v>0.97489760866693087</v>
      </c>
      <c r="J63" s="5">
        <f t="shared" si="47"/>
        <v>95453.667411766044</v>
      </c>
      <c r="K63" s="5">
        <f t="shared" si="41"/>
        <v>2396.1153135467757</v>
      </c>
      <c r="L63" s="5">
        <f t="shared" si="42"/>
        <v>471278.04877496324</v>
      </c>
      <c r="M63" s="5">
        <f t="shared" si="32"/>
        <v>3585765.1402610168</v>
      </c>
      <c r="N63" s="33">
        <f t="shared" si="43"/>
        <v>37.565504160178754</v>
      </c>
      <c r="O63" s="4"/>
      <c r="Q63" s="27" t="s">
        <v>52</v>
      </c>
      <c r="R63" s="29">
        <f t="shared" si="33"/>
        <v>95453.667411766044</v>
      </c>
      <c r="S63" s="29">
        <f t="shared" si="34"/>
        <v>471278.04877496324</v>
      </c>
      <c r="T63" s="35">
        <f t="shared" si="35"/>
        <v>37.565504160178754</v>
      </c>
      <c r="U63" s="42">
        <v>0.94216194080535964</v>
      </c>
      <c r="V63" s="43">
        <f t="shared" si="48"/>
        <v>5.7838059194640357E-2</v>
      </c>
      <c r="W63" s="29">
        <f t="shared" si="44"/>
        <v>444020.24109278229</v>
      </c>
      <c r="X63" s="29">
        <f t="shared" si="36"/>
        <v>2911740.5715641892</v>
      </c>
      <c r="Y63" s="35">
        <f t="shared" si="45"/>
        <v>30.504229439436656</v>
      </c>
      <c r="Z63" s="36">
        <f t="shared" si="46"/>
        <v>7.0612747207420981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11101</v>
      </c>
      <c r="E64" s="49">
        <f t="shared" si="37"/>
        <v>50</v>
      </c>
      <c r="F64" s="3">
        <f t="shared" si="38"/>
        <v>4.504098729844158E-3</v>
      </c>
      <c r="G64" s="2">
        <v>0.5</v>
      </c>
      <c r="H64" s="3">
        <f t="shared" si="39"/>
        <v>2.2269730981649742E-2</v>
      </c>
      <c r="I64" s="3">
        <f t="shared" si="40"/>
        <v>0.97773026901835025</v>
      </c>
      <c r="J64" s="5">
        <f t="shared" si="47"/>
        <v>93057.552098219268</v>
      </c>
      <c r="K64" s="5">
        <f t="shared" si="41"/>
        <v>2072.3666510381986</v>
      </c>
      <c r="L64" s="5">
        <f t="shared" si="42"/>
        <v>460106.84386350086</v>
      </c>
      <c r="M64" s="5">
        <f t="shared" si="32"/>
        <v>3114487.0914860535</v>
      </c>
      <c r="N64" s="33">
        <f t="shared" si="43"/>
        <v>33.468396935681398</v>
      </c>
      <c r="O64" s="4"/>
      <c r="Q64" s="27" t="s">
        <v>54</v>
      </c>
      <c r="R64" s="29">
        <f t="shared" si="33"/>
        <v>93057.552098219268</v>
      </c>
      <c r="S64" s="29">
        <f t="shared" si="34"/>
        <v>460106.84386350086</v>
      </c>
      <c r="T64" s="35">
        <f t="shared" si="35"/>
        <v>33.468396935681398</v>
      </c>
      <c r="U64" s="42">
        <v>0.92489605986448908</v>
      </c>
      <c r="V64" s="43">
        <f t="shared" si="48"/>
        <v>7.5103940135510916E-2</v>
      </c>
      <c r="W64" s="29">
        <f t="shared" si="44"/>
        <v>425551.00700603763</v>
      </c>
      <c r="X64" s="29">
        <f t="shared" si="36"/>
        <v>2467720.3304714067</v>
      </c>
      <c r="Y64" s="35">
        <f t="shared" si="45"/>
        <v>26.518216682368852</v>
      </c>
      <c r="Z64" s="36">
        <f t="shared" si="46"/>
        <v>6.9501802533125456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8597</v>
      </c>
      <c r="E65" s="49">
        <f t="shared" si="37"/>
        <v>59</v>
      </c>
      <c r="F65" s="3">
        <f t="shared" si="38"/>
        <v>6.8628591369082241E-3</v>
      </c>
      <c r="G65" s="2">
        <v>0.5</v>
      </c>
      <c r="H65" s="3">
        <f t="shared" si="39"/>
        <v>3.3735490879981705E-2</v>
      </c>
      <c r="I65" s="3">
        <f t="shared" si="40"/>
        <v>0.96626450912001827</v>
      </c>
      <c r="J65" s="5">
        <f t="shared" si="47"/>
        <v>90985.185447181066</v>
      </c>
      <c r="K65" s="5">
        <f t="shared" si="41"/>
        <v>3069.4298938668212</v>
      </c>
      <c r="L65" s="5">
        <f t="shared" si="42"/>
        <v>447252.35250123829</v>
      </c>
      <c r="M65" s="5">
        <f t="shared" si="32"/>
        <v>2654380.2476225528</v>
      </c>
      <c r="N65" s="33">
        <f t="shared" si="43"/>
        <v>29.173763119529827</v>
      </c>
      <c r="O65" s="4"/>
      <c r="Q65" s="27" t="s">
        <v>56</v>
      </c>
      <c r="R65" s="29">
        <f t="shared" si="33"/>
        <v>90985.185447181066</v>
      </c>
      <c r="S65" s="29">
        <f t="shared" si="34"/>
        <v>447252.35250123829</v>
      </c>
      <c r="T65" s="35">
        <f t="shared" si="35"/>
        <v>29.173763119529827</v>
      </c>
      <c r="U65" s="42">
        <v>0.89970667843387275</v>
      </c>
      <c r="V65" s="43">
        <f t="shared" si="48"/>
        <v>0.10029332156612725</v>
      </c>
      <c r="W65" s="29">
        <f t="shared" si="44"/>
        <v>402395.9284906247</v>
      </c>
      <c r="X65" s="29">
        <f t="shared" si="36"/>
        <v>2042169.3234653692</v>
      </c>
      <c r="Y65" s="35">
        <f t="shared" si="45"/>
        <v>22.445075134246927</v>
      </c>
      <c r="Z65" s="36">
        <f t="shared" si="46"/>
        <v>6.7286879852828996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7346</v>
      </c>
      <c r="E66" s="49">
        <f t="shared" si="37"/>
        <v>55</v>
      </c>
      <c r="F66" s="3">
        <f t="shared" si="38"/>
        <v>7.4870677919956436E-3</v>
      </c>
      <c r="G66" s="2">
        <v>0.5</v>
      </c>
      <c r="H66" s="3">
        <f t="shared" si="39"/>
        <v>3.6747511191287503E-2</v>
      </c>
      <c r="I66" s="3">
        <f t="shared" si="40"/>
        <v>0.9632524888087125</v>
      </c>
      <c r="J66" s="5">
        <f t="shared" si="47"/>
        <v>87915.755553314244</v>
      </c>
      <c r="K66" s="5">
        <f t="shared" si="41"/>
        <v>3230.6852110859118</v>
      </c>
      <c r="L66" s="5">
        <f t="shared" si="42"/>
        <v>431502.0647388564</v>
      </c>
      <c r="M66" s="5">
        <f t="shared" si="32"/>
        <v>2207127.8951213146</v>
      </c>
      <c r="N66" s="33">
        <f t="shared" si="43"/>
        <v>25.105032439638862</v>
      </c>
      <c r="O66" s="4"/>
      <c r="Q66" s="27" t="s">
        <v>58</v>
      </c>
      <c r="R66" s="29">
        <f t="shared" si="33"/>
        <v>87915.755553314244</v>
      </c>
      <c r="S66" s="29">
        <f t="shared" si="34"/>
        <v>431502.0647388564</v>
      </c>
      <c r="T66" s="35">
        <f t="shared" si="35"/>
        <v>25.105032439638862</v>
      </c>
      <c r="U66" s="42">
        <v>0.86438699185239576</v>
      </c>
      <c r="V66" s="43">
        <f t="shared" si="48"/>
        <v>0.13561300814760424</v>
      </c>
      <c r="W66" s="29">
        <f t="shared" si="44"/>
        <v>372984.77171771781</v>
      </c>
      <c r="X66" s="29">
        <f t="shared" si="36"/>
        <v>1639773.3949747444</v>
      </c>
      <c r="Y66" s="35">
        <f t="shared" si="45"/>
        <v>18.651644232077903</v>
      </c>
      <c r="Z66" s="36">
        <f t="shared" si="46"/>
        <v>6.453388207560959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5912</v>
      </c>
      <c r="E67" s="49">
        <f t="shared" si="37"/>
        <v>84</v>
      </c>
      <c r="F67" s="3">
        <f t="shared" si="38"/>
        <v>1.4208389715832206E-2</v>
      </c>
      <c r="G67" s="2">
        <v>0.5</v>
      </c>
      <c r="H67" s="3">
        <f t="shared" si="39"/>
        <v>6.8605031035609276E-2</v>
      </c>
      <c r="I67" s="3">
        <f t="shared" si="40"/>
        <v>0.93139496896439078</v>
      </c>
      <c r="J67" s="5">
        <f t="shared" si="47"/>
        <v>84685.070342228326</v>
      </c>
      <c r="K67" s="5">
        <f t="shared" si="41"/>
        <v>5809.8218790813289</v>
      </c>
      <c r="L67" s="5">
        <f t="shared" si="42"/>
        <v>408900.79701343836</v>
      </c>
      <c r="M67" s="5">
        <f t="shared" si="32"/>
        <v>1775625.8303824582</v>
      </c>
      <c r="N67" s="33">
        <f t="shared" si="43"/>
        <v>20.967401021299498</v>
      </c>
      <c r="O67" s="4"/>
      <c r="Q67" s="27" t="s">
        <v>60</v>
      </c>
      <c r="R67" s="29">
        <f t="shared" si="33"/>
        <v>84685.070342228326</v>
      </c>
      <c r="S67" s="29">
        <f t="shared" si="34"/>
        <v>408900.79701343836</v>
      </c>
      <c r="T67" s="35">
        <f t="shared" si="35"/>
        <v>20.967401021299498</v>
      </c>
      <c r="U67" s="42">
        <v>0.82345390469096191</v>
      </c>
      <c r="V67" s="43">
        <f t="shared" si="48"/>
        <v>0.17654609530903809</v>
      </c>
      <c r="W67" s="29">
        <f t="shared" si="44"/>
        <v>336710.95793196221</v>
      </c>
      <c r="X67" s="29">
        <f t="shared" si="36"/>
        <v>1266788.6232570265</v>
      </c>
      <c r="Y67" s="35">
        <f t="shared" si="45"/>
        <v>14.958818811128042</v>
      </c>
      <c r="Z67" s="36">
        <f t="shared" si="46"/>
        <v>6.0085822101714559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4576</v>
      </c>
      <c r="E68" s="49">
        <f t="shared" si="37"/>
        <v>95</v>
      </c>
      <c r="F68" s="3">
        <f t="shared" si="38"/>
        <v>2.0760489510489512E-2</v>
      </c>
      <c r="G68" s="2">
        <v>0.5</v>
      </c>
      <c r="H68" s="3">
        <f t="shared" si="39"/>
        <v>9.86807936013296E-2</v>
      </c>
      <c r="I68" s="3">
        <f t="shared" si="40"/>
        <v>0.90131920639867036</v>
      </c>
      <c r="J68" s="5">
        <f t="shared" si="47"/>
        <v>78875.248463147</v>
      </c>
      <c r="K68" s="5">
        <f t="shared" si="41"/>
        <v>7783.4721138453988</v>
      </c>
      <c r="L68" s="5">
        <f t="shared" si="42"/>
        <v>374917.56203112146</v>
      </c>
      <c r="M68" s="5">
        <f t="shared" si="32"/>
        <v>1366725.0333690199</v>
      </c>
      <c r="N68" s="33">
        <f t="shared" si="43"/>
        <v>17.327679595299113</v>
      </c>
      <c r="O68" s="4"/>
      <c r="Q68" s="27" t="s">
        <v>62</v>
      </c>
      <c r="R68" s="29">
        <f t="shared" si="33"/>
        <v>78875.248463147</v>
      </c>
      <c r="S68" s="29">
        <f t="shared" si="34"/>
        <v>374917.56203112146</v>
      </c>
      <c r="T68" s="35">
        <f t="shared" si="35"/>
        <v>17.327679595299113</v>
      </c>
      <c r="U68" s="42">
        <v>0.7557222850963411</v>
      </c>
      <c r="V68" s="43">
        <f t="shared" si="48"/>
        <v>0.2442777149036589</v>
      </c>
      <c r="W68" s="29">
        <f t="shared" si="44"/>
        <v>283333.55670090835</v>
      </c>
      <c r="X68" s="29">
        <f t="shared" si="36"/>
        <v>930077.66532506421</v>
      </c>
      <c r="Y68" s="35">
        <f t="shared" si="45"/>
        <v>11.791755759217999</v>
      </c>
      <c r="Z68" s="36">
        <f t="shared" si="46"/>
        <v>5.535923836081114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2999</v>
      </c>
      <c r="E69" s="49">
        <f t="shared" si="37"/>
        <v>112</v>
      </c>
      <c r="F69" s="3">
        <f t="shared" si="38"/>
        <v>3.7345781927309106E-2</v>
      </c>
      <c r="G69" s="2">
        <v>0.5</v>
      </c>
      <c r="H69" s="3">
        <f t="shared" si="39"/>
        <v>0.1707837755413236</v>
      </c>
      <c r="I69" s="3">
        <f t="shared" si="40"/>
        <v>0.82921622445867638</v>
      </c>
      <c r="J69" s="5">
        <f t="shared" si="47"/>
        <v>71091.776349301595</v>
      </c>
      <c r="K69" s="5">
        <f t="shared" si="41"/>
        <v>12141.321974873101</v>
      </c>
      <c r="L69" s="5">
        <f t="shared" si="42"/>
        <v>325105.5768093252</v>
      </c>
      <c r="M69" s="5">
        <f t="shared" si="32"/>
        <v>991807.4713378984</v>
      </c>
      <c r="N69" s="33">
        <f t="shared" si="43"/>
        <v>13.951085797389023</v>
      </c>
      <c r="O69" s="4"/>
      <c r="Q69" s="27" t="s">
        <v>64</v>
      </c>
      <c r="R69" s="29">
        <f t="shared" si="33"/>
        <v>71091.776349301595</v>
      </c>
      <c r="S69" s="29">
        <f t="shared" si="34"/>
        <v>325105.5768093252</v>
      </c>
      <c r="T69" s="35">
        <f t="shared" si="35"/>
        <v>13.951085797389023</v>
      </c>
      <c r="U69" s="42">
        <v>0.69850988448397933</v>
      </c>
      <c r="V69" s="43">
        <f t="shared" si="48"/>
        <v>0.30149011551602067</v>
      </c>
      <c r="W69" s="29">
        <f t="shared" si="44"/>
        <v>227089.45890217921</v>
      </c>
      <c r="X69" s="29">
        <f t="shared" si="36"/>
        <v>646744.10862415587</v>
      </c>
      <c r="Y69" s="35">
        <f t="shared" si="45"/>
        <v>9.0973125421209069</v>
      </c>
      <c r="Z69" s="36">
        <f t="shared" si="46"/>
        <v>4.8537732552681163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2076</v>
      </c>
      <c r="E70" s="49">
        <f t="shared" si="37"/>
        <v>113</v>
      </c>
      <c r="F70" s="3">
        <f t="shared" si="38"/>
        <v>5.4431599229287093E-2</v>
      </c>
      <c r="G70" s="2">
        <v>0.5</v>
      </c>
      <c r="H70" s="3">
        <f t="shared" si="39"/>
        <v>0.23955904176383297</v>
      </c>
      <c r="I70" s="3">
        <f t="shared" si="40"/>
        <v>0.76044095823616709</v>
      </c>
      <c r="J70" s="5">
        <f t="shared" si="47"/>
        <v>58950.454374428489</v>
      </c>
      <c r="K70" s="5">
        <f t="shared" si="41"/>
        <v>14122.114361480644</v>
      </c>
      <c r="L70" s="5">
        <f t="shared" si="42"/>
        <v>259446.98596844086</v>
      </c>
      <c r="M70" s="5">
        <f t="shared" si="32"/>
        <v>666701.89452857326</v>
      </c>
      <c r="N70" s="33">
        <f t="shared" si="43"/>
        <v>11.309529359925936</v>
      </c>
      <c r="O70" s="4"/>
      <c r="Q70" s="27" t="s">
        <v>66</v>
      </c>
      <c r="R70" s="29">
        <f t="shared" si="33"/>
        <v>58950.454374428489</v>
      </c>
      <c r="S70" s="29">
        <f t="shared" si="34"/>
        <v>259446.98596844086</v>
      </c>
      <c r="T70" s="35">
        <f t="shared" si="35"/>
        <v>11.309529359925936</v>
      </c>
      <c r="U70" s="42">
        <v>0.67065690345363116</v>
      </c>
      <c r="V70" s="43">
        <f t="shared" si="48"/>
        <v>0.32934309654636884</v>
      </c>
      <c r="W70" s="29">
        <f t="shared" si="44"/>
        <v>173999.91221997223</v>
      </c>
      <c r="X70" s="29">
        <f t="shared" si="36"/>
        <v>419654.64972197666</v>
      </c>
      <c r="Y70" s="35">
        <f t="shared" si="45"/>
        <v>7.1187687045888879</v>
      </c>
      <c r="Z70" s="36">
        <f t="shared" si="46"/>
        <v>4.1907606553370478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1184</v>
      </c>
      <c r="E71" s="49">
        <f t="shared" si="37"/>
        <v>93</v>
      </c>
      <c r="F71" s="3">
        <f t="shared" si="38"/>
        <v>7.85472972972973E-2</v>
      </c>
      <c r="G71" s="2">
        <v>0.5</v>
      </c>
      <c r="H71" s="3">
        <f t="shared" si="39"/>
        <v>0.32827391457818572</v>
      </c>
      <c r="I71" s="3">
        <f t="shared" si="40"/>
        <v>0.67172608542181433</v>
      </c>
      <c r="J71" s="5">
        <f t="shared" si="47"/>
        <v>44828.340012947847</v>
      </c>
      <c r="K71" s="5">
        <f t="shared" si="41"/>
        <v>14715.974660092306</v>
      </c>
      <c r="L71" s="5">
        <f t="shared" si="42"/>
        <v>187351.76341450849</v>
      </c>
      <c r="M71" s="5">
        <f>L71+M72</f>
        <v>407254.90856013243</v>
      </c>
      <c r="N71" s="33">
        <f t="shared" si="43"/>
        <v>9.0847644245248489</v>
      </c>
      <c r="O71" s="4"/>
      <c r="Q71" s="27" t="s">
        <v>68</v>
      </c>
      <c r="R71" s="29">
        <f t="shared" si="33"/>
        <v>44828.340012947847</v>
      </c>
      <c r="S71" s="29">
        <f t="shared" si="34"/>
        <v>187351.76341450849</v>
      </c>
      <c r="T71" s="35">
        <f t="shared" si="35"/>
        <v>9.0847644245248489</v>
      </c>
      <c r="U71" s="42">
        <v>0.63527807449444496</v>
      </c>
      <c r="V71" s="43">
        <f t="shared" si="48"/>
        <v>0.36472192550555504</v>
      </c>
      <c r="W71" s="29">
        <f t="shared" si="44"/>
        <v>119020.46751510775</v>
      </c>
      <c r="X71" s="29">
        <f>X72+W71</f>
        <v>245654.73750200443</v>
      </c>
      <c r="Y71" s="35">
        <f t="shared" si="45"/>
        <v>5.4798981499437973</v>
      </c>
      <c r="Z71" s="36">
        <f t="shared" si="46"/>
        <v>3.6048662745810516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796</v>
      </c>
      <c r="E72" s="50">
        <f t="shared" si="37"/>
        <v>109</v>
      </c>
      <c r="F72" s="17">
        <f t="shared" si="38"/>
        <v>0.13693467336683418</v>
      </c>
      <c r="G72" s="12"/>
      <c r="H72" s="17">
        <v>1</v>
      </c>
      <c r="I72" s="17">
        <f t="shared" si="40"/>
        <v>0</v>
      </c>
      <c r="J72" s="21">
        <f t="shared" si="47"/>
        <v>30112.365352855544</v>
      </c>
      <c r="K72" s="21">
        <f t="shared" si="41"/>
        <v>30112.365352855544</v>
      </c>
      <c r="L72" s="21">
        <f>K72/F72</f>
        <v>219903.14514562394</v>
      </c>
      <c r="M72" s="21">
        <f>L72</f>
        <v>219903.14514562394</v>
      </c>
      <c r="N72" s="34">
        <f t="shared" si="43"/>
        <v>7.3027522935779805</v>
      </c>
      <c r="O72" s="4"/>
      <c r="Q72" s="30" t="s">
        <v>69</v>
      </c>
      <c r="R72" s="31">
        <f t="shared" si="33"/>
        <v>30112.365352855544</v>
      </c>
      <c r="S72" s="31">
        <f t="shared" si="34"/>
        <v>219903.14514562394</v>
      </c>
      <c r="T72" s="38">
        <f t="shared" si="35"/>
        <v>7.3027522935779805</v>
      </c>
      <c r="U72" s="44">
        <v>0.57586384179742911</v>
      </c>
      <c r="V72" s="45">
        <f t="shared" si="48"/>
        <v>0.42413615820257089</v>
      </c>
      <c r="W72" s="31">
        <f t="shared" si="44"/>
        <v>126634.26998689667</v>
      </c>
      <c r="X72" s="31">
        <f>W72</f>
        <v>126634.26998689667</v>
      </c>
      <c r="Y72" s="38">
        <f t="shared" si="45"/>
        <v>4.2053909914748031</v>
      </c>
      <c r="Z72" s="37">
        <f t="shared" si="46"/>
        <v>3.0973613021031774</v>
      </c>
    </row>
    <row r="73" spans="1:26" s="2" customFormat="1" ht="13.2" x14ac:dyDescent="0.25">
      <c r="B73" s="2" t="s">
        <v>70</v>
      </c>
      <c r="D73" s="25">
        <f>SUM(D54:D72)</f>
        <v>124935</v>
      </c>
      <c r="E73" s="25">
        <f>SUM(E54:E72)</f>
        <v>915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72.13199865323827</v>
      </c>
      <c r="F78" s="54">
        <f>$Y$4</f>
        <v>65.47952815507071</v>
      </c>
      <c r="G78" s="54">
        <f>E78-F78</f>
        <v>6.6524704981675598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78.574697957358453</v>
      </c>
      <c r="F79" s="54">
        <f>$Y$29</f>
        <v>69.738014381530633</v>
      </c>
      <c r="G79" s="54">
        <f t="shared" ref="G79:G80" si="49">E79-F79</f>
        <v>8.8366835758278199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75.242776442356359</v>
      </c>
      <c r="F80" s="54">
        <f>$Y$54</f>
        <v>66.890356156458793</v>
      </c>
      <c r="G80" s="54">
        <f t="shared" si="49"/>
        <v>8.3524202858975656</v>
      </c>
    </row>
  </sheetData>
  <mergeCells count="30"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B1:N1"/>
    <mergeCell ref="B2:B3"/>
    <mergeCell ref="B26:N26"/>
    <mergeCell ref="B27:B28"/>
    <mergeCell ref="B51:N51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69" workbookViewId="0">
      <selection activeCell="D78" sqref="D7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9" t="s">
        <v>87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 x14ac:dyDescent="0.25">
      <c r="A2" s="7"/>
      <c r="B2" s="6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8" t="s">
        <v>15</v>
      </c>
      <c r="V2" s="68" t="s">
        <v>16</v>
      </c>
      <c r="W2" s="69" t="s">
        <v>17</v>
      </c>
      <c r="X2" s="69" t="s">
        <v>18</v>
      </c>
      <c r="Y2" s="70" t="s">
        <v>19</v>
      </c>
      <c r="Z2" s="70" t="s">
        <v>20</v>
      </c>
    </row>
    <row r="3" spans="1:26" s="10" customFormat="1" ht="23.25" customHeight="1" thickBot="1" x14ac:dyDescent="0.35">
      <c r="B3" s="6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69"/>
      <c r="X3" s="69"/>
      <c r="Y3" s="70"/>
      <c r="Z3" s="70"/>
    </row>
    <row r="4" spans="1:26" s="2" customFormat="1" x14ac:dyDescent="0.25">
      <c r="A4" s="2">
        <v>1</v>
      </c>
      <c r="B4" s="1">
        <v>0</v>
      </c>
      <c r="C4" s="1">
        <v>1</v>
      </c>
      <c r="D4">
        <v>649</v>
      </c>
      <c r="E4">
        <v>2</v>
      </c>
      <c r="F4" s="3">
        <f>E4/D4</f>
        <v>3.0816640986132513E-3</v>
      </c>
      <c r="G4" s="2">
        <v>0.3</v>
      </c>
      <c r="H4" s="18">
        <f>C4*F4/(1+(1-G4)*C4*F4)</f>
        <v>3.0750307503075031E-3</v>
      </c>
      <c r="I4" s="18">
        <f>1-H4</f>
        <v>0.99692496924969254</v>
      </c>
      <c r="J4" s="41">
        <v>100000</v>
      </c>
      <c r="K4" s="20">
        <f>J4*H4</f>
        <v>307.50307503075032</v>
      </c>
      <c r="L4" s="20">
        <f>C4*(J5+G4*K4)</f>
        <v>99784.747847478473</v>
      </c>
      <c r="M4" s="5">
        <f t="shared" ref="M4:M20" si="0">L4+M5</f>
        <v>7209832.6690582233</v>
      </c>
      <c r="N4" s="32">
        <f>M4/J4</f>
        <v>72.098326690582226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99784.747847478473</v>
      </c>
      <c r="T4" s="35">
        <f t="shared" ref="T4:T22" si="3">N4</f>
        <v>72.098326690582226</v>
      </c>
      <c r="U4" s="42">
        <v>0.96680194174873568</v>
      </c>
      <c r="V4" s="43">
        <f>1-U4</f>
        <v>3.3198058251264317E-2</v>
      </c>
      <c r="W4" s="29">
        <f>S4*U4</f>
        <v>96472.087975850154</v>
      </c>
      <c r="X4" s="29">
        <f t="shared" ref="X4:X20" si="4">X5+W4</f>
        <v>6536945.7111244472</v>
      </c>
      <c r="Y4" s="40">
        <f>X4/R4</f>
        <v>65.369457111244472</v>
      </c>
      <c r="Z4" s="36">
        <f>T4-Y4</f>
        <v>6.7288695793377542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2827</v>
      </c>
      <c r="E5">
        <v>1</v>
      </c>
      <c r="F5" s="3">
        <f t="shared" ref="F5:F22" si="5">E5/D5</f>
        <v>3.5373187124159886E-4</v>
      </c>
      <c r="G5" s="2">
        <v>0.4</v>
      </c>
      <c r="H5" s="3">
        <f t="shared" ref="H5:H21" si="6">C5*F5/(1+(1-G5)*C5*F5)</f>
        <v>1.413727292005372E-3</v>
      </c>
      <c r="I5" s="3">
        <f t="shared" ref="I5:I22" si="7">1-H5</f>
        <v>0.9985862727079946</v>
      </c>
      <c r="J5" s="5">
        <f>I4*J4</f>
        <v>99692.496924969251</v>
      </c>
      <c r="K5" s="5">
        <f t="shared" ref="K5:K22" si="8">J5*H5</f>
        <v>140.93800371099064</v>
      </c>
      <c r="L5" s="5">
        <f t="shared" ref="L5:L21" si="9">C5*(J6+G5*K5)</f>
        <v>398431.73649097059</v>
      </c>
      <c r="M5" s="5">
        <f t="shared" si="0"/>
        <v>7110047.9212107444</v>
      </c>
      <c r="N5" s="33">
        <f t="shared" ref="N5:N22" si="10">M5/J5</f>
        <v>71.319789758720972</v>
      </c>
      <c r="O5" s="4"/>
      <c r="Q5" s="27" t="s">
        <v>36</v>
      </c>
      <c r="R5" s="29">
        <f t="shared" si="1"/>
        <v>99692.496924969251</v>
      </c>
      <c r="S5" s="29">
        <f t="shared" si="2"/>
        <v>398431.73649097059</v>
      </c>
      <c r="T5" s="35">
        <f t="shared" si="3"/>
        <v>71.319789758720972</v>
      </c>
      <c r="U5" s="42">
        <v>0.96680194174873568</v>
      </c>
      <c r="V5" s="43">
        <f>1-U5</f>
        <v>3.3198058251264317E-2</v>
      </c>
      <c r="W5" s="29">
        <f t="shared" ref="W5:W22" si="11">S5*U5</f>
        <v>385204.57649379096</v>
      </c>
      <c r="X5" s="29">
        <f t="shared" si="4"/>
        <v>6440473.6231485968</v>
      </c>
      <c r="Y5" s="35">
        <f t="shared" ref="Y5:Y22" si="12">X5/R5</f>
        <v>64.603393653544842</v>
      </c>
      <c r="Z5" s="36">
        <f t="shared" ref="Z5:Z22" si="13">T5-Y5</f>
        <v>6.7163961051761305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3597</v>
      </c>
      <c r="E6">
        <v>3</v>
      </c>
      <c r="F6" s="3">
        <f t="shared" si="5"/>
        <v>8.3402835696413675E-4</v>
      </c>
      <c r="G6" s="2">
        <v>0.5</v>
      </c>
      <c r="H6" s="3">
        <f t="shared" si="6"/>
        <v>4.1614648356221393E-3</v>
      </c>
      <c r="I6" s="3">
        <f t="shared" si="7"/>
        <v>0.99583853516437781</v>
      </c>
      <c r="J6" s="5">
        <f t="shared" ref="J6:J22" si="14">I5*J5</f>
        <v>99551.558921258256</v>
      </c>
      <c r="K6" s="5">
        <f t="shared" si="8"/>
        <v>414.28031178218168</v>
      </c>
      <c r="L6" s="5">
        <f t="shared" si="9"/>
        <v>496722.09382683574</v>
      </c>
      <c r="M6" s="5">
        <f t="shared" si="0"/>
        <v>6711616.1847197739</v>
      </c>
      <c r="N6" s="33">
        <f t="shared" si="10"/>
        <v>67.418494069273422</v>
      </c>
      <c r="O6" s="4"/>
      <c r="Q6" s="27" t="s">
        <v>38</v>
      </c>
      <c r="R6" s="29">
        <f t="shared" si="1"/>
        <v>99551.558921258256</v>
      </c>
      <c r="S6" s="29">
        <f t="shared" si="2"/>
        <v>496722.09382683574</v>
      </c>
      <c r="T6" s="35">
        <f t="shared" si="3"/>
        <v>67.418494069273422</v>
      </c>
      <c r="U6" s="42">
        <v>0.96680194174873568</v>
      </c>
      <c r="V6" s="43">
        <f>1-U6</f>
        <v>3.3198058251264317E-2</v>
      </c>
      <c r="W6" s="29">
        <f t="shared" si="11"/>
        <v>480231.88482128247</v>
      </c>
      <c r="X6" s="29">
        <f t="shared" si="4"/>
        <v>6055269.0466548055</v>
      </c>
      <c r="Y6" s="35">
        <f t="shared" si="12"/>
        <v>60.825456801176848</v>
      </c>
      <c r="Z6" s="36">
        <f t="shared" si="13"/>
        <v>6.5930372680965732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3670</v>
      </c>
      <c r="E7">
        <v>3</v>
      </c>
      <c r="F7" s="3">
        <f t="shared" si="5"/>
        <v>8.1743869209809268E-4</v>
      </c>
      <c r="G7" s="2">
        <v>0.5</v>
      </c>
      <c r="H7" s="3">
        <f t="shared" si="6"/>
        <v>4.0788579197824611E-3</v>
      </c>
      <c r="I7" s="3">
        <f t="shared" si="7"/>
        <v>0.99592114208021754</v>
      </c>
      <c r="J7" s="5">
        <f t="shared" si="14"/>
        <v>99137.278609476067</v>
      </c>
      <c r="K7" s="5">
        <f t="shared" si="8"/>
        <v>404.36687400194182</v>
      </c>
      <c r="L7" s="5">
        <f t="shared" si="9"/>
        <v>494675.47586237546</v>
      </c>
      <c r="M7" s="5">
        <f t="shared" si="0"/>
        <v>6214894.090892938</v>
      </c>
      <c r="N7" s="33">
        <f t="shared" si="10"/>
        <v>62.68977904240036</v>
      </c>
      <c r="O7" s="4"/>
      <c r="Q7" s="27" t="s">
        <v>40</v>
      </c>
      <c r="R7" s="29">
        <f t="shared" si="1"/>
        <v>99137.278609476067</v>
      </c>
      <c r="S7" s="29">
        <f t="shared" si="2"/>
        <v>494675.47586237546</v>
      </c>
      <c r="T7" s="35">
        <f t="shared" si="3"/>
        <v>62.68977904240036</v>
      </c>
      <c r="U7" s="42">
        <v>0.96680194174873568</v>
      </c>
      <c r="V7" s="43">
        <f>1-U7</f>
        <v>3.3198058251264317E-2</v>
      </c>
      <c r="W7" s="29">
        <f t="shared" si="11"/>
        <v>478253.21059922443</v>
      </c>
      <c r="X7" s="29">
        <f t="shared" si="4"/>
        <v>5575037.1618335228</v>
      </c>
      <c r="Y7" s="35">
        <f t="shared" si="12"/>
        <v>56.235527543527219</v>
      </c>
      <c r="Z7" s="36">
        <f t="shared" si="13"/>
        <v>6.4542514988731412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4468</v>
      </c>
      <c r="E8">
        <v>9</v>
      </c>
      <c r="F8" s="3">
        <f t="shared" si="5"/>
        <v>2.0143240823634737E-3</v>
      </c>
      <c r="G8" s="2">
        <v>0.5</v>
      </c>
      <c r="H8" s="3">
        <f t="shared" si="6"/>
        <v>1.0021155773299187E-2</v>
      </c>
      <c r="I8" s="3">
        <f t="shared" si="7"/>
        <v>0.98997884422670079</v>
      </c>
      <c r="J8" s="5">
        <f t="shared" si="14"/>
        <v>98732.911735474117</v>
      </c>
      <c r="K8" s="5">
        <f t="shared" si="8"/>
        <v>989.41788845258554</v>
      </c>
      <c r="L8" s="5">
        <f t="shared" si="9"/>
        <v>491191.0139562391</v>
      </c>
      <c r="M8" s="5">
        <f t="shared" si="0"/>
        <v>5720218.6150305625</v>
      </c>
      <c r="N8" s="33">
        <f t="shared" si="10"/>
        <v>57.936290082847052</v>
      </c>
      <c r="O8" s="4"/>
      <c r="Q8" s="27" t="s">
        <v>42</v>
      </c>
      <c r="R8" s="29">
        <f t="shared" si="1"/>
        <v>98732.911735474117</v>
      </c>
      <c r="S8" s="29">
        <f t="shared" si="2"/>
        <v>491191.0139562391</v>
      </c>
      <c r="T8" s="35">
        <f t="shared" si="3"/>
        <v>57.936290082847052</v>
      </c>
      <c r="U8" s="42">
        <v>0.96680194174873568</v>
      </c>
      <c r="V8" s="43">
        <f>1-U8</f>
        <v>3.3198058251264317E-2</v>
      </c>
      <c r="W8" s="29">
        <f t="shared" si="11"/>
        <v>474884.42606242228</v>
      </c>
      <c r="X8" s="29">
        <f t="shared" si="4"/>
        <v>5096783.9512342988</v>
      </c>
      <c r="Y8" s="35">
        <f t="shared" si="12"/>
        <v>51.621934992554827</v>
      </c>
      <c r="Z8" s="36">
        <f t="shared" si="13"/>
        <v>6.3143550902922243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4831</v>
      </c>
      <c r="E9">
        <v>10</v>
      </c>
      <c r="F9" s="3">
        <f t="shared" si="5"/>
        <v>2.0699648105982197E-3</v>
      </c>
      <c r="G9" s="2">
        <v>0.5</v>
      </c>
      <c r="H9" s="3">
        <f t="shared" si="6"/>
        <v>1.0296540362438222E-2</v>
      </c>
      <c r="I9" s="3">
        <f t="shared" si="7"/>
        <v>0.98970345963756179</v>
      </c>
      <c r="J9" s="5">
        <f t="shared" si="14"/>
        <v>97743.493847021527</v>
      </c>
      <c r="K9" s="5">
        <f t="shared" si="8"/>
        <v>1006.4198295615892</v>
      </c>
      <c r="L9" s="5">
        <f t="shared" si="9"/>
        <v>486201.41966120363</v>
      </c>
      <c r="M9" s="5">
        <f t="shared" si="0"/>
        <v>5229027.6010743231</v>
      </c>
      <c r="N9" s="33">
        <f t="shared" si="10"/>
        <v>53.497449244634957</v>
      </c>
      <c r="O9" s="4"/>
      <c r="Q9" s="27" t="s">
        <v>44</v>
      </c>
      <c r="R9" s="29">
        <f t="shared" si="1"/>
        <v>97743.493847021527</v>
      </c>
      <c r="S9" s="29">
        <f t="shared" si="2"/>
        <v>486201.41966120363</v>
      </c>
      <c r="T9" s="35">
        <f t="shared" si="3"/>
        <v>53.497449244634957</v>
      </c>
      <c r="U9" s="42">
        <v>0.9555940589531835</v>
      </c>
      <c r="V9" s="43">
        <f t="shared" ref="V9:V22" si="15">1-U9</f>
        <v>4.4405941046816499E-2</v>
      </c>
      <c r="W9" s="29">
        <f t="shared" si="11"/>
        <v>464611.18808284972</v>
      </c>
      <c r="X9" s="29">
        <f t="shared" si="4"/>
        <v>4621899.5251718769</v>
      </c>
      <c r="Y9" s="35">
        <f t="shared" si="12"/>
        <v>47.286006907074736</v>
      </c>
      <c r="Z9" s="36">
        <f t="shared" si="13"/>
        <v>6.2114423375602215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4604</v>
      </c>
      <c r="E10">
        <v>12</v>
      </c>
      <c r="F10" s="3">
        <f t="shared" si="5"/>
        <v>2.6064291920069507E-3</v>
      </c>
      <c r="G10" s="2">
        <v>0.5</v>
      </c>
      <c r="H10" s="3">
        <f t="shared" si="6"/>
        <v>1.2947777298230472E-2</v>
      </c>
      <c r="I10" s="3">
        <f t="shared" si="7"/>
        <v>0.98705222270176951</v>
      </c>
      <c r="J10" s="5">
        <f t="shared" si="14"/>
        <v>96737.074017459934</v>
      </c>
      <c r="K10" s="5">
        <f t="shared" si="8"/>
        <v>1252.5300908605086</v>
      </c>
      <c r="L10" s="5">
        <f t="shared" si="9"/>
        <v>480554.04486014834</v>
      </c>
      <c r="M10" s="5">
        <f t="shared" si="0"/>
        <v>4742826.1814131197</v>
      </c>
      <c r="N10" s="33">
        <f t="shared" si="10"/>
        <v>49.028009473979893</v>
      </c>
      <c r="O10" s="4"/>
      <c r="Q10" s="27" t="s">
        <v>46</v>
      </c>
      <c r="R10" s="29">
        <f t="shared" si="1"/>
        <v>96737.074017459934</v>
      </c>
      <c r="S10" s="29">
        <f t="shared" si="2"/>
        <v>480554.04486014834</v>
      </c>
      <c r="T10" s="35">
        <f t="shared" si="3"/>
        <v>49.028009473979893</v>
      </c>
      <c r="U10" s="42">
        <v>0.96363095511775332</v>
      </c>
      <c r="V10" s="43">
        <f t="shared" si="15"/>
        <v>3.6369044882246682E-2</v>
      </c>
      <c r="W10" s="29">
        <f t="shared" si="11"/>
        <v>463076.75323428441</v>
      </c>
      <c r="X10" s="29">
        <f t="shared" si="4"/>
        <v>4157288.3370890268</v>
      </c>
      <c r="Y10" s="35">
        <f t="shared" si="12"/>
        <v>42.975130055501616</v>
      </c>
      <c r="Z10" s="36">
        <f t="shared" si="13"/>
        <v>6.0528794184782768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4904</v>
      </c>
      <c r="E11">
        <v>16</v>
      </c>
      <c r="F11" s="3">
        <f t="shared" si="5"/>
        <v>3.2626427406199023E-3</v>
      </c>
      <c r="G11" s="2">
        <v>0.5</v>
      </c>
      <c r="H11" s="3">
        <f t="shared" si="6"/>
        <v>1.6181229773462785E-2</v>
      </c>
      <c r="I11" s="3">
        <f t="shared" si="7"/>
        <v>0.98381877022653719</v>
      </c>
      <c r="J11" s="5">
        <f t="shared" si="14"/>
        <v>95484.543926599421</v>
      </c>
      <c r="K11" s="5">
        <f t="shared" si="8"/>
        <v>1545.0573450906056</v>
      </c>
      <c r="L11" s="5">
        <f t="shared" si="9"/>
        <v>473560.07627027057</v>
      </c>
      <c r="M11" s="5">
        <f t="shared" si="0"/>
        <v>4262272.1365529709</v>
      </c>
      <c r="N11" s="33">
        <f t="shared" si="10"/>
        <v>44.638346283870312</v>
      </c>
      <c r="O11" s="4"/>
      <c r="Q11" s="27" t="s">
        <v>48</v>
      </c>
      <c r="R11" s="29">
        <f t="shared" si="1"/>
        <v>95484.543926599421</v>
      </c>
      <c r="S11" s="29">
        <f t="shared" si="2"/>
        <v>473560.07627027057</v>
      </c>
      <c r="T11" s="35">
        <f t="shared" si="3"/>
        <v>44.638346283870312</v>
      </c>
      <c r="U11" s="42">
        <v>0.96005435016735896</v>
      </c>
      <c r="V11" s="43">
        <f t="shared" si="15"/>
        <v>3.9945649832641039E-2</v>
      </c>
      <c r="W11" s="29">
        <f t="shared" si="11"/>
        <v>454643.41128885956</v>
      </c>
      <c r="X11" s="29">
        <f t="shared" si="4"/>
        <v>3694211.5838547423</v>
      </c>
      <c r="Y11" s="35">
        <f t="shared" si="12"/>
        <v>38.689105397985095</v>
      </c>
      <c r="Z11" s="36">
        <f t="shared" si="13"/>
        <v>5.9492408858852173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5490</v>
      </c>
      <c r="E12">
        <v>25</v>
      </c>
      <c r="F12" s="3">
        <f t="shared" si="5"/>
        <v>4.5537340619307837E-3</v>
      </c>
      <c r="G12" s="2">
        <v>0.5</v>
      </c>
      <c r="H12" s="3">
        <f t="shared" si="6"/>
        <v>2.2512381809995496E-2</v>
      </c>
      <c r="I12" s="3">
        <f t="shared" si="7"/>
        <v>0.97748761819000451</v>
      </c>
      <c r="J12" s="5">
        <f t="shared" si="14"/>
        <v>93939.486581508812</v>
      </c>
      <c r="K12" s="5">
        <f t="shared" si="8"/>
        <v>2114.8015889578751</v>
      </c>
      <c r="L12" s="5">
        <f t="shared" si="9"/>
        <v>464410.42893514939</v>
      </c>
      <c r="M12" s="5">
        <f t="shared" si="0"/>
        <v>3788712.0602827007</v>
      </c>
      <c r="N12" s="33">
        <f t="shared" si="10"/>
        <v>40.331411189855025</v>
      </c>
      <c r="O12" s="4"/>
      <c r="Q12" s="27" t="s">
        <v>50</v>
      </c>
      <c r="R12" s="29">
        <f t="shared" si="1"/>
        <v>93939.486581508812</v>
      </c>
      <c r="S12" s="29">
        <f t="shared" si="2"/>
        <v>464410.42893514939</v>
      </c>
      <c r="T12" s="35">
        <f t="shared" si="3"/>
        <v>40.331411189855025</v>
      </c>
      <c r="U12" s="42">
        <v>0.94127750867207383</v>
      </c>
      <c r="V12" s="43">
        <f t="shared" si="15"/>
        <v>5.8722491327926174E-2</v>
      </c>
      <c r="W12" s="29">
        <f t="shared" si="11"/>
        <v>437139.09154940658</v>
      </c>
      <c r="X12" s="29">
        <f t="shared" si="4"/>
        <v>3239568.1725658826</v>
      </c>
      <c r="Y12" s="35">
        <f t="shared" si="12"/>
        <v>34.485691698506301</v>
      </c>
      <c r="Z12" s="36">
        <f t="shared" si="13"/>
        <v>5.8457194913487243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5556</v>
      </c>
      <c r="E13">
        <v>31</v>
      </c>
      <c r="F13" s="3">
        <f t="shared" si="5"/>
        <v>5.5795536357091434E-3</v>
      </c>
      <c r="G13" s="2">
        <v>0.5</v>
      </c>
      <c r="H13" s="3">
        <f t="shared" si="6"/>
        <v>2.7513978876364607E-2</v>
      </c>
      <c r="I13" s="3">
        <f t="shared" si="7"/>
        <v>0.97248602112363536</v>
      </c>
      <c r="J13" s="5">
        <f t="shared" si="14"/>
        <v>91824.684992550945</v>
      </c>
      <c r="K13" s="5">
        <f t="shared" si="8"/>
        <v>2526.4624432138808</v>
      </c>
      <c r="L13" s="5">
        <f t="shared" si="9"/>
        <v>452807.26885472005</v>
      </c>
      <c r="M13" s="5">
        <f t="shared" si="0"/>
        <v>3324301.6313475515</v>
      </c>
      <c r="N13" s="33">
        <f t="shared" si="10"/>
        <v>36.202701175802865</v>
      </c>
      <c r="O13" s="4"/>
      <c r="Q13" s="27" t="s">
        <v>52</v>
      </c>
      <c r="R13" s="29">
        <f t="shared" si="1"/>
        <v>91824.684992550945</v>
      </c>
      <c r="S13" s="29">
        <f t="shared" si="2"/>
        <v>452807.26885472005</v>
      </c>
      <c r="T13" s="35">
        <f t="shared" si="3"/>
        <v>36.202701175802865</v>
      </c>
      <c r="U13" s="42">
        <v>0.95386474178345915</v>
      </c>
      <c r="V13" s="43">
        <f t="shared" si="15"/>
        <v>4.6135258216540853E-2</v>
      </c>
      <c r="W13" s="29">
        <f t="shared" si="11"/>
        <v>431916.88858378091</v>
      </c>
      <c r="X13" s="29">
        <f t="shared" si="4"/>
        <v>2802429.0810164758</v>
      </c>
      <c r="Y13" s="35">
        <f t="shared" si="12"/>
        <v>30.519343259863248</v>
      </c>
      <c r="Z13" s="36">
        <f t="shared" si="13"/>
        <v>5.6833579159396166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5408</v>
      </c>
      <c r="E14">
        <v>27</v>
      </c>
      <c r="F14" s="3">
        <f t="shared" si="5"/>
        <v>4.9926035502958583E-3</v>
      </c>
      <c r="G14" s="2">
        <v>0.5</v>
      </c>
      <c r="H14" s="3">
        <f t="shared" si="6"/>
        <v>2.4655282622591545E-2</v>
      </c>
      <c r="I14" s="3">
        <f t="shared" si="7"/>
        <v>0.97534471737740847</v>
      </c>
      <c r="J14" s="5">
        <f t="shared" si="14"/>
        <v>89298.222549337064</v>
      </c>
      <c r="K14" s="5">
        <f t="shared" si="8"/>
        <v>2201.6729146489824</v>
      </c>
      <c r="L14" s="5">
        <f t="shared" si="9"/>
        <v>440986.93046006287</v>
      </c>
      <c r="M14" s="5">
        <f t="shared" si="0"/>
        <v>2871494.3624928314</v>
      </c>
      <c r="N14" s="33">
        <f t="shared" si="10"/>
        <v>32.156232011296055</v>
      </c>
      <c r="O14" s="4"/>
      <c r="Q14" s="27" t="s">
        <v>54</v>
      </c>
      <c r="R14" s="29">
        <f t="shared" si="1"/>
        <v>89298.222549337064</v>
      </c>
      <c r="S14" s="29">
        <f t="shared" si="2"/>
        <v>440986.93046006287</v>
      </c>
      <c r="T14" s="35">
        <f t="shared" si="3"/>
        <v>32.156232011296055</v>
      </c>
      <c r="U14" s="42">
        <v>0.94210046609890041</v>
      </c>
      <c r="V14" s="43">
        <f t="shared" si="15"/>
        <v>5.7899533901099587E-2</v>
      </c>
      <c r="W14" s="29">
        <f t="shared" si="11"/>
        <v>415453.9927299486</v>
      </c>
      <c r="X14" s="29">
        <f t="shared" si="4"/>
        <v>2370512.1924326951</v>
      </c>
      <c r="Y14" s="35">
        <f t="shared" si="12"/>
        <v>26.54601765587207</v>
      </c>
      <c r="Z14" s="36">
        <f t="shared" si="13"/>
        <v>5.6102143554239845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4469</v>
      </c>
      <c r="E15">
        <v>47</v>
      </c>
      <c r="F15" s="3">
        <f t="shared" si="5"/>
        <v>1.0516894159767285E-2</v>
      </c>
      <c r="G15" s="2">
        <v>0.5</v>
      </c>
      <c r="H15" s="3">
        <f t="shared" si="6"/>
        <v>5.1237326937752091E-2</v>
      </c>
      <c r="I15" s="3">
        <f t="shared" si="7"/>
        <v>0.94876267306224793</v>
      </c>
      <c r="J15" s="5">
        <f t="shared" si="14"/>
        <v>87096.549634688083</v>
      </c>
      <c r="K15" s="5">
        <f t="shared" si="8"/>
        <v>4462.5943887826661</v>
      </c>
      <c r="L15" s="5">
        <f t="shared" si="9"/>
        <v>424326.26220148377</v>
      </c>
      <c r="M15" s="5">
        <f t="shared" si="0"/>
        <v>2430507.4320327686</v>
      </c>
      <c r="N15" s="33">
        <f t="shared" si="10"/>
        <v>27.905898020382274</v>
      </c>
      <c r="O15" s="4"/>
      <c r="Q15" s="27" t="s">
        <v>56</v>
      </c>
      <c r="R15" s="29">
        <f t="shared" si="1"/>
        <v>87096.549634688083</v>
      </c>
      <c r="S15" s="29">
        <f t="shared" si="2"/>
        <v>424326.26220148377</v>
      </c>
      <c r="T15" s="35">
        <f t="shared" si="3"/>
        <v>27.905898020382274</v>
      </c>
      <c r="U15" s="42">
        <v>0.91645683631107144</v>
      </c>
      <c r="V15" s="43">
        <f t="shared" si="15"/>
        <v>8.3543163688928557E-2</v>
      </c>
      <c r="W15" s="29">
        <f t="shared" si="11"/>
        <v>388876.70382087398</v>
      </c>
      <c r="X15" s="29">
        <f t="shared" si="4"/>
        <v>1955058.1997027467</v>
      </c>
      <c r="Y15" s="35">
        <f t="shared" si="12"/>
        <v>22.447022389554025</v>
      </c>
      <c r="Z15" s="36">
        <f t="shared" si="13"/>
        <v>5.4588756308282491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3601</v>
      </c>
      <c r="E16">
        <v>39</v>
      </c>
      <c r="F16" s="3">
        <f t="shared" si="5"/>
        <v>1.0830324909747292E-2</v>
      </c>
      <c r="G16" s="2">
        <v>0.5</v>
      </c>
      <c r="H16" s="3">
        <f t="shared" si="6"/>
        <v>5.272407732864675E-2</v>
      </c>
      <c r="I16" s="3">
        <f t="shared" si="7"/>
        <v>0.9472759226713533</v>
      </c>
      <c r="J16" s="5">
        <f t="shared" si="14"/>
        <v>82633.955245905425</v>
      </c>
      <c r="K16" s="5">
        <f t="shared" si="8"/>
        <v>4356.7990463570522</v>
      </c>
      <c r="L16" s="5">
        <f t="shared" si="9"/>
        <v>402277.77861363452</v>
      </c>
      <c r="M16" s="5">
        <f t="shared" si="0"/>
        <v>2006181.1698312848</v>
      </c>
      <c r="N16" s="33">
        <f t="shared" si="10"/>
        <v>24.277927443521378</v>
      </c>
      <c r="O16" s="4"/>
      <c r="Q16" s="27" t="s">
        <v>58</v>
      </c>
      <c r="R16" s="29">
        <f t="shared" si="1"/>
        <v>82633.955245905425</v>
      </c>
      <c r="S16" s="29">
        <f t="shared" si="2"/>
        <v>402277.77861363452</v>
      </c>
      <c r="T16" s="35">
        <f t="shared" si="3"/>
        <v>24.277927443521378</v>
      </c>
      <c r="U16" s="42">
        <v>0.8859396016463057</v>
      </c>
      <c r="V16" s="43">
        <f t="shared" si="15"/>
        <v>0.1140603983536943</v>
      </c>
      <c r="W16" s="29">
        <f t="shared" si="11"/>
        <v>356393.81493612414</v>
      </c>
      <c r="X16" s="29">
        <f t="shared" si="4"/>
        <v>1566181.4958818727</v>
      </c>
      <c r="Y16" s="35">
        <f t="shared" si="12"/>
        <v>18.953243750963722</v>
      </c>
      <c r="Z16" s="36">
        <f t="shared" si="13"/>
        <v>5.3246836925576559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2890</v>
      </c>
      <c r="E17">
        <v>59</v>
      </c>
      <c r="F17" s="3">
        <f t="shared" si="5"/>
        <v>2.041522491349481E-2</v>
      </c>
      <c r="G17" s="2">
        <v>0.5</v>
      </c>
      <c r="H17" s="3">
        <f t="shared" si="6"/>
        <v>9.7119341563786016E-2</v>
      </c>
      <c r="I17" s="3">
        <f t="shared" si="7"/>
        <v>0.90288065843621401</v>
      </c>
      <c r="J17" s="5">
        <f t="shared" si="14"/>
        <v>78277.156199548379</v>
      </c>
      <c r="K17" s="5">
        <f t="shared" si="8"/>
        <v>7602.225869585769</v>
      </c>
      <c r="L17" s="5">
        <f t="shared" si="9"/>
        <v>372380.21632377751</v>
      </c>
      <c r="M17" s="5">
        <f t="shared" si="0"/>
        <v>1603903.3912176501</v>
      </c>
      <c r="N17" s="33">
        <f t="shared" si="10"/>
        <v>20.4900569858324</v>
      </c>
      <c r="O17" s="4"/>
      <c r="Q17" s="27" t="s">
        <v>60</v>
      </c>
      <c r="R17" s="29">
        <f t="shared" si="1"/>
        <v>78277.156199548379</v>
      </c>
      <c r="S17" s="29">
        <f t="shared" si="2"/>
        <v>372380.21632377751</v>
      </c>
      <c r="T17" s="35">
        <f t="shared" si="3"/>
        <v>20.4900569858324</v>
      </c>
      <c r="U17" s="42">
        <v>0.85631920960893304</v>
      </c>
      <c r="V17" s="43">
        <f t="shared" si="15"/>
        <v>0.14368079039106696</v>
      </c>
      <c r="W17" s="29">
        <f t="shared" si="11"/>
        <v>318876.33251638064</v>
      </c>
      <c r="X17" s="29">
        <f t="shared" si="4"/>
        <v>1209787.6809457485</v>
      </c>
      <c r="Y17" s="35">
        <f t="shared" si="12"/>
        <v>15.455181813985321</v>
      </c>
      <c r="Z17" s="36">
        <f t="shared" si="13"/>
        <v>5.0348751718470783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2208</v>
      </c>
      <c r="E18">
        <v>43</v>
      </c>
      <c r="F18" s="3">
        <f t="shared" si="5"/>
        <v>1.947463768115942E-2</v>
      </c>
      <c r="G18" s="2">
        <v>0.5</v>
      </c>
      <c r="H18" s="3">
        <f t="shared" si="6"/>
        <v>9.2852515655366022E-2</v>
      </c>
      <c r="I18" s="3">
        <f t="shared" si="7"/>
        <v>0.90714748434463399</v>
      </c>
      <c r="J18" s="5">
        <f t="shared" si="14"/>
        <v>70674.930329962619</v>
      </c>
      <c r="K18" s="5">
        <f t="shared" si="8"/>
        <v>6562.345074904757</v>
      </c>
      <c r="L18" s="5">
        <f t="shared" si="9"/>
        <v>336968.78896255116</v>
      </c>
      <c r="M18" s="5">
        <f t="shared" si="0"/>
        <v>1231523.1748938726</v>
      </c>
      <c r="N18" s="33">
        <f t="shared" si="10"/>
        <v>17.425177062704066</v>
      </c>
      <c r="O18" s="4"/>
      <c r="Q18" s="27" t="s">
        <v>62</v>
      </c>
      <c r="R18" s="29">
        <f t="shared" si="1"/>
        <v>70674.930329962619</v>
      </c>
      <c r="S18" s="29">
        <f t="shared" si="2"/>
        <v>336968.78896255116</v>
      </c>
      <c r="T18" s="35">
        <f t="shared" si="3"/>
        <v>17.425177062704066</v>
      </c>
      <c r="U18" s="42">
        <v>0.77613843304153718</v>
      </c>
      <c r="V18" s="43">
        <f t="shared" si="15"/>
        <v>0.22386156695846282</v>
      </c>
      <c r="W18" s="29">
        <f t="shared" si="11"/>
        <v>261534.4278492989</v>
      </c>
      <c r="X18" s="29">
        <f t="shared" si="4"/>
        <v>890911.34842936776</v>
      </c>
      <c r="Y18" s="35">
        <f t="shared" si="12"/>
        <v>12.60576196212628</v>
      </c>
      <c r="Z18" s="36">
        <f t="shared" si="13"/>
        <v>4.8194151005777854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1407</v>
      </c>
      <c r="E19">
        <v>50</v>
      </c>
      <c r="F19" s="3">
        <f t="shared" si="5"/>
        <v>3.5536602700781808E-2</v>
      </c>
      <c r="G19" s="2">
        <v>0.5</v>
      </c>
      <c r="H19" s="3">
        <f t="shared" si="6"/>
        <v>0.16318537859007831</v>
      </c>
      <c r="I19" s="3">
        <f t="shared" si="7"/>
        <v>0.83681462140992169</v>
      </c>
      <c r="J19" s="5">
        <f t="shared" si="14"/>
        <v>64112.585255057864</v>
      </c>
      <c r="K19" s="5">
        <f t="shared" si="8"/>
        <v>10462.23649723529</v>
      </c>
      <c r="L19" s="5">
        <f t="shared" si="9"/>
        <v>294407.33503220114</v>
      </c>
      <c r="M19" s="5">
        <f t="shared" si="0"/>
        <v>894554.38593132142</v>
      </c>
      <c r="N19" s="33">
        <f t="shared" si="10"/>
        <v>13.952867169098438</v>
      </c>
      <c r="O19" s="4"/>
      <c r="Q19" s="27" t="s">
        <v>64</v>
      </c>
      <c r="R19" s="29">
        <f t="shared" si="1"/>
        <v>64112.585255057864</v>
      </c>
      <c r="S19" s="29">
        <f t="shared" si="2"/>
        <v>294407.33503220114</v>
      </c>
      <c r="T19" s="35">
        <f t="shared" si="3"/>
        <v>13.952867169098438</v>
      </c>
      <c r="U19" s="42">
        <v>0.73716277889453141</v>
      </c>
      <c r="V19" s="43">
        <f t="shared" si="15"/>
        <v>0.26283722110546859</v>
      </c>
      <c r="W19" s="29">
        <f t="shared" si="11"/>
        <v>217026.12921927072</v>
      </c>
      <c r="X19" s="29">
        <f t="shared" si="4"/>
        <v>629376.92058006884</v>
      </c>
      <c r="Y19" s="35">
        <f t="shared" si="12"/>
        <v>9.8167453094619521</v>
      </c>
      <c r="Z19" s="36">
        <f t="shared" si="13"/>
        <v>4.1361218596364857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867</v>
      </c>
      <c r="E20">
        <v>58</v>
      </c>
      <c r="F20" s="3">
        <f t="shared" si="5"/>
        <v>6.6897347174163777E-2</v>
      </c>
      <c r="G20" s="2">
        <v>0.5</v>
      </c>
      <c r="H20" s="3">
        <f t="shared" si="6"/>
        <v>0.28656126482213434</v>
      </c>
      <c r="I20" s="3">
        <f t="shared" si="7"/>
        <v>0.71343873517786571</v>
      </c>
      <c r="J20" s="5">
        <f t="shared" si="14"/>
        <v>53650.348757822576</v>
      </c>
      <c r="K20" s="5">
        <f t="shared" si="8"/>
        <v>15374.111798190261</v>
      </c>
      <c r="L20" s="5">
        <f t="shared" si="9"/>
        <v>229816.46429363725</v>
      </c>
      <c r="M20" s="5">
        <f t="shared" si="0"/>
        <v>600147.05089912028</v>
      </c>
      <c r="N20" s="33">
        <f t="shared" si="10"/>
        <v>11.186265603009987</v>
      </c>
      <c r="O20" s="4"/>
      <c r="Q20" s="27" t="s">
        <v>66</v>
      </c>
      <c r="R20" s="29">
        <f t="shared" si="1"/>
        <v>53650.348757822576</v>
      </c>
      <c r="S20" s="29">
        <f t="shared" si="2"/>
        <v>229816.46429363725</v>
      </c>
      <c r="T20" s="35">
        <f t="shared" si="3"/>
        <v>11.186265603009987</v>
      </c>
      <c r="U20" s="42">
        <v>0.7271372759570951</v>
      </c>
      <c r="V20" s="43">
        <f t="shared" si="15"/>
        <v>0.2728627240429049</v>
      </c>
      <c r="W20" s="29">
        <f t="shared" si="11"/>
        <v>167108.1178165664</v>
      </c>
      <c r="X20" s="29">
        <f t="shared" si="4"/>
        <v>412350.79136079806</v>
      </c>
      <c r="Y20" s="35">
        <f t="shared" si="12"/>
        <v>7.6858920940504527</v>
      </c>
      <c r="Z20" s="36">
        <f t="shared" si="13"/>
        <v>3.5003735089595347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523</v>
      </c>
      <c r="E21">
        <v>38</v>
      </c>
      <c r="F21" s="3">
        <f t="shared" si="5"/>
        <v>7.2657743785850867E-2</v>
      </c>
      <c r="G21" s="2">
        <v>0.5</v>
      </c>
      <c r="H21" s="3">
        <f t="shared" si="6"/>
        <v>0.30744336569579295</v>
      </c>
      <c r="I21" s="3">
        <f t="shared" si="7"/>
        <v>0.69255663430420711</v>
      </c>
      <c r="J21" s="5">
        <f t="shared" si="14"/>
        <v>38276.236959632319</v>
      </c>
      <c r="K21" s="5">
        <f t="shared" si="8"/>
        <v>11767.775117039066</v>
      </c>
      <c r="L21" s="5">
        <f t="shared" si="9"/>
        <v>161961.74700556396</v>
      </c>
      <c r="M21" s="5">
        <f>L21+M22</f>
        <v>370330.58660548303</v>
      </c>
      <c r="N21" s="33">
        <f t="shared" si="10"/>
        <v>9.6752088507563787</v>
      </c>
      <c r="O21" s="4"/>
      <c r="Q21" s="27" t="s">
        <v>68</v>
      </c>
      <c r="R21" s="29">
        <f t="shared" si="1"/>
        <v>38276.236959632319</v>
      </c>
      <c r="S21" s="29">
        <f t="shared" si="2"/>
        <v>161961.74700556396</v>
      </c>
      <c r="T21" s="35">
        <f t="shared" si="3"/>
        <v>9.6752088507563787</v>
      </c>
      <c r="U21" s="42">
        <v>0.68635947845240242</v>
      </c>
      <c r="V21" s="43">
        <f t="shared" si="15"/>
        <v>0.31364052154759758</v>
      </c>
      <c r="W21" s="29">
        <f t="shared" si="11"/>
        <v>111163.98020397882</v>
      </c>
      <c r="X21" s="29">
        <f>X22+W21</f>
        <v>245242.67354423169</v>
      </c>
      <c r="Y21" s="35">
        <f t="shared" si="12"/>
        <v>6.4071782657964684</v>
      </c>
      <c r="Z21" s="36">
        <f t="shared" si="13"/>
        <v>3.2680305849599103</v>
      </c>
    </row>
    <row r="22" spans="1:26" s="2" customFormat="1" x14ac:dyDescent="0.25">
      <c r="A22" s="12">
        <v>19</v>
      </c>
      <c r="B22" s="13" t="s">
        <v>69</v>
      </c>
      <c r="C22" s="12"/>
      <c r="D22">
        <v>338</v>
      </c>
      <c r="E22">
        <v>43</v>
      </c>
      <c r="F22" s="17">
        <f t="shared" si="5"/>
        <v>0.12721893491124261</v>
      </c>
      <c r="G22" s="12"/>
      <c r="H22" s="17">
        <v>1</v>
      </c>
      <c r="I22" s="17">
        <f t="shared" si="7"/>
        <v>0</v>
      </c>
      <c r="J22" s="21">
        <f t="shared" si="14"/>
        <v>26508.461842593257</v>
      </c>
      <c r="K22" s="21">
        <f t="shared" si="8"/>
        <v>26508.461842593257</v>
      </c>
      <c r="L22" s="21">
        <f>K22/F22</f>
        <v>208368.83959991907</v>
      </c>
      <c r="M22" s="21">
        <f>L22</f>
        <v>208368.83959991907</v>
      </c>
      <c r="N22" s="34">
        <f t="shared" si="10"/>
        <v>7.8604651162790686</v>
      </c>
      <c r="O22" s="4"/>
      <c r="Q22" s="30" t="s">
        <v>69</v>
      </c>
      <c r="R22" s="31">
        <f t="shared" si="1"/>
        <v>26508.461842593257</v>
      </c>
      <c r="S22" s="31">
        <f t="shared" si="2"/>
        <v>208368.83959991907</v>
      </c>
      <c r="T22" s="38">
        <f t="shared" si="3"/>
        <v>7.8604651162790686</v>
      </c>
      <c r="U22" s="44">
        <v>0.64346806172022719</v>
      </c>
      <c r="V22" s="45">
        <f t="shared" si="15"/>
        <v>0.35653193827977281</v>
      </c>
      <c r="W22" s="31">
        <f t="shared" si="11"/>
        <v>134078.69334025285</v>
      </c>
      <c r="X22" s="31">
        <f>W22</f>
        <v>134078.69334025285</v>
      </c>
      <c r="Y22" s="38">
        <f t="shared" si="12"/>
        <v>5.0579582525915532</v>
      </c>
      <c r="Z22" s="37">
        <f t="shared" si="13"/>
        <v>2.8025068636875154</v>
      </c>
    </row>
    <row r="23" spans="1:26" s="2" customFormat="1" ht="13.2" x14ac:dyDescent="0.25">
      <c r="B23" s="2" t="s">
        <v>70</v>
      </c>
      <c r="D23" s="25">
        <f>SUM(D4:D22)</f>
        <v>62307</v>
      </c>
      <c r="E23" s="25">
        <f>SUM(E4:E22)</f>
        <v>516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2" t="s">
        <v>88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 x14ac:dyDescent="0.35">
      <c r="A27" s="7"/>
      <c r="B27" s="6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1" t="s">
        <v>14</v>
      </c>
      <c r="S27" s="71"/>
      <c r="T27" s="71"/>
      <c r="U27" s="68" t="s">
        <v>15</v>
      </c>
      <c r="V27" s="72" t="s">
        <v>16</v>
      </c>
      <c r="W27" s="73" t="s">
        <v>17</v>
      </c>
      <c r="X27" s="73" t="s">
        <v>18</v>
      </c>
      <c r="Y27" s="74" t="s">
        <v>19</v>
      </c>
      <c r="Z27" s="74" t="s">
        <v>20</v>
      </c>
    </row>
    <row r="28" spans="1:26" s="10" customFormat="1" ht="32.549999999999997" customHeight="1" thickBot="1" x14ac:dyDescent="0.35">
      <c r="B28" s="6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72"/>
      <c r="W28" s="73"/>
      <c r="X28" s="73"/>
      <c r="Y28" s="74"/>
      <c r="Z28" s="74"/>
    </row>
    <row r="29" spans="1:26" s="2" customFormat="1" x14ac:dyDescent="0.25">
      <c r="A29" s="2">
        <v>1</v>
      </c>
      <c r="B29" s="1">
        <v>0</v>
      </c>
      <c r="C29" s="1">
        <v>1</v>
      </c>
      <c r="D29">
        <v>575</v>
      </c>
      <c r="E29">
        <v>2</v>
      </c>
      <c r="F29" s="3">
        <f>E29/D29</f>
        <v>3.4782608695652175E-3</v>
      </c>
      <c r="G29" s="2">
        <v>0.3</v>
      </c>
      <c r="H29" s="18">
        <f>C29*F29/(1+(1-G29)*C29*F29)</f>
        <v>3.4698126301179735E-3</v>
      </c>
      <c r="I29" s="18">
        <f>1-H29</f>
        <v>0.99653018736988208</v>
      </c>
      <c r="J29" s="19">
        <v>100000</v>
      </c>
      <c r="K29" s="20">
        <f>J29*H29</f>
        <v>346.98126301179735</v>
      </c>
      <c r="L29" s="20">
        <f>C29*(J30+G29*K29)</f>
        <v>99757.113115891741</v>
      </c>
      <c r="M29" s="5">
        <f t="shared" ref="M29:M45" si="16">L29+M30</f>
        <v>7904537.9239053382</v>
      </c>
      <c r="N29" s="32">
        <f>M29/J29</f>
        <v>79.045379239053375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99757.113115891741</v>
      </c>
      <c r="T29" s="35">
        <f t="shared" ref="T29:T47" si="19">N29</f>
        <v>79.045379239053375</v>
      </c>
      <c r="U29" s="42">
        <v>0.95864674002964168</v>
      </c>
      <c r="V29" s="43">
        <f>1-U29</f>
        <v>4.1353259970358325E-2</v>
      </c>
      <c r="W29" s="29">
        <f>S29*U29</f>
        <v>95631.831283317835</v>
      </c>
      <c r="X29" s="29">
        <f t="shared" ref="X29:X45" si="20">X30+W29</f>
        <v>6997519.0264438679</v>
      </c>
      <c r="Y29" s="40">
        <f>X29/R29</f>
        <v>69.97519026443868</v>
      </c>
      <c r="Z29" s="36">
        <f>T29-Y29</f>
        <v>9.0701889746146946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2675</v>
      </c>
      <c r="E30">
        <v>1</v>
      </c>
      <c r="F30" s="3">
        <f t="shared" ref="F30:F47" si="21">E30/D30</f>
        <v>3.7383177570093456E-4</v>
      </c>
      <c r="G30" s="2">
        <v>0.4</v>
      </c>
      <c r="H30" s="3">
        <f t="shared" ref="H30:H46" si="22">C30*F30/(1+(1-G30)*C30*F30)</f>
        <v>1.4939867035183387E-3</v>
      </c>
      <c r="I30" s="3">
        <f t="shared" ref="I30:I47" si="23">1-H30</f>
        <v>0.9985060132964817</v>
      </c>
      <c r="J30" s="5">
        <f>I29*J29</f>
        <v>99653.018736988204</v>
      </c>
      <c r="K30" s="5">
        <f t="shared" ref="K30:K47" si="24">J30*H30</f>
        <v>148.88028495852424</v>
      </c>
      <c r="L30" s="5">
        <f t="shared" ref="L30:L46" si="25">C30*(J31+G30*K30)</f>
        <v>398254.76226405241</v>
      </c>
      <c r="M30" s="5">
        <f t="shared" si="16"/>
        <v>7804780.8107894463</v>
      </c>
      <c r="N30" s="33">
        <f t="shared" ref="N30:N47" si="26">M30/J30</f>
        <v>78.319562314398269</v>
      </c>
      <c r="O30" s="4"/>
      <c r="Q30" s="27" t="s">
        <v>36</v>
      </c>
      <c r="R30" s="29">
        <f t="shared" si="17"/>
        <v>99653.018736988204</v>
      </c>
      <c r="S30" s="29">
        <f t="shared" si="18"/>
        <v>398254.76226405241</v>
      </c>
      <c r="T30" s="35">
        <f t="shared" si="19"/>
        <v>78.319562314398269</v>
      </c>
      <c r="U30" s="42">
        <v>0.95864674002964168</v>
      </c>
      <c r="V30" s="43">
        <f>1-U30</f>
        <v>4.1353259970358325E-2</v>
      </c>
      <c r="W30" s="29">
        <f t="shared" ref="W30:W47" si="27">S30*U30</f>
        <v>381785.62954571377</v>
      </c>
      <c r="X30" s="29">
        <f t="shared" si="20"/>
        <v>6901887.1951605501</v>
      </c>
      <c r="Y30" s="35">
        <f t="shared" ref="Y30:Y47" si="28">X30/R30</f>
        <v>69.259188358122231</v>
      </c>
      <c r="Z30" s="36">
        <f t="shared" ref="Z30:Z47" si="29">T30-Y30</f>
        <v>9.0603739562760381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3358</v>
      </c>
      <c r="E31">
        <v>2</v>
      </c>
      <c r="F31" s="3">
        <f t="shared" si="21"/>
        <v>5.9559261465157837E-4</v>
      </c>
      <c r="G31" s="2">
        <v>0.5</v>
      </c>
      <c r="H31" s="3">
        <f t="shared" si="22"/>
        <v>2.9735355337496285E-3</v>
      </c>
      <c r="I31" s="3">
        <f t="shared" si="23"/>
        <v>0.99702646446625032</v>
      </c>
      <c r="J31" s="5">
        <f t="shared" ref="J31:J47" si="30">I30*J30</f>
        <v>99504.138452029685</v>
      </c>
      <c r="K31" s="5">
        <f t="shared" si="24"/>
        <v>295.87909144225301</v>
      </c>
      <c r="L31" s="5">
        <f t="shared" si="25"/>
        <v>496780.99453154276</v>
      </c>
      <c r="M31" s="5">
        <f t="shared" si="16"/>
        <v>7406526.0485253939</v>
      </c>
      <c r="N31" s="33">
        <f t="shared" si="26"/>
        <v>74.43435181438241</v>
      </c>
      <c r="O31" s="4"/>
      <c r="Q31" s="27" t="s">
        <v>38</v>
      </c>
      <c r="R31" s="29">
        <f t="shared" si="17"/>
        <v>99504.138452029685</v>
      </c>
      <c r="S31" s="29">
        <f t="shared" si="18"/>
        <v>496780.99453154276</v>
      </c>
      <c r="T31" s="35">
        <f t="shared" si="19"/>
        <v>74.43435181438241</v>
      </c>
      <c r="U31" s="42">
        <v>0.95864674002964168</v>
      </c>
      <c r="V31" s="43">
        <f>1-U31</f>
        <v>4.1353259970358325E-2</v>
      </c>
      <c r="W31" s="29">
        <f t="shared" si="27"/>
        <v>476237.48091634671</v>
      </c>
      <c r="X31" s="29">
        <f t="shared" si="20"/>
        <v>6520101.5656148363</v>
      </c>
      <c r="Y31" s="35">
        <f t="shared" si="28"/>
        <v>65.525933564644006</v>
      </c>
      <c r="Z31" s="36">
        <f t="shared" si="29"/>
        <v>8.9084182497384035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3446</v>
      </c>
      <c r="E32">
        <v>1</v>
      </c>
      <c r="F32" s="3">
        <f t="shared" si="21"/>
        <v>2.901915264074289E-4</v>
      </c>
      <c r="G32" s="2">
        <v>0.5</v>
      </c>
      <c r="H32" s="3">
        <f t="shared" si="22"/>
        <v>1.4499057561258521E-3</v>
      </c>
      <c r="I32" s="3">
        <f t="shared" si="23"/>
        <v>0.9985500942438742</v>
      </c>
      <c r="J32" s="5">
        <f t="shared" si="30"/>
        <v>99208.259360587428</v>
      </c>
      <c r="K32" s="5">
        <f t="shared" si="24"/>
        <v>143.84262630214215</v>
      </c>
      <c r="L32" s="5">
        <f t="shared" si="25"/>
        <v>495681.69023718184</v>
      </c>
      <c r="M32" s="5">
        <f t="shared" si="16"/>
        <v>6909745.0539938509</v>
      </c>
      <c r="N32" s="33">
        <f t="shared" si="26"/>
        <v>69.648889099841341</v>
      </c>
      <c r="O32" s="4"/>
      <c r="Q32" s="27" t="s">
        <v>40</v>
      </c>
      <c r="R32" s="29">
        <f t="shared" si="17"/>
        <v>99208.259360587428</v>
      </c>
      <c r="S32" s="29">
        <f t="shared" si="18"/>
        <v>495681.69023718184</v>
      </c>
      <c r="T32" s="35">
        <f t="shared" si="19"/>
        <v>69.648889099841341</v>
      </c>
      <c r="U32" s="42">
        <v>0.95864674002964168</v>
      </c>
      <c r="V32" s="43">
        <f>1-U32</f>
        <v>4.1353259970358325E-2</v>
      </c>
      <c r="W32" s="29">
        <f t="shared" si="27"/>
        <v>475183.63643825706</v>
      </c>
      <c r="X32" s="29">
        <f t="shared" si="20"/>
        <v>6043864.0846984899</v>
      </c>
      <c r="Y32" s="35">
        <f t="shared" si="28"/>
        <v>60.920976979660047</v>
      </c>
      <c r="Z32" s="36">
        <f t="shared" si="29"/>
        <v>8.7279121201812941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4160</v>
      </c>
      <c r="E33">
        <v>2</v>
      </c>
      <c r="F33" s="3">
        <f t="shared" si="21"/>
        <v>4.807692307692308E-4</v>
      </c>
      <c r="G33" s="2">
        <v>0.5</v>
      </c>
      <c r="H33" s="3">
        <f t="shared" si="22"/>
        <v>2.4009603841536613E-3</v>
      </c>
      <c r="I33" s="3">
        <f t="shared" si="23"/>
        <v>0.99759903961584628</v>
      </c>
      <c r="J33" s="5">
        <f t="shared" si="30"/>
        <v>99064.416734285289</v>
      </c>
      <c r="K33" s="5">
        <f t="shared" si="24"/>
        <v>237.84974005830799</v>
      </c>
      <c r="L33" s="5">
        <f t="shared" si="25"/>
        <v>494727.45932128059</v>
      </c>
      <c r="M33" s="5">
        <f t="shared" si="16"/>
        <v>6414063.3637566688</v>
      </c>
      <c r="N33" s="33">
        <f t="shared" si="26"/>
        <v>64.746390027821363</v>
      </c>
      <c r="O33" s="4"/>
      <c r="Q33" s="27" t="s">
        <v>42</v>
      </c>
      <c r="R33" s="29">
        <f t="shared" si="17"/>
        <v>99064.416734285289</v>
      </c>
      <c r="S33" s="29">
        <f t="shared" si="18"/>
        <v>494727.45932128059</v>
      </c>
      <c r="T33" s="35">
        <f t="shared" si="19"/>
        <v>64.746390027821363</v>
      </c>
      <c r="U33" s="42">
        <v>0.95864674002964168</v>
      </c>
      <c r="V33" s="43">
        <f>1-U33</f>
        <v>4.1353259970358325E-2</v>
      </c>
      <c r="W33" s="29">
        <f t="shared" si="27"/>
        <v>474268.8660814928</v>
      </c>
      <c r="X33" s="29">
        <f t="shared" si="20"/>
        <v>5568680.4482602328</v>
      </c>
      <c r="Y33" s="35">
        <f t="shared" si="28"/>
        <v>56.212721296252923</v>
      </c>
      <c r="Z33" s="36">
        <f t="shared" si="29"/>
        <v>8.5336687315684401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4541</v>
      </c>
      <c r="E34">
        <v>6</v>
      </c>
      <c r="F34" s="3">
        <f t="shared" si="21"/>
        <v>1.3212948689715921E-3</v>
      </c>
      <c r="G34" s="2">
        <v>0.5</v>
      </c>
      <c r="H34" s="3">
        <f t="shared" si="22"/>
        <v>6.5847234416154515E-3</v>
      </c>
      <c r="I34" s="3">
        <f t="shared" si="23"/>
        <v>0.99341527655838457</v>
      </c>
      <c r="J34" s="5">
        <f t="shared" si="30"/>
        <v>98826.566994226974</v>
      </c>
      <c r="K34" s="5">
        <f t="shared" si="24"/>
        <v>650.74561234126622</v>
      </c>
      <c r="L34" s="5">
        <f t="shared" si="25"/>
        <v>492505.9709402817</v>
      </c>
      <c r="M34" s="5">
        <f t="shared" si="16"/>
        <v>5919335.9044353878</v>
      </c>
      <c r="N34" s="33">
        <f t="shared" si="26"/>
        <v>59.896200834145844</v>
      </c>
      <c r="O34" s="4"/>
      <c r="Q34" s="27" t="s">
        <v>44</v>
      </c>
      <c r="R34" s="29">
        <f t="shared" si="17"/>
        <v>98826.566994226974</v>
      </c>
      <c r="S34" s="29">
        <f t="shared" si="18"/>
        <v>492505.9709402817</v>
      </c>
      <c r="T34" s="35">
        <f t="shared" si="19"/>
        <v>59.896200834145844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477327.04391969304</v>
      </c>
      <c r="X34" s="29">
        <f t="shared" si="20"/>
        <v>5094411.5821787398</v>
      </c>
      <c r="Y34" s="35">
        <f t="shared" si="28"/>
        <v>51.549008906444492</v>
      </c>
      <c r="Z34" s="36">
        <f t="shared" si="29"/>
        <v>8.3471919277013527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4368</v>
      </c>
      <c r="E35">
        <v>3</v>
      </c>
      <c r="F35" s="3">
        <f t="shared" si="21"/>
        <v>6.8681318681318687E-4</v>
      </c>
      <c r="G35" s="2">
        <v>0.5</v>
      </c>
      <c r="H35" s="3">
        <f t="shared" si="22"/>
        <v>3.4281796366129585E-3</v>
      </c>
      <c r="I35" s="3">
        <f t="shared" si="23"/>
        <v>0.9965718203633871</v>
      </c>
      <c r="J35" s="5">
        <f t="shared" si="30"/>
        <v>98175.821381885704</v>
      </c>
      <c r="K35" s="5">
        <f t="shared" si="24"/>
        <v>336.56435166913167</v>
      </c>
      <c r="L35" s="5">
        <f t="shared" si="25"/>
        <v>490037.69603025576</v>
      </c>
      <c r="M35" s="5">
        <f t="shared" si="16"/>
        <v>5426829.9334951062</v>
      </c>
      <c r="N35" s="33">
        <f t="shared" si="26"/>
        <v>55.276644056643498</v>
      </c>
      <c r="O35" s="4"/>
      <c r="Q35" s="27" t="s">
        <v>46</v>
      </c>
      <c r="R35" s="29">
        <f t="shared" si="17"/>
        <v>98175.821381885704</v>
      </c>
      <c r="S35" s="29">
        <f t="shared" si="18"/>
        <v>490037.69603025576</v>
      </c>
      <c r="T35" s="35">
        <f t="shared" si="19"/>
        <v>55.276644056643498</v>
      </c>
      <c r="U35" s="42">
        <v>0.96192878092594225</v>
      </c>
      <c r="V35" s="43">
        <f t="shared" si="31"/>
        <v>3.8071219074057749E-2</v>
      </c>
      <c r="W35" s="29">
        <f t="shared" si="27"/>
        <v>471381.3635501414</v>
      </c>
      <c r="X35" s="29">
        <f t="shared" si="20"/>
        <v>4617084.5382590471</v>
      </c>
      <c r="Y35" s="35">
        <f t="shared" si="28"/>
        <v>47.028733483160238</v>
      </c>
      <c r="Z35" s="36">
        <f t="shared" si="29"/>
        <v>8.2479105734832601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4628</v>
      </c>
      <c r="E36">
        <v>5</v>
      </c>
      <c r="F36" s="3">
        <f t="shared" si="21"/>
        <v>1.08038029386344E-3</v>
      </c>
      <c r="G36" s="2">
        <v>0.5</v>
      </c>
      <c r="H36" s="3">
        <f t="shared" si="22"/>
        <v>5.3873505010235967E-3</v>
      </c>
      <c r="I36" s="3">
        <f t="shared" si="23"/>
        <v>0.99461264949897643</v>
      </c>
      <c r="J36" s="5">
        <f t="shared" si="30"/>
        <v>97839.257030216584</v>
      </c>
      <c r="K36" s="5">
        <f t="shared" si="24"/>
        <v>527.09437038151373</v>
      </c>
      <c r="L36" s="5">
        <f t="shared" si="25"/>
        <v>487878.54922512907</v>
      </c>
      <c r="M36" s="5">
        <f t="shared" si="16"/>
        <v>4936792.2374648508</v>
      </c>
      <c r="N36" s="33">
        <f t="shared" si="26"/>
        <v>50.458194259796727</v>
      </c>
      <c r="O36" s="4"/>
      <c r="Q36" s="27" t="s">
        <v>48</v>
      </c>
      <c r="R36" s="29">
        <f t="shared" si="17"/>
        <v>97839.257030216584</v>
      </c>
      <c r="S36" s="29">
        <f t="shared" si="18"/>
        <v>487878.54922512907</v>
      </c>
      <c r="T36" s="35">
        <f t="shared" si="19"/>
        <v>50.458194259796727</v>
      </c>
      <c r="U36" s="42">
        <v>0.95558309086652893</v>
      </c>
      <c r="V36" s="43">
        <f t="shared" si="31"/>
        <v>4.4416909133471072E-2</v>
      </c>
      <c r="W36" s="29">
        <f t="shared" si="27"/>
        <v>466208.49203602684</v>
      </c>
      <c r="X36" s="29">
        <f t="shared" si="20"/>
        <v>4145703.1747089056</v>
      </c>
      <c r="Y36" s="35">
        <f t="shared" si="28"/>
        <v>42.372594606156404</v>
      </c>
      <c r="Z36" s="36">
        <f t="shared" si="29"/>
        <v>8.0855996536403225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5120</v>
      </c>
      <c r="E37">
        <v>8</v>
      </c>
      <c r="F37" s="3">
        <f t="shared" si="21"/>
        <v>1.5625000000000001E-3</v>
      </c>
      <c r="G37" s="2">
        <v>0.5</v>
      </c>
      <c r="H37" s="3">
        <f t="shared" si="22"/>
        <v>7.7821011673151752E-3</v>
      </c>
      <c r="I37" s="3">
        <f t="shared" si="23"/>
        <v>0.99221789883268485</v>
      </c>
      <c r="J37" s="5">
        <f t="shared" si="30"/>
        <v>97312.16265983507</v>
      </c>
      <c r="K37" s="5">
        <f t="shared" si="24"/>
        <v>757.29309462906667</v>
      </c>
      <c r="L37" s="5">
        <f t="shared" si="25"/>
        <v>484667.58056260273</v>
      </c>
      <c r="M37" s="5">
        <f t="shared" si="16"/>
        <v>4448913.6882397216</v>
      </c>
      <c r="N37" s="33">
        <f t="shared" si="26"/>
        <v>45.717961317860841</v>
      </c>
      <c r="O37" s="4"/>
      <c r="Q37" s="27" t="s">
        <v>50</v>
      </c>
      <c r="R37" s="29">
        <f t="shared" si="17"/>
        <v>97312.16265983507</v>
      </c>
      <c r="S37" s="29">
        <f t="shared" si="18"/>
        <v>484667.58056260273</v>
      </c>
      <c r="T37" s="35">
        <f t="shared" si="19"/>
        <v>45.717961317860841</v>
      </c>
      <c r="U37" s="42">
        <v>0.95343645724036619</v>
      </c>
      <c r="V37" s="43">
        <f t="shared" si="31"/>
        <v>4.6563542759633814E-2</v>
      </c>
      <c r="W37" s="29">
        <f t="shared" si="27"/>
        <v>462099.74095086771</v>
      </c>
      <c r="X37" s="29">
        <f t="shared" si="20"/>
        <v>3679494.6826728787</v>
      </c>
      <c r="Y37" s="35">
        <f t="shared" si="28"/>
        <v>37.811251770602823</v>
      </c>
      <c r="Z37" s="36">
        <f t="shared" si="29"/>
        <v>7.9067095472580178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5588</v>
      </c>
      <c r="E38">
        <v>7</v>
      </c>
      <c r="F38" s="3">
        <f t="shared" si="21"/>
        <v>1.2526843235504653E-3</v>
      </c>
      <c r="G38" s="2">
        <v>0.5</v>
      </c>
      <c r="H38" s="3">
        <f t="shared" si="22"/>
        <v>6.2438676300062435E-3</v>
      </c>
      <c r="I38" s="3">
        <f t="shared" si="23"/>
        <v>0.99375613236999372</v>
      </c>
      <c r="J38" s="5">
        <f t="shared" si="30"/>
        <v>96554.869565206012</v>
      </c>
      <c r="K38" s="5">
        <f t="shared" si="24"/>
        <v>602.87582459766486</v>
      </c>
      <c r="L38" s="5">
        <f t="shared" si="25"/>
        <v>481267.15826453589</v>
      </c>
      <c r="M38" s="5">
        <f t="shared" si="16"/>
        <v>3964246.1076771193</v>
      </c>
      <c r="N38" s="33">
        <f t="shared" si="26"/>
        <v>41.056925720353867</v>
      </c>
      <c r="O38" s="4"/>
      <c r="Q38" s="27" t="s">
        <v>52</v>
      </c>
      <c r="R38" s="29">
        <f t="shared" si="17"/>
        <v>96554.869565206012</v>
      </c>
      <c r="S38" s="29">
        <f t="shared" si="18"/>
        <v>481267.15826453589</v>
      </c>
      <c r="T38" s="35">
        <f t="shared" si="19"/>
        <v>41.056925720353867</v>
      </c>
      <c r="U38" s="42">
        <v>0.93748024841036759</v>
      </c>
      <c r="V38" s="43">
        <f t="shared" si="31"/>
        <v>6.2519751589632411E-2</v>
      </c>
      <c r="W38" s="29">
        <f t="shared" si="27"/>
        <v>451178.45508158882</v>
      </c>
      <c r="X38" s="29">
        <f t="shared" si="20"/>
        <v>3217394.9417220112</v>
      </c>
      <c r="Y38" s="35">
        <f t="shared" si="28"/>
        <v>33.321933489322575</v>
      </c>
      <c r="Z38" s="36">
        <f t="shared" si="29"/>
        <v>7.734992231031292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5682</v>
      </c>
      <c r="E39">
        <v>11</v>
      </c>
      <c r="F39" s="3">
        <f t="shared" si="21"/>
        <v>1.9359380499824005E-3</v>
      </c>
      <c r="G39" s="2">
        <v>0.5</v>
      </c>
      <c r="H39" s="3">
        <f t="shared" si="22"/>
        <v>9.6330676941938868E-3</v>
      </c>
      <c r="I39" s="3">
        <f t="shared" si="23"/>
        <v>0.99036693230580608</v>
      </c>
      <c r="J39" s="5">
        <f t="shared" si="30"/>
        <v>95951.993740608348</v>
      </c>
      <c r="K39" s="5">
        <f t="shared" si="24"/>
        <v>924.31205109614837</v>
      </c>
      <c r="L39" s="5">
        <f t="shared" si="25"/>
        <v>477449.18857530138</v>
      </c>
      <c r="M39" s="5">
        <f t="shared" si="16"/>
        <v>3482978.9494125834</v>
      </c>
      <c r="N39" s="33">
        <f t="shared" si="26"/>
        <v>36.299182681167508</v>
      </c>
      <c r="O39" s="4"/>
      <c r="Q39" s="27" t="s">
        <v>54</v>
      </c>
      <c r="R39" s="29">
        <f t="shared" si="17"/>
        <v>95951.993740608348</v>
      </c>
      <c r="S39" s="29">
        <f t="shared" si="18"/>
        <v>477449.18857530138</v>
      </c>
      <c r="T39" s="35">
        <f t="shared" si="19"/>
        <v>36.299182681167508</v>
      </c>
      <c r="U39" s="42">
        <v>0.91788799906018037</v>
      </c>
      <c r="V39" s="43">
        <f t="shared" si="31"/>
        <v>8.2112000939819629E-2</v>
      </c>
      <c r="W39" s="29">
        <f t="shared" si="27"/>
        <v>438244.88035429013</v>
      </c>
      <c r="X39" s="29">
        <f t="shared" si="20"/>
        <v>2766216.4866404226</v>
      </c>
      <c r="Y39" s="35">
        <f t="shared" si="28"/>
        <v>28.829171534657934</v>
      </c>
      <c r="Z39" s="36">
        <f t="shared" si="29"/>
        <v>7.4700111465095738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4578</v>
      </c>
      <c r="E40">
        <v>16</v>
      </c>
      <c r="F40" s="3">
        <f t="shared" si="21"/>
        <v>3.4949759720401923E-3</v>
      </c>
      <c r="G40" s="2">
        <v>0.5</v>
      </c>
      <c r="H40" s="3">
        <f t="shared" si="22"/>
        <v>1.7323516673884796E-2</v>
      </c>
      <c r="I40" s="3">
        <f t="shared" si="23"/>
        <v>0.98267648332611524</v>
      </c>
      <c r="J40" s="5">
        <f t="shared" si="30"/>
        <v>95027.681689512203</v>
      </c>
      <c r="K40" s="5">
        <f t="shared" si="24"/>
        <v>1646.2136282288816</v>
      </c>
      <c r="L40" s="5">
        <f t="shared" si="25"/>
        <v>471022.87437698874</v>
      </c>
      <c r="M40" s="5">
        <f t="shared" si="16"/>
        <v>3005529.7608372821</v>
      </c>
      <c r="N40" s="33">
        <f t="shared" si="26"/>
        <v>31.627939431979108</v>
      </c>
      <c r="O40" s="4"/>
      <c r="Q40" s="27" t="s">
        <v>56</v>
      </c>
      <c r="R40" s="29">
        <f t="shared" si="17"/>
        <v>95027.681689512203</v>
      </c>
      <c r="S40" s="29">
        <f t="shared" si="18"/>
        <v>471022.87437698874</v>
      </c>
      <c r="T40" s="35">
        <f t="shared" si="19"/>
        <v>31.627939431979108</v>
      </c>
      <c r="U40" s="42">
        <v>0.89571782863194893</v>
      </c>
      <c r="V40" s="43">
        <f t="shared" si="31"/>
        <v>0.10428217136805107</v>
      </c>
      <c r="W40" s="29">
        <f t="shared" si="27"/>
        <v>421903.58627293562</v>
      </c>
      <c r="X40" s="29">
        <f t="shared" si="20"/>
        <v>2327971.6062861322</v>
      </c>
      <c r="Y40" s="35">
        <f t="shared" si="28"/>
        <v>24.497825948152752</v>
      </c>
      <c r="Z40" s="36">
        <f t="shared" si="29"/>
        <v>7.1301134838263565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4027</v>
      </c>
      <c r="E41">
        <v>19</v>
      </c>
      <c r="F41" s="3">
        <f t="shared" si="21"/>
        <v>4.7181524708219515E-3</v>
      </c>
      <c r="G41" s="2">
        <v>0.5</v>
      </c>
      <c r="H41" s="3">
        <f t="shared" si="22"/>
        <v>2.3315744263099767E-2</v>
      </c>
      <c r="I41" s="3">
        <f t="shared" si="23"/>
        <v>0.97668425573690021</v>
      </c>
      <c r="J41" s="5">
        <f t="shared" si="30"/>
        <v>93381.468061283318</v>
      </c>
      <c r="K41" s="5">
        <f t="shared" si="24"/>
        <v>2177.2584282297007</v>
      </c>
      <c r="L41" s="5">
        <f t="shared" si="25"/>
        <v>461464.19423584233</v>
      </c>
      <c r="M41" s="5">
        <f t="shared" si="16"/>
        <v>2534506.8864602936</v>
      </c>
      <c r="N41" s="33">
        <f t="shared" si="26"/>
        <v>27.141433295918805</v>
      </c>
      <c r="O41" s="4"/>
      <c r="Q41" s="27" t="s">
        <v>58</v>
      </c>
      <c r="R41" s="29">
        <f t="shared" si="17"/>
        <v>93381.468061283318</v>
      </c>
      <c r="S41" s="29">
        <f t="shared" si="18"/>
        <v>461464.19423584233</v>
      </c>
      <c r="T41" s="35">
        <f t="shared" si="19"/>
        <v>27.141433295918805</v>
      </c>
      <c r="U41" s="42">
        <v>0.86473435856680392</v>
      </c>
      <c r="V41" s="43">
        <f t="shared" si="31"/>
        <v>0.13526564143319608</v>
      </c>
      <c r="W41" s="29">
        <f t="shared" si="27"/>
        <v>399043.9440040781</v>
      </c>
      <c r="X41" s="29">
        <f t="shared" si="20"/>
        <v>1906068.0200131966</v>
      </c>
      <c r="Y41" s="35">
        <f t="shared" si="28"/>
        <v>20.411630482852381</v>
      </c>
      <c r="Z41" s="36">
        <f t="shared" si="29"/>
        <v>6.7298028130664242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3176</v>
      </c>
      <c r="E42">
        <v>22</v>
      </c>
      <c r="F42" s="3">
        <f t="shared" si="21"/>
        <v>6.9269521410579345E-3</v>
      </c>
      <c r="G42" s="2">
        <v>0.5</v>
      </c>
      <c r="H42" s="3">
        <f t="shared" si="22"/>
        <v>3.4045187248529875E-2</v>
      </c>
      <c r="I42" s="3">
        <f t="shared" si="23"/>
        <v>0.9659548127514701</v>
      </c>
      <c r="J42" s="5">
        <f t="shared" si="30"/>
        <v>91204.209633053615</v>
      </c>
      <c r="K42" s="5">
        <f t="shared" si="24"/>
        <v>3105.0643948114825</v>
      </c>
      <c r="L42" s="5">
        <f t="shared" si="25"/>
        <v>448258.38717823935</v>
      </c>
      <c r="M42" s="5">
        <f t="shared" si="16"/>
        <v>2073042.6922244511</v>
      </c>
      <c r="N42" s="33">
        <f t="shared" si="26"/>
        <v>22.72968211187867</v>
      </c>
      <c r="O42" s="4"/>
      <c r="Q42" s="27" t="s">
        <v>60</v>
      </c>
      <c r="R42" s="29">
        <f t="shared" si="17"/>
        <v>91204.209633053615</v>
      </c>
      <c r="S42" s="29">
        <f t="shared" si="18"/>
        <v>448258.38717823935</v>
      </c>
      <c r="T42" s="35">
        <f t="shared" si="19"/>
        <v>22.72968211187867</v>
      </c>
      <c r="U42" s="42">
        <v>0.81758889711164551</v>
      </c>
      <c r="V42" s="43">
        <f t="shared" si="31"/>
        <v>0.18241110288835449</v>
      </c>
      <c r="W42" s="29">
        <f t="shared" si="27"/>
        <v>366491.08039410168</v>
      </c>
      <c r="X42" s="29">
        <f t="shared" si="20"/>
        <v>1507024.0760091185</v>
      </c>
      <c r="Y42" s="35">
        <f t="shared" si="28"/>
        <v>16.523624096655215</v>
      </c>
      <c r="Z42" s="36">
        <f t="shared" si="29"/>
        <v>6.206058015223455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2510</v>
      </c>
      <c r="E43">
        <v>38</v>
      </c>
      <c r="F43" s="3">
        <f t="shared" si="21"/>
        <v>1.5139442231075698E-2</v>
      </c>
      <c r="G43" s="2">
        <v>0.5</v>
      </c>
      <c r="H43" s="3">
        <f t="shared" si="22"/>
        <v>7.293666026871401E-2</v>
      </c>
      <c r="I43" s="3">
        <f t="shared" si="23"/>
        <v>0.92706333973128596</v>
      </c>
      <c r="J43" s="5">
        <f t="shared" si="30"/>
        <v>88099.145238242127</v>
      </c>
      <c r="K43" s="5">
        <f t="shared" si="24"/>
        <v>6425.6574262057593</v>
      </c>
      <c r="L43" s="5">
        <f t="shared" si="25"/>
        <v>424431.58262569626</v>
      </c>
      <c r="M43" s="5">
        <f t="shared" si="16"/>
        <v>1624784.3050462117</v>
      </c>
      <c r="N43" s="33">
        <f t="shared" si="26"/>
        <v>18.442679558949052</v>
      </c>
      <c r="O43" s="4"/>
      <c r="Q43" s="27" t="s">
        <v>62</v>
      </c>
      <c r="R43" s="29">
        <f t="shared" si="17"/>
        <v>88099.145238242127</v>
      </c>
      <c r="S43" s="29">
        <f t="shared" si="18"/>
        <v>424431.58262569626</v>
      </c>
      <c r="T43" s="35">
        <f t="shared" si="19"/>
        <v>18.442679558949052</v>
      </c>
      <c r="U43" s="42">
        <v>0.77888026534586052</v>
      </c>
      <c r="V43" s="43">
        <f t="shared" si="31"/>
        <v>0.22111973465413948</v>
      </c>
      <c r="W43" s="29">
        <f t="shared" si="27"/>
        <v>330581.38369666581</v>
      </c>
      <c r="X43" s="29">
        <f t="shared" si="20"/>
        <v>1140532.9956150169</v>
      </c>
      <c r="Y43" s="35">
        <f t="shared" si="28"/>
        <v>12.946016587683459</v>
      </c>
      <c r="Z43" s="36">
        <f t="shared" si="29"/>
        <v>5.496662971265593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1831</v>
      </c>
      <c r="E44">
        <v>41</v>
      </c>
      <c r="F44" s="3">
        <f t="shared" si="21"/>
        <v>2.2392135445111962E-2</v>
      </c>
      <c r="G44" s="2">
        <v>0.5</v>
      </c>
      <c r="H44" s="3">
        <f t="shared" si="22"/>
        <v>0.10602534264287561</v>
      </c>
      <c r="I44" s="3">
        <f t="shared" si="23"/>
        <v>0.89397465735712434</v>
      </c>
      <c r="J44" s="5">
        <f t="shared" si="30"/>
        <v>81673.487812036372</v>
      </c>
      <c r="K44" s="5">
        <f t="shared" si="24"/>
        <v>8659.4595301098816</v>
      </c>
      <c r="L44" s="5">
        <f t="shared" si="25"/>
        <v>386718.79023490712</v>
      </c>
      <c r="M44" s="5">
        <f t="shared" si="16"/>
        <v>1200352.7224205155</v>
      </c>
      <c r="N44" s="33">
        <f t="shared" si="26"/>
        <v>14.696969048058914</v>
      </c>
      <c r="O44" s="4"/>
      <c r="Q44" s="27" t="s">
        <v>64</v>
      </c>
      <c r="R44" s="29">
        <f t="shared" si="17"/>
        <v>81673.487812036372</v>
      </c>
      <c r="S44" s="29">
        <f t="shared" si="18"/>
        <v>386718.79023490712</v>
      </c>
      <c r="T44" s="35">
        <f t="shared" si="19"/>
        <v>14.696969048058914</v>
      </c>
      <c r="U44" s="42">
        <v>0.71980976748499381</v>
      </c>
      <c r="V44" s="43">
        <f t="shared" si="31"/>
        <v>0.28019023251500619</v>
      </c>
      <c r="W44" s="29">
        <f t="shared" si="27"/>
        <v>278363.96248106658</v>
      </c>
      <c r="X44" s="29">
        <f t="shared" si="20"/>
        <v>809951.61191835115</v>
      </c>
      <c r="Y44" s="35">
        <f t="shared" si="28"/>
        <v>9.9169465345030492</v>
      </c>
      <c r="Z44" s="36">
        <f t="shared" si="29"/>
        <v>4.7800225135558652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1282</v>
      </c>
      <c r="E45">
        <v>58</v>
      </c>
      <c r="F45" s="3">
        <f t="shared" si="21"/>
        <v>4.5241809672386897E-2</v>
      </c>
      <c r="G45" s="2">
        <v>0.5</v>
      </c>
      <c r="H45" s="3">
        <f t="shared" si="22"/>
        <v>0.20322354590049055</v>
      </c>
      <c r="I45" s="3">
        <f t="shared" si="23"/>
        <v>0.79677645409950948</v>
      </c>
      <c r="J45" s="5">
        <f t="shared" si="30"/>
        <v>73014.028281926483</v>
      </c>
      <c r="K45" s="5">
        <f t="shared" si="24"/>
        <v>14838.169727931801</v>
      </c>
      <c r="L45" s="5">
        <f t="shared" si="25"/>
        <v>327974.71708980284</v>
      </c>
      <c r="M45" s="5">
        <f t="shared" si="16"/>
        <v>813633.93218560831</v>
      </c>
      <c r="N45" s="33">
        <f t="shared" si="26"/>
        <v>11.143528871519763</v>
      </c>
      <c r="O45" s="4"/>
      <c r="Q45" s="27" t="s">
        <v>66</v>
      </c>
      <c r="R45" s="29">
        <f t="shared" si="17"/>
        <v>73014.028281926483</v>
      </c>
      <c r="S45" s="29">
        <f t="shared" si="18"/>
        <v>327974.71708980284</v>
      </c>
      <c r="T45" s="35">
        <f t="shared" si="19"/>
        <v>11.143528871519763</v>
      </c>
      <c r="U45" s="42">
        <v>0.68480776711742686</v>
      </c>
      <c r="V45" s="43">
        <f t="shared" si="31"/>
        <v>0.31519223288257314</v>
      </c>
      <c r="W45" s="29">
        <f t="shared" si="27"/>
        <v>224599.63368123767</v>
      </c>
      <c r="X45" s="29">
        <f t="shared" si="20"/>
        <v>531587.64943728456</v>
      </c>
      <c r="Y45" s="35">
        <f t="shared" si="28"/>
        <v>7.2806234903885043</v>
      </c>
      <c r="Z45" s="36">
        <f t="shared" si="29"/>
        <v>3.8629053811312586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704</v>
      </c>
      <c r="E46">
        <v>70</v>
      </c>
      <c r="F46" s="3">
        <f t="shared" si="21"/>
        <v>9.9431818181818177E-2</v>
      </c>
      <c r="G46" s="2">
        <v>0.5</v>
      </c>
      <c r="H46" s="3">
        <f t="shared" si="22"/>
        <v>0.3981797497155859</v>
      </c>
      <c r="I46" s="3">
        <f t="shared" si="23"/>
        <v>0.6018202502844141</v>
      </c>
      <c r="J46" s="5">
        <f t="shared" si="30"/>
        <v>58175.85855399468</v>
      </c>
      <c r="K46" s="5">
        <f t="shared" si="24"/>
        <v>23164.44879851893</v>
      </c>
      <c r="L46" s="5">
        <f t="shared" si="25"/>
        <v>232968.1707736761</v>
      </c>
      <c r="M46" s="5">
        <f>L46+M47</f>
        <v>485659.21509580547</v>
      </c>
      <c r="N46" s="33">
        <f t="shared" si="26"/>
        <v>8.3481228668941991</v>
      </c>
      <c r="O46" s="4"/>
      <c r="Q46" s="27" t="s">
        <v>68</v>
      </c>
      <c r="R46" s="29">
        <f t="shared" si="17"/>
        <v>58175.85855399468</v>
      </c>
      <c r="S46" s="29">
        <f t="shared" si="18"/>
        <v>232968.1707736761</v>
      </c>
      <c r="T46" s="35">
        <f t="shared" si="19"/>
        <v>8.3481228668941991</v>
      </c>
      <c r="U46" s="42">
        <v>0.65629805890441617</v>
      </c>
      <c r="V46" s="43">
        <f t="shared" si="31"/>
        <v>0.34370194109558383</v>
      </c>
      <c r="W46" s="29">
        <f t="shared" si="27"/>
        <v>152896.55826527617</v>
      </c>
      <c r="X46" s="29">
        <f>X47+W46</f>
        <v>306988.01575604687</v>
      </c>
      <c r="Y46" s="35">
        <f t="shared" si="28"/>
        <v>5.2768970391923391</v>
      </c>
      <c r="Z46" s="36">
        <f t="shared" si="29"/>
        <v>3.07122582770186</v>
      </c>
    </row>
    <row r="47" spans="1:26" s="2" customFormat="1" x14ac:dyDescent="0.25">
      <c r="A47" s="12">
        <v>19</v>
      </c>
      <c r="B47" s="13" t="s">
        <v>69</v>
      </c>
      <c r="C47" s="12"/>
      <c r="D47">
        <v>498</v>
      </c>
      <c r="E47">
        <v>69</v>
      </c>
      <c r="F47" s="17">
        <f t="shared" si="21"/>
        <v>0.13855421686746988</v>
      </c>
      <c r="G47" s="12"/>
      <c r="H47" s="17">
        <v>1</v>
      </c>
      <c r="I47" s="17">
        <f t="shared" si="23"/>
        <v>0</v>
      </c>
      <c r="J47" s="21">
        <f t="shared" si="30"/>
        <v>35011.409755475754</v>
      </c>
      <c r="K47" s="21">
        <f t="shared" si="24"/>
        <v>35011.409755475754</v>
      </c>
      <c r="L47" s="21">
        <f>K47/F47</f>
        <v>252691.04432212934</v>
      </c>
      <c r="M47" s="21">
        <f>L47</f>
        <v>252691.04432212934</v>
      </c>
      <c r="N47" s="34">
        <f t="shared" si="26"/>
        <v>7.2173913043478253</v>
      </c>
      <c r="O47" s="4"/>
      <c r="Q47" s="30" t="s">
        <v>69</v>
      </c>
      <c r="R47" s="31">
        <f t="shared" si="17"/>
        <v>35011.409755475754</v>
      </c>
      <c r="S47" s="31">
        <f t="shared" si="18"/>
        <v>252691.04432212934</v>
      </c>
      <c r="T47" s="38">
        <f t="shared" si="19"/>
        <v>7.2173913043478253</v>
      </c>
      <c r="U47" s="44">
        <v>0.6098018151143324</v>
      </c>
      <c r="V47" s="45">
        <f t="shared" si="31"/>
        <v>0.3901981848856676</v>
      </c>
      <c r="W47" s="31">
        <f t="shared" si="27"/>
        <v>154091.4574907707</v>
      </c>
      <c r="X47" s="31">
        <f>W47</f>
        <v>154091.4574907707</v>
      </c>
      <c r="Y47" s="38">
        <f t="shared" si="28"/>
        <v>4.4011783177817039</v>
      </c>
      <c r="Z47" s="37">
        <f t="shared" si="29"/>
        <v>2.8162129865661214</v>
      </c>
    </row>
    <row r="48" spans="1:26" s="2" customFormat="1" ht="13.2" x14ac:dyDescent="0.25">
      <c r="B48" s="2" t="s">
        <v>70</v>
      </c>
      <c r="D48" s="25">
        <f>SUM(D29:D47)</f>
        <v>62747</v>
      </c>
      <c r="E48" s="25">
        <f>SUM(E29:E47)</f>
        <v>381</v>
      </c>
    </row>
    <row r="51" spans="1:26" s="2" customFormat="1" ht="18" thickBot="1" x14ac:dyDescent="0.35">
      <c r="B51" s="63" t="s">
        <v>89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 x14ac:dyDescent="0.35">
      <c r="A52" s="7"/>
      <c r="B52" s="6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1" t="s">
        <v>14</v>
      </c>
      <c r="S52" s="71"/>
      <c r="T52" s="71"/>
      <c r="U52" s="68" t="s">
        <v>15</v>
      </c>
      <c r="V52" s="72" t="s">
        <v>16</v>
      </c>
      <c r="W52" s="73" t="s">
        <v>17</v>
      </c>
      <c r="X52" s="73" t="s">
        <v>18</v>
      </c>
      <c r="Y52" s="74" t="s">
        <v>19</v>
      </c>
      <c r="Z52" s="74" t="s">
        <v>20</v>
      </c>
    </row>
    <row r="53" spans="1:26" s="10" customFormat="1" ht="35.549999999999997" customHeight="1" thickBot="1" x14ac:dyDescent="0.35">
      <c r="B53" s="6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72"/>
      <c r="W53" s="73"/>
      <c r="X53" s="73"/>
      <c r="Y53" s="74"/>
      <c r="Z53" s="7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1224</v>
      </c>
      <c r="E54" s="49">
        <f>E4+E29</f>
        <v>4</v>
      </c>
      <c r="F54" s="3">
        <f>E54/D54</f>
        <v>3.2679738562091504E-3</v>
      </c>
      <c r="G54" s="2">
        <v>0.3</v>
      </c>
      <c r="H54" s="18">
        <f>C54*F54/(1+(1-G54)*C54*F54)</f>
        <v>3.2605151613955006E-3</v>
      </c>
      <c r="I54" s="18">
        <f>1-H54</f>
        <v>0.99673948483860453</v>
      </c>
      <c r="J54" s="19">
        <v>100000</v>
      </c>
      <c r="K54" s="20">
        <f>J54*H54</f>
        <v>326.05151613955007</v>
      </c>
      <c r="L54" s="20">
        <f>C54*(J55+G54*K54)</f>
        <v>99771.763938702323</v>
      </c>
      <c r="M54" s="5">
        <f t="shared" ref="M54:M70" si="32">L54+M55</f>
        <v>7545612.1158158481</v>
      </c>
      <c r="N54" s="32">
        <f>M54/J54</f>
        <v>75.456121158158481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99771.763938702323</v>
      </c>
      <c r="T54" s="35">
        <f t="shared" ref="T54:T72" si="35">N54</f>
        <v>75.456121158158481</v>
      </c>
      <c r="U54" s="42">
        <v>0.96170886472285344</v>
      </c>
      <c r="V54" s="43">
        <f>1-U54</f>
        <v>3.829113527714656E-2</v>
      </c>
      <c r="W54" s="29">
        <f>S54*U54</f>
        <v>95951.389828885935</v>
      </c>
      <c r="X54" s="29">
        <f t="shared" ref="X54:X70" si="36">X55+W54</f>
        <v>6693329.7021336621</v>
      </c>
      <c r="Y54" s="40">
        <f>X54/R54</f>
        <v>66.933297021336614</v>
      </c>
      <c r="Z54" s="36">
        <f>T54-Y54</f>
        <v>8.5228241368218676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5502</v>
      </c>
      <c r="E55" s="49">
        <f t="shared" si="37"/>
        <v>2</v>
      </c>
      <c r="F55" s="3">
        <f t="shared" ref="F55:F72" si="38">E55/D55</f>
        <v>3.6350418029807341E-4</v>
      </c>
      <c r="G55" s="2">
        <v>0.4</v>
      </c>
      <c r="H55" s="3">
        <f t="shared" ref="H55:H71" si="39">C55*F55/(1+(1-G55)*C55*F55)</f>
        <v>1.4527493281034358E-3</v>
      </c>
      <c r="I55" s="3">
        <f t="shared" ref="I55:I72" si="40">1-H55</f>
        <v>0.99854725067189654</v>
      </c>
      <c r="J55" s="5">
        <f>I54*J54</f>
        <v>99673.948483860455</v>
      </c>
      <c r="K55" s="5">
        <f t="shared" ref="K55:K72" si="41">J55*H55</f>
        <v>144.80126168934476</v>
      </c>
      <c r="L55" s="5">
        <f t="shared" ref="L55:L71" si="42">C55*(J56+G55*K55)</f>
        <v>398348.27090738737</v>
      </c>
      <c r="M55" s="5">
        <f t="shared" si="32"/>
        <v>7445840.3518771455</v>
      </c>
      <c r="N55" s="33">
        <f t="shared" ref="N55:N72" si="43">M55/J55</f>
        <v>74.701970425931322</v>
      </c>
      <c r="O55" s="4"/>
      <c r="Q55" s="27" t="s">
        <v>36</v>
      </c>
      <c r="R55" s="29">
        <f t="shared" si="33"/>
        <v>99673.948483860455</v>
      </c>
      <c r="S55" s="29">
        <f t="shared" si="34"/>
        <v>398348.27090738737</v>
      </c>
      <c r="T55" s="35">
        <f t="shared" si="35"/>
        <v>74.701970425931322</v>
      </c>
      <c r="U55" s="42">
        <v>0.96170886472285344</v>
      </c>
      <c r="V55" s="43">
        <f>1-U55</f>
        <v>3.829113527714656E-2</v>
      </c>
      <c r="W55" s="29">
        <f t="shared" ref="W55:W72" si="44">S55*U55</f>
        <v>383095.06337865518</v>
      </c>
      <c r="X55" s="29">
        <f t="shared" si="36"/>
        <v>6597378.3123047762</v>
      </c>
      <c r="Y55" s="35">
        <f t="shared" ref="Y55:Y72" si="45">X55/R55</f>
        <v>66.189595302056745</v>
      </c>
      <c r="Z55" s="36">
        <f t="shared" ref="Z55:Z72" si="46">T55-Y55</f>
        <v>8.5123751238745768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6955</v>
      </c>
      <c r="E56" s="49">
        <f t="shared" si="37"/>
        <v>5</v>
      </c>
      <c r="F56" s="3">
        <f t="shared" si="38"/>
        <v>7.1890726096333576E-4</v>
      </c>
      <c r="G56" s="2">
        <v>0.5</v>
      </c>
      <c r="H56" s="3">
        <f t="shared" si="39"/>
        <v>3.5880875493362039E-3</v>
      </c>
      <c r="I56" s="3">
        <f t="shared" si="40"/>
        <v>0.99641191245066385</v>
      </c>
      <c r="J56" s="5">
        <f t="shared" ref="J56:J72" si="47">I55*J55</f>
        <v>99529.147222171101</v>
      </c>
      <c r="K56" s="5">
        <f t="shared" si="41"/>
        <v>357.11929394392217</v>
      </c>
      <c r="L56" s="5">
        <f t="shared" si="42"/>
        <v>496752.9378759957</v>
      </c>
      <c r="M56" s="5">
        <f t="shared" si="32"/>
        <v>7047492.0809697583</v>
      </c>
      <c r="N56" s="33">
        <f t="shared" si="43"/>
        <v>70.808323769098465</v>
      </c>
      <c r="O56" s="4"/>
      <c r="Q56" s="27" t="s">
        <v>38</v>
      </c>
      <c r="R56" s="29">
        <f t="shared" si="33"/>
        <v>99529.147222171101</v>
      </c>
      <c r="S56" s="29">
        <f t="shared" si="34"/>
        <v>496752.9378759957</v>
      </c>
      <c r="T56" s="35">
        <f t="shared" si="35"/>
        <v>70.808323769098465</v>
      </c>
      <c r="U56" s="42">
        <v>0.96170886472285344</v>
      </c>
      <c r="V56" s="43">
        <f>1-U56</f>
        <v>3.829113527714656E-2</v>
      </c>
      <c r="W56" s="29">
        <f t="shared" si="44"/>
        <v>477731.70393246599</v>
      </c>
      <c r="X56" s="29">
        <f t="shared" si="36"/>
        <v>6214283.2489261208</v>
      </c>
      <c r="Y56" s="35">
        <f t="shared" si="45"/>
        <v>62.436817981113251</v>
      </c>
      <c r="Z56" s="36">
        <f t="shared" si="46"/>
        <v>8.3715057879852139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7116</v>
      </c>
      <c r="E57" s="49">
        <f t="shared" si="37"/>
        <v>4</v>
      </c>
      <c r="F57" s="3">
        <f t="shared" si="38"/>
        <v>5.6211354693648118E-4</v>
      </c>
      <c r="G57" s="2">
        <v>0.5</v>
      </c>
      <c r="H57" s="3">
        <f t="shared" si="39"/>
        <v>2.8066236317709796E-3</v>
      </c>
      <c r="I57" s="3">
        <f t="shared" si="40"/>
        <v>0.99719337636822902</v>
      </c>
      <c r="J57" s="5">
        <f t="shared" si="47"/>
        <v>99172.02792822718</v>
      </c>
      <c r="K57" s="5">
        <f t="shared" si="41"/>
        <v>278.33855719401396</v>
      </c>
      <c r="L57" s="5">
        <f t="shared" si="42"/>
        <v>495164.29324815085</v>
      </c>
      <c r="M57" s="5">
        <f t="shared" si="32"/>
        <v>6550739.1430937629</v>
      </c>
      <c r="N57" s="33">
        <f t="shared" si="43"/>
        <v>66.054302608742319</v>
      </c>
      <c r="O57" s="4"/>
      <c r="Q57" s="27" t="s">
        <v>40</v>
      </c>
      <c r="R57" s="29">
        <f t="shared" si="33"/>
        <v>99172.02792822718</v>
      </c>
      <c r="S57" s="29">
        <f t="shared" si="34"/>
        <v>495164.29324815085</v>
      </c>
      <c r="T57" s="35">
        <f t="shared" si="35"/>
        <v>66.054302608742319</v>
      </c>
      <c r="U57" s="42">
        <v>0.96170886472285344</v>
      </c>
      <c r="V57" s="43">
        <f>1-U57</f>
        <v>3.829113527714656E-2</v>
      </c>
      <c r="W57" s="29">
        <f t="shared" si="44"/>
        <v>476203.89031097322</v>
      </c>
      <c r="X57" s="29">
        <f t="shared" si="36"/>
        <v>5736551.5449936548</v>
      </c>
      <c r="Y57" s="35">
        <f t="shared" si="45"/>
        <v>57.844451352203002</v>
      </c>
      <c r="Z57" s="36">
        <f t="shared" si="46"/>
        <v>8.2098512565393165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8628</v>
      </c>
      <c r="E58" s="49">
        <f t="shared" si="37"/>
        <v>11</v>
      </c>
      <c r="F58" s="3">
        <f t="shared" si="38"/>
        <v>1.2749188687992583E-3</v>
      </c>
      <c r="G58" s="2">
        <v>0.5</v>
      </c>
      <c r="H58" s="3">
        <f t="shared" si="39"/>
        <v>6.3543411703541105E-3</v>
      </c>
      <c r="I58" s="3">
        <f t="shared" si="40"/>
        <v>0.99364565882964584</v>
      </c>
      <c r="J58" s="5">
        <f t="shared" si="47"/>
        <v>98893.689371033164</v>
      </c>
      <c r="K58" s="5">
        <f t="shared" si="41"/>
        <v>628.40424185856671</v>
      </c>
      <c r="L58" s="5">
        <f t="shared" si="42"/>
        <v>492897.43625051936</v>
      </c>
      <c r="M58" s="5">
        <f t="shared" si="32"/>
        <v>6055574.8498456124</v>
      </c>
      <c r="N58" s="33">
        <f t="shared" si="43"/>
        <v>61.233177651266224</v>
      </c>
      <c r="O58" s="4"/>
      <c r="Q58" s="27" t="s">
        <v>42</v>
      </c>
      <c r="R58" s="29">
        <f t="shared" si="33"/>
        <v>98893.689371033164</v>
      </c>
      <c r="S58" s="29">
        <f t="shared" si="34"/>
        <v>492897.43625051936</v>
      </c>
      <c r="T58" s="35">
        <f t="shared" si="35"/>
        <v>61.233177651266224</v>
      </c>
      <c r="U58" s="42">
        <v>0.96170886472285344</v>
      </c>
      <c r="V58" s="43">
        <f>1-U58</f>
        <v>3.829113527714656E-2</v>
      </c>
      <c r="W58" s="29">
        <f t="shared" si="44"/>
        <v>474023.83384129201</v>
      </c>
      <c r="X58" s="29">
        <f t="shared" si="36"/>
        <v>5260347.6546826819</v>
      </c>
      <c r="Y58" s="35">
        <f t="shared" si="45"/>
        <v>53.191944684627011</v>
      </c>
      <c r="Z58" s="36">
        <f t="shared" si="46"/>
        <v>8.0412329666392139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9372</v>
      </c>
      <c r="E59" s="49">
        <f t="shared" si="37"/>
        <v>16</v>
      </c>
      <c r="F59" s="3">
        <f t="shared" si="38"/>
        <v>1.7072129748186087E-3</v>
      </c>
      <c r="G59" s="2">
        <v>0.5</v>
      </c>
      <c r="H59" s="3">
        <f t="shared" si="39"/>
        <v>8.4997875053123683E-3</v>
      </c>
      <c r="I59" s="3">
        <f t="shared" si="40"/>
        <v>0.99150021249468767</v>
      </c>
      <c r="J59" s="5">
        <f t="shared" si="47"/>
        <v>98265.28512917459</v>
      </c>
      <c r="K59" s="5">
        <f t="shared" si="41"/>
        <v>835.23404274691541</v>
      </c>
      <c r="L59" s="5">
        <f t="shared" si="42"/>
        <v>489238.34053900564</v>
      </c>
      <c r="M59" s="5">
        <f t="shared" si="32"/>
        <v>5562677.4135950934</v>
      </c>
      <c r="N59" s="33">
        <f t="shared" si="43"/>
        <v>56.608774973610245</v>
      </c>
      <c r="O59" s="4"/>
      <c r="Q59" s="27" t="s">
        <v>44</v>
      </c>
      <c r="R59" s="29">
        <f t="shared" si="33"/>
        <v>98265.28512917459</v>
      </c>
      <c r="S59" s="29">
        <f t="shared" si="34"/>
        <v>489238.34053900564</v>
      </c>
      <c r="T59" s="35">
        <f t="shared" si="35"/>
        <v>56.608774973610245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471181.37976720859</v>
      </c>
      <c r="X59" s="29">
        <f t="shared" si="36"/>
        <v>4786323.8208413897</v>
      </c>
      <c r="Y59" s="35">
        <f t="shared" si="45"/>
        <v>48.708186360519178</v>
      </c>
      <c r="Z59" s="36">
        <f t="shared" si="46"/>
        <v>7.9005886130910667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8972</v>
      </c>
      <c r="E60" s="49">
        <f t="shared" si="37"/>
        <v>15</v>
      </c>
      <c r="F60" s="3">
        <f t="shared" si="38"/>
        <v>1.6718680338831922E-3</v>
      </c>
      <c r="G60" s="2">
        <v>0.5</v>
      </c>
      <c r="H60" s="3">
        <f t="shared" si="39"/>
        <v>8.3245463122259833E-3</v>
      </c>
      <c r="I60" s="3">
        <f t="shared" si="40"/>
        <v>0.99167545368777399</v>
      </c>
      <c r="J60" s="5">
        <f t="shared" si="47"/>
        <v>97430.051086427673</v>
      </c>
      <c r="K60" s="5">
        <f t="shared" si="41"/>
        <v>811.06097247151069</v>
      </c>
      <c r="L60" s="5">
        <f t="shared" si="42"/>
        <v>485122.60300095956</v>
      </c>
      <c r="M60" s="5">
        <f t="shared" si="32"/>
        <v>5073439.0730560878</v>
      </c>
      <c r="N60" s="33">
        <f t="shared" si="43"/>
        <v>52.072630738493316</v>
      </c>
      <c r="O60" s="4"/>
      <c r="Q60" s="27" t="s">
        <v>46</v>
      </c>
      <c r="R60" s="29">
        <f t="shared" si="33"/>
        <v>97430.051086427673</v>
      </c>
      <c r="S60" s="29">
        <f t="shared" si="34"/>
        <v>485122.60300095956</v>
      </c>
      <c r="T60" s="35">
        <f t="shared" si="35"/>
        <v>52.072630738493316</v>
      </c>
      <c r="U60" s="42">
        <v>0.95736753435116873</v>
      </c>
      <c r="V60" s="43">
        <f t="shared" si="48"/>
        <v>4.2632465648831275E-2</v>
      </c>
      <c r="W60" s="29">
        <f t="shared" si="44"/>
        <v>464440.63029304956</v>
      </c>
      <c r="X60" s="29">
        <f t="shared" si="36"/>
        <v>4315142.4410741813</v>
      </c>
      <c r="Y60" s="35">
        <f t="shared" si="45"/>
        <v>44.289645678686242</v>
      </c>
      <c r="Z60" s="36">
        <f t="shared" si="46"/>
        <v>7.7829850598070749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9532</v>
      </c>
      <c r="E61" s="49">
        <f t="shared" si="37"/>
        <v>21</v>
      </c>
      <c r="F61" s="3">
        <f t="shared" si="38"/>
        <v>2.2031053294167017E-3</v>
      </c>
      <c r="G61" s="2">
        <v>0.5</v>
      </c>
      <c r="H61" s="3">
        <f t="shared" si="39"/>
        <v>1.0955188064061766E-2</v>
      </c>
      <c r="I61" s="3">
        <f t="shared" si="40"/>
        <v>0.98904481193593818</v>
      </c>
      <c r="J61" s="5">
        <f t="shared" si="47"/>
        <v>96618.990113956155</v>
      </c>
      <c r="K61" s="5">
        <f t="shared" si="41"/>
        <v>1058.4792072581142</v>
      </c>
      <c r="L61" s="5">
        <f t="shared" si="42"/>
        <v>480448.75255163549</v>
      </c>
      <c r="M61" s="5">
        <f t="shared" si="32"/>
        <v>4588316.4700551284</v>
      </c>
      <c r="N61" s="33">
        <f t="shared" si="43"/>
        <v>47.488764523863182</v>
      </c>
      <c r="O61" s="4"/>
      <c r="Q61" s="27" t="s">
        <v>48</v>
      </c>
      <c r="R61" s="29">
        <f t="shared" si="33"/>
        <v>96618.990113956155</v>
      </c>
      <c r="S61" s="29">
        <f t="shared" si="34"/>
        <v>480448.75255163549</v>
      </c>
      <c r="T61" s="35">
        <f t="shared" si="35"/>
        <v>47.488764523863182</v>
      </c>
      <c r="U61" s="42">
        <v>0.95681081085376496</v>
      </c>
      <c r="V61" s="43">
        <f t="shared" si="48"/>
        <v>4.3189189146235041E-2</v>
      </c>
      <c r="W61" s="29">
        <f t="shared" si="44"/>
        <v>459698.56050261023</v>
      </c>
      <c r="X61" s="29">
        <f t="shared" si="36"/>
        <v>3850701.8107811315</v>
      </c>
      <c r="Y61" s="35">
        <f t="shared" si="45"/>
        <v>39.854502787075972</v>
      </c>
      <c r="Z61" s="36">
        <f t="shared" si="46"/>
        <v>7.6342617367872094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10610</v>
      </c>
      <c r="E62" s="49">
        <f t="shared" si="37"/>
        <v>33</v>
      </c>
      <c r="F62" s="3">
        <f t="shared" si="38"/>
        <v>3.1102733270499529E-3</v>
      </c>
      <c r="G62" s="2">
        <v>0.5</v>
      </c>
      <c r="H62" s="3">
        <f t="shared" si="39"/>
        <v>1.5431377133504795E-2</v>
      </c>
      <c r="I62" s="3">
        <f t="shared" si="40"/>
        <v>0.98456862286649516</v>
      </c>
      <c r="J62" s="5">
        <f t="shared" si="47"/>
        <v>95560.510906698037</v>
      </c>
      <c r="K62" s="5">
        <f t="shared" si="41"/>
        <v>1474.6302828716557</v>
      </c>
      <c r="L62" s="5">
        <f t="shared" si="42"/>
        <v>474115.97882631107</v>
      </c>
      <c r="M62" s="5">
        <f t="shared" si="32"/>
        <v>4107867.7175034927</v>
      </c>
      <c r="N62" s="33">
        <f t="shared" si="43"/>
        <v>42.987084084494612</v>
      </c>
      <c r="O62" s="4"/>
      <c r="Q62" s="27" t="s">
        <v>50</v>
      </c>
      <c r="R62" s="29">
        <f t="shared" si="33"/>
        <v>95560.510906698037</v>
      </c>
      <c r="S62" s="29">
        <f t="shared" si="34"/>
        <v>474115.97882631107</v>
      </c>
      <c r="T62" s="35">
        <f t="shared" si="35"/>
        <v>42.987084084494612</v>
      </c>
      <c r="U62" s="42">
        <v>0.94800928093814252</v>
      </c>
      <c r="V62" s="43">
        <f t="shared" si="48"/>
        <v>5.1990719061857482E-2</v>
      </c>
      <c r="W62" s="29">
        <f t="shared" si="44"/>
        <v>449466.34816841478</v>
      </c>
      <c r="X62" s="29">
        <f t="shared" si="36"/>
        <v>3391003.2502785213</v>
      </c>
      <c r="Y62" s="35">
        <f t="shared" si="45"/>
        <v>35.485403103269078</v>
      </c>
      <c r="Z62" s="36">
        <f t="shared" si="46"/>
        <v>7.5016809812255332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11144</v>
      </c>
      <c r="E63" s="49">
        <f t="shared" si="37"/>
        <v>38</v>
      </c>
      <c r="F63" s="3">
        <f t="shared" si="38"/>
        <v>3.4099066762383347E-3</v>
      </c>
      <c r="G63" s="2">
        <v>0.5</v>
      </c>
      <c r="H63" s="3">
        <f t="shared" si="39"/>
        <v>1.6905418631550852E-2</v>
      </c>
      <c r="I63" s="3">
        <f t="shared" si="40"/>
        <v>0.98309458136844918</v>
      </c>
      <c r="J63" s="5">
        <f t="shared" si="47"/>
        <v>94085.880623826379</v>
      </c>
      <c r="K63" s="5">
        <f t="shared" si="41"/>
        <v>1590.5611992639037</v>
      </c>
      <c r="L63" s="5">
        <f t="shared" si="42"/>
        <v>466453.00012097217</v>
      </c>
      <c r="M63" s="5">
        <f t="shared" si="32"/>
        <v>3633751.7386771818</v>
      </c>
      <c r="N63" s="33">
        <f t="shared" si="43"/>
        <v>38.621647739107921</v>
      </c>
      <c r="O63" s="4"/>
      <c r="Q63" s="27" t="s">
        <v>52</v>
      </c>
      <c r="R63" s="29">
        <f t="shared" si="33"/>
        <v>94085.880623826379</v>
      </c>
      <c r="S63" s="29">
        <f t="shared" si="34"/>
        <v>466453.00012097217</v>
      </c>
      <c r="T63" s="35">
        <f t="shared" si="35"/>
        <v>38.621647739107921</v>
      </c>
      <c r="U63" s="42">
        <v>0.94216194080535964</v>
      </c>
      <c r="V63" s="43">
        <f t="shared" si="48"/>
        <v>5.7838059194640357E-2</v>
      </c>
      <c r="W63" s="29">
        <f t="shared" si="44"/>
        <v>439474.26388845779</v>
      </c>
      <c r="X63" s="29">
        <f t="shared" si="36"/>
        <v>2941536.9021101068</v>
      </c>
      <c r="Y63" s="35">
        <f t="shared" si="45"/>
        <v>31.264381888191519</v>
      </c>
      <c r="Z63" s="36">
        <f t="shared" si="46"/>
        <v>7.3572658509164022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11090</v>
      </c>
      <c r="E64" s="49">
        <f t="shared" si="37"/>
        <v>38</v>
      </c>
      <c r="F64" s="3">
        <f t="shared" si="38"/>
        <v>3.4265103697024347E-3</v>
      </c>
      <c r="G64" s="2">
        <v>0.5</v>
      </c>
      <c r="H64" s="3">
        <f t="shared" si="39"/>
        <v>1.6987036209208758E-2</v>
      </c>
      <c r="I64" s="3">
        <f t="shared" si="40"/>
        <v>0.98301296379079128</v>
      </c>
      <c r="J64" s="5">
        <f t="shared" si="47"/>
        <v>92495.319424562476</v>
      </c>
      <c r="K64" s="5">
        <f t="shared" si="41"/>
        <v>1571.2213402473731</v>
      </c>
      <c r="L64" s="5">
        <f t="shared" si="42"/>
        <v>458548.54377219395</v>
      </c>
      <c r="M64" s="5">
        <f t="shared" si="32"/>
        <v>3167298.7385562095</v>
      </c>
      <c r="N64" s="33">
        <f t="shared" si="43"/>
        <v>34.242800157465282</v>
      </c>
      <c r="O64" s="4"/>
      <c r="Q64" s="27" t="s">
        <v>54</v>
      </c>
      <c r="R64" s="29">
        <f t="shared" si="33"/>
        <v>92495.319424562476</v>
      </c>
      <c r="S64" s="29">
        <f t="shared" si="34"/>
        <v>458548.54377219395</v>
      </c>
      <c r="T64" s="35">
        <f t="shared" si="35"/>
        <v>34.242800157465282</v>
      </c>
      <c r="U64" s="42">
        <v>0.92489605986448908</v>
      </c>
      <c r="V64" s="43">
        <f t="shared" si="48"/>
        <v>7.5103940135510916E-2</v>
      </c>
      <c r="W64" s="29">
        <f t="shared" si="44"/>
        <v>424109.74139150139</v>
      </c>
      <c r="X64" s="29">
        <f t="shared" si="36"/>
        <v>2502062.638221649</v>
      </c>
      <c r="Y64" s="35">
        <f t="shared" si="45"/>
        <v>27.050694605820421</v>
      </c>
      <c r="Z64" s="36">
        <f t="shared" si="46"/>
        <v>7.1921055516448611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9047</v>
      </c>
      <c r="E65" s="49">
        <f t="shared" si="37"/>
        <v>63</v>
      </c>
      <c r="F65" s="3">
        <f t="shared" si="38"/>
        <v>6.9636343539294793E-3</v>
      </c>
      <c r="G65" s="2">
        <v>0.5</v>
      </c>
      <c r="H65" s="3">
        <f t="shared" si="39"/>
        <v>3.4222391221685043E-2</v>
      </c>
      <c r="I65" s="3">
        <f t="shared" si="40"/>
        <v>0.96577760877831498</v>
      </c>
      <c r="J65" s="5">
        <f t="shared" si="47"/>
        <v>90924.098084315105</v>
      </c>
      <c r="K65" s="5">
        <f t="shared" si="41"/>
        <v>3111.640056120295</v>
      </c>
      <c r="L65" s="5">
        <f t="shared" si="42"/>
        <v>446841.3902812748</v>
      </c>
      <c r="M65" s="5">
        <f t="shared" si="32"/>
        <v>2708750.1947840154</v>
      </c>
      <c r="N65" s="33">
        <f t="shared" si="43"/>
        <v>29.791334221123162</v>
      </c>
      <c r="O65" s="4"/>
      <c r="Q65" s="27" t="s">
        <v>56</v>
      </c>
      <c r="R65" s="29">
        <f t="shared" si="33"/>
        <v>90924.098084315105</v>
      </c>
      <c r="S65" s="29">
        <f t="shared" si="34"/>
        <v>446841.3902812748</v>
      </c>
      <c r="T65" s="35">
        <f t="shared" si="35"/>
        <v>29.791334221123162</v>
      </c>
      <c r="U65" s="42">
        <v>0.89970667843387275</v>
      </c>
      <c r="V65" s="43">
        <f t="shared" si="48"/>
        <v>0.10029332156612725</v>
      </c>
      <c r="W65" s="29">
        <f t="shared" si="44"/>
        <v>402026.18303673953</v>
      </c>
      <c r="X65" s="29">
        <f t="shared" si="36"/>
        <v>2077952.8968301476</v>
      </c>
      <c r="Y65" s="35">
        <f t="shared" si="45"/>
        <v>22.853709199328375</v>
      </c>
      <c r="Z65" s="36">
        <f t="shared" si="46"/>
        <v>6.937625021794787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7628</v>
      </c>
      <c r="E66" s="49">
        <f t="shared" si="37"/>
        <v>58</v>
      </c>
      <c r="F66" s="3">
        <f t="shared" si="38"/>
        <v>7.6035658101730463E-3</v>
      </c>
      <c r="G66" s="2">
        <v>0.5</v>
      </c>
      <c r="H66" s="3">
        <f t="shared" si="39"/>
        <v>3.7308632445645182E-2</v>
      </c>
      <c r="I66" s="3">
        <f t="shared" si="40"/>
        <v>0.9626913675543548</v>
      </c>
      <c r="J66" s="5">
        <f t="shared" si="47"/>
        <v>87812.458028194815</v>
      </c>
      <c r="K66" s="5">
        <f t="shared" si="41"/>
        <v>3276.1627207225647</v>
      </c>
      <c r="L66" s="5">
        <f t="shared" si="42"/>
        <v>430871.88333916763</v>
      </c>
      <c r="M66" s="5">
        <f t="shared" si="32"/>
        <v>2261908.8045027405</v>
      </c>
      <c r="N66" s="33">
        <f t="shared" si="43"/>
        <v>25.758404391509995</v>
      </c>
      <c r="O66" s="4"/>
      <c r="Q66" s="27" t="s">
        <v>58</v>
      </c>
      <c r="R66" s="29">
        <f t="shared" si="33"/>
        <v>87812.458028194815</v>
      </c>
      <c r="S66" s="29">
        <f t="shared" si="34"/>
        <v>430871.88333916763</v>
      </c>
      <c r="T66" s="35">
        <f t="shared" si="35"/>
        <v>25.758404391509995</v>
      </c>
      <c r="U66" s="42">
        <v>0.86438699185239576</v>
      </c>
      <c r="V66" s="43">
        <f t="shared" si="48"/>
        <v>0.13561300814760424</v>
      </c>
      <c r="W66" s="29">
        <f t="shared" si="44"/>
        <v>372440.05111331953</v>
      </c>
      <c r="X66" s="29">
        <f t="shared" si="36"/>
        <v>1675926.7137934081</v>
      </c>
      <c r="Y66" s="35">
        <f t="shared" si="45"/>
        <v>19.085295542635894</v>
      </c>
      <c r="Z66" s="36">
        <f t="shared" si="46"/>
        <v>6.6731088488741008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6066</v>
      </c>
      <c r="E67" s="49">
        <f t="shared" si="37"/>
        <v>81</v>
      </c>
      <c r="F67" s="3">
        <f t="shared" si="38"/>
        <v>1.3353115727002967E-2</v>
      </c>
      <c r="G67" s="2">
        <v>0.5</v>
      </c>
      <c r="H67" s="3">
        <f t="shared" si="39"/>
        <v>6.4608758076094758E-2</v>
      </c>
      <c r="I67" s="3">
        <f t="shared" si="40"/>
        <v>0.93539124192390521</v>
      </c>
      <c r="J67" s="5">
        <f t="shared" si="47"/>
        <v>84536.295307472246</v>
      </c>
      <c r="K67" s="5">
        <f t="shared" si="41"/>
        <v>5461.7850521697792</v>
      </c>
      <c r="L67" s="5">
        <f t="shared" si="42"/>
        <v>409027.01390693674</v>
      </c>
      <c r="M67" s="5">
        <f t="shared" si="32"/>
        <v>1831036.9211635729</v>
      </c>
      <c r="N67" s="33">
        <f t="shared" si="43"/>
        <v>21.659772462275452</v>
      </c>
      <c r="O67" s="4"/>
      <c r="Q67" s="27" t="s">
        <v>60</v>
      </c>
      <c r="R67" s="29">
        <f t="shared" si="33"/>
        <v>84536.295307472246</v>
      </c>
      <c r="S67" s="29">
        <f t="shared" si="34"/>
        <v>409027.01390693674</v>
      </c>
      <c r="T67" s="35">
        <f t="shared" si="35"/>
        <v>21.659772462275452</v>
      </c>
      <c r="U67" s="42">
        <v>0.82345390469096191</v>
      </c>
      <c r="V67" s="43">
        <f t="shared" si="48"/>
        <v>0.17654609530903809</v>
      </c>
      <c r="W67" s="29">
        <f t="shared" si="44"/>
        <v>336814.89172575145</v>
      </c>
      <c r="X67" s="29">
        <f t="shared" si="36"/>
        <v>1303486.6626800885</v>
      </c>
      <c r="Y67" s="35">
        <f t="shared" si="45"/>
        <v>15.419254628311966</v>
      </c>
      <c r="Z67" s="36">
        <f t="shared" si="46"/>
        <v>6.2405178339634855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4718</v>
      </c>
      <c r="E68" s="49">
        <f t="shared" si="37"/>
        <v>81</v>
      </c>
      <c r="F68" s="3">
        <f t="shared" si="38"/>
        <v>1.7168291649003815E-2</v>
      </c>
      <c r="G68" s="2">
        <v>0.5</v>
      </c>
      <c r="H68" s="3">
        <f t="shared" si="39"/>
        <v>8.2308708464586919E-2</v>
      </c>
      <c r="I68" s="3">
        <f t="shared" si="40"/>
        <v>0.91769129153541307</v>
      </c>
      <c r="J68" s="5">
        <f t="shared" si="47"/>
        <v>79074.510255302463</v>
      </c>
      <c r="K68" s="5">
        <f t="shared" si="41"/>
        <v>6508.5208115836786</v>
      </c>
      <c r="L68" s="5">
        <f t="shared" si="42"/>
        <v>379101.24924755306</v>
      </c>
      <c r="M68" s="5">
        <f t="shared" si="32"/>
        <v>1422009.9072566361</v>
      </c>
      <c r="N68" s="33">
        <f t="shared" si="43"/>
        <v>17.983164267037381</v>
      </c>
      <c r="O68" s="4"/>
      <c r="Q68" s="27" t="s">
        <v>62</v>
      </c>
      <c r="R68" s="29">
        <f t="shared" si="33"/>
        <v>79074.510255302463</v>
      </c>
      <c r="S68" s="29">
        <f t="shared" si="34"/>
        <v>379101.24924755306</v>
      </c>
      <c r="T68" s="35">
        <f t="shared" si="35"/>
        <v>17.983164267037381</v>
      </c>
      <c r="U68" s="42">
        <v>0.7557222850963411</v>
      </c>
      <c r="V68" s="43">
        <f t="shared" si="48"/>
        <v>0.2442777149036589</v>
      </c>
      <c r="W68" s="29">
        <f t="shared" si="44"/>
        <v>286495.26236423838</v>
      </c>
      <c r="X68" s="29">
        <f t="shared" si="36"/>
        <v>966671.77095433709</v>
      </c>
      <c r="Y68" s="35">
        <f t="shared" si="45"/>
        <v>12.224821473232145</v>
      </c>
      <c r="Z68" s="36">
        <f t="shared" si="46"/>
        <v>5.7583427938052356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3238</v>
      </c>
      <c r="E69" s="49">
        <f t="shared" si="37"/>
        <v>91</v>
      </c>
      <c r="F69" s="3">
        <f t="shared" si="38"/>
        <v>2.8103767757875233E-2</v>
      </c>
      <c r="G69" s="2">
        <v>0.5</v>
      </c>
      <c r="H69" s="3">
        <f t="shared" si="39"/>
        <v>0.13129418554321165</v>
      </c>
      <c r="I69" s="3">
        <f t="shared" si="40"/>
        <v>0.86870581445678829</v>
      </c>
      <c r="J69" s="5">
        <f t="shared" si="47"/>
        <v>72565.989443718776</v>
      </c>
      <c r="K69" s="5">
        <f t="shared" si="41"/>
        <v>9527.49248215035</v>
      </c>
      <c r="L69" s="5">
        <f t="shared" si="42"/>
        <v>339011.21601321799</v>
      </c>
      <c r="M69" s="5">
        <f t="shared" si="32"/>
        <v>1042908.658009083</v>
      </c>
      <c r="N69" s="33">
        <f t="shared" si="43"/>
        <v>14.371865745976622</v>
      </c>
      <c r="O69" s="4"/>
      <c r="Q69" s="27" t="s">
        <v>64</v>
      </c>
      <c r="R69" s="29">
        <f t="shared" si="33"/>
        <v>72565.989443718776</v>
      </c>
      <c r="S69" s="29">
        <f t="shared" si="34"/>
        <v>339011.21601321799</v>
      </c>
      <c r="T69" s="35">
        <f t="shared" si="35"/>
        <v>14.371865745976622</v>
      </c>
      <c r="U69" s="42">
        <v>0.69850988448397933</v>
      </c>
      <c r="V69" s="43">
        <f t="shared" si="48"/>
        <v>0.30149011551602067</v>
      </c>
      <c r="W69" s="29">
        <f t="shared" si="44"/>
        <v>236802.68533616627</v>
      </c>
      <c r="X69" s="29">
        <f t="shared" si="36"/>
        <v>680176.5085900987</v>
      </c>
      <c r="Y69" s="35">
        <f t="shared" si="45"/>
        <v>9.3732134544604353</v>
      </c>
      <c r="Z69" s="36">
        <f t="shared" si="46"/>
        <v>4.9986522915161871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2149</v>
      </c>
      <c r="E70" s="49">
        <f t="shared" si="37"/>
        <v>116</v>
      </c>
      <c r="F70" s="3">
        <f t="shared" si="38"/>
        <v>5.397859469520707E-2</v>
      </c>
      <c r="G70" s="2">
        <v>0.5</v>
      </c>
      <c r="H70" s="3">
        <f t="shared" si="39"/>
        <v>0.23780237802378024</v>
      </c>
      <c r="I70" s="3">
        <f t="shared" si="40"/>
        <v>0.76219762197621976</v>
      </c>
      <c r="J70" s="5">
        <f t="shared" si="47"/>
        <v>63038.496961568424</v>
      </c>
      <c r="K70" s="5">
        <f t="shared" si="41"/>
        <v>14990.704484505815</v>
      </c>
      <c r="L70" s="5">
        <f t="shared" si="42"/>
        <v>277715.72359657753</v>
      </c>
      <c r="M70" s="5">
        <f t="shared" si="32"/>
        <v>703897.44199586508</v>
      </c>
      <c r="N70" s="33">
        <f t="shared" si="43"/>
        <v>11.166152048723463</v>
      </c>
      <c r="O70" s="4"/>
      <c r="Q70" s="27" t="s">
        <v>66</v>
      </c>
      <c r="R70" s="29">
        <f t="shared" si="33"/>
        <v>63038.496961568424</v>
      </c>
      <c r="S70" s="29">
        <f t="shared" si="34"/>
        <v>277715.72359657753</v>
      </c>
      <c r="T70" s="35">
        <f t="shared" si="35"/>
        <v>11.166152048723463</v>
      </c>
      <c r="U70" s="42">
        <v>0.67065690345363116</v>
      </c>
      <c r="V70" s="43">
        <f t="shared" si="48"/>
        <v>0.32934309654636884</v>
      </c>
      <c r="W70" s="29">
        <f t="shared" si="44"/>
        <v>186251.96722766521</v>
      </c>
      <c r="X70" s="29">
        <f t="shared" si="36"/>
        <v>443373.82325393247</v>
      </c>
      <c r="Y70" s="35">
        <f t="shared" si="45"/>
        <v>7.0333818955778149</v>
      </c>
      <c r="Z70" s="36">
        <f t="shared" si="46"/>
        <v>4.132770153145648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1227</v>
      </c>
      <c r="E71" s="49">
        <f t="shared" si="49"/>
        <v>108</v>
      </c>
      <c r="F71" s="3">
        <f t="shared" si="38"/>
        <v>8.8019559902200492E-2</v>
      </c>
      <c r="G71" s="2">
        <v>0.5</v>
      </c>
      <c r="H71" s="3">
        <f t="shared" si="39"/>
        <v>0.36072144288577157</v>
      </c>
      <c r="I71" s="3">
        <f t="shared" si="40"/>
        <v>0.63927855711422843</v>
      </c>
      <c r="J71" s="5">
        <f t="shared" si="47"/>
        <v>48047.792477062605</v>
      </c>
      <c r="K71" s="5">
        <f t="shared" si="41"/>
        <v>17331.869029802143</v>
      </c>
      <c r="L71" s="5">
        <f t="shared" si="42"/>
        <v>196909.28981080768</v>
      </c>
      <c r="M71" s="5">
        <f>L71+M72</f>
        <v>426181.71839928755</v>
      </c>
      <c r="N71" s="33">
        <f t="shared" si="43"/>
        <v>8.8699541941024904</v>
      </c>
      <c r="O71" s="4"/>
      <c r="Q71" s="27" t="s">
        <v>68</v>
      </c>
      <c r="R71" s="29">
        <f t="shared" si="33"/>
        <v>48047.792477062605</v>
      </c>
      <c r="S71" s="29">
        <f t="shared" si="34"/>
        <v>196909.28981080768</v>
      </c>
      <c r="T71" s="35">
        <f t="shared" si="35"/>
        <v>8.8699541941024904</v>
      </c>
      <c r="U71" s="42">
        <v>0.63527807449444496</v>
      </c>
      <c r="V71" s="43">
        <f t="shared" si="48"/>
        <v>0.36472192550555504</v>
      </c>
      <c r="W71" s="29">
        <f t="shared" si="44"/>
        <v>125092.15448107853</v>
      </c>
      <c r="X71" s="29">
        <f>X72+W71</f>
        <v>257121.85602626725</v>
      </c>
      <c r="Y71" s="35">
        <f t="shared" si="45"/>
        <v>5.3513770929021121</v>
      </c>
      <c r="Z71" s="36">
        <f t="shared" si="46"/>
        <v>3.5185771012003784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836</v>
      </c>
      <c r="E72" s="50">
        <f t="shared" si="49"/>
        <v>112</v>
      </c>
      <c r="F72" s="17">
        <f t="shared" si="38"/>
        <v>0.13397129186602871</v>
      </c>
      <c r="G72" s="12"/>
      <c r="H72" s="17">
        <v>1</v>
      </c>
      <c r="I72" s="17">
        <f t="shared" si="40"/>
        <v>0</v>
      </c>
      <c r="J72" s="21">
        <f t="shared" si="47"/>
        <v>30715.923447260462</v>
      </c>
      <c r="K72" s="21">
        <f t="shared" si="41"/>
        <v>30715.923447260462</v>
      </c>
      <c r="L72" s="21">
        <f>K72/F72</f>
        <v>229272.42858847987</v>
      </c>
      <c r="M72" s="21">
        <f>L72</f>
        <v>229272.42858847987</v>
      </c>
      <c r="N72" s="34">
        <f t="shared" si="43"/>
        <v>7.4642857142857144</v>
      </c>
      <c r="O72" s="4"/>
      <c r="Q72" s="30" t="s">
        <v>69</v>
      </c>
      <c r="R72" s="31">
        <f t="shared" si="33"/>
        <v>30715.923447260462</v>
      </c>
      <c r="S72" s="31">
        <f t="shared" si="34"/>
        <v>229272.42858847987</v>
      </c>
      <c r="T72" s="38">
        <f t="shared" si="35"/>
        <v>7.4642857142857144</v>
      </c>
      <c r="U72" s="44">
        <v>0.57586384179742911</v>
      </c>
      <c r="V72" s="45">
        <f t="shared" si="48"/>
        <v>0.42413615820257089</v>
      </c>
      <c r="W72" s="31">
        <f t="shared" si="44"/>
        <v>132029.70154518873</v>
      </c>
      <c r="X72" s="31">
        <f>W72</f>
        <v>132029.70154518873</v>
      </c>
      <c r="Y72" s="38">
        <f t="shared" si="45"/>
        <v>4.2984122477022382</v>
      </c>
      <c r="Z72" s="37">
        <f t="shared" si="46"/>
        <v>3.1658734665834762</v>
      </c>
    </row>
    <row r="73" spans="1:26" s="2" customFormat="1" ht="13.2" x14ac:dyDescent="0.25">
      <c r="B73" s="2" t="s">
        <v>70</v>
      </c>
      <c r="D73" s="25">
        <f>SUM(D54:D72)</f>
        <v>125054</v>
      </c>
      <c r="E73" s="25">
        <f>SUM(E54:E72)</f>
        <v>897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72.098326690582226</v>
      </c>
      <c r="F78" s="54">
        <f>$Y$4</f>
        <v>65.369457111244472</v>
      </c>
      <c r="G78" s="54">
        <f>E78-F78</f>
        <v>6.7288695793377542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79.045379239053375</v>
      </c>
      <c r="F79" s="54">
        <f>$Y$29</f>
        <v>69.97519026443868</v>
      </c>
      <c r="G79" s="54">
        <f t="shared" ref="G79:G80" si="50">E79-F79</f>
        <v>9.0701889746146946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75.456121158158481</v>
      </c>
      <c r="F80" s="54">
        <f>$Y$54</f>
        <v>66.933297021336614</v>
      </c>
      <c r="G80" s="54">
        <f t="shared" si="50"/>
        <v>8.5228241368218676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77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9" t="s">
        <v>87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 x14ac:dyDescent="0.25">
      <c r="A2" s="7"/>
      <c r="B2" s="6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8" t="s">
        <v>15</v>
      </c>
      <c r="V2" s="68" t="s">
        <v>16</v>
      </c>
      <c r="W2" s="69" t="s">
        <v>17</v>
      </c>
      <c r="X2" s="69" t="s">
        <v>18</v>
      </c>
      <c r="Y2" s="70" t="s">
        <v>19</v>
      </c>
      <c r="Z2" s="70" t="s">
        <v>20</v>
      </c>
    </row>
    <row r="3" spans="1:26" s="10" customFormat="1" ht="23.25" customHeight="1" thickBot="1" x14ac:dyDescent="0.35">
      <c r="B3" s="6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69"/>
      <c r="X3" s="69"/>
      <c r="Y3" s="70"/>
      <c r="Z3" s="70"/>
    </row>
    <row r="4" spans="1:26" s="2" customFormat="1" x14ac:dyDescent="0.25">
      <c r="A4" s="2">
        <v>1</v>
      </c>
      <c r="B4" s="1">
        <v>0</v>
      </c>
      <c r="C4" s="1">
        <v>1</v>
      </c>
      <c r="D4">
        <v>562</v>
      </c>
      <c r="E4">
        <v>1</v>
      </c>
      <c r="F4" s="3">
        <f>E4/D4</f>
        <v>1.7793594306049821E-3</v>
      </c>
      <c r="G4" s="2">
        <v>0.3</v>
      </c>
      <c r="H4" s="18">
        <f>C4*F4/(1+(1-G4)*C4*F4)</f>
        <v>1.7771459036786917E-3</v>
      </c>
      <c r="I4" s="18">
        <f>1-H4</f>
        <v>0.99822285409632128</v>
      </c>
      <c r="J4" s="41">
        <v>100000</v>
      </c>
      <c r="K4" s="20">
        <f>J4*H4</f>
        <v>177.71459036786916</v>
      </c>
      <c r="L4" s="20">
        <f>C4*(J5+G4*K4)</f>
        <v>99875.599786742489</v>
      </c>
      <c r="M4" s="5">
        <f t="shared" ref="M4:M20" si="0">L4+M5</f>
        <v>7174940.9098341819</v>
      </c>
      <c r="N4" s="32">
        <f>M4/J4</f>
        <v>71.749409098341815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99875.599786742489</v>
      </c>
      <c r="T4" s="35">
        <f t="shared" ref="T4:T22" si="3">N4</f>
        <v>71.749409098341815</v>
      </c>
      <c r="U4" s="42">
        <v>0.96680194174873568</v>
      </c>
      <c r="V4" s="43">
        <f>1-U4</f>
        <v>3.3198058251264317E-2</v>
      </c>
      <c r="W4" s="29">
        <f>S4*U4</f>
        <v>96559.923807142244</v>
      </c>
      <c r="X4" s="29">
        <f t="shared" ref="X4:X20" si="4">X5+W4</f>
        <v>6517883.0818363084</v>
      </c>
      <c r="Y4" s="40">
        <f>X4/R4</f>
        <v>65.178830818363082</v>
      </c>
      <c r="Z4" s="36">
        <f>T4-Y4</f>
        <v>6.5705782799787329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2791</v>
      </c>
      <c r="E5">
        <v>1</v>
      </c>
      <c r="F5" s="3">
        <f t="shared" ref="F5:F22" si="5">E5/D5</f>
        <v>3.5829451809387314E-4</v>
      </c>
      <c r="G5" s="2">
        <v>0.4</v>
      </c>
      <c r="H5" s="3">
        <f t="shared" ref="H5:H21" si="6">C5*F5/(1+(1-G5)*C5*F5)</f>
        <v>1.4319467315815849E-3</v>
      </c>
      <c r="I5" s="3">
        <f t="shared" ref="I5:I22" si="7">1-H5</f>
        <v>0.99856805326841847</v>
      </c>
      <c r="J5" s="5">
        <f>I4*J4</f>
        <v>99822.285409632124</v>
      </c>
      <c r="K5" s="5">
        <f t="shared" ref="K5:K22" si="8">J5*H5</f>
        <v>142.94019533132686</v>
      </c>
      <c r="L5" s="5">
        <f t="shared" ref="L5:L21" si="9">C5*(J6+G5*K5)</f>
        <v>398946.08516973333</v>
      </c>
      <c r="M5" s="5">
        <f t="shared" si="0"/>
        <v>7075065.3100474393</v>
      </c>
      <c r="N5" s="33">
        <f t="shared" ref="N5:N22" si="10">M5/J5</f>
        <v>70.876611179699026</v>
      </c>
      <c r="O5" s="4"/>
      <c r="Q5" s="27" t="s">
        <v>36</v>
      </c>
      <c r="R5" s="29">
        <f t="shared" si="1"/>
        <v>99822.285409632124</v>
      </c>
      <c r="S5" s="29">
        <f t="shared" si="2"/>
        <v>398946.08516973333</v>
      </c>
      <c r="T5" s="35">
        <f t="shared" si="3"/>
        <v>70.876611179699026</v>
      </c>
      <c r="U5" s="42">
        <v>0.96680194174873568</v>
      </c>
      <c r="V5" s="43">
        <f>1-U5</f>
        <v>3.3198058251264317E-2</v>
      </c>
      <c r="W5" s="29">
        <f t="shared" ref="W5:W22" si="11">S5*U5</f>
        <v>385701.84979515465</v>
      </c>
      <c r="X5" s="29">
        <f t="shared" si="4"/>
        <v>6421323.1580291661</v>
      </c>
      <c r="Y5" s="35">
        <f t="shared" ref="Y5:Y22" si="12">X5/R5</f>
        <v>64.327551024087811</v>
      </c>
      <c r="Z5" s="36">
        <f t="shared" ref="Z5:Z22" si="13">T5-Y5</f>
        <v>6.5490601556112154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3592</v>
      </c>
      <c r="E6">
        <v>3</v>
      </c>
      <c r="F6" s="3">
        <f t="shared" si="5"/>
        <v>8.3518930957683743E-4</v>
      </c>
      <c r="G6" s="2">
        <v>0.5</v>
      </c>
      <c r="H6" s="3">
        <f t="shared" si="6"/>
        <v>4.1672454507570506E-3</v>
      </c>
      <c r="I6" s="3">
        <f t="shared" si="7"/>
        <v>0.99583275454924292</v>
      </c>
      <c r="J6" s="5">
        <f t="shared" ref="J6:J22" si="14">I5*J5</f>
        <v>99679.345214300803</v>
      </c>
      <c r="K6" s="5">
        <f t="shared" si="8"/>
        <v>415.38829787873658</v>
      </c>
      <c r="L6" s="5">
        <f t="shared" si="9"/>
        <v>497358.25532680715</v>
      </c>
      <c r="M6" s="5">
        <f t="shared" si="0"/>
        <v>6676119.2248777058</v>
      </c>
      <c r="N6" s="33">
        <f t="shared" si="10"/>
        <v>66.975953850064982</v>
      </c>
      <c r="O6" s="4"/>
      <c r="Q6" s="27" t="s">
        <v>38</v>
      </c>
      <c r="R6" s="29">
        <f t="shared" si="1"/>
        <v>99679.345214300803</v>
      </c>
      <c r="S6" s="29">
        <f t="shared" si="2"/>
        <v>497358.25532680715</v>
      </c>
      <c r="T6" s="35">
        <f t="shared" si="3"/>
        <v>66.975953850064982</v>
      </c>
      <c r="U6" s="42">
        <v>0.96680194174873568</v>
      </c>
      <c r="V6" s="43">
        <f>1-U6</f>
        <v>3.3198058251264317E-2</v>
      </c>
      <c r="W6" s="29">
        <f t="shared" si="11"/>
        <v>480846.92699472059</v>
      </c>
      <c r="X6" s="29">
        <f t="shared" si="4"/>
        <v>6035621.3082340118</v>
      </c>
      <c r="Y6" s="35">
        <f t="shared" si="12"/>
        <v>60.550370743889005</v>
      </c>
      <c r="Z6" s="36">
        <f t="shared" si="13"/>
        <v>6.4255831061759778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3546</v>
      </c>
      <c r="E7">
        <v>1</v>
      </c>
      <c r="F7" s="3">
        <f t="shared" si="5"/>
        <v>2.8200789622109422E-4</v>
      </c>
      <c r="G7" s="2">
        <v>0.5</v>
      </c>
      <c r="H7" s="3">
        <f t="shared" si="6"/>
        <v>1.409046075806679E-3</v>
      </c>
      <c r="I7" s="3">
        <f t="shared" si="7"/>
        <v>0.99859095392419328</v>
      </c>
      <c r="J7" s="5">
        <f t="shared" si="14"/>
        <v>99263.956916422059</v>
      </c>
      <c r="K7" s="5">
        <f t="shared" si="8"/>
        <v>139.86748896212777</v>
      </c>
      <c r="L7" s="5">
        <f t="shared" si="9"/>
        <v>495970.11585970497</v>
      </c>
      <c r="M7" s="5">
        <f t="shared" si="0"/>
        <v>6178760.9695508983</v>
      </c>
      <c r="N7" s="33">
        <f t="shared" si="10"/>
        <v>62.245765346159544</v>
      </c>
      <c r="O7" s="4"/>
      <c r="Q7" s="27" t="s">
        <v>40</v>
      </c>
      <c r="R7" s="29">
        <f t="shared" si="1"/>
        <v>99263.956916422059</v>
      </c>
      <c r="S7" s="29">
        <f t="shared" si="2"/>
        <v>495970.11585970497</v>
      </c>
      <c r="T7" s="35">
        <f t="shared" si="3"/>
        <v>62.245765346159544</v>
      </c>
      <c r="U7" s="42">
        <v>0.96680194174873568</v>
      </c>
      <c r="V7" s="43">
        <f>1-U7</f>
        <v>3.3198058251264317E-2</v>
      </c>
      <c r="W7" s="29">
        <f t="shared" si="11"/>
        <v>479504.87106250814</v>
      </c>
      <c r="X7" s="29">
        <f t="shared" si="4"/>
        <v>5554774.3812392913</v>
      </c>
      <c r="Y7" s="35">
        <f t="shared" si="12"/>
        <v>55.959630804525375</v>
      </c>
      <c r="Z7" s="36">
        <f t="shared" si="13"/>
        <v>6.2861345416341692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4324</v>
      </c>
      <c r="E8">
        <v>8</v>
      </c>
      <c r="F8" s="3">
        <f t="shared" si="5"/>
        <v>1.8501387604070306E-3</v>
      </c>
      <c r="G8" s="2">
        <v>0.5</v>
      </c>
      <c r="H8" s="3">
        <f t="shared" si="6"/>
        <v>9.2081031307550652E-3</v>
      </c>
      <c r="I8" s="3">
        <f t="shared" si="7"/>
        <v>0.99079189686924496</v>
      </c>
      <c r="J8" s="5">
        <f t="shared" si="14"/>
        <v>99124.089427459927</v>
      </c>
      <c r="K8" s="5">
        <f t="shared" si="8"/>
        <v>912.74483819023885</v>
      </c>
      <c r="L8" s="5">
        <f t="shared" si="9"/>
        <v>493338.58504182403</v>
      </c>
      <c r="M8" s="5">
        <f t="shared" si="0"/>
        <v>5682790.8536911933</v>
      </c>
      <c r="N8" s="33">
        <f t="shared" si="10"/>
        <v>57.330068669633739</v>
      </c>
      <c r="O8" s="4"/>
      <c r="Q8" s="27" t="s">
        <v>42</v>
      </c>
      <c r="R8" s="29">
        <f t="shared" si="1"/>
        <v>99124.089427459927</v>
      </c>
      <c r="S8" s="29">
        <f t="shared" si="2"/>
        <v>493338.58504182403</v>
      </c>
      <c r="T8" s="35">
        <f t="shared" si="3"/>
        <v>57.330068669633739</v>
      </c>
      <c r="U8" s="42">
        <v>0.96680194174873568</v>
      </c>
      <c r="V8" s="43">
        <f>1-U8</f>
        <v>3.3198058251264317E-2</v>
      </c>
      <c r="W8" s="29">
        <f t="shared" si="11"/>
        <v>476960.70195800922</v>
      </c>
      <c r="X8" s="29">
        <f t="shared" si="4"/>
        <v>5075269.5101767834</v>
      </c>
      <c r="Y8" s="35">
        <f t="shared" si="12"/>
        <v>51.20117157687406</v>
      </c>
      <c r="Z8" s="36">
        <f t="shared" si="13"/>
        <v>6.1288970927596793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4706</v>
      </c>
      <c r="E9">
        <v>1</v>
      </c>
      <c r="F9" s="3">
        <f t="shared" si="5"/>
        <v>2.1249468763280918E-4</v>
      </c>
      <c r="G9" s="2">
        <v>0.5</v>
      </c>
      <c r="H9" s="3">
        <f t="shared" si="6"/>
        <v>1.0619093129446745E-3</v>
      </c>
      <c r="I9" s="3">
        <f t="shared" si="7"/>
        <v>0.9989380906870553</v>
      </c>
      <c r="J9" s="5">
        <f t="shared" si="14"/>
        <v>98211.344589269691</v>
      </c>
      <c r="K9" s="5">
        <f t="shared" si="8"/>
        <v>104.29154145616405</v>
      </c>
      <c r="L9" s="5">
        <f t="shared" si="9"/>
        <v>490795.99409270799</v>
      </c>
      <c r="M9" s="5">
        <f t="shared" si="0"/>
        <v>5189452.2686493695</v>
      </c>
      <c r="N9" s="33">
        <f t="shared" si="10"/>
        <v>52.839641798533684</v>
      </c>
      <c r="O9" s="4"/>
      <c r="Q9" s="27" t="s">
        <v>44</v>
      </c>
      <c r="R9" s="29">
        <f t="shared" si="1"/>
        <v>98211.344589269691</v>
      </c>
      <c r="S9" s="29">
        <f t="shared" si="2"/>
        <v>490795.99409270799</v>
      </c>
      <c r="T9" s="35">
        <f t="shared" si="3"/>
        <v>52.839641798533684</v>
      </c>
      <c r="U9" s="42">
        <v>0.9555940589531835</v>
      </c>
      <c r="V9" s="43">
        <f t="shared" ref="V9:V22" si="15">1-U9</f>
        <v>4.4405941046816499E-2</v>
      </c>
      <c r="W9" s="29">
        <f t="shared" si="11"/>
        <v>469001.73611301353</v>
      </c>
      <c r="X9" s="29">
        <f t="shared" si="4"/>
        <v>4598308.8082187744</v>
      </c>
      <c r="Y9" s="35">
        <f t="shared" si="12"/>
        <v>46.820546317224263</v>
      </c>
      <c r="Z9" s="36">
        <f t="shared" si="13"/>
        <v>6.0190954813094208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4577</v>
      </c>
      <c r="E10">
        <v>16</v>
      </c>
      <c r="F10" s="3">
        <f t="shared" si="5"/>
        <v>3.4957395674022284E-3</v>
      </c>
      <c r="G10" s="2">
        <v>0.5</v>
      </c>
      <c r="H10" s="3">
        <f t="shared" si="6"/>
        <v>1.7327268789257094E-2</v>
      </c>
      <c r="I10" s="3">
        <f t="shared" si="7"/>
        <v>0.98267273121074294</v>
      </c>
      <c r="J10" s="5">
        <f t="shared" si="14"/>
        <v>98107.053047813519</v>
      </c>
      <c r="K10" s="5">
        <f t="shared" si="8"/>
        <v>1699.9272782813691</v>
      </c>
      <c r="L10" s="5">
        <f t="shared" si="9"/>
        <v>486285.44704336417</v>
      </c>
      <c r="M10" s="5">
        <f t="shared" si="0"/>
        <v>4698656.274556661</v>
      </c>
      <c r="N10" s="33">
        <f t="shared" si="10"/>
        <v>47.893154758880797</v>
      </c>
      <c r="O10" s="4"/>
      <c r="Q10" s="27" t="s">
        <v>46</v>
      </c>
      <c r="R10" s="29">
        <f t="shared" si="1"/>
        <v>98107.053047813519</v>
      </c>
      <c r="S10" s="29">
        <f t="shared" si="2"/>
        <v>486285.44704336417</v>
      </c>
      <c r="T10" s="35">
        <f t="shared" si="3"/>
        <v>47.893154758880797</v>
      </c>
      <c r="U10" s="42">
        <v>0.96363095511775332</v>
      </c>
      <c r="V10" s="43">
        <f t="shared" si="15"/>
        <v>3.6369044882246682E-2</v>
      </c>
      <c r="W10" s="29">
        <f t="shared" si="11"/>
        <v>468599.70979426068</v>
      </c>
      <c r="X10" s="29">
        <f t="shared" si="4"/>
        <v>4129307.0721057612</v>
      </c>
      <c r="Y10" s="35">
        <f t="shared" si="12"/>
        <v>42.089808467626675</v>
      </c>
      <c r="Z10" s="36">
        <f t="shared" si="13"/>
        <v>5.8033462912541225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4800</v>
      </c>
      <c r="E11">
        <v>14</v>
      </c>
      <c r="F11" s="3">
        <f t="shared" si="5"/>
        <v>2.9166666666666668E-3</v>
      </c>
      <c r="G11" s="2">
        <v>0.5</v>
      </c>
      <c r="H11" s="3">
        <f t="shared" si="6"/>
        <v>1.4477766287487074E-2</v>
      </c>
      <c r="I11" s="3">
        <f t="shared" si="7"/>
        <v>0.98552223371251291</v>
      </c>
      <c r="J11" s="5">
        <f t="shared" si="14"/>
        <v>96407.125769532155</v>
      </c>
      <c r="K11" s="5">
        <f t="shared" si="8"/>
        <v>1395.7598353396588</v>
      </c>
      <c r="L11" s="5">
        <f t="shared" si="9"/>
        <v>478546.22925931157</v>
      </c>
      <c r="M11" s="5">
        <f t="shared" si="0"/>
        <v>4212370.8275132971</v>
      </c>
      <c r="N11" s="33">
        <f t="shared" si="10"/>
        <v>43.693563042043785</v>
      </c>
      <c r="O11" s="4"/>
      <c r="Q11" s="27" t="s">
        <v>48</v>
      </c>
      <c r="R11" s="29">
        <f t="shared" si="1"/>
        <v>96407.125769532155</v>
      </c>
      <c r="S11" s="29">
        <f t="shared" si="2"/>
        <v>478546.22925931157</v>
      </c>
      <c r="T11" s="35">
        <f t="shared" si="3"/>
        <v>43.693563042043785</v>
      </c>
      <c r="U11" s="42">
        <v>0.96005435016735896</v>
      </c>
      <c r="V11" s="43">
        <f t="shared" si="15"/>
        <v>3.9945649832641039E-2</v>
      </c>
      <c r="W11" s="29">
        <f t="shared" si="11"/>
        <v>459430.38915658835</v>
      </c>
      <c r="X11" s="29">
        <f t="shared" si="4"/>
        <v>3660707.3623115006</v>
      </c>
      <c r="Y11" s="35">
        <f t="shared" si="12"/>
        <v>37.971335968076389</v>
      </c>
      <c r="Z11" s="36">
        <f t="shared" si="13"/>
        <v>5.7222270739673959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5380</v>
      </c>
      <c r="E12">
        <v>24</v>
      </c>
      <c r="F12" s="3">
        <f t="shared" si="5"/>
        <v>4.4609665427509295E-3</v>
      </c>
      <c r="G12" s="2">
        <v>0.5</v>
      </c>
      <c r="H12" s="3">
        <f t="shared" si="6"/>
        <v>2.205882352941177E-2</v>
      </c>
      <c r="I12" s="3">
        <f t="shared" si="7"/>
        <v>0.9779411764705882</v>
      </c>
      <c r="J12" s="5">
        <f t="shared" si="14"/>
        <v>95011.365934192494</v>
      </c>
      <c r="K12" s="5">
        <f t="shared" si="8"/>
        <v>2095.8389544307174</v>
      </c>
      <c r="L12" s="5">
        <f t="shared" si="9"/>
        <v>469817.23228488571</v>
      </c>
      <c r="M12" s="5">
        <f t="shared" si="0"/>
        <v>3733824.5982539854</v>
      </c>
      <c r="N12" s="33">
        <f t="shared" si="10"/>
        <v>39.298715069943697</v>
      </c>
      <c r="O12" s="4"/>
      <c r="Q12" s="27" t="s">
        <v>50</v>
      </c>
      <c r="R12" s="29">
        <f t="shared" si="1"/>
        <v>95011.365934192494</v>
      </c>
      <c r="S12" s="29">
        <f t="shared" si="2"/>
        <v>469817.23228488571</v>
      </c>
      <c r="T12" s="35">
        <f t="shared" si="3"/>
        <v>39.298715069943697</v>
      </c>
      <c r="U12" s="42">
        <v>0.94127750867207383</v>
      </c>
      <c r="V12" s="43">
        <f t="shared" si="15"/>
        <v>5.8722491327926174E-2</v>
      </c>
      <c r="W12" s="29">
        <f t="shared" si="11"/>
        <v>442228.39393632626</v>
      </c>
      <c r="X12" s="29">
        <f t="shared" si="4"/>
        <v>3201276.9731549122</v>
      </c>
      <c r="Y12" s="35">
        <f t="shared" si="12"/>
        <v>33.693621196565111</v>
      </c>
      <c r="Z12" s="36">
        <f t="shared" si="13"/>
        <v>5.6050938733785856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5494</v>
      </c>
      <c r="E13">
        <v>36</v>
      </c>
      <c r="F13" s="3">
        <f t="shared" si="5"/>
        <v>6.5526028394612308E-3</v>
      </c>
      <c r="G13" s="2">
        <v>0.5</v>
      </c>
      <c r="H13" s="3">
        <f t="shared" si="6"/>
        <v>3.2234957020057305E-2</v>
      </c>
      <c r="I13" s="3">
        <f t="shared" si="7"/>
        <v>0.9677650429799427</v>
      </c>
      <c r="J13" s="5">
        <f t="shared" si="14"/>
        <v>92915.52697976178</v>
      </c>
      <c r="K13" s="5">
        <f t="shared" si="8"/>
        <v>2995.1280186885961</v>
      </c>
      <c r="L13" s="5">
        <f t="shared" si="9"/>
        <v>457089.81485208735</v>
      </c>
      <c r="M13" s="5">
        <f t="shared" si="0"/>
        <v>3264007.3659690996</v>
      </c>
      <c r="N13" s="33">
        <f t="shared" si="10"/>
        <v>35.128761274528884</v>
      </c>
      <c r="O13" s="4"/>
      <c r="Q13" s="27" t="s">
        <v>52</v>
      </c>
      <c r="R13" s="29">
        <f t="shared" si="1"/>
        <v>92915.52697976178</v>
      </c>
      <c r="S13" s="29">
        <f t="shared" si="2"/>
        <v>457089.81485208735</v>
      </c>
      <c r="T13" s="35">
        <f t="shared" si="3"/>
        <v>35.128761274528884</v>
      </c>
      <c r="U13" s="42">
        <v>0.95386474178345915</v>
      </c>
      <c r="V13" s="43">
        <f t="shared" si="15"/>
        <v>4.6135258216540853E-2</v>
      </c>
      <c r="W13" s="29">
        <f t="shared" si="11"/>
        <v>436001.85821573547</v>
      </c>
      <c r="X13" s="29">
        <f t="shared" si="4"/>
        <v>2759048.579218586</v>
      </c>
      <c r="Y13" s="35">
        <f t="shared" si="12"/>
        <v>29.694160587600638</v>
      </c>
      <c r="Z13" s="36">
        <f t="shared" si="13"/>
        <v>5.4346006869282455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5461</v>
      </c>
      <c r="E14">
        <v>41</v>
      </c>
      <c r="F14" s="3">
        <f t="shared" si="5"/>
        <v>7.5077824574253799E-3</v>
      </c>
      <c r="G14" s="2">
        <v>0.5</v>
      </c>
      <c r="H14" s="3">
        <f t="shared" si="6"/>
        <v>3.6847308349060845E-2</v>
      </c>
      <c r="I14" s="3">
        <f t="shared" si="7"/>
        <v>0.9631526916509392</v>
      </c>
      <c r="J14" s="5">
        <f t="shared" si="14"/>
        <v>89920.398961073181</v>
      </c>
      <c r="K14" s="5">
        <f t="shared" si="8"/>
        <v>3313.324667389234</v>
      </c>
      <c r="L14" s="5">
        <f t="shared" si="9"/>
        <v>441318.68313689285</v>
      </c>
      <c r="M14" s="5">
        <f t="shared" si="0"/>
        <v>2806917.5511170123</v>
      </c>
      <c r="N14" s="33">
        <f t="shared" si="10"/>
        <v>31.215581598254868</v>
      </c>
      <c r="O14" s="4"/>
      <c r="Q14" s="27" t="s">
        <v>54</v>
      </c>
      <c r="R14" s="29">
        <f t="shared" si="1"/>
        <v>89920.398961073181</v>
      </c>
      <c r="S14" s="29">
        <f t="shared" si="2"/>
        <v>441318.68313689285</v>
      </c>
      <c r="T14" s="35">
        <f t="shared" si="3"/>
        <v>31.215581598254868</v>
      </c>
      <c r="U14" s="42">
        <v>0.94210046609890041</v>
      </c>
      <c r="V14" s="43">
        <f t="shared" si="15"/>
        <v>5.7899533901099587E-2</v>
      </c>
      <c r="W14" s="29">
        <f t="shared" si="11"/>
        <v>415766.53708141972</v>
      </c>
      <c r="X14" s="29">
        <f t="shared" si="4"/>
        <v>2323046.7210028507</v>
      </c>
      <c r="Y14" s="35">
        <f t="shared" si="12"/>
        <v>25.834479693628861</v>
      </c>
      <c r="Z14" s="36">
        <f t="shared" si="13"/>
        <v>5.3811019046260071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4674</v>
      </c>
      <c r="E15">
        <v>52</v>
      </c>
      <c r="F15" s="3">
        <f t="shared" si="5"/>
        <v>1.1125374411638854E-2</v>
      </c>
      <c r="G15" s="2">
        <v>0.5</v>
      </c>
      <c r="H15" s="3">
        <f t="shared" si="6"/>
        <v>5.4121565362198171E-2</v>
      </c>
      <c r="I15" s="3">
        <f t="shared" si="7"/>
        <v>0.94587843463780186</v>
      </c>
      <c r="J15" s="5">
        <f t="shared" si="14"/>
        <v>86607.074293683952</v>
      </c>
      <c r="K15" s="5">
        <f t="shared" si="8"/>
        <v>4687.310432214369</v>
      </c>
      <c r="L15" s="5">
        <f t="shared" si="9"/>
        <v>421317.09538788389</v>
      </c>
      <c r="M15" s="5">
        <f t="shared" si="0"/>
        <v>2365598.8679801193</v>
      </c>
      <c r="N15" s="33">
        <f t="shared" si="10"/>
        <v>27.314152882689363</v>
      </c>
      <c r="O15" s="4"/>
      <c r="Q15" s="27" t="s">
        <v>56</v>
      </c>
      <c r="R15" s="29">
        <f t="shared" si="1"/>
        <v>86607.074293683952</v>
      </c>
      <c r="S15" s="29">
        <f t="shared" si="2"/>
        <v>421317.09538788389</v>
      </c>
      <c r="T15" s="35">
        <f t="shared" si="3"/>
        <v>27.314152882689363</v>
      </c>
      <c r="U15" s="42">
        <v>0.91645683631107144</v>
      </c>
      <c r="V15" s="43">
        <f t="shared" si="15"/>
        <v>8.3543163688928557E-2</v>
      </c>
      <c r="W15" s="29">
        <f t="shared" si="11"/>
        <v>386118.93232294999</v>
      </c>
      <c r="X15" s="29">
        <f t="shared" si="4"/>
        <v>1907280.1839214312</v>
      </c>
      <c r="Y15" s="35">
        <f t="shared" si="12"/>
        <v>22.022221619608789</v>
      </c>
      <c r="Z15" s="36">
        <f t="shared" si="13"/>
        <v>5.2919312630805742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3596</v>
      </c>
      <c r="E16">
        <v>52</v>
      </c>
      <c r="F16" s="3">
        <f t="shared" si="5"/>
        <v>1.4460511679644048E-2</v>
      </c>
      <c r="G16" s="2">
        <v>0.5</v>
      </c>
      <c r="H16" s="3">
        <f t="shared" si="6"/>
        <v>6.9779924852388611E-2</v>
      </c>
      <c r="I16" s="3">
        <f t="shared" si="7"/>
        <v>0.9302200751476114</v>
      </c>
      <c r="J16" s="5">
        <f t="shared" si="14"/>
        <v>81919.76386146959</v>
      </c>
      <c r="K16" s="5">
        <f t="shared" si="8"/>
        <v>5716.3549661787683</v>
      </c>
      <c r="L16" s="5">
        <f t="shared" si="9"/>
        <v>395307.93189190101</v>
      </c>
      <c r="M16" s="5">
        <f t="shared" si="0"/>
        <v>1944281.7725922354</v>
      </c>
      <c r="N16" s="33">
        <f t="shared" si="10"/>
        <v>23.733976771223521</v>
      </c>
      <c r="O16" s="4"/>
      <c r="Q16" s="27" t="s">
        <v>58</v>
      </c>
      <c r="R16" s="29">
        <f t="shared" si="1"/>
        <v>81919.76386146959</v>
      </c>
      <c r="S16" s="29">
        <f t="shared" si="2"/>
        <v>395307.93189190101</v>
      </c>
      <c r="T16" s="35">
        <f t="shared" si="3"/>
        <v>23.733976771223521</v>
      </c>
      <c r="U16" s="42">
        <v>0.8859396016463057</v>
      </c>
      <c r="V16" s="43">
        <f t="shared" si="15"/>
        <v>0.1140603983536943</v>
      </c>
      <c r="W16" s="29">
        <f t="shared" si="11"/>
        <v>350218.95170793572</v>
      </c>
      <c r="X16" s="29">
        <f t="shared" si="4"/>
        <v>1521161.2515984813</v>
      </c>
      <c r="Y16" s="35">
        <f t="shared" si="12"/>
        <v>18.568916460389715</v>
      </c>
      <c r="Z16" s="36">
        <f t="shared" si="13"/>
        <v>5.1650603108338053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3025</v>
      </c>
      <c r="E17">
        <v>51</v>
      </c>
      <c r="F17" s="3">
        <f t="shared" si="5"/>
        <v>1.6859504132231404E-2</v>
      </c>
      <c r="G17" s="2">
        <v>0.5</v>
      </c>
      <c r="H17" s="3">
        <f t="shared" si="6"/>
        <v>8.0888183980967476E-2</v>
      </c>
      <c r="I17" s="3">
        <f t="shared" si="7"/>
        <v>0.91911181601903258</v>
      </c>
      <c r="J17" s="5">
        <f t="shared" si="14"/>
        <v>76203.408895290821</v>
      </c>
      <c r="K17" s="5">
        <f t="shared" si="8"/>
        <v>6163.9553586991779</v>
      </c>
      <c r="L17" s="5">
        <f t="shared" si="9"/>
        <v>365607.15607970615</v>
      </c>
      <c r="M17" s="5">
        <f t="shared" si="0"/>
        <v>1548973.8407003344</v>
      </c>
      <c r="N17" s="33">
        <f t="shared" si="10"/>
        <v>20.326831347252984</v>
      </c>
      <c r="O17" s="4"/>
      <c r="Q17" s="27" t="s">
        <v>60</v>
      </c>
      <c r="R17" s="29">
        <f t="shared" si="1"/>
        <v>76203.408895290821</v>
      </c>
      <c r="S17" s="29">
        <f t="shared" si="2"/>
        <v>365607.15607970615</v>
      </c>
      <c r="T17" s="35">
        <f t="shared" si="3"/>
        <v>20.326831347252984</v>
      </c>
      <c r="U17" s="42">
        <v>0.85631920960893304</v>
      </c>
      <c r="V17" s="43">
        <f t="shared" si="15"/>
        <v>0.14368079039106696</v>
      </c>
      <c r="W17" s="29">
        <f t="shared" si="11"/>
        <v>313076.4309215438</v>
      </c>
      <c r="X17" s="29">
        <f t="shared" si="4"/>
        <v>1170942.2998905457</v>
      </c>
      <c r="Y17" s="35">
        <f t="shared" si="12"/>
        <v>15.366009432721151</v>
      </c>
      <c r="Z17" s="36">
        <f t="shared" si="13"/>
        <v>4.9608219145318326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2339</v>
      </c>
      <c r="E18">
        <v>63</v>
      </c>
      <c r="F18" s="3">
        <f t="shared" si="5"/>
        <v>2.6934587430525864E-2</v>
      </c>
      <c r="G18" s="2">
        <v>0.5</v>
      </c>
      <c r="H18" s="3">
        <f t="shared" si="6"/>
        <v>0.12617664730622871</v>
      </c>
      <c r="I18" s="3">
        <f t="shared" si="7"/>
        <v>0.87382335269377132</v>
      </c>
      <c r="J18" s="5">
        <f t="shared" si="14"/>
        <v>70039.453536591653</v>
      </c>
      <c r="K18" s="5">
        <f t="shared" si="8"/>
        <v>8837.3434264075186</v>
      </c>
      <c r="L18" s="5">
        <f t="shared" si="9"/>
        <v>328103.90911693947</v>
      </c>
      <c r="M18" s="5">
        <f t="shared" si="0"/>
        <v>1183366.6846206281</v>
      </c>
      <c r="N18" s="33">
        <f t="shared" si="10"/>
        <v>16.895715555553071</v>
      </c>
      <c r="O18" s="4"/>
      <c r="Q18" s="27" t="s">
        <v>62</v>
      </c>
      <c r="R18" s="29">
        <f t="shared" si="1"/>
        <v>70039.453536591653</v>
      </c>
      <c r="S18" s="29">
        <f t="shared" si="2"/>
        <v>328103.90911693947</v>
      </c>
      <c r="T18" s="35">
        <f t="shared" si="3"/>
        <v>16.895715555553071</v>
      </c>
      <c r="U18" s="42">
        <v>0.77613843304153718</v>
      </c>
      <c r="V18" s="43">
        <f t="shared" si="15"/>
        <v>0.22386156695846282</v>
      </c>
      <c r="W18" s="29">
        <f t="shared" si="11"/>
        <v>254654.05389682433</v>
      </c>
      <c r="X18" s="29">
        <f t="shared" si="4"/>
        <v>857865.86896900192</v>
      </c>
      <c r="Y18" s="35">
        <f t="shared" si="12"/>
        <v>12.248323275692258</v>
      </c>
      <c r="Z18" s="36">
        <f t="shared" si="13"/>
        <v>4.6473922798608136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1497</v>
      </c>
      <c r="E19">
        <v>41</v>
      </c>
      <c r="F19" s="3">
        <f t="shared" si="5"/>
        <v>2.7388109552438211E-2</v>
      </c>
      <c r="G19" s="2">
        <v>0.5</v>
      </c>
      <c r="H19" s="3">
        <f t="shared" si="6"/>
        <v>0.12816505157861832</v>
      </c>
      <c r="I19" s="3">
        <f t="shared" si="7"/>
        <v>0.87183494842138165</v>
      </c>
      <c r="J19" s="5">
        <f t="shared" si="14"/>
        <v>61202.110110184134</v>
      </c>
      <c r="K19" s="5">
        <f t="shared" si="8"/>
        <v>7843.9715989920278</v>
      </c>
      <c r="L19" s="5">
        <f t="shared" si="9"/>
        <v>286400.62155344058</v>
      </c>
      <c r="M19" s="5">
        <f t="shared" si="0"/>
        <v>855262.77550368872</v>
      </c>
      <c r="N19" s="33">
        <f t="shared" si="10"/>
        <v>13.974400130386543</v>
      </c>
      <c r="O19" s="4"/>
      <c r="Q19" s="27" t="s">
        <v>64</v>
      </c>
      <c r="R19" s="29">
        <f t="shared" si="1"/>
        <v>61202.110110184134</v>
      </c>
      <c r="S19" s="29">
        <f t="shared" si="2"/>
        <v>286400.62155344058</v>
      </c>
      <c r="T19" s="35">
        <f t="shared" si="3"/>
        <v>13.974400130386543</v>
      </c>
      <c r="U19" s="42">
        <v>0.73716277889453141</v>
      </c>
      <c r="V19" s="43">
        <f t="shared" si="15"/>
        <v>0.26283722110546859</v>
      </c>
      <c r="W19" s="29">
        <f t="shared" si="11"/>
        <v>211123.8780614553</v>
      </c>
      <c r="X19" s="29">
        <f t="shared" si="4"/>
        <v>603211.81507217756</v>
      </c>
      <c r="Y19" s="35">
        <f t="shared" si="12"/>
        <v>9.8560623806302736</v>
      </c>
      <c r="Z19" s="36">
        <f t="shared" si="13"/>
        <v>4.1183377497562699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889</v>
      </c>
      <c r="E20">
        <v>54</v>
      </c>
      <c r="F20" s="3">
        <f t="shared" si="5"/>
        <v>6.074240719910011E-2</v>
      </c>
      <c r="G20" s="2">
        <v>0.5</v>
      </c>
      <c r="H20" s="3">
        <f t="shared" si="6"/>
        <v>0.263671875</v>
      </c>
      <c r="I20" s="3">
        <f t="shared" si="7"/>
        <v>0.736328125</v>
      </c>
      <c r="J20" s="5">
        <f t="shared" si="14"/>
        <v>53358.138511192104</v>
      </c>
      <c r="K20" s="5">
        <f t="shared" si="8"/>
        <v>14069.04042775573</v>
      </c>
      <c r="L20" s="5">
        <f t="shared" si="9"/>
        <v>231618.09148657118</v>
      </c>
      <c r="M20" s="5">
        <f t="shared" si="0"/>
        <v>568862.15395024815</v>
      </c>
      <c r="N20" s="33">
        <f t="shared" si="10"/>
        <v>10.661206890321461</v>
      </c>
      <c r="O20" s="4"/>
      <c r="Q20" s="27" t="s">
        <v>66</v>
      </c>
      <c r="R20" s="29">
        <f t="shared" si="1"/>
        <v>53358.138511192104</v>
      </c>
      <c r="S20" s="29">
        <f t="shared" si="2"/>
        <v>231618.09148657118</v>
      </c>
      <c r="T20" s="35">
        <f t="shared" si="3"/>
        <v>10.661206890321461</v>
      </c>
      <c r="U20" s="42">
        <v>0.7271372759570951</v>
      </c>
      <c r="V20" s="43">
        <f t="shared" si="15"/>
        <v>0.2728627240429049</v>
      </c>
      <c r="W20" s="29">
        <f t="shared" si="11"/>
        <v>168418.14810592661</v>
      </c>
      <c r="X20" s="29">
        <f t="shared" si="4"/>
        <v>392087.93701072223</v>
      </c>
      <c r="Y20" s="35">
        <f t="shared" si="12"/>
        <v>7.3482311780513117</v>
      </c>
      <c r="Z20" s="36">
        <f t="shared" si="13"/>
        <v>3.3129757122701493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539</v>
      </c>
      <c r="E21">
        <v>57</v>
      </c>
      <c r="F21" s="3">
        <f t="shared" si="5"/>
        <v>0.10575139146567718</v>
      </c>
      <c r="G21" s="2">
        <v>0.5</v>
      </c>
      <c r="H21" s="3">
        <f t="shared" si="6"/>
        <v>0.41819515774027882</v>
      </c>
      <c r="I21" s="3">
        <f t="shared" si="7"/>
        <v>0.58180484225972118</v>
      </c>
      <c r="J21" s="5">
        <f t="shared" si="14"/>
        <v>39289.098083436373</v>
      </c>
      <c r="K21" s="5">
        <f t="shared" si="8"/>
        <v>16430.510570475959</v>
      </c>
      <c r="L21" s="5">
        <f t="shared" si="9"/>
        <v>155369.21399099196</v>
      </c>
      <c r="M21" s="5">
        <f>L21+M22</f>
        <v>337244.06246367702</v>
      </c>
      <c r="N21" s="33">
        <f t="shared" si="10"/>
        <v>8.5836549810201284</v>
      </c>
      <c r="O21" s="4"/>
      <c r="Q21" s="27" t="s">
        <v>68</v>
      </c>
      <c r="R21" s="29">
        <f t="shared" si="1"/>
        <v>39289.098083436373</v>
      </c>
      <c r="S21" s="29">
        <f t="shared" si="2"/>
        <v>155369.21399099196</v>
      </c>
      <c r="T21" s="35">
        <f t="shared" si="3"/>
        <v>8.5836549810201284</v>
      </c>
      <c r="U21" s="42">
        <v>0.68635947845240242</v>
      </c>
      <c r="V21" s="43">
        <f t="shared" si="15"/>
        <v>0.31364052154759758</v>
      </c>
      <c r="W21" s="29">
        <f t="shared" si="11"/>
        <v>106639.13268241695</v>
      </c>
      <c r="X21" s="29">
        <f>X22+W21</f>
        <v>223669.7889047956</v>
      </c>
      <c r="Y21" s="35">
        <f t="shared" si="12"/>
        <v>5.692922459808031</v>
      </c>
      <c r="Z21" s="36">
        <f t="shared" si="13"/>
        <v>2.8907325212120973</v>
      </c>
    </row>
    <row r="22" spans="1:26" s="2" customFormat="1" x14ac:dyDescent="0.25">
      <c r="A22" s="12">
        <v>19</v>
      </c>
      <c r="B22" s="13" t="s">
        <v>69</v>
      </c>
      <c r="C22" s="12"/>
      <c r="D22">
        <v>366</v>
      </c>
      <c r="E22">
        <v>46</v>
      </c>
      <c r="F22" s="17">
        <f t="shared" si="5"/>
        <v>0.12568306010928962</v>
      </c>
      <c r="G22" s="12"/>
      <c r="H22" s="17">
        <v>1</v>
      </c>
      <c r="I22" s="17">
        <f t="shared" si="7"/>
        <v>0</v>
      </c>
      <c r="J22" s="21">
        <f t="shared" si="14"/>
        <v>22858.587512960414</v>
      </c>
      <c r="K22" s="21">
        <f t="shared" si="8"/>
        <v>22858.587512960414</v>
      </c>
      <c r="L22" s="21">
        <f>K22/F22</f>
        <v>181874.84847268503</v>
      </c>
      <c r="M22" s="21">
        <f>L22</f>
        <v>181874.84847268503</v>
      </c>
      <c r="N22" s="34">
        <f t="shared" si="10"/>
        <v>7.9565217391304346</v>
      </c>
      <c r="O22" s="4"/>
      <c r="Q22" s="30" t="s">
        <v>69</v>
      </c>
      <c r="R22" s="31">
        <f t="shared" si="1"/>
        <v>22858.587512960414</v>
      </c>
      <c r="S22" s="31">
        <f t="shared" si="2"/>
        <v>181874.84847268503</v>
      </c>
      <c r="T22" s="38">
        <f t="shared" si="3"/>
        <v>7.9565217391304346</v>
      </c>
      <c r="U22" s="44">
        <v>0.64346806172022719</v>
      </c>
      <c r="V22" s="45">
        <f t="shared" si="15"/>
        <v>0.35653193827977281</v>
      </c>
      <c r="W22" s="31">
        <f t="shared" si="11"/>
        <v>117030.65622237866</v>
      </c>
      <c r="X22" s="31">
        <f>W22</f>
        <v>117030.65622237866</v>
      </c>
      <c r="Y22" s="38">
        <f t="shared" si="12"/>
        <v>5.1197676215131116</v>
      </c>
      <c r="Z22" s="37">
        <f t="shared" si="13"/>
        <v>2.836754117617323</v>
      </c>
    </row>
    <row r="23" spans="1:26" s="2" customFormat="1" ht="13.2" x14ac:dyDescent="0.25">
      <c r="B23" s="2" t="s">
        <v>70</v>
      </c>
      <c r="D23" s="25">
        <f>SUM(D4:D22)</f>
        <v>62158</v>
      </c>
      <c r="E23" s="25">
        <f>SUM(E4:E22)</f>
        <v>562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2" t="s">
        <v>88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 x14ac:dyDescent="0.35">
      <c r="A27" s="7"/>
      <c r="B27" s="6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1" t="s">
        <v>14</v>
      </c>
      <c r="S27" s="71"/>
      <c r="T27" s="71"/>
      <c r="U27" s="68" t="s">
        <v>15</v>
      </c>
      <c r="V27" s="72" t="s">
        <v>16</v>
      </c>
      <c r="W27" s="73" t="s">
        <v>17</v>
      </c>
      <c r="X27" s="73" t="s">
        <v>18</v>
      </c>
      <c r="Y27" s="74" t="s">
        <v>19</v>
      </c>
      <c r="Z27" s="74" t="s">
        <v>20</v>
      </c>
    </row>
    <row r="28" spans="1:26" s="10" customFormat="1" ht="32.549999999999997" customHeight="1" thickBot="1" x14ac:dyDescent="0.35">
      <c r="B28" s="6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72"/>
      <c r="W28" s="73"/>
      <c r="X28" s="73"/>
      <c r="Y28" s="74"/>
      <c r="Z28" s="74"/>
    </row>
    <row r="29" spans="1:26" s="2" customFormat="1" x14ac:dyDescent="0.25">
      <c r="A29" s="2">
        <v>1</v>
      </c>
      <c r="B29" s="1">
        <v>0</v>
      </c>
      <c r="C29" s="1">
        <v>1</v>
      </c>
      <c r="D29">
        <v>525</v>
      </c>
      <c r="E29">
        <v>3</v>
      </c>
      <c r="F29" s="3">
        <f>E29/D29</f>
        <v>5.7142857142857143E-3</v>
      </c>
      <c r="G29" s="2">
        <v>0.3</v>
      </c>
      <c r="H29" s="18">
        <f>C29*F29/(1+(1-G29)*C29*F29)</f>
        <v>5.6915196357427431E-3</v>
      </c>
      <c r="I29" s="18">
        <f>1-H29</f>
        <v>0.99430848036425723</v>
      </c>
      <c r="J29" s="19">
        <v>100000</v>
      </c>
      <c r="K29" s="20">
        <f>J29*H29</f>
        <v>569.1519635742743</v>
      </c>
      <c r="L29" s="20">
        <f>C29*(J30+G29*K29)</f>
        <v>99601.593625498004</v>
      </c>
      <c r="M29" s="5">
        <f t="shared" ref="M29:M45" si="16">L29+M30</f>
        <v>7967527.724834553</v>
      </c>
      <c r="N29" s="32">
        <f>M29/J29</f>
        <v>79.675277248345523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99601.593625498004</v>
      </c>
      <c r="T29" s="35">
        <f t="shared" ref="T29:T47" si="19">N29</f>
        <v>79.675277248345523</v>
      </c>
      <c r="U29" s="42">
        <v>0.95864674002964168</v>
      </c>
      <c r="V29" s="43">
        <f>1-U29</f>
        <v>4.1353259970358325E-2</v>
      </c>
      <c r="W29" s="29">
        <f>S29*U29</f>
        <v>95482.743030840807</v>
      </c>
      <c r="X29" s="29">
        <f t="shared" ref="X29:X45" si="20">X30+W29</f>
        <v>7028198.8473944031</v>
      </c>
      <c r="Y29" s="40">
        <f>X29/R29</f>
        <v>70.281988473944025</v>
      </c>
      <c r="Z29" s="36">
        <f>T29-Y29</f>
        <v>9.3932887744014977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2616</v>
      </c>
      <c r="E30">
        <v>2</v>
      </c>
      <c r="F30" s="3">
        <f t="shared" ref="F30:F47" si="21">E30/D30</f>
        <v>7.6452599388379206E-4</v>
      </c>
      <c r="G30" s="2">
        <v>0.4</v>
      </c>
      <c r="H30" s="3">
        <f t="shared" ref="H30:H46" si="22">C30*F30/(1+(1-G30)*C30*F30)</f>
        <v>3.0525030525030525E-3</v>
      </c>
      <c r="I30" s="3">
        <f t="shared" ref="I30:I47" si="23">1-H30</f>
        <v>0.99694749694749696</v>
      </c>
      <c r="J30" s="5">
        <f>I29*J29</f>
        <v>99430.848036425727</v>
      </c>
      <c r="K30" s="5">
        <f t="shared" ref="K30:K47" si="24">J30*H30</f>
        <v>303.51296714415668</v>
      </c>
      <c r="L30" s="5">
        <f t="shared" ref="L30:L46" si="25">C30*(J31+G30*K30)</f>
        <v>396994.96102455695</v>
      </c>
      <c r="M30" s="5">
        <f t="shared" si="16"/>
        <v>7867926.131209055</v>
      </c>
      <c r="N30" s="33">
        <f t="shared" ref="N30:N47" si="26">M30/J30</f>
        <v>79.129629150167773</v>
      </c>
      <c r="O30" s="4"/>
      <c r="Q30" s="27" t="s">
        <v>36</v>
      </c>
      <c r="R30" s="29">
        <f t="shared" si="17"/>
        <v>99430.848036425727</v>
      </c>
      <c r="S30" s="29">
        <f t="shared" si="18"/>
        <v>396994.96102455695</v>
      </c>
      <c r="T30" s="35">
        <f t="shared" si="19"/>
        <v>79.129629150167773</v>
      </c>
      <c r="U30" s="42">
        <v>0.95864674002964168</v>
      </c>
      <c r="V30" s="43">
        <f>1-U30</f>
        <v>4.1353259970358325E-2</v>
      </c>
      <c r="W30" s="29">
        <f t="shared" ref="W30:W47" si="27">S30*U30</f>
        <v>380577.92519438616</v>
      </c>
      <c r="X30" s="29">
        <f t="shared" si="20"/>
        <v>6932716.1043635625</v>
      </c>
      <c r="Y30" s="35">
        <f t="shared" ref="Y30:Y47" si="28">X30/R30</f>
        <v>69.723996539019922</v>
      </c>
      <c r="Z30" s="36">
        <f t="shared" ref="Z30:Z47" si="29">T30-Y30</f>
        <v>9.4056326111478512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3310</v>
      </c>
      <c r="E31">
        <v>1</v>
      </c>
      <c r="F31" s="3">
        <f t="shared" si="21"/>
        <v>3.0211480362537764E-4</v>
      </c>
      <c r="G31" s="2">
        <v>0.5</v>
      </c>
      <c r="H31" s="3">
        <f t="shared" si="22"/>
        <v>1.5094339622641509E-3</v>
      </c>
      <c r="I31" s="3">
        <f t="shared" si="23"/>
        <v>0.99849056603773589</v>
      </c>
      <c r="J31" s="5">
        <f t="shared" ref="J31:J47" si="30">I30*J30</f>
        <v>99127.335069281573</v>
      </c>
      <c r="K31" s="5">
        <f t="shared" si="24"/>
        <v>149.6261661423118</v>
      </c>
      <c r="L31" s="5">
        <f t="shared" si="25"/>
        <v>495262.60993105214</v>
      </c>
      <c r="M31" s="5">
        <f t="shared" si="16"/>
        <v>7470931.1701844977</v>
      </c>
      <c r="N31" s="33">
        <f t="shared" si="26"/>
        <v>75.367013195330557</v>
      </c>
      <c r="O31" s="4"/>
      <c r="Q31" s="27" t="s">
        <v>38</v>
      </c>
      <c r="R31" s="29">
        <f t="shared" si="17"/>
        <v>99127.335069281573</v>
      </c>
      <c r="S31" s="29">
        <f t="shared" si="18"/>
        <v>495262.60993105214</v>
      </c>
      <c r="T31" s="35">
        <f t="shared" si="19"/>
        <v>75.367013195330557</v>
      </c>
      <c r="U31" s="42">
        <v>0.95864674002964168</v>
      </c>
      <c r="V31" s="43">
        <f>1-U31</f>
        <v>4.1353259970358325E-2</v>
      </c>
      <c r="W31" s="29">
        <f t="shared" si="27"/>
        <v>474781.88646897516</v>
      </c>
      <c r="X31" s="29">
        <f t="shared" si="20"/>
        <v>6552138.1791691761</v>
      </c>
      <c r="Y31" s="35">
        <f t="shared" si="28"/>
        <v>66.098197581825332</v>
      </c>
      <c r="Z31" s="36">
        <f t="shared" si="29"/>
        <v>9.2688156135052253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3369</v>
      </c>
      <c r="E32">
        <v>1</v>
      </c>
      <c r="F32" s="3">
        <f t="shared" si="21"/>
        <v>2.9682398337785694E-4</v>
      </c>
      <c r="G32" s="2">
        <v>0.5</v>
      </c>
      <c r="H32" s="3">
        <f t="shared" si="22"/>
        <v>1.4830194275545008E-3</v>
      </c>
      <c r="I32" s="3">
        <f t="shared" si="23"/>
        <v>0.99851698057244553</v>
      </c>
      <c r="J32" s="5">
        <f t="shared" si="30"/>
        <v>98977.708903139268</v>
      </c>
      <c r="K32" s="5">
        <f t="shared" si="24"/>
        <v>146.78586519818961</v>
      </c>
      <c r="L32" s="5">
        <f t="shared" si="25"/>
        <v>494521.57985270087</v>
      </c>
      <c r="M32" s="5">
        <f t="shared" si="16"/>
        <v>6975668.560253446</v>
      </c>
      <c r="N32" s="33">
        <f t="shared" si="26"/>
        <v>70.477167410289482</v>
      </c>
      <c r="O32" s="4"/>
      <c r="Q32" s="27" t="s">
        <v>40</v>
      </c>
      <c r="R32" s="29">
        <f t="shared" si="17"/>
        <v>98977.708903139268</v>
      </c>
      <c r="S32" s="29">
        <f t="shared" si="18"/>
        <v>494521.57985270087</v>
      </c>
      <c r="T32" s="35">
        <f t="shared" si="19"/>
        <v>70.477167410289482</v>
      </c>
      <c r="U32" s="42">
        <v>0.95864674002964168</v>
      </c>
      <c r="V32" s="43">
        <f>1-U32</f>
        <v>4.1353259970358325E-2</v>
      </c>
      <c r="W32" s="29">
        <f t="shared" si="27"/>
        <v>474071.50040009985</v>
      </c>
      <c r="X32" s="29">
        <f t="shared" si="20"/>
        <v>6077356.2927002013</v>
      </c>
      <c r="Y32" s="35">
        <f t="shared" si="28"/>
        <v>61.401262567590571</v>
      </c>
      <c r="Z32" s="36">
        <f t="shared" si="29"/>
        <v>9.0759048426989111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4010</v>
      </c>
      <c r="E33">
        <v>5</v>
      </c>
      <c r="F33" s="3">
        <f t="shared" si="21"/>
        <v>1.2468827930174563E-3</v>
      </c>
      <c r="G33" s="2">
        <v>0.5</v>
      </c>
      <c r="H33" s="3">
        <f t="shared" si="22"/>
        <v>6.2150403977625857E-3</v>
      </c>
      <c r="I33" s="3">
        <f t="shared" si="23"/>
        <v>0.99378495960223745</v>
      </c>
      <c r="J33" s="5">
        <f t="shared" si="30"/>
        <v>98830.923037941087</v>
      </c>
      <c r="K33" s="5">
        <f t="shared" si="24"/>
        <v>614.23817922896887</v>
      </c>
      <c r="L33" s="5">
        <f t="shared" si="25"/>
        <v>492619.01974163303</v>
      </c>
      <c r="M33" s="5">
        <f t="shared" si="16"/>
        <v>6481146.9804007448</v>
      </c>
      <c r="N33" s="33">
        <f t="shared" si="26"/>
        <v>65.57812859759126</v>
      </c>
      <c r="O33" s="4"/>
      <c r="Q33" s="27" t="s">
        <v>42</v>
      </c>
      <c r="R33" s="29">
        <f t="shared" si="17"/>
        <v>98830.923037941087</v>
      </c>
      <c r="S33" s="29">
        <f t="shared" si="18"/>
        <v>492619.01974163303</v>
      </c>
      <c r="T33" s="35">
        <f t="shared" si="19"/>
        <v>65.57812859759126</v>
      </c>
      <c r="U33" s="42">
        <v>0.95864674002964168</v>
      </c>
      <c r="V33" s="43">
        <f>1-U33</f>
        <v>4.1353259970358325E-2</v>
      </c>
      <c r="W33" s="29">
        <f t="shared" si="27"/>
        <v>472247.61735191423</v>
      </c>
      <c r="X33" s="29">
        <f t="shared" si="20"/>
        <v>5603284.7923001014</v>
      </c>
      <c r="Y33" s="35">
        <f t="shared" si="28"/>
        <v>56.695663867765418</v>
      </c>
      <c r="Z33" s="36">
        <f t="shared" si="29"/>
        <v>8.8824647298258412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4471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98216.68485871212</v>
      </c>
      <c r="K34" s="5">
        <f t="shared" si="24"/>
        <v>0</v>
      </c>
      <c r="L34" s="5">
        <f t="shared" si="25"/>
        <v>491083.42429356062</v>
      </c>
      <c r="M34" s="5">
        <f t="shared" si="16"/>
        <v>5988527.9606591118</v>
      </c>
      <c r="N34" s="33">
        <f t="shared" si="26"/>
        <v>60.972613454361678</v>
      </c>
      <c r="O34" s="4"/>
      <c r="Q34" s="27" t="s">
        <v>44</v>
      </c>
      <c r="R34" s="29">
        <f t="shared" si="17"/>
        <v>98216.68485871212</v>
      </c>
      <c r="S34" s="29">
        <f t="shared" si="18"/>
        <v>491083.42429356062</v>
      </c>
      <c r="T34" s="35">
        <f t="shared" si="19"/>
        <v>60.972613454361678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475948.33985155582</v>
      </c>
      <c r="X34" s="29">
        <f t="shared" si="20"/>
        <v>5131037.1749481875</v>
      </c>
      <c r="Y34" s="35">
        <f t="shared" si="28"/>
        <v>52.242011449779135</v>
      </c>
      <c r="Z34" s="36">
        <f t="shared" si="29"/>
        <v>8.7306020045825434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4393</v>
      </c>
      <c r="E35">
        <v>3</v>
      </c>
      <c r="F35" s="3">
        <f t="shared" si="21"/>
        <v>6.8290462098793536E-4</v>
      </c>
      <c r="G35" s="2">
        <v>0.5</v>
      </c>
      <c r="H35" s="3">
        <f t="shared" si="22"/>
        <v>3.4087035564140441E-3</v>
      </c>
      <c r="I35" s="3">
        <f t="shared" si="23"/>
        <v>0.99659129644358591</v>
      </c>
      <c r="J35" s="5">
        <f t="shared" si="30"/>
        <v>98216.68485871212</v>
      </c>
      <c r="K35" s="5">
        <f t="shared" si="24"/>
        <v>334.79156297708943</v>
      </c>
      <c r="L35" s="5">
        <f t="shared" si="25"/>
        <v>490246.44538611785</v>
      </c>
      <c r="M35" s="5">
        <f t="shared" si="16"/>
        <v>5497444.5363655509</v>
      </c>
      <c r="N35" s="33">
        <f t="shared" si="26"/>
        <v>55.972613454361678</v>
      </c>
      <c r="O35" s="4"/>
      <c r="Q35" s="27" t="s">
        <v>46</v>
      </c>
      <c r="R35" s="29">
        <f t="shared" si="17"/>
        <v>98216.68485871212</v>
      </c>
      <c r="S35" s="29">
        <f t="shared" si="18"/>
        <v>490246.44538611785</v>
      </c>
      <c r="T35" s="35">
        <f t="shared" si="19"/>
        <v>55.972613454361678</v>
      </c>
      <c r="U35" s="42">
        <v>0.96192878092594225</v>
      </c>
      <c r="V35" s="43">
        <f t="shared" si="31"/>
        <v>3.8071219074057749E-2</v>
      </c>
      <c r="W35" s="29">
        <f t="shared" si="27"/>
        <v>471582.16556354484</v>
      </c>
      <c r="X35" s="29">
        <f t="shared" si="20"/>
        <v>4655088.8350966321</v>
      </c>
      <c r="Y35" s="35">
        <f t="shared" si="28"/>
        <v>47.396110363459407</v>
      </c>
      <c r="Z35" s="36">
        <f t="shared" si="29"/>
        <v>8.5765030909022713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4478</v>
      </c>
      <c r="E36">
        <v>1</v>
      </c>
      <c r="F36" s="3">
        <f t="shared" si="21"/>
        <v>2.2331397945511388E-4</v>
      </c>
      <c r="G36" s="2">
        <v>0.5</v>
      </c>
      <c r="H36" s="3">
        <f t="shared" si="22"/>
        <v>1.1159468809284676E-3</v>
      </c>
      <c r="I36" s="3">
        <f t="shared" si="23"/>
        <v>0.99888405311907158</v>
      </c>
      <c r="J36" s="5">
        <f t="shared" si="30"/>
        <v>97881.893295735019</v>
      </c>
      <c r="K36" s="5">
        <f t="shared" si="24"/>
        <v>109.23099352274858</v>
      </c>
      <c r="L36" s="5">
        <f t="shared" si="25"/>
        <v>489136.38899486826</v>
      </c>
      <c r="M36" s="5">
        <f t="shared" si="16"/>
        <v>5007198.0909794327</v>
      </c>
      <c r="N36" s="33">
        <f t="shared" si="26"/>
        <v>51.155509179322443</v>
      </c>
      <c r="O36" s="4"/>
      <c r="Q36" s="27" t="s">
        <v>48</v>
      </c>
      <c r="R36" s="29">
        <f t="shared" si="17"/>
        <v>97881.893295735019</v>
      </c>
      <c r="S36" s="29">
        <f t="shared" si="18"/>
        <v>489136.38899486826</v>
      </c>
      <c r="T36" s="35">
        <f t="shared" si="19"/>
        <v>51.155509179322443</v>
      </c>
      <c r="U36" s="42">
        <v>0.95558309086652893</v>
      </c>
      <c r="V36" s="43">
        <f t="shared" si="31"/>
        <v>4.4416909133471072E-2</v>
      </c>
      <c r="W36" s="29">
        <f t="shared" si="27"/>
        <v>467410.46245100902</v>
      </c>
      <c r="X36" s="29">
        <f t="shared" si="20"/>
        <v>4183506.6695330874</v>
      </c>
      <c r="Y36" s="35">
        <f t="shared" si="28"/>
        <v>42.740352977166758</v>
      </c>
      <c r="Z36" s="36">
        <f t="shared" si="29"/>
        <v>8.4151562021556856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5079</v>
      </c>
      <c r="E37">
        <v>6</v>
      </c>
      <c r="F37" s="3">
        <f t="shared" si="21"/>
        <v>1.1813349084465446E-3</v>
      </c>
      <c r="G37" s="2">
        <v>0.5</v>
      </c>
      <c r="H37" s="3">
        <f t="shared" si="22"/>
        <v>5.8892815076560662E-3</v>
      </c>
      <c r="I37" s="3">
        <f t="shared" si="23"/>
        <v>0.99411071849234389</v>
      </c>
      <c r="J37" s="5">
        <f t="shared" si="30"/>
        <v>97772.66230221228</v>
      </c>
      <c r="K37" s="5">
        <f t="shared" si="24"/>
        <v>575.81073205072016</v>
      </c>
      <c r="L37" s="5">
        <f t="shared" si="25"/>
        <v>487423.78468093456</v>
      </c>
      <c r="M37" s="5">
        <f t="shared" si="16"/>
        <v>4518061.7019845648</v>
      </c>
      <c r="N37" s="33">
        <f t="shared" si="26"/>
        <v>46.20986680325197</v>
      </c>
      <c r="O37" s="4"/>
      <c r="Q37" s="27" t="s">
        <v>50</v>
      </c>
      <c r="R37" s="29">
        <f t="shared" si="17"/>
        <v>97772.66230221228</v>
      </c>
      <c r="S37" s="29">
        <f t="shared" si="18"/>
        <v>487423.78468093456</v>
      </c>
      <c r="T37" s="35">
        <f t="shared" si="19"/>
        <v>46.20986680325197</v>
      </c>
      <c r="U37" s="42">
        <v>0.95343645724036619</v>
      </c>
      <c r="V37" s="43">
        <f t="shared" si="31"/>
        <v>4.6563542759633814E-2</v>
      </c>
      <c r="W37" s="29">
        <f t="shared" si="27"/>
        <v>464727.60644088133</v>
      </c>
      <c r="X37" s="29">
        <f t="shared" si="20"/>
        <v>3716096.2070820783</v>
      </c>
      <c r="Y37" s="35">
        <f t="shared" si="28"/>
        <v>38.007517843747976</v>
      </c>
      <c r="Z37" s="36">
        <f t="shared" si="29"/>
        <v>8.2023489595039933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5412</v>
      </c>
      <c r="E38">
        <v>14</v>
      </c>
      <c r="F38" s="3">
        <f t="shared" si="21"/>
        <v>2.5868440502586844E-3</v>
      </c>
      <c r="G38" s="2">
        <v>0.5</v>
      </c>
      <c r="H38" s="3">
        <f t="shared" si="22"/>
        <v>1.2851110703139344E-2</v>
      </c>
      <c r="I38" s="3">
        <f t="shared" si="23"/>
        <v>0.98714888929686062</v>
      </c>
      <c r="J38" s="5">
        <f t="shared" si="30"/>
        <v>97196.851570161554</v>
      </c>
      <c r="K38" s="5">
        <f t="shared" si="24"/>
        <v>1249.0874995247493</v>
      </c>
      <c r="L38" s="5">
        <f t="shared" si="25"/>
        <v>482861.53910199588</v>
      </c>
      <c r="M38" s="5">
        <f t="shared" si="16"/>
        <v>4030637.9173036302</v>
      </c>
      <c r="N38" s="33">
        <f t="shared" si="26"/>
        <v>41.468811511802045</v>
      </c>
      <c r="O38" s="4"/>
      <c r="Q38" s="27" t="s">
        <v>52</v>
      </c>
      <c r="R38" s="29">
        <f t="shared" si="17"/>
        <v>97196.851570161554</v>
      </c>
      <c r="S38" s="29">
        <f t="shared" si="18"/>
        <v>482861.53910199588</v>
      </c>
      <c r="T38" s="35">
        <f t="shared" si="19"/>
        <v>41.468811511802045</v>
      </c>
      <c r="U38" s="42">
        <v>0.93748024841036759</v>
      </c>
      <c r="V38" s="43">
        <f t="shared" si="31"/>
        <v>6.2519751589632411E-2</v>
      </c>
      <c r="W38" s="29">
        <f t="shared" si="27"/>
        <v>452673.15562515153</v>
      </c>
      <c r="X38" s="29">
        <f t="shared" si="20"/>
        <v>3251368.6006411971</v>
      </c>
      <c r="Y38" s="35">
        <f t="shared" si="28"/>
        <v>33.45137777733671</v>
      </c>
      <c r="Z38" s="36">
        <f t="shared" si="29"/>
        <v>8.0174337344653352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5790</v>
      </c>
      <c r="E39">
        <v>19</v>
      </c>
      <c r="F39" s="3">
        <f t="shared" si="21"/>
        <v>3.2815198618307427E-3</v>
      </c>
      <c r="G39" s="2">
        <v>0.5</v>
      </c>
      <c r="H39" s="3">
        <f t="shared" si="22"/>
        <v>1.6274089935760173E-2</v>
      </c>
      <c r="I39" s="3">
        <f t="shared" si="23"/>
        <v>0.98372591006423982</v>
      </c>
      <c r="J39" s="5">
        <f t="shared" si="30"/>
        <v>95947.764070636797</v>
      </c>
      <c r="K39" s="5">
        <f t="shared" si="24"/>
        <v>1561.4625416206418</v>
      </c>
      <c r="L39" s="5">
        <f t="shared" si="25"/>
        <v>475835.1639991324</v>
      </c>
      <c r="M39" s="5">
        <f t="shared" si="16"/>
        <v>3547776.3782016342</v>
      </c>
      <c r="N39" s="33">
        <f t="shared" si="26"/>
        <v>36.976123545617583</v>
      </c>
      <c r="O39" s="4"/>
      <c r="Q39" s="27" t="s">
        <v>54</v>
      </c>
      <c r="R39" s="29">
        <f t="shared" si="17"/>
        <v>95947.764070636797</v>
      </c>
      <c r="S39" s="29">
        <f t="shared" si="18"/>
        <v>475835.1639991324</v>
      </c>
      <c r="T39" s="35">
        <f t="shared" si="19"/>
        <v>36.976123545617583</v>
      </c>
      <c r="U39" s="42">
        <v>0.91788799906018037</v>
      </c>
      <c r="V39" s="43">
        <f t="shared" si="31"/>
        <v>8.2112000939819629E-2</v>
      </c>
      <c r="W39" s="29">
        <f t="shared" si="27"/>
        <v>436763.38656563644</v>
      </c>
      <c r="X39" s="29">
        <f t="shared" si="20"/>
        <v>2798695.4450160456</v>
      </c>
      <c r="Y39" s="35">
        <f t="shared" si="28"/>
        <v>29.168949085208954</v>
      </c>
      <c r="Z39" s="36">
        <f t="shared" si="29"/>
        <v>7.8071744604086284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4777</v>
      </c>
      <c r="E40">
        <v>14</v>
      </c>
      <c r="F40" s="3">
        <f t="shared" si="21"/>
        <v>2.9307096504082061E-3</v>
      </c>
      <c r="G40" s="2">
        <v>0.5</v>
      </c>
      <c r="H40" s="3">
        <f t="shared" si="22"/>
        <v>1.4546965918536992E-2</v>
      </c>
      <c r="I40" s="3">
        <f t="shared" si="23"/>
        <v>0.98545303408146301</v>
      </c>
      <c r="J40" s="5">
        <f t="shared" si="30"/>
        <v>94386.301529016157</v>
      </c>
      <c r="K40" s="5">
        <f t="shared" si="24"/>
        <v>1373.0343115193539</v>
      </c>
      <c r="L40" s="5">
        <f t="shared" si="25"/>
        <v>468498.92186628241</v>
      </c>
      <c r="M40" s="5">
        <f t="shared" si="16"/>
        <v>3071941.2142025018</v>
      </c>
      <c r="N40" s="33">
        <f t="shared" si="26"/>
        <v>32.546472999136725</v>
      </c>
      <c r="O40" s="4"/>
      <c r="Q40" s="27" t="s">
        <v>56</v>
      </c>
      <c r="R40" s="29">
        <f t="shared" si="17"/>
        <v>94386.301529016157</v>
      </c>
      <c r="S40" s="29">
        <f t="shared" si="18"/>
        <v>468498.92186628241</v>
      </c>
      <c r="T40" s="35">
        <f t="shared" si="19"/>
        <v>32.546472999136725</v>
      </c>
      <c r="U40" s="42">
        <v>0.89571782863194893</v>
      </c>
      <c r="V40" s="43">
        <f t="shared" si="31"/>
        <v>0.10428217136805107</v>
      </c>
      <c r="W40" s="29">
        <f t="shared" si="27"/>
        <v>419642.83701047557</v>
      </c>
      <c r="X40" s="29">
        <f t="shared" si="20"/>
        <v>2361932.0584504092</v>
      </c>
      <c r="Y40" s="35">
        <f t="shared" si="28"/>
        <v>25.024097990790604</v>
      </c>
      <c r="Z40" s="36">
        <f t="shared" si="29"/>
        <v>7.5223750083461205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4140</v>
      </c>
      <c r="E41">
        <v>24</v>
      </c>
      <c r="F41" s="3">
        <f t="shared" si="21"/>
        <v>5.7971014492753624E-3</v>
      </c>
      <c r="G41" s="2">
        <v>0.5</v>
      </c>
      <c r="H41" s="3">
        <f t="shared" si="22"/>
        <v>2.8571428571428571E-2</v>
      </c>
      <c r="I41" s="3">
        <f t="shared" si="23"/>
        <v>0.97142857142857142</v>
      </c>
      <c r="J41" s="5">
        <f t="shared" si="30"/>
        <v>93013.267217496803</v>
      </c>
      <c r="K41" s="5">
        <f t="shared" si="24"/>
        <v>2657.5219204999084</v>
      </c>
      <c r="L41" s="5">
        <f t="shared" si="25"/>
        <v>458422.53128623421</v>
      </c>
      <c r="M41" s="5">
        <f t="shared" si="16"/>
        <v>2603442.2923362195</v>
      </c>
      <c r="N41" s="33">
        <f t="shared" si="26"/>
        <v>27.990010137462235</v>
      </c>
      <c r="O41" s="4"/>
      <c r="Q41" s="27" t="s">
        <v>58</v>
      </c>
      <c r="R41" s="29">
        <f t="shared" si="17"/>
        <v>93013.267217496803</v>
      </c>
      <c r="S41" s="29">
        <f t="shared" si="18"/>
        <v>458422.53128623421</v>
      </c>
      <c r="T41" s="35">
        <f t="shared" si="19"/>
        <v>27.990010137462235</v>
      </c>
      <c r="U41" s="42">
        <v>0.86473435856680392</v>
      </c>
      <c r="V41" s="43">
        <f t="shared" si="31"/>
        <v>0.13526564143319608</v>
      </c>
      <c r="W41" s="29">
        <f t="shared" si="27"/>
        <v>396413.71354437235</v>
      </c>
      <c r="X41" s="29">
        <f t="shared" si="20"/>
        <v>1942289.2214399334</v>
      </c>
      <c r="Y41" s="35">
        <f t="shared" si="28"/>
        <v>20.881851369635232</v>
      </c>
      <c r="Z41" s="36">
        <f t="shared" si="29"/>
        <v>7.1081587678270033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3235</v>
      </c>
      <c r="E42">
        <v>35</v>
      </c>
      <c r="F42" s="3">
        <f t="shared" si="21"/>
        <v>1.0819165378670788E-2</v>
      </c>
      <c r="G42" s="2">
        <v>0.5</v>
      </c>
      <c r="H42" s="3">
        <f t="shared" si="22"/>
        <v>5.267118133935289E-2</v>
      </c>
      <c r="I42" s="3">
        <f t="shared" si="23"/>
        <v>0.94732881866064711</v>
      </c>
      <c r="J42" s="5">
        <f t="shared" si="30"/>
        <v>90355.745296996887</v>
      </c>
      <c r="K42" s="5">
        <f t="shared" si="24"/>
        <v>4759.1438455905054</v>
      </c>
      <c r="L42" s="5">
        <f t="shared" si="25"/>
        <v>439880.86687100818</v>
      </c>
      <c r="M42" s="5">
        <f t="shared" si="16"/>
        <v>2145019.7610499854</v>
      </c>
      <c r="N42" s="33">
        <f t="shared" si="26"/>
        <v>23.739716317975837</v>
      </c>
      <c r="O42" s="4"/>
      <c r="Q42" s="27" t="s">
        <v>60</v>
      </c>
      <c r="R42" s="29">
        <f t="shared" si="17"/>
        <v>90355.745296996887</v>
      </c>
      <c r="S42" s="29">
        <f t="shared" si="18"/>
        <v>439880.86687100818</v>
      </c>
      <c r="T42" s="35">
        <f t="shared" si="19"/>
        <v>23.739716317975837</v>
      </c>
      <c r="U42" s="42">
        <v>0.81758889711164551</v>
      </c>
      <c r="V42" s="43">
        <f t="shared" si="31"/>
        <v>0.18241110288835449</v>
      </c>
      <c r="W42" s="29">
        <f t="shared" si="27"/>
        <v>359641.71280558215</v>
      </c>
      <c r="X42" s="29">
        <f t="shared" si="20"/>
        <v>1545875.5078955612</v>
      </c>
      <c r="Y42" s="35">
        <f t="shared" si="28"/>
        <v>17.108768267189987</v>
      </c>
      <c r="Z42" s="36">
        <f t="shared" si="29"/>
        <v>6.6309480507858503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2721</v>
      </c>
      <c r="E43">
        <v>29</v>
      </c>
      <c r="F43" s="3">
        <f t="shared" si="21"/>
        <v>1.0657846380007351E-2</v>
      </c>
      <c r="G43" s="2">
        <v>0.5</v>
      </c>
      <c r="H43" s="3">
        <f t="shared" si="22"/>
        <v>5.1906210846608195E-2</v>
      </c>
      <c r="I43" s="3">
        <f t="shared" si="23"/>
        <v>0.94809378915339182</v>
      </c>
      <c r="J43" s="5">
        <f t="shared" si="30"/>
        <v>85596.601451406386</v>
      </c>
      <c r="K43" s="5">
        <f t="shared" si="24"/>
        <v>4442.9952426897889</v>
      </c>
      <c r="L43" s="5">
        <f t="shared" si="25"/>
        <v>416875.51915030746</v>
      </c>
      <c r="M43" s="5">
        <f t="shared" si="16"/>
        <v>1705138.8941789772</v>
      </c>
      <c r="N43" s="33">
        <f t="shared" si="26"/>
        <v>19.920637797132553</v>
      </c>
      <c r="O43" s="4"/>
      <c r="Q43" s="27" t="s">
        <v>62</v>
      </c>
      <c r="R43" s="29">
        <f t="shared" si="17"/>
        <v>85596.601451406386</v>
      </c>
      <c r="S43" s="29">
        <f t="shared" si="18"/>
        <v>416875.51915030746</v>
      </c>
      <c r="T43" s="35">
        <f t="shared" si="19"/>
        <v>19.920637797132553</v>
      </c>
      <c r="U43" s="42">
        <v>0.77888026534586052</v>
      </c>
      <c r="V43" s="43">
        <f t="shared" si="31"/>
        <v>0.22111973465413948</v>
      </c>
      <c r="W43" s="29">
        <f t="shared" si="27"/>
        <v>324696.11497198482</v>
      </c>
      <c r="X43" s="29">
        <f t="shared" si="20"/>
        <v>1186233.795089979</v>
      </c>
      <c r="Y43" s="35">
        <f t="shared" si="28"/>
        <v>13.858421654315443</v>
      </c>
      <c r="Z43" s="36">
        <f t="shared" si="29"/>
        <v>6.0622161428171104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1861</v>
      </c>
      <c r="E44">
        <v>55</v>
      </c>
      <c r="F44" s="3">
        <f t="shared" si="21"/>
        <v>2.9554003224073078E-2</v>
      </c>
      <c r="G44" s="2">
        <v>0.5</v>
      </c>
      <c r="H44" s="3">
        <f t="shared" si="22"/>
        <v>0.13760320240180135</v>
      </c>
      <c r="I44" s="3">
        <f t="shared" si="23"/>
        <v>0.86239679759819865</v>
      </c>
      <c r="J44" s="5">
        <f t="shared" si="30"/>
        <v>81153.606208716592</v>
      </c>
      <c r="K44" s="5">
        <f t="shared" si="24"/>
        <v>11166.996100774111</v>
      </c>
      <c r="L44" s="5">
        <f t="shared" si="25"/>
        <v>377850.54079164774</v>
      </c>
      <c r="M44" s="5">
        <f t="shared" si="16"/>
        <v>1288263.3750286698</v>
      </c>
      <c r="N44" s="33">
        <f t="shared" si="26"/>
        <v>15.874382362201167</v>
      </c>
      <c r="O44" s="4"/>
      <c r="Q44" s="27" t="s">
        <v>64</v>
      </c>
      <c r="R44" s="29">
        <f t="shared" si="17"/>
        <v>81153.606208716592</v>
      </c>
      <c r="S44" s="29">
        <f t="shared" si="18"/>
        <v>377850.54079164774</v>
      </c>
      <c r="T44" s="35">
        <f t="shared" si="19"/>
        <v>15.874382362201167</v>
      </c>
      <c r="U44" s="42">
        <v>0.71980976748499381</v>
      </c>
      <c r="V44" s="43">
        <f t="shared" si="31"/>
        <v>0.28019023251500619</v>
      </c>
      <c r="W44" s="29">
        <f t="shared" si="27"/>
        <v>271980.50991131511</v>
      </c>
      <c r="X44" s="29">
        <f t="shared" si="20"/>
        <v>861537.68011799408</v>
      </c>
      <c r="Y44" s="35">
        <f t="shared" si="28"/>
        <v>10.616135503605724</v>
      </c>
      <c r="Z44" s="36">
        <f t="shared" si="29"/>
        <v>5.2582468585954434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1322</v>
      </c>
      <c r="E45">
        <v>63</v>
      </c>
      <c r="F45" s="3">
        <f t="shared" si="21"/>
        <v>4.7655068078668684E-2</v>
      </c>
      <c r="G45" s="2">
        <v>0.5</v>
      </c>
      <c r="H45" s="3">
        <f t="shared" si="22"/>
        <v>0.21290976681311252</v>
      </c>
      <c r="I45" s="3">
        <f t="shared" si="23"/>
        <v>0.78709023318688742</v>
      </c>
      <c r="J45" s="5">
        <f t="shared" si="30"/>
        <v>69986.610107942484</v>
      </c>
      <c r="K45" s="5">
        <f t="shared" si="24"/>
        <v>14900.832838122258</v>
      </c>
      <c r="L45" s="5">
        <f t="shared" si="25"/>
        <v>312680.96844440675</v>
      </c>
      <c r="M45" s="5">
        <f t="shared" si="16"/>
        <v>910412.83423702209</v>
      </c>
      <c r="N45" s="33">
        <f t="shared" si="26"/>
        <v>13.008385930292446</v>
      </c>
      <c r="O45" s="4"/>
      <c r="Q45" s="27" t="s">
        <v>66</v>
      </c>
      <c r="R45" s="29">
        <f t="shared" si="17"/>
        <v>69986.610107942484</v>
      </c>
      <c r="S45" s="29">
        <f t="shared" si="18"/>
        <v>312680.96844440675</v>
      </c>
      <c r="T45" s="35">
        <f t="shared" si="19"/>
        <v>13.008385930292446</v>
      </c>
      <c r="U45" s="42">
        <v>0.68480776711742686</v>
      </c>
      <c r="V45" s="43">
        <f t="shared" si="31"/>
        <v>0.31519223288257314</v>
      </c>
      <c r="W45" s="29">
        <f t="shared" si="27"/>
        <v>214126.35582052878</v>
      </c>
      <c r="X45" s="29">
        <f t="shared" si="20"/>
        <v>589557.17020667891</v>
      </c>
      <c r="Y45" s="35">
        <f t="shared" si="28"/>
        <v>8.4238566391112091</v>
      </c>
      <c r="Z45" s="36">
        <f t="shared" si="29"/>
        <v>4.5845292911812372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744</v>
      </c>
      <c r="E46">
        <v>51</v>
      </c>
      <c r="F46" s="3">
        <f t="shared" si="21"/>
        <v>6.8548387096774188E-2</v>
      </c>
      <c r="G46" s="2">
        <v>0.5</v>
      </c>
      <c r="H46" s="3">
        <f t="shared" si="22"/>
        <v>0.29259896729776247</v>
      </c>
      <c r="I46" s="3">
        <f t="shared" si="23"/>
        <v>0.70740103270223753</v>
      </c>
      <c r="J46" s="5">
        <f t="shared" si="30"/>
        <v>55085.777269820224</v>
      </c>
      <c r="K46" s="5">
        <f t="shared" si="24"/>
        <v>16118.041541943954</v>
      </c>
      <c r="L46" s="5">
        <f t="shared" si="25"/>
        <v>235133.78249424126</v>
      </c>
      <c r="M46" s="5">
        <f>L46+M47</f>
        <v>597731.86579261534</v>
      </c>
      <c r="N46" s="33">
        <f t="shared" si="26"/>
        <v>10.850929140289974</v>
      </c>
      <c r="O46" s="4"/>
      <c r="Q46" s="27" t="s">
        <v>68</v>
      </c>
      <c r="R46" s="29">
        <f t="shared" si="17"/>
        <v>55085.777269820224</v>
      </c>
      <c r="S46" s="29">
        <f t="shared" si="18"/>
        <v>235133.78249424126</v>
      </c>
      <c r="T46" s="35">
        <f t="shared" si="19"/>
        <v>10.850929140289974</v>
      </c>
      <c r="U46" s="42">
        <v>0.65629805890441617</v>
      </c>
      <c r="V46" s="43">
        <f t="shared" si="31"/>
        <v>0.34370194109558383</v>
      </c>
      <c r="W46" s="29">
        <f t="shared" si="27"/>
        <v>154317.84503382372</v>
      </c>
      <c r="X46" s="29">
        <f>X47+W46</f>
        <v>375430.81438615016</v>
      </c>
      <c r="Y46" s="35">
        <f t="shared" si="28"/>
        <v>6.8153856220857385</v>
      </c>
      <c r="Z46" s="36">
        <f t="shared" si="29"/>
        <v>4.0355435182042356</v>
      </c>
    </row>
    <row r="47" spans="1:26" s="2" customFormat="1" x14ac:dyDescent="0.25">
      <c r="A47" s="12">
        <v>19</v>
      </c>
      <c r="B47" s="13" t="s">
        <v>69</v>
      </c>
      <c r="C47" s="12"/>
      <c r="D47">
        <v>549</v>
      </c>
      <c r="E47">
        <v>59</v>
      </c>
      <c r="F47" s="17">
        <f t="shared" si="21"/>
        <v>0.10746812386156648</v>
      </c>
      <c r="G47" s="12"/>
      <c r="H47" s="17">
        <v>1</v>
      </c>
      <c r="I47" s="17">
        <f t="shared" si="23"/>
        <v>0</v>
      </c>
      <c r="J47" s="21">
        <f t="shared" si="30"/>
        <v>38967.735727876272</v>
      </c>
      <c r="K47" s="21">
        <f t="shared" si="24"/>
        <v>38967.735727876272</v>
      </c>
      <c r="L47" s="21">
        <f>K47/F47</f>
        <v>362598.08329837414</v>
      </c>
      <c r="M47" s="21">
        <f>L47</f>
        <v>362598.08329837414</v>
      </c>
      <c r="N47" s="34">
        <f t="shared" si="26"/>
        <v>9.3050847457627128</v>
      </c>
      <c r="O47" s="4"/>
      <c r="Q47" s="30" t="s">
        <v>69</v>
      </c>
      <c r="R47" s="31">
        <f t="shared" si="17"/>
        <v>38967.735727876272</v>
      </c>
      <c r="S47" s="31">
        <f t="shared" si="18"/>
        <v>362598.08329837414</v>
      </c>
      <c r="T47" s="38">
        <f t="shared" si="19"/>
        <v>9.3050847457627128</v>
      </c>
      <c r="U47" s="44">
        <v>0.6098018151143324</v>
      </c>
      <c r="V47" s="45">
        <f t="shared" si="31"/>
        <v>0.3901981848856676</v>
      </c>
      <c r="W47" s="31">
        <f t="shared" si="27"/>
        <v>221112.96935232644</v>
      </c>
      <c r="X47" s="31">
        <f>W47</f>
        <v>221112.96935232644</v>
      </c>
      <c r="Y47" s="38">
        <f t="shared" si="28"/>
        <v>5.6742575677587883</v>
      </c>
      <c r="Z47" s="37">
        <f t="shared" si="29"/>
        <v>3.6308271780039245</v>
      </c>
    </row>
    <row r="48" spans="1:26" s="2" customFormat="1" ht="13.2" x14ac:dyDescent="0.25">
      <c r="B48" s="2" t="s">
        <v>70</v>
      </c>
      <c r="D48" s="25">
        <f>SUM(D29:D47)</f>
        <v>62802</v>
      </c>
      <c r="E48" s="25">
        <f>SUM(E29:E47)</f>
        <v>385</v>
      </c>
    </row>
    <row r="51" spans="1:26" s="2" customFormat="1" ht="18" thickBot="1" x14ac:dyDescent="0.35">
      <c r="B51" s="63" t="s">
        <v>89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 x14ac:dyDescent="0.35">
      <c r="A52" s="7"/>
      <c r="B52" s="6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1" t="s">
        <v>14</v>
      </c>
      <c r="S52" s="71"/>
      <c r="T52" s="71"/>
      <c r="U52" s="68" t="s">
        <v>15</v>
      </c>
      <c r="V52" s="72" t="s">
        <v>16</v>
      </c>
      <c r="W52" s="73" t="s">
        <v>17</v>
      </c>
      <c r="X52" s="73" t="s">
        <v>18</v>
      </c>
      <c r="Y52" s="74" t="s">
        <v>19</v>
      </c>
      <c r="Z52" s="74" t="s">
        <v>20</v>
      </c>
    </row>
    <row r="53" spans="1:26" s="10" customFormat="1" ht="35.549999999999997" customHeight="1" thickBot="1" x14ac:dyDescent="0.35">
      <c r="B53" s="6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72"/>
      <c r="W53" s="73"/>
      <c r="X53" s="73"/>
      <c r="Y53" s="74"/>
      <c r="Z53" s="7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1087</v>
      </c>
      <c r="E54" s="49">
        <f>E4+E29</f>
        <v>4</v>
      </c>
      <c r="F54" s="3">
        <f>E54/D54</f>
        <v>3.6798528058877645E-3</v>
      </c>
      <c r="G54" s="2">
        <v>0.3</v>
      </c>
      <c r="H54" s="18">
        <f>C54*F54/(1+(1-G54)*C54*F54)</f>
        <v>3.6703982382088455E-3</v>
      </c>
      <c r="I54" s="18">
        <f>1-H54</f>
        <v>0.99632960176179119</v>
      </c>
      <c r="J54" s="19">
        <v>100000</v>
      </c>
      <c r="K54" s="20">
        <f>J54*H54</f>
        <v>367.03982382088458</v>
      </c>
      <c r="L54" s="20">
        <f>C54*(J55+G54*K54)</f>
        <v>99743.072123325372</v>
      </c>
      <c r="M54" s="5">
        <f t="shared" ref="M54:M70" si="32">L54+M55</f>
        <v>7556773.8419625787</v>
      </c>
      <c r="N54" s="32">
        <f>M54/J54</f>
        <v>75.567738419625783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99743.072123325372</v>
      </c>
      <c r="T54" s="35">
        <f t="shared" ref="T54:T72" si="35">N54</f>
        <v>75.567738419625783</v>
      </c>
      <c r="U54" s="42">
        <v>0.96170886472285344</v>
      </c>
      <c r="V54" s="43">
        <f>1-U54</f>
        <v>3.829113527714656E-2</v>
      </c>
      <c r="W54" s="29">
        <f>S54*U54</f>
        <v>95923.796655692931</v>
      </c>
      <c r="X54" s="29">
        <f t="shared" ref="X54:X70" si="36">X55+W54</f>
        <v>6697620.9374528676</v>
      </c>
      <c r="Y54" s="40">
        <f>X54/R54</f>
        <v>66.976209374528679</v>
      </c>
      <c r="Z54" s="36">
        <f>T54-Y54</f>
        <v>8.5915290450971042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5407</v>
      </c>
      <c r="E55" s="49">
        <f t="shared" si="37"/>
        <v>3</v>
      </c>
      <c r="F55" s="3">
        <f t="shared" ref="F55:F72" si="38">E55/D55</f>
        <v>5.5483632328463101E-4</v>
      </c>
      <c r="G55" s="2">
        <v>0.4</v>
      </c>
      <c r="H55" s="3">
        <f t="shared" ref="H55:H71" si="39">C55*F55/(1+(1-G55)*C55*F55)</f>
        <v>2.2163939270806398E-3</v>
      </c>
      <c r="I55" s="3">
        <f t="shared" ref="I55:I72" si="40">1-H55</f>
        <v>0.99778360607291938</v>
      </c>
      <c r="J55" s="5">
        <f>I54*J54</f>
        <v>99632.960176179113</v>
      </c>
      <c r="K55" s="5">
        <f t="shared" ref="K55:K72" si="41">J55*H55</f>
        <v>220.82588787155061</v>
      </c>
      <c r="L55" s="5">
        <f t="shared" ref="L55:L71" si="42">C55*(J56+G55*K55)</f>
        <v>398001.85857382475</v>
      </c>
      <c r="M55" s="5">
        <f t="shared" si="32"/>
        <v>7457030.7698392533</v>
      </c>
      <c r="N55" s="33">
        <f t="shared" ref="N55:N72" si="43">M55/J55</f>
        <v>74.845018723253077</v>
      </c>
      <c r="O55" s="4"/>
      <c r="Q55" s="27" t="s">
        <v>36</v>
      </c>
      <c r="R55" s="29">
        <f t="shared" si="33"/>
        <v>99632.960176179113</v>
      </c>
      <c r="S55" s="29">
        <f t="shared" si="34"/>
        <v>398001.85857382475</v>
      </c>
      <c r="T55" s="35">
        <f t="shared" si="35"/>
        <v>74.845018723253077</v>
      </c>
      <c r="U55" s="42">
        <v>0.96170886472285344</v>
      </c>
      <c r="V55" s="43">
        <f>1-U55</f>
        <v>3.829113527714656E-2</v>
      </c>
      <c r="W55" s="29">
        <f t="shared" ref="W55:W72" si="44">S55*U55</f>
        <v>382761.91556661867</v>
      </c>
      <c r="X55" s="29">
        <f t="shared" si="36"/>
        <v>6601697.1407971745</v>
      </c>
      <c r="Y55" s="35">
        <f t="shared" ref="Y55:Y72" si="45">X55/R55</f>
        <v>66.260172628852104</v>
      </c>
      <c r="Z55" s="36">
        <f t="shared" ref="Z55:Z72" si="46">T55-Y55</f>
        <v>8.584846094400973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6902</v>
      </c>
      <c r="E56" s="49">
        <f t="shared" si="37"/>
        <v>4</v>
      </c>
      <c r="F56" s="3">
        <f t="shared" si="38"/>
        <v>5.7954216169226315E-4</v>
      </c>
      <c r="G56" s="2">
        <v>0.5</v>
      </c>
      <c r="H56" s="3">
        <f t="shared" si="39"/>
        <v>2.8935185185185184E-3</v>
      </c>
      <c r="I56" s="3">
        <f t="shared" si="40"/>
        <v>0.99710648148148151</v>
      </c>
      <c r="J56" s="5">
        <f t="shared" ref="J56:J72" si="47">I55*J55</f>
        <v>99412.13428830757</v>
      </c>
      <c r="K56" s="5">
        <f t="shared" si="41"/>
        <v>287.65085152866772</v>
      </c>
      <c r="L56" s="5">
        <f t="shared" si="42"/>
        <v>496341.54431271611</v>
      </c>
      <c r="M56" s="5">
        <f t="shared" si="32"/>
        <v>7059028.9112654282</v>
      </c>
      <c r="N56" s="33">
        <f t="shared" si="43"/>
        <v>71.007719146169478</v>
      </c>
      <c r="O56" s="4"/>
      <c r="Q56" s="27" t="s">
        <v>38</v>
      </c>
      <c r="R56" s="29">
        <f t="shared" si="33"/>
        <v>99412.13428830757</v>
      </c>
      <c r="S56" s="29">
        <f t="shared" si="34"/>
        <v>496341.54431271611</v>
      </c>
      <c r="T56" s="35">
        <f t="shared" si="35"/>
        <v>71.007719146169478</v>
      </c>
      <c r="U56" s="42">
        <v>0.96170886472285344</v>
      </c>
      <c r="V56" s="43">
        <f>1-U56</f>
        <v>3.829113527714656E-2</v>
      </c>
      <c r="W56" s="29">
        <f t="shared" si="44"/>
        <v>477336.06309577008</v>
      </c>
      <c r="X56" s="29">
        <f t="shared" si="36"/>
        <v>6218935.225230556</v>
      </c>
      <c r="Y56" s="35">
        <f t="shared" si="45"/>
        <v>62.557104017049561</v>
      </c>
      <c r="Z56" s="36">
        <f t="shared" si="46"/>
        <v>8.4506151291199174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6915</v>
      </c>
      <c r="E57" s="49">
        <f t="shared" si="37"/>
        <v>2</v>
      </c>
      <c r="F57" s="3">
        <f t="shared" si="38"/>
        <v>2.8922631959508316E-4</v>
      </c>
      <c r="G57" s="2">
        <v>0.5</v>
      </c>
      <c r="H57" s="3">
        <f t="shared" si="39"/>
        <v>1.4450867052023123E-3</v>
      </c>
      <c r="I57" s="3">
        <f t="shared" si="40"/>
        <v>0.99855491329479773</v>
      </c>
      <c r="J57" s="5">
        <f t="shared" si="47"/>
        <v>99124.483436778901</v>
      </c>
      <c r="K57" s="5">
        <f t="shared" si="41"/>
        <v>143.24347317453601</v>
      </c>
      <c r="L57" s="5">
        <f t="shared" si="42"/>
        <v>495264.3085009582</v>
      </c>
      <c r="M57" s="5">
        <f t="shared" si="32"/>
        <v>6562687.3669527117</v>
      </c>
      <c r="N57" s="33">
        <f t="shared" si="43"/>
        <v>66.206522742066653</v>
      </c>
      <c r="O57" s="4"/>
      <c r="Q57" s="27" t="s">
        <v>40</v>
      </c>
      <c r="R57" s="29">
        <f t="shared" si="33"/>
        <v>99124.483436778901</v>
      </c>
      <c r="S57" s="29">
        <f t="shared" si="34"/>
        <v>495264.3085009582</v>
      </c>
      <c r="T57" s="35">
        <f t="shared" si="35"/>
        <v>66.206522742066653</v>
      </c>
      <c r="U57" s="42">
        <v>0.96170886472285344</v>
      </c>
      <c r="V57" s="43">
        <f>1-U57</f>
        <v>3.829113527714656E-2</v>
      </c>
      <c r="W57" s="29">
        <f t="shared" si="44"/>
        <v>476300.07586620556</v>
      </c>
      <c r="X57" s="29">
        <f t="shared" si="36"/>
        <v>5741599.1621347861</v>
      </c>
      <c r="Y57" s="35">
        <f t="shared" si="45"/>
        <v>57.923118114373324</v>
      </c>
      <c r="Z57" s="36">
        <f t="shared" si="46"/>
        <v>8.2834046276933293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8334</v>
      </c>
      <c r="E58" s="49">
        <f t="shared" si="37"/>
        <v>13</v>
      </c>
      <c r="F58" s="3">
        <f t="shared" si="38"/>
        <v>1.5598752099832012E-3</v>
      </c>
      <c r="G58" s="2">
        <v>0.5</v>
      </c>
      <c r="H58" s="3">
        <f t="shared" si="39"/>
        <v>7.7690790653200262E-3</v>
      </c>
      <c r="I58" s="3">
        <f t="shared" si="40"/>
        <v>0.99223092093468002</v>
      </c>
      <c r="J58" s="5">
        <f t="shared" si="47"/>
        <v>98981.23996360437</v>
      </c>
      <c r="K58" s="5">
        <f t="shared" si="41"/>
        <v>768.99307926065671</v>
      </c>
      <c r="L58" s="5">
        <f t="shared" si="42"/>
        <v>492983.71711987024</v>
      </c>
      <c r="M58" s="5">
        <f t="shared" si="32"/>
        <v>6067423.0584517531</v>
      </c>
      <c r="N58" s="33">
        <f t="shared" si="43"/>
        <v>61.298717420419855</v>
      </c>
      <c r="O58" s="4"/>
      <c r="Q58" s="27" t="s">
        <v>42</v>
      </c>
      <c r="R58" s="29">
        <f t="shared" si="33"/>
        <v>98981.23996360437</v>
      </c>
      <c r="S58" s="29">
        <f t="shared" si="34"/>
        <v>492983.71711987024</v>
      </c>
      <c r="T58" s="35">
        <f t="shared" si="35"/>
        <v>61.298717420419855</v>
      </c>
      <c r="U58" s="42">
        <v>0.96170886472285344</v>
      </c>
      <c r="V58" s="43">
        <f>1-U58</f>
        <v>3.829113527714656E-2</v>
      </c>
      <c r="W58" s="29">
        <f t="shared" si="44"/>
        <v>474106.81091820274</v>
      </c>
      <c r="X58" s="29">
        <f t="shared" si="36"/>
        <v>5265299.0862685805</v>
      </c>
      <c r="Y58" s="35">
        <f t="shared" si="45"/>
        <v>53.194919443367681</v>
      </c>
      <c r="Z58" s="36">
        <f t="shared" si="46"/>
        <v>8.1037979770521744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9177</v>
      </c>
      <c r="E59" s="49">
        <f t="shared" si="37"/>
        <v>1</v>
      </c>
      <c r="F59" s="3">
        <f t="shared" si="38"/>
        <v>1.0896807235480004E-4</v>
      </c>
      <c r="G59" s="2">
        <v>0.5</v>
      </c>
      <c r="H59" s="3">
        <f t="shared" si="39"/>
        <v>5.4469197668718331E-4</v>
      </c>
      <c r="I59" s="3">
        <f t="shared" si="40"/>
        <v>0.99945530802331284</v>
      </c>
      <c r="J59" s="5">
        <f t="shared" si="47"/>
        <v>98212.246884343724</v>
      </c>
      <c r="K59" s="5">
        <f t="shared" si="41"/>
        <v>53.495422890322843</v>
      </c>
      <c r="L59" s="5">
        <f t="shared" si="42"/>
        <v>490927.49586449284</v>
      </c>
      <c r="M59" s="5">
        <f t="shared" si="32"/>
        <v>5574439.3413318833</v>
      </c>
      <c r="N59" s="33">
        <f t="shared" si="43"/>
        <v>56.759106101059167</v>
      </c>
      <c r="O59" s="4"/>
      <c r="Q59" s="27" t="s">
        <v>44</v>
      </c>
      <c r="R59" s="29">
        <f t="shared" si="33"/>
        <v>98212.246884343724</v>
      </c>
      <c r="S59" s="29">
        <f t="shared" si="34"/>
        <v>490927.49586449284</v>
      </c>
      <c r="T59" s="35">
        <f t="shared" si="35"/>
        <v>56.759106101059167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472808.19122280163</v>
      </c>
      <c r="X59" s="29">
        <f t="shared" si="36"/>
        <v>4791192.2753503779</v>
      </c>
      <c r="Y59" s="35">
        <f t="shared" si="45"/>
        <v>48.784061329872237</v>
      </c>
      <c r="Z59" s="36">
        <f t="shared" si="46"/>
        <v>7.9750447711869299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8970</v>
      </c>
      <c r="E60" s="49">
        <f t="shared" si="37"/>
        <v>19</v>
      </c>
      <c r="F60" s="3">
        <f t="shared" si="38"/>
        <v>2.1181716833890748E-3</v>
      </c>
      <c r="G60" s="2">
        <v>0.5</v>
      </c>
      <c r="H60" s="3">
        <f t="shared" si="39"/>
        <v>1.0535070695869144E-2</v>
      </c>
      <c r="I60" s="3">
        <f t="shared" si="40"/>
        <v>0.98946492930413088</v>
      </c>
      <c r="J60" s="5">
        <f t="shared" si="47"/>
        <v>98158.751461453401</v>
      </c>
      <c r="K60" s="5">
        <f t="shared" si="41"/>
        <v>1034.1093860646602</v>
      </c>
      <c r="L60" s="5">
        <f t="shared" si="42"/>
        <v>488208.48384210543</v>
      </c>
      <c r="M60" s="5">
        <f t="shared" si="32"/>
        <v>5083511.8454673905</v>
      </c>
      <c r="N60" s="33">
        <f t="shared" si="43"/>
        <v>51.788676707686811</v>
      </c>
      <c r="O60" s="4"/>
      <c r="Q60" s="27" t="s">
        <v>46</v>
      </c>
      <c r="R60" s="29">
        <f t="shared" si="33"/>
        <v>98158.751461453401</v>
      </c>
      <c r="S60" s="29">
        <f t="shared" si="34"/>
        <v>488208.48384210543</v>
      </c>
      <c r="T60" s="35">
        <f t="shared" si="35"/>
        <v>51.788676707686811</v>
      </c>
      <c r="U60" s="42">
        <v>0.95736753435116873</v>
      </c>
      <c r="V60" s="43">
        <f t="shared" si="48"/>
        <v>4.2632465648831275E-2</v>
      </c>
      <c r="W60" s="29">
        <f t="shared" si="44"/>
        <v>467394.95242523885</v>
      </c>
      <c r="X60" s="29">
        <f t="shared" si="36"/>
        <v>4318384.0841275761</v>
      </c>
      <c r="Y60" s="35">
        <f t="shared" si="45"/>
        <v>43.993877467190387</v>
      </c>
      <c r="Z60" s="36">
        <f t="shared" si="46"/>
        <v>7.7947992404964239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9278</v>
      </c>
      <c r="E61" s="49">
        <f t="shared" si="37"/>
        <v>15</v>
      </c>
      <c r="F61" s="3">
        <f t="shared" si="38"/>
        <v>1.6167277430480707E-3</v>
      </c>
      <c r="G61" s="2">
        <v>0.5</v>
      </c>
      <c r="H61" s="3">
        <f t="shared" si="39"/>
        <v>8.0510976329772957E-3</v>
      </c>
      <c r="I61" s="3">
        <f t="shared" si="40"/>
        <v>0.99194890236702271</v>
      </c>
      <c r="J61" s="5">
        <f t="shared" si="47"/>
        <v>97124.642075388751</v>
      </c>
      <c r="K61" s="5">
        <f t="shared" si="41"/>
        <v>781.95997591692947</v>
      </c>
      <c r="L61" s="5">
        <f t="shared" si="42"/>
        <v>483668.31043715135</v>
      </c>
      <c r="M61" s="5">
        <f t="shared" si="32"/>
        <v>4595303.3616252849</v>
      </c>
      <c r="N61" s="33">
        <f t="shared" si="43"/>
        <v>47.313465083952451</v>
      </c>
      <c r="O61" s="4"/>
      <c r="Q61" s="27" t="s">
        <v>48</v>
      </c>
      <c r="R61" s="29">
        <f t="shared" si="33"/>
        <v>97124.642075388751</v>
      </c>
      <c r="S61" s="29">
        <f t="shared" si="34"/>
        <v>483668.31043715135</v>
      </c>
      <c r="T61" s="35">
        <f t="shared" si="35"/>
        <v>47.313465083952451</v>
      </c>
      <c r="U61" s="42">
        <v>0.95681081085376496</v>
      </c>
      <c r="V61" s="43">
        <f t="shared" si="48"/>
        <v>4.3189189146235041E-2</v>
      </c>
      <c r="W61" s="29">
        <f t="shared" si="44"/>
        <v>462779.06829364126</v>
      </c>
      <c r="X61" s="29">
        <f t="shared" si="36"/>
        <v>3850989.1317023374</v>
      </c>
      <c r="Y61" s="35">
        <f t="shared" si="45"/>
        <v>39.649969867720856</v>
      </c>
      <c r="Z61" s="36">
        <f t="shared" si="46"/>
        <v>7.6634952162315955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10459</v>
      </c>
      <c r="E62" s="49">
        <f t="shared" si="37"/>
        <v>30</v>
      </c>
      <c r="F62" s="3">
        <f t="shared" si="38"/>
        <v>2.8683430538292381E-3</v>
      </c>
      <c r="G62" s="2">
        <v>0.5</v>
      </c>
      <c r="H62" s="3">
        <f t="shared" si="39"/>
        <v>1.4239605088285553E-2</v>
      </c>
      <c r="I62" s="3">
        <f t="shared" si="40"/>
        <v>0.98576039491171441</v>
      </c>
      <c r="J62" s="5">
        <f t="shared" si="47"/>
        <v>96342.682099471815</v>
      </c>
      <c r="K62" s="5">
        <f t="shared" si="41"/>
        <v>1371.8817462427164</v>
      </c>
      <c r="L62" s="5">
        <f t="shared" si="42"/>
        <v>478283.70613175223</v>
      </c>
      <c r="M62" s="5">
        <f t="shared" si="32"/>
        <v>4111635.0511881337</v>
      </c>
      <c r="N62" s="33">
        <f t="shared" si="43"/>
        <v>42.67719105995986</v>
      </c>
      <c r="O62" s="4"/>
      <c r="Q62" s="27" t="s">
        <v>50</v>
      </c>
      <c r="R62" s="29">
        <f t="shared" si="33"/>
        <v>96342.682099471815</v>
      </c>
      <c r="S62" s="29">
        <f t="shared" si="34"/>
        <v>478283.70613175223</v>
      </c>
      <c r="T62" s="35">
        <f t="shared" si="35"/>
        <v>42.67719105995986</v>
      </c>
      <c r="U62" s="42">
        <v>0.94800928093814252</v>
      </c>
      <c r="V62" s="43">
        <f t="shared" si="48"/>
        <v>5.1990719061857482E-2</v>
      </c>
      <c r="W62" s="29">
        <f t="shared" si="44"/>
        <v>453417.39233439229</v>
      </c>
      <c r="X62" s="29">
        <f t="shared" si="36"/>
        <v>3388210.0634086961</v>
      </c>
      <c r="Y62" s="35">
        <f t="shared" si="45"/>
        <v>35.16831781691981</v>
      </c>
      <c r="Z62" s="36">
        <f t="shared" si="46"/>
        <v>7.5088732430400498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10906</v>
      </c>
      <c r="E63" s="49">
        <f t="shared" si="37"/>
        <v>50</v>
      </c>
      <c r="F63" s="3">
        <f t="shared" si="38"/>
        <v>4.5846323124885385E-3</v>
      </c>
      <c r="G63" s="2">
        <v>0.5</v>
      </c>
      <c r="H63" s="3">
        <f t="shared" si="39"/>
        <v>2.2663403136614999E-2</v>
      </c>
      <c r="I63" s="3">
        <f t="shared" si="40"/>
        <v>0.97733659686338503</v>
      </c>
      <c r="J63" s="5">
        <f t="shared" si="47"/>
        <v>94970.80035322909</v>
      </c>
      <c r="K63" s="5">
        <f t="shared" si="41"/>
        <v>2152.3615346122092</v>
      </c>
      <c r="L63" s="5">
        <f t="shared" si="42"/>
        <v>469473.09792961489</v>
      </c>
      <c r="M63" s="5">
        <f t="shared" si="32"/>
        <v>3633351.3450563815</v>
      </c>
      <c r="N63" s="33">
        <f t="shared" si="43"/>
        <v>38.257562656550199</v>
      </c>
      <c r="O63" s="4"/>
      <c r="Q63" s="27" t="s">
        <v>52</v>
      </c>
      <c r="R63" s="29">
        <f t="shared" si="33"/>
        <v>94970.80035322909</v>
      </c>
      <c r="S63" s="29">
        <f t="shared" si="34"/>
        <v>469473.09792961489</v>
      </c>
      <c r="T63" s="35">
        <f t="shared" si="35"/>
        <v>38.257562656550199</v>
      </c>
      <c r="U63" s="42">
        <v>0.94216194080535964</v>
      </c>
      <c r="V63" s="43">
        <f t="shared" si="48"/>
        <v>5.7838059194640357E-2</v>
      </c>
      <c r="W63" s="29">
        <f t="shared" si="44"/>
        <v>442319.68510127062</v>
      </c>
      <c r="X63" s="29">
        <f t="shared" si="36"/>
        <v>2934792.6710743038</v>
      </c>
      <c r="Y63" s="35">
        <f t="shared" si="45"/>
        <v>30.902052632586013</v>
      </c>
      <c r="Z63" s="36">
        <f t="shared" si="46"/>
        <v>7.355510023964186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11251</v>
      </c>
      <c r="E64" s="49">
        <f t="shared" si="37"/>
        <v>60</v>
      </c>
      <c r="F64" s="3">
        <f t="shared" si="38"/>
        <v>5.3328593013954317E-3</v>
      </c>
      <c r="G64" s="2">
        <v>0.5</v>
      </c>
      <c r="H64" s="3">
        <f t="shared" si="39"/>
        <v>2.6313481273572498E-2</v>
      </c>
      <c r="I64" s="3">
        <f t="shared" si="40"/>
        <v>0.97368651872642753</v>
      </c>
      <c r="J64" s="5">
        <f t="shared" si="47"/>
        <v>92818.43881861688</v>
      </c>
      <c r="K64" s="5">
        <f t="shared" si="41"/>
        <v>2442.37625169591</v>
      </c>
      <c r="L64" s="5">
        <f t="shared" si="42"/>
        <v>457986.25346384465</v>
      </c>
      <c r="M64" s="5">
        <f t="shared" si="32"/>
        <v>3163878.2471267665</v>
      </c>
      <c r="N64" s="33">
        <f t="shared" si="43"/>
        <v>34.086742757110216</v>
      </c>
      <c r="O64" s="4"/>
      <c r="Q64" s="27" t="s">
        <v>54</v>
      </c>
      <c r="R64" s="29">
        <f t="shared" si="33"/>
        <v>92818.43881861688</v>
      </c>
      <c r="S64" s="29">
        <f t="shared" si="34"/>
        <v>457986.25346384465</v>
      </c>
      <c r="T64" s="35">
        <f t="shared" si="35"/>
        <v>34.086742757110216</v>
      </c>
      <c r="U64" s="42">
        <v>0.92489605986448908</v>
      </c>
      <c r="V64" s="43">
        <f t="shared" si="48"/>
        <v>7.5103940135510916E-2</v>
      </c>
      <c r="W64" s="29">
        <f t="shared" si="44"/>
        <v>423589.68130080914</v>
      </c>
      <c r="X64" s="29">
        <f t="shared" si="36"/>
        <v>2492472.9859730331</v>
      </c>
      <c r="Y64" s="35">
        <f t="shared" si="45"/>
        <v>26.85320953139227</v>
      </c>
      <c r="Z64" s="36">
        <f t="shared" si="46"/>
        <v>7.2335332257179452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9451</v>
      </c>
      <c r="E65" s="49">
        <f t="shared" si="37"/>
        <v>66</v>
      </c>
      <c r="F65" s="3">
        <f t="shared" si="38"/>
        <v>6.9833880012697067E-3</v>
      </c>
      <c r="G65" s="2">
        <v>0.5</v>
      </c>
      <c r="H65" s="3">
        <f t="shared" si="39"/>
        <v>3.4317803660565721E-2</v>
      </c>
      <c r="I65" s="3">
        <f t="shared" si="40"/>
        <v>0.96568219633943431</v>
      </c>
      <c r="J65" s="5">
        <f t="shared" si="47"/>
        <v>90376.062566920969</v>
      </c>
      <c r="K65" s="5">
        <f t="shared" si="41"/>
        <v>3101.5079707865971</v>
      </c>
      <c r="L65" s="5">
        <f t="shared" si="42"/>
        <v>444126.54290763836</v>
      </c>
      <c r="M65" s="5">
        <f t="shared" si="32"/>
        <v>2705891.9936629217</v>
      </c>
      <c r="N65" s="33">
        <f t="shared" si="43"/>
        <v>29.940361604703497</v>
      </c>
      <c r="O65" s="4"/>
      <c r="Q65" s="27" t="s">
        <v>56</v>
      </c>
      <c r="R65" s="29">
        <f t="shared" si="33"/>
        <v>90376.062566920969</v>
      </c>
      <c r="S65" s="29">
        <f t="shared" si="34"/>
        <v>444126.54290763836</v>
      </c>
      <c r="T65" s="35">
        <f t="shared" si="35"/>
        <v>29.940361604703497</v>
      </c>
      <c r="U65" s="42">
        <v>0.89970667843387275</v>
      </c>
      <c r="V65" s="43">
        <f t="shared" si="48"/>
        <v>0.10029332156612725</v>
      </c>
      <c r="W65" s="29">
        <f t="shared" si="44"/>
        <v>399583.61672375019</v>
      </c>
      <c r="X65" s="29">
        <f t="shared" si="36"/>
        <v>2068883.304672224</v>
      </c>
      <c r="Y65" s="35">
        <f t="shared" si="45"/>
        <v>22.891938926198222</v>
      </c>
      <c r="Z65" s="36">
        <f t="shared" si="46"/>
        <v>7.0484226785052755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7736</v>
      </c>
      <c r="E66" s="49">
        <f t="shared" si="37"/>
        <v>76</v>
      </c>
      <c r="F66" s="3">
        <f t="shared" si="38"/>
        <v>9.8241985522233705E-3</v>
      </c>
      <c r="G66" s="2">
        <v>0.5</v>
      </c>
      <c r="H66" s="3">
        <f t="shared" si="39"/>
        <v>4.7943477163764826E-2</v>
      </c>
      <c r="I66" s="3">
        <f t="shared" si="40"/>
        <v>0.95205652283623521</v>
      </c>
      <c r="J66" s="5">
        <f t="shared" si="47"/>
        <v>87274.554596134374</v>
      </c>
      <c r="K66" s="5">
        <f t="shared" si="41"/>
        <v>4184.2456152575151</v>
      </c>
      <c r="L66" s="5">
        <f t="shared" si="42"/>
        <v>425912.15894252807</v>
      </c>
      <c r="M66" s="5">
        <f t="shared" si="32"/>
        <v>2261765.4507552832</v>
      </c>
      <c r="N66" s="33">
        <f t="shared" si="43"/>
        <v>25.915519835325092</v>
      </c>
      <c r="O66" s="4"/>
      <c r="Q66" s="27" t="s">
        <v>58</v>
      </c>
      <c r="R66" s="29">
        <f t="shared" si="33"/>
        <v>87274.554596134374</v>
      </c>
      <c r="S66" s="29">
        <f t="shared" si="34"/>
        <v>425912.15894252807</v>
      </c>
      <c r="T66" s="35">
        <f t="shared" si="35"/>
        <v>25.915519835325092</v>
      </c>
      <c r="U66" s="42">
        <v>0.86438699185239576</v>
      </c>
      <c r="V66" s="43">
        <f t="shared" si="48"/>
        <v>0.13561300814760424</v>
      </c>
      <c r="W66" s="29">
        <f t="shared" si="44"/>
        <v>368152.92986169131</v>
      </c>
      <c r="X66" s="29">
        <f t="shared" si="36"/>
        <v>1669299.6879484737</v>
      </c>
      <c r="Y66" s="35">
        <f t="shared" si="45"/>
        <v>19.126991775245468</v>
      </c>
      <c r="Z66" s="36">
        <f t="shared" si="46"/>
        <v>6.7885280600796243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6260</v>
      </c>
      <c r="E67" s="49">
        <f t="shared" si="37"/>
        <v>86</v>
      </c>
      <c r="F67" s="3">
        <f t="shared" si="38"/>
        <v>1.3738019169329074E-2</v>
      </c>
      <c r="G67" s="2">
        <v>0.5</v>
      </c>
      <c r="H67" s="3">
        <f t="shared" si="39"/>
        <v>6.6409266409266407E-2</v>
      </c>
      <c r="I67" s="3">
        <f t="shared" si="40"/>
        <v>0.93359073359073363</v>
      </c>
      <c r="J67" s="5">
        <f t="shared" si="47"/>
        <v>83090.308980876856</v>
      </c>
      <c r="K67" s="5">
        <f t="shared" si="41"/>
        <v>5517.9664651393123</v>
      </c>
      <c r="L67" s="5">
        <f t="shared" si="42"/>
        <v>401656.62874153606</v>
      </c>
      <c r="M67" s="5">
        <f t="shared" si="32"/>
        <v>1835853.2918127549</v>
      </c>
      <c r="N67" s="33">
        <f t="shared" si="43"/>
        <v>22.094674027933564</v>
      </c>
      <c r="O67" s="4"/>
      <c r="Q67" s="27" t="s">
        <v>60</v>
      </c>
      <c r="R67" s="29">
        <f t="shared" si="33"/>
        <v>83090.308980876856</v>
      </c>
      <c r="S67" s="29">
        <f t="shared" si="34"/>
        <v>401656.62874153606</v>
      </c>
      <c r="T67" s="35">
        <f t="shared" si="35"/>
        <v>22.094674027933564</v>
      </c>
      <c r="U67" s="42">
        <v>0.82345390469096191</v>
      </c>
      <c r="V67" s="43">
        <f t="shared" si="48"/>
        <v>0.17654609530903809</v>
      </c>
      <c r="W67" s="29">
        <f t="shared" si="44"/>
        <v>330745.71928222588</v>
      </c>
      <c r="X67" s="29">
        <f t="shared" si="36"/>
        <v>1301146.7580867824</v>
      </c>
      <c r="Y67" s="35">
        <f t="shared" si="45"/>
        <v>15.659428566889069</v>
      </c>
      <c r="Z67" s="36">
        <f t="shared" si="46"/>
        <v>6.4352454610444951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5060</v>
      </c>
      <c r="E68" s="49">
        <f t="shared" si="37"/>
        <v>92</v>
      </c>
      <c r="F68" s="3">
        <f t="shared" si="38"/>
        <v>1.8181818181818181E-2</v>
      </c>
      <c r="G68" s="2">
        <v>0.5</v>
      </c>
      <c r="H68" s="3">
        <f t="shared" si="39"/>
        <v>8.6956521739130446E-2</v>
      </c>
      <c r="I68" s="3">
        <f t="shared" si="40"/>
        <v>0.91304347826086951</v>
      </c>
      <c r="J68" s="5">
        <f t="shared" si="47"/>
        <v>77572.342515737546</v>
      </c>
      <c r="K68" s="5">
        <f t="shared" si="41"/>
        <v>6745.4210883250053</v>
      </c>
      <c r="L68" s="5">
        <f t="shared" si="42"/>
        <v>370998.1598578752</v>
      </c>
      <c r="M68" s="5">
        <f t="shared" si="32"/>
        <v>1434196.6630712189</v>
      </c>
      <c r="N68" s="33">
        <f t="shared" si="43"/>
        <v>18.488505265652577</v>
      </c>
      <c r="O68" s="4"/>
      <c r="Q68" s="27" t="s">
        <v>62</v>
      </c>
      <c r="R68" s="29">
        <f t="shared" si="33"/>
        <v>77572.342515737546</v>
      </c>
      <c r="S68" s="29">
        <f t="shared" si="34"/>
        <v>370998.1598578752</v>
      </c>
      <c r="T68" s="35">
        <f t="shared" si="35"/>
        <v>18.488505265652577</v>
      </c>
      <c r="U68" s="42">
        <v>0.7557222850963411</v>
      </c>
      <c r="V68" s="43">
        <f t="shared" si="48"/>
        <v>0.2442777149036589</v>
      </c>
      <c r="W68" s="29">
        <f t="shared" si="44"/>
        <v>280371.57713433111</v>
      </c>
      <c r="X68" s="29">
        <f t="shared" si="36"/>
        <v>970401.03880455659</v>
      </c>
      <c r="Y68" s="35">
        <f t="shared" si="45"/>
        <v>12.509626592850227</v>
      </c>
      <c r="Z68" s="36">
        <f t="shared" si="46"/>
        <v>5.9788786728023506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3358</v>
      </c>
      <c r="E69" s="49">
        <f t="shared" si="37"/>
        <v>96</v>
      </c>
      <c r="F69" s="3">
        <f t="shared" si="38"/>
        <v>2.8588445503275758E-2</v>
      </c>
      <c r="G69" s="2">
        <v>0.5</v>
      </c>
      <c r="H69" s="3">
        <f t="shared" si="39"/>
        <v>0.13340744858254586</v>
      </c>
      <c r="I69" s="3">
        <f t="shared" si="40"/>
        <v>0.86659255141745417</v>
      </c>
      <c r="J69" s="5">
        <f t="shared" si="47"/>
        <v>70826.921427412541</v>
      </c>
      <c r="K69" s="5">
        <f t="shared" si="41"/>
        <v>9448.8388785875541</v>
      </c>
      <c r="L69" s="5">
        <f t="shared" si="42"/>
        <v>330512.50994059379</v>
      </c>
      <c r="M69" s="5">
        <f t="shared" si="32"/>
        <v>1063198.5032133437</v>
      </c>
      <c r="N69" s="33">
        <f t="shared" si="43"/>
        <v>15.011220052857585</v>
      </c>
      <c r="O69" s="4"/>
      <c r="Q69" s="27" t="s">
        <v>64</v>
      </c>
      <c r="R69" s="29">
        <f t="shared" si="33"/>
        <v>70826.921427412541</v>
      </c>
      <c r="S69" s="29">
        <f t="shared" si="34"/>
        <v>330512.50994059379</v>
      </c>
      <c r="T69" s="35">
        <f t="shared" si="35"/>
        <v>15.011220052857585</v>
      </c>
      <c r="U69" s="42">
        <v>0.69850988448397933</v>
      </c>
      <c r="V69" s="43">
        <f t="shared" si="48"/>
        <v>0.30149011551602067</v>
      </c>
      <c r="W69" s="29">
        <f t="shared" si="44"/>
        <v>230866.25513911425</v>
      </c>
      <c r="X69" s="29">
        <f t="shared" si="36"/>
        <v>690029.46167022549</v>
      </c>
      <c r="Y69" s="35">
        <f t="shared" si="45"/>
        <v>9.7424742988075081</v>
      </c>
      <c r="Z69" s="36">
        <f t="shared" si="46"/>
        <v>5.2687457540500766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2211</v>
      </c>
      <c r="E70" s="49">
        <f t="shared" si="37"/>
        <v>117</v>
      </c>
      <c r="F70" s="3">
        <f t="shared" si="38"/>
        <v>5.2917232021709636E-2</v>
      </c>
      <c r="G70" s="2">
        <v>0.5</v>
      </c>
      <c r="H70" s="3">
        <f t="shared" si="39"/>
        <v>0.23367285799880169</v>
      </c>
      <c r="I70" s="3">
        <f t="shared" si="40"/>
        <v>0.76632714200119834</v>
      </c>
      <c r="J70" s="5">
        <f t="shared" si="47"/>
        <v>61378.08254882499</v>
      </c>
      <c r="K70" s="5">
        <f t="shared" si="41"/>
        <v>14342.39196767031</v>
      </c>
      <c r="L70" s="5">
        <f t="shared" si="42"/>
        <v>271034.43282494915</v>
      </c>
      <c r="M70" s="5">
        <f t="shared" si="32"/>
        <v>732685.99327274994</v>
      </c>
      <c r="N70" s="33">
        <f t="shared" si="43"/>
        <v>11.937257777479664</v>
      </c>
      <c r="O70" s="4"/>
      <c r="Q70" s="27" t="s">
        <v>66</v>
      </c>
      <c r="R70" s="29">
        <f t="shared" si="33"/>
        <v>61378.08254882499</v>
      </c>
      <c r="S70" s="29">
        <f t="shared" si="34"/>
        <v>271034.43282494915</v>
      </c>
      <c r="T70" s="35">
        <f t="shared" si="35"/>
        <v>11.937257777479664</v>
      </c>
      <c r="U70" s="42">
        <v>0.67065690345363116</v>
      </c>
      <c r="V70" s="43">
        <f t="shared" si="48"/>
        <v>0.32934309654636884</v>
      </c>
      <c r="W70" s="29">
        <f t="shared" si="44"/>
        <v>181771.1134476916</v>
      </c>
      <c r="X70" s="29">
        <f t="shared" si="36"/>
        <v>459163.20653111121</v>
      </c>
      <c r="Y70" s="35">
        <f t="shared" si="45"/>
        <v>7.4808985139908275</v>
      </c>
      <c r="Z70" s="36">
        <f t="shared" si="46"/>
        <v>4.456359263488836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1283</v>
      </c>
      <c r="E71" s="49">
        <f t="shared" si="49"/>
        <v>108</v>
      </c>
      <c r="F71" s="3">
        <f t="shared" si="38"/>
        <v>8.4177708495713169E-2</v>
      </c>
      <c r="G71" s="2">
        <v>0.5</v>
      </c>
      <c r="H71" s="3">
        <f t="shared" si="39"/>
        <v>0.34771410173857048</v>
      </c>
      <c r="I71" s="3">
        <f t="shared" si="40"/>
        <v>0.65228589826142946</v>
      </c>
      <c r="J71" s="5">
        <f t="shared" si="47"/>
        <v>47035.690581154682</v>
      </c>
      <c r="K71" s="5">
        <f t="shared" si="41"/>
        <v>16354.97290007954</v>
      </c>
      <c r="L71" s="5">
        <f t="shared" si="42"/>
        <v>194291.02065557454</v>
      </c>
      <c r="M71" s="5">
        <f>L71+M72</f>
        <v>461651.56044780079</v>
      </c>
      <c r="N71" s="33">
        <f t="shared" si="43"/>
        <v>9.8149204305031734</v>
      </c>
      <c r="O71" s="4"/>
      <c r="Q71" s="27" t="s">
        <v>68</v>
      </c>
      <c r="R71" s="29">
        <f t="shared" si="33"/>
        <v>47035.690581154682</v>
      </c>
      <c r="S71" s="29">
        <f t="shared" si="34"/>
        <v>194291.02065557454</v>
      </c>
      <c r="T71" s="35">
        <f t="shared" si="35"/>
        <v>9.8149204305031734</v>
      </c>
      <c r="U71" s="42">
        <v>0.63527807449444496</v>
      </c>
      <c r="V71" s="43">
        <f t="shared" si="48"/>
        <v>0.36472192550555504</v>
      </c>
      <c r="W71" s="29">
        <f t="shared" si="44"/>
        <v>123428.82549363382</v>
      </c>
      <c r="X71" s="29">
        <f>X72+W71</f>
        <v>277392.0930834196</v>
      </c>
      <c r="Y71" s="35">
        <f t="shared" si="45"/>
        <v>5.8974810331488898</v>
      </c>
      <c r="Z71" s="36">
        <f t="shared" si="46"/>
        <v>3.9174393973542836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915</v>
      </c>
      <c r="E72" s="50">
        <f t="shared" si="49"/>
        <v>105</v>
      </c>
      <c r="F72" s="17">
        <f t="shared" si="38"/>
        <v>0.11475409836065574</v>
      </c>
      <c r="G72" s="12"/>
      <c r="H72" s="17">
        <v>1</v>
      </c>
      <c r="I72" s="17">
        <f t="shared" si="40"/>
        <v>0</v>
      </c>
      <c r="J72" s="21">
        <f t="shared" si="47"/>
        <v>30680.717681075141</v>
      </c>
      <c r="K72" s="21">
        <f t="shared" si="41"/>
        <v>30680.717681075141</v>
      </c>
      <c r="L72" s="21">
        <f>K72/F72</f>
        <v>267360.53979222622</v>
      </c>
      <c r="M72" s="21">
        <f>L72</f>
        <v>267360.53979222622</v>
      </c>
      <c r="N72" s="34">
        <f t="shared" si="43"/>
        <v>8.7142857142857135</v>
      </c>
      <c r="O72" s="4"/>
      <c r="Q72" s="30" t="s">
        <v>69</v>
      </c>
      <c r="R72" s="31">
        <f t="shared" si="33"/>
        <v>30680.717681075141</v>
      </c>
      <c r="S72" s="31">
        <f t="shared" si="34"/>
        <v>267360.53979222622</v>
      </c>
      <c r="T72" s="38">
        <f t="shared" si="35"/>
        <v>8.7142857142857135</v>
      </c>
      <c r="U72" s="44">
        <v>0.57586384179742911</v>
      </c>
      <c r="V72" s="45">
        <f t="shared" si="48"/>
        <v>0.42413615820257089</v>
      </c>
      <c r="W72" s="31">
        <f t="shared" si="44"/>
        <v>153963.2675897858</v>
      </c>
      <c r="X72" s="31">
        <f>W72</f>
        <v>153963.2675897858</v>
      </c>
      <c r="Y72" s="38">
        <f t="shared" si="45"/>
        <v>5.0182420499490243</v>
      </c>
      <c r="Z72" s="37">
        <f t="shared" si="46"/>
        <v>3.6960436643366892</v>
      </c>
    </row>
    <row r="73" spans="1:26" s="2" customFormat="1" ht="13.2" x14ac:dyDescent="0.25">
      <c r="B73" s="2" t="s">
        <v>70</v>
      </c>
      <c r="D73" s="25">
        <f>SUM(D54:D72)</f>
        <v>124960</v>
      </c>
      <c r="E73" s="25">
        <f>SUM(E54:E72)</f>
        <v>947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71.749409098341815</v>
      </c>
      <c r="F78" s="54">
        <f>$Y$4</f>
        <v>65.178830818363082</v>
      </c>
      <c r="G78" s="54">
        <f>E78-F78</f>
        <v>6.5705782799787329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79.675277248345523</v>
      </c>
      <c r="F79" s="54">
        <f>$Y$29</f>
        <v>70.281988473944025</v>
      </c>
      <c r="G79" s="54">
        <f t="shared" ref="G79:G80" si="50">E79-F79</f>
        <v>9.3932887744014977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75.567738419625783</v>
      </c>
      <c r="F80" s="54">
        <f>$Y$54</f>
        <v>66.976209374528679</v>
      </c>
      <c r="G80" s="54">
        <f t="shared" si="50"/>
        <v>8.5915290450971042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74" workbookViewId="0">
      <selection activeCell="D4" sqref="D4:D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9" t="s">
        <v>87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 x14ac:dyDescent="0.25">
      <c r="A2" s="7"/>
      <c r="B2" s="6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8" t="s">
        <v>15</v>
      </c>
      <c r="V2" s="68" t="s">
        <v>16</v>
      </c>
      <c r="W2" s="69" t="s">
        <v>17</v>
      </c>
      <c r="X2" s="69" t="s">
        <v>18</v>
      </c>
      <c r="Y2" s="70" t="s">
        <v>19</v>
      </c>
      <c r="Z2" s="70" t="s">
        <v>20</v>
      </c>
    </row>
    <row r="3" spans="1:26" s="10" customFormat="1" ht="23.25" customHeight="1" thickBot="1" x14ac:dyDescent="0.35">
      <c r="B3" s="6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69"/>
      <c r="X3" s="69"/>
      <c r="Y3" s="70"/>
      <c r="Z3" s="70"/>
    </row>
    <row r="4" spans="1:26" s="2" customFormat="1" x14ac:dyDescent="0.25">
      <c r="A4" s="2">
        <v>1</v>
      </c>
      <c r="B4" s="1">
        <v>0</v>
      </c>
      <c r="C4" s="1">
        <v>1</v>
      </c>
      <c r="D4">
        <v>553</v>
      </c>
      <c r="E4">
        <v>2</v>
      </c>
      <c r="F4" s="3">
        <f>E4/D4</f>
        <v>3.616636528028933E-3</v>
      </c>
      <c r="G4" s="2">
        <v>0.3</v>
      </c>
      <c r="H4" s="18">
        <f>C4*F4/(1+(1-G4)*C4*F4)</f>
        <v>3.6075036075036075E-3</v>
      </c>
      <c r="I4" s="18">
        <f>1-H4</f>
        <v>0.99639249639249639</v>
      </c>
      <c r="J4" s="41">
        <v>100000</v>
      </c>
      <c r="K4" s="20">
        <f>J4*H4</f>
        <v>360.75036075036076</v>
      </c>
      <c r="L4" s="20">
        <f>C4*(J5+G4*K4)</f>
        <v>99747.474747474742</v>
      </c>
      <c r="M4" s="5">
        <f t="shared" ref="M4:M20" si="0">L4+M5</f>
        <v>7170631.2570896428</v>
      </c>
      <c r="N4" s="32">
        <f>M4/J4</f>
        <v>71.706312570896429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99747.474747474742</v>
      </c>
      <c r="T4" s="35">
        <f t="shared" ref="T4:T22" si="3">N4</f>
        <v>71.706312570896429</v>
      </c>
      <c r="U4" s="42">
        <v>0.96680194174873568</v>
      </c>
      <c r="V4" s="43">
        <f>1-U4</f>
        <v>3.3198058251264317E-2</v>
      </c>
      <c r="W4" s="29">
        <f>S4*U4</f>
        <v>96436.052270391563</v>
      </c>
      <c r="X4" s="29">
        <f t="shared" ref="X4:X20" si="4">X5+W4</f>
        <v>6513158.6580516864</v>
      </c>
      <c r="Y4" s="40">
        <f>X4/R4</f>
        <v>65.131586580516867</v>
      </c>
      <c r="Z4" s="36">
        <f>T4-Y4</f>
        <v>6.5747259903795623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2666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99639.24963924964</v>
      </c>
      <c r="K5" s="5">
        <f t="shared" ref="K5:K22" si="8">J5*H5</f>
        <v>0</v>
      </c>
      <c r="L5" s="5">
        <f t="shared" ref="L5:L21" si="9">C5*(J6+G5*K5)</f>
        <v>398556.99855699856</v>
      </c>
      <c r="M5" s="5">
        <f t="shared" si="0"/>
        <v>7070883.7823421685</v>
      </c>
      <c r="N5" s="33">
        <f t="shared" ref="N5:N22" si="10">M5/J5</f>
        <v>70.96484375326753</v>
      </c>
      <c r="O5" s="4"/>
      <c r="Q5" s="27" t="s">
        <v>36</v>
      </c>
      <c r="R5" s="29">
        <f t="shared" si="1"/>
        <v>99639.24963924964</v>
      </c>
      <c r="S5" s="29">
        <f t="shared" si="2"/>
        <v>398556.99855699856</v>
      </c>
      <c r="T5" s="35">
        <f t="shared" si="3"/>
        <v>70.96484375326753</v>
      </c>
      <c r="U5" s="42">
        <v>0.96680194174873568</v>
      </c>
      <c r="V5" s="43">
        <f>1-U5</f>
        <v>3.3198058251264317E-2</v>
      </c>
      <c r="W5" s="29">
        <f t="shared" ref="W5:W22" si="11">S5*U5</f>
        <v>385325.68010245427</v>
      </c>
      <c r="X5" s="29">
        <f t="shared" si="4"/>
        <v>6416722.6057812944</v>
      </c>
      <c r="Y5" s="35">
        <f t="shared" ref="Y5:Y22" si="12">X5/R5</f>
        <v>64.399547658311903</v>
      </c>
      <c r="Z5" s="36">
        <f t="shared" ref="Z5:Z22" si="13">T5-Y5</f>
        <v>6.5652960949556274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3533</v>
      </c>
      <c r="E6">
        <v>2</v>
      </c>
      <c r="F6" s="3">
        <f t="shared" si="5"/>
        <v>5.6609114067364841E-4</v>
      </c>
      <c r="G6" s="2">
        <v>0.5</v>
      </c>
      <c r="H6" s="3">
        <f t="shared" si="6"/>
        <v>2.8264556246466927E-3</v>
      </c>
      <c r="I6" s="3">
        <f t="shared" si="7"/>
        <v>0.99717354437535333</v>
      </c>
      <c r="J6" s="5">
        <f t="shared" ref="J6:J22" si="14">I5*J5</f>
        <v>99639.24963924964</v>
      </c>
      <c r="K6" s="5">
        <f t="shared" si="8"/>
        <v>281.62591757843308</v>
      </c>
      <c r="L6" s="5">
        <f t="shared" si="9"/>
        <v>497492.18340230209</v>
      </c>
      <c r="M6" s="5">
        <f t="shared" si="0"/>
        <v>6672326.7837851699</v>
      </c>
      <c r="N6" s="33">
        <f t="shared" si="10"/>
        <v>66.96484375326753</v>
      </c>
      <c r="O6" s="4"/>
      <c r="Q6" s="27" t="s">
        <v>38</v>
      </c>
      <c r="R6" s="29">
        <f t="shared" si="1"/>
        <v>99639.24963924964</v>
      </c>
      <c r="S6" s="29">
        <f t="shared" si="2"/>
        <v>497492.18340230209</v>
      </c>
      <c r="T6" s="35">
        <f t="shared" si="3"/>
        <v>66.96484375326753</v>
      </c>
      <c r="U6" s="42">
        <v>0.96680194174873568</v>
      </c>
      <c r="V6" s="43">
        <f>1-U6</f>
        <v>3.3198058251264317E-2</v>
      </c>
      <c r="W6" s="29">
        <f t="shared" si="11"/>
        <v>480976.4089181638</v>
      </c>
      <c r="X6" s="29">
        <f t="shared" si="4"/>
        <v>6031396.9256788399</v>
      </c>
      <c r="Y6" s="35">
        <f t="shared" si="12"/>
        <v>60.532339891316958</v>
      </c>
      <c r="Z6" s="36">
        <f t="shared" si="13"/>
        <v>6.4325038619505719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3603</v>
      </c>
      <c r="E7">
        <v>1</v>
      </c>
      <c r="F7" s="3">
        <f t="shared" si="5"/>
        <v>2.7754648903691371E-4</v>
      </c>
      <c r="G7" s="2">
        <v>0.5</v>
      </c>
      <c r="H7" s="3">
        <f t="shared" si="6"/>
        <v>1.3867702121758425E-3</v>
      </c>
      <c r="I7" s="3">
        <f t="shared" si="7"/>
        <v>0.99861322978782419</v>
      </c>
      <c r="J7" s="5">
        <f t="shared" si="14"/>
        <v>99357.623721671203</v>
      </c>
      <c r="K7" s="5">
        <f t="shared" si="8"/>
        <v>137.78619292978951</v>
      </c>
      <c r="L7" s="5">
        <f t="shared" si="9"/>
        <v>496443.65312603157</v>
      </c>
      <c r="M7" s="5">
        <f t="shared" si="0"/>
        <v>6174834.6003828682</v>
      </c>
      <c r="N7" s="33">
        <f t="shared" si="10"/>
        <v>62.147567233293799</v>
      </c>
      <c r="O7" s="4"/>
      <c r="Q7" s="27" t="s">
        <v>40</v>
      </c>
      <c r="R7" s="29">
        <f t="shared" si="1"/>
        <v>99357.623721671203</v>
      </c>
      <c r="S7" s="29">
        <f t="shared" si="2"/>
        <v>496443.65312603157</v>
      </c>
      <c r="T7" s="35">
        <f t="shared" si="3"/>
        <v>62.147567233293799</v>
      </c>
      <c r="U7" s="42">
        <v>0.96680194174873568</v>
      </c>
      <c r="V7" s="43">
        <f>1-U7</f>
        <v>3.3198058251264317E-2</v>
      </c>
      <c r="W7" s="29">
        <f t="shared" si="11"/>
        <v>479962.6878110831</v>
      </c>
      <c r="X7" s="29">
        <f t="shared" si="4"/>
        <v>5550420.5167606762</v>
      </c>
      <c r="Y7" s="35">
        <f t="shared" si="12"/>
        <v>55.863056188913831</v>
      </c>
      <c r="Z7" s="36">
        <f t="shared" si="13"/>
        <v>6.2845110443799683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4102</v>
      </c>
      <c r="E8">
        <v>9</v>
      </c>
      <c r="F8" s="3">
        <f t="shared" si="5"/>
        <v>2.1940516821062897E-3</v>
      </c>
      <c r="G8" s="2">
        <v>0.5</v>
      </c>
      <c r="H8" s="3">
        <f t="shared" si="6"/>
        <v>1.0910413383440417E-2</v>
      </c>
      <c r="I8" s="3">
        <f t="shared" si="7"/>
        <v>0.98908958661655955</v>
      </c>
      <c r="J8" s="5">
        <f t="shared" si="14"/>
        <v>99219.837528741424</v>
      </c>
      <c r="K8" s="5">
        <f t="shared" si="8"/>
        <v>1082.5294432763642</v>
      </c>
      <c r="L8" s="5">
        <f t="shared" si="9"/>
        <v>493392.86403551628</v>
      </c>
      <c r="M8" s="5">
        <f t="shared" si="0"/>
        <v>5678390.947256837</v>
      </c>
      <c r="N8" s="33">
        <f t="shared" si="10"/>
        <v>57.230399572181859</v>
      </c>
      <c r="O8" s="4"/>
      <c r="Q8" s="27" t="s">
        <v>42</v>
      </c>
      <c r="R8" s="29">
        <f t="shared" si="1"/>
        <v>99219.837528741424</v>
      </c>
      <c r="S8" s="29">
        <f t="shared" si="2"/>
        <v>493392.86403551628</v>
      </c>
      <c r="T8" s="35">
        <f t="shared" si="3"/>
        <v>57.230399572181859</v>
      </c>
      <c r="U8" s="42">
        <v>0.96680194174873568</v>
      </c>
      <c r="V8" s="43">
        <f>1-U8</f>
        <v>3.3198058251264317E-2</v>
      </c>
      <c r="W8" s="29">
        <f t="shared" si="11"/>
        <v>477013.17899450706</v>
      </c>
      <c r="X8" s="29">
        <f t="shared" si="4"/>
        <v>5070457.828949593</v>
      </c>
      <c r="Y8" s="35">
        <f t="shared" si="12"/>
        <v>51.103266798646111</v>
      </c>
      <c r="Z8" s="36">
        <f t="shared" si="13"/>
        <v>6.1271327735357488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4562</v>
      </c>
      <c r="E9">
        <v>12</v>
      </c>
      <c r="F9" s="3">
        <f t="shared" si="5"/>
        <v>2.6304252520824201E-3</v>
      </c>
      <c r="G9" s="2">
        <v>0.5</v>
      </c>
      <c r="H9" s="3">
        <f t="shared" si="6"/>
        <v>1.3066202090592335E-2</v>
      </c>
      <c r="I9" s="3">
        <f t="shared" si="7"/>
        <v>0.98693379790940772</v>
      </c>
      <c r="J9" s="5">
        <f t="shared" si="14"/>
        <v>98137.308085465062</v>
      </c>
      <c r="K9" s="5">
        <f t="shared" si="8"/>
        <v>1282.2819000714076</v>
      </c>
      <c r="L9" s="5">
        <f t="shared" si="9"/>
        <v>487480.83567714674</v>
      </c>
      <c r="M9" s="5">
        <f t="shared" si="0"/>
        <v>5184998.083221321</v>
      </c>
      <c r="N9" s="33">
        <f t="shared" si="10"/>
        <v>52.834117670171366</v>
      </c>
      <c r="O9" s="4"/>
      <c r="Q9" s="27" t="s">
        <v>44</v>
      </c>
      <c r="R9" s="29">
        <f t="shared" si="1"/>
        <v>98137.308085465062</v>
      </c>
      <c r="S9" s="29">
        <f t="shared" si="2"/>
        <v>487480.83567714674</v>
      </c>
      <c r="T9" s="35">
        <f t="shared" si="3"/>
        <v>52.834117670171366</v>
      </c>
      <c r="U9" s="42">
        <v>0.9555940589531835</v>
      </c>
      <c r="V9" s="43">
        <f t="shared" ref="V9:V22" si="15">1-U9</f>
        <v>4.4405941046816499E-2</v>
      </c>
      <c r="W9" s="29">
        <f t="shared" si="11"/>
        <v>465833.79042661452</v>
      </c>
      <c r="X9" s="29">
        <f t="shared" si="4"/>
        <v>4593444.6499550864</v>
      </c>
      <c r="Y9" s="35">
        <f t="shared" si="12"/>
        <v>46.806303734709971</v>
      </c>
      <c r="Z9" s="36">
        <f t="shared" si="13"/>
        <v>6.0278139354613955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4650</v>
      </c>
      <c r="E10">
        <v>8</v>
      </c>
      <c r="F10" s="3">
        <f t="shared" si="5"/>
        <v>1.7204301075268817E-3</v>
      </c>
      <c r="G10" s="2">
        <v>0.5</v>
      </c>
      <c r="H10" s="3">
        <f t="shared" si="6"/>
        <v>8.5653104925053521E-3</v>
      </c>
      <c r="I10" s="3">
        <f t="shared" si="7"/>
        <v>0.99143468950749469</v>
      </c>
      <c r="J10" s="5">
        <f t="shared" si="14"/>
        <v>96855.026185393654</v>
      </c>
      <c r="K10" s="5">
        <f t="shared" si="8"/>
        <v>829.59337203763289</v>
      </c>
      <c r="L10" s="5">
        <f t="shared" si="9"/>
        <v>482201.14749687421</v>
      </c>
      <c r="M10" s="5">
        <f t="shared" si="0"/>
        <v>4697517.2475441741</v>
      </c>
      <c r="N10" s="33">
        <f t="shared" si="10"/>
        <v>48.500500516643186</v>
      </c>
      <c r="O10" s="4"/>
      <c r="Q10" s="27" t="s">
        <v>46</v>
      </c>
      <c r="R10" s="29">
        <f t="shared" si="1"/>
        <v>96855.026185393654</v>
      </c>
      <c r="S10" s="29">
        <f t="shared" si="2"/>
        <v>482201.14749687421</v>
      </c>
      <c r="T10" s="35">
        <f t="shared" si="3"/>
        <v>48.500500516643186</v>
      </c>
      <c r="U10" s="42">
        <v>0.96363095511775332</v>
      </c>
      <c r="V10" s="43">
        <f t="shared" si="15"/>
        <v>3.6369044882246682E-2</v>
      </c>
      <c r="W10" s="29">
        <f t="shared" si="11"/>
        <v>464663.95232128951</v>
      </c>
      <c r="X10" s="29">
        <f t="shared" si="4"/>
        <v>4127610.8595284717</v>
      </c>
      <c r="Y10" s="35">
        <f t="shared" si="12"/>
        <v>42.616382671020759</v>
      </c>
      <c r="Z10" s="36">
        <f t="shared" si="13"/>
        <v>5.884117845622427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4637</v>
      </c>
      <c r="E11">
        <v>14</v>
      </c>
      <c r="F11" s="3">
        <f t="shared" si="5"/>
        <v>3.019193444037093E-3</v>
      </c>
      <c r="G11" s="2">
        <v>0.5</v>
      </c>
      <c r="H11" s="3">
        <f t="shared" si="6"/>
        <v>1.4982876712328768E-2</v>
      </c>
      <c r="I11" s="3">
        <f t="shared" si="7"/>
        <v>0.98501712328767121</v>
      </c>
      <c r="J11" s="5">
        <f t="shared" si="14"/>
        <v>96025.432813356019</v>
      </c>
      <c r="K11" s="5">
        <f t="shared" si="8"/>
        <v>1438.7372210905226</v>
      </c>
      <c r="L11" s="5">
        <f t="shared" si="9"/>
        <v>476530.32101405377</v>
      </c>
      <c r="M11" s="5">
        <f t="shared" si="0"/>
        <v>4215316.1000472996</v>
      </c>
      <c r="N11" s="33">
        <f t="shared" si="10"/>
        <v>43.897913048104463</v>
      </c>
      <c r="O11" s="4"/>
      <c r="Q11" s="27" t="s">
        <v>48</v>
      </c>
      <c r="R11" s="29">
        <f t="shared" si="1"/>
        <v>96025.432813356019</v>
      </c>
      <c r="S11" s="29">
        <f t="shared" si="2"/>
        <v>476530.32101405377</v>
      </c>
      <c r="T11" s="35">
        <f t="shared" si="3"/>
        <v>43.897913048104463</v>
      </c>
      <c r="U11" s="42">
        <v>0.96005435016735896</v>
      </c>
      <c r="V11" s="43">
        <f t="shared" si="15"/>
        <v>3.9945649832641039E-2</v>
      </c>
      <c r="W11" s="29">
        <f t="shared" si="11"/>
        <v>457495.00767619035</v>
      </c>
      <c r="X11" s="29">
        <f t="shared" si="4"/>
        <v>3662946.9072071821</v>
      </c>
      <c r="Y11" s="35">
        <f t="shared" si="12"/>
        <v>38.145591224012776</v>
      </c>
      <c r="Z11" s="36">
        <f t="shared" si="13"/>
        <v>5.7523218240916876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5234</v>
      </c>
      <c r="E12">
        <v>25</v>
      </c>
      <c r="F12" s="3">
        <f t="shared" si="5"/>
        <v>4.7764615972487583E-3</v>
      </c>
      <c r="G12" s="2">
        <v>0.5</v>
      </c>
      <c r="H12" s="3">
        <f t="shared" si="6"/>
        <v>2.3600490890210522E-2</v>
      </c>
      <c r="I12" s="3">
        <f t="shared" si="7"/>
        <v>0.97639950910978945</v>
      </c>
      <c r="J12" s="5">
        <f t="shared" si="14"/>
        <v>94586.695592265489</v>
      </c>
      <c r="K12" s="5">
        <f t="shared" si="8"/>
        <v>2232.2924476603775</v>
      </c>
      <c r="L12" s="5">
        <f t="shared" si="9"/>
        <v>467352.74684217648</v>
      </c>
      <c r="M12" s="5">
        <f t="shared" si="0"/>
        <v>3738785.7790332455</v>
      </c>
      <c r="N12" s="33">
        <f t="shared" si="10"/>
        <v>39.52760750994004</v>
      </c>
      <c r="O12" s="4"/>
      <c r="Q12" s="27" t="s">
        <v>50</v>
      </c>
      <c r="R12" s="29">
        <f t="shared" si="1"/>
        <v>94586.695592265489</v>
      </c>
      <c r="S12" s="29">
        <f t="shared" si="2"/>
        <v>467352.74684217648</v>
      </c>
      <c r="T12" s="35">
        <f t="shared" si="3"/>
        <v>39.52760750994004</v>
      </c>
      <c r="U12" s="42">
        <v>0.94127750867207383</v>
      </c>
      <c r="V12" s="43">
        <f t="shared" si="15"/>
        <v>5.8722491327926174E-2</v>
      </c>
      <c r="W12" s="29">
        <f t="shared" si="11"/>
        <v>439908.6292186543</v>
      </c>
      <c r="X12" s="29">
        <f t="shared" si="4"/>
        <v>3205451.8995309919</v>
      </c>
      <c r="Y12" s="35">
        <f t="shared" si="12"/>
        <v>33.889035656227186</v>
      </c>
      <c r="Z12" s="36">
        <f t="shared" si="13"/>
        <v>5.638571853712854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5429</v>
      </c>
      <c r="E13">
        <v>34</v>
      </c>
      <c r="F13" s="3">
        <f t="shared" si="5"/>
        <v>6.2626634739362686E-3</v>
      </c>
      <c r="G13" s="2">
        <v>0.5</v>
      </c>
      <c r="H13" s="3">
        <f t="shared" si="6"/>
        <v>3.0830612985128767E-2</v>
      </c>
      <c r="I13" s="3">
        <f t="shared" si="7"/>
        <v>0.96916938701487121</v>
      </c>
      <c r="J13" s="5">
        <f t="shared" si="14"/>
        <v>92354.403144605109</v>
      </c>
      <c r="K13" s="5">
        <f t="shared" si="8"/>
        <v>2847.3428608238792</v>
      </c>
      <c r="L13" s="5">
        <f t="shared" si="9"/>
        <v>454653.65857096587</v>
      </c>
      <c r="M13" s="5">
        <f t="shared" si="0"/>
        <v>3271433.0321910689</v>
      </c>
      <c r="N13" s="33">
        <f t="shared" si="10"/>
        <v>35.422599473343787</v>
      </c>
      <c r="O13" s="4"/>
      <c r="Q13" s="27" t="s">
        <v>52</v>
      </c>
      <c r="R13" s="29">
        <f t="shared" si="1"/>
        <v>92354.403144605109</v>
      </c>
      <c r="S13" s="29">
        <f t="shared" si="2"/>
        <v>454653.65857096587</v>
      </c>
      <c r="T13" s="35">
        <f t="shared" si="3"/>
        <v>35.422599473343787</v>
      </c>
      <c r="U13" s="42">
        <v>0.95386474178345915</v>
      </c>
      <c r="V13" s="43">
        <f t="shared" si="15"/>
        <v>4.6135258216540853E-2</v>
      </c>
      <c r="W13" s="29">
        <f t="shared" si="11"/>
        <v>433678.09463369934</v>
      </c>
      <c r="X13" s="29">
        <f t="shared" si="4"/>
        <v>2765543.2703123377</v>
      </c>
      <c r="Y13" s="35">
        <f t="shared" si="12"/>
        <v>29.944898956059003</v>
      </c>
      <c r="Z13" s="36">
        <f t="shared" si="13"/>
        <v>5.4777005172847844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5568</v>
      </c>
      <c r="E14">
        <v>41</v>
      </c>
      <c r="F14" s="3">
        <f t="shared" si="5"/>
        <v>7.3635057471264365E-3</v>
      </c>
      <c r="G14" s="2">
        <v>0.5</v>
      </c>
      <c r="H14" s="3">
        <f t="shared" si="6"/>
        <v>3.6152014813508507E-2</v>
      </c>
      <c r="I14" s="3">
        <f t="shared" si="7"/>
        <v>0.96384798518649151</v>
      </c>
      <c r="J14" s="5">
        <f t="shared" si="14"/>
        <v>89507.060283781233</v>
      </c>
      <c r="K14" s="5">
        <f t="shared" si="8"/>
        <v>3235.8605692928581</v>
      </c>
      <c r="L14" s="5">
        <f t="shared" si="9"/>
        <v>439445.64999567403</v>
      </c>
      <c r="M14" s="5">
        <f t="shared" si="0"/>
        <v>2816779.3736201031</v>
      </c>
      <c r="N14" s="33">
        <f t="shared" si="10"/>
        <v>31.469912705093122</v>
      </c>
      <c r="O14" s="4"/>
      <c r="Q14" s="27" t="s">
        <v>54</v>
      </c>
      <c r="R14" s="29">
        <f t="shared" si="1"/>
        <v>89507.060283781233</v>
      </c>
      <c r="S14" s="29">
        <f t="shared" si="2"/>
        <v>439445.64999567403</v>
      </c>
      <c r="T14" s="35">
        <f t="shared" si="3"/>
        <v>31.469912705093122</v>
      </c>
      <c r="U14" s="42">
        <v>0.94210046609890041</v>
      </c>
      <c r="V14" s="43">
        <f t="shared" si="15"/>
        <v>5.7899533901099587E-2</v>
      </c>
      <c r="W14" s="29">
        <f t="shared" si="11"/>
        <v>414001.95168605878</v>
      </c>
      <c r="X14" s="29">
        <f t="shared" si="4"/>
        <v>2331865.1756786383</v>
      </c>
      <c r="Y14" s="35">
        <f t="shared" si="12"/>
        <v>26.052304346556387</v>
      </c>
      <c r="Z14" s="36">
        <f t="shared" si="13"/>
        <v>5.4176083585367358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4759</v>
      </c>
      <c r="E15">
        <v>43</v>
      </c>
      <c r="F15" s="3">
        <f t="shared" si="5"/>
        <v>9.0355116621138893E-3</v>
      </c>
      <c r="G15" s="2">
        <v>0.5</v>
      </c>
      <c r="H15" s="3">
        <f t="shared" si="6"/>
        <v>4.4179595191616149E-2</v>
      </c>
      <c r="I15" s="3">
        <f t="shared" si="7"/>
        <v>0.95582040480838382</v>
      </c>
      <c r="J15" s="5">
        <f t="shared" si="14"/>
        <v>86271.199714488379</v>
      </c>
      <c r="K15" s="5">
        <f t="shared" si="8"/>
        <v>3811.4266800811674</v>
      </c>
      <c r="L15" s="5">
        <f t="shared" si="9"/>
        <v>421827.43187223899</v>
      </c>
      <c r="M15" s="5">
        <f t="shared" si="0"/>
        <v>2377333.7236244292</v>
      </c>
      <c r="N15" s="33">
        <f t="shared" si="10"/>
        <v>27.556516328648897</v>
      </c>
      <c r="O15" s="4"/>
      <c r="Q15" s="27" t="s">
        <v>56</v>
      </c>
      <c r="R15" s="29">
        <f t="shared" si="1"/>
        <v>86271.199714488379</v>
      </c>
      <c r="S15" s="29">
        <f t="shared" si="2"/>
        <v>421827.43187223899</v>
      </c>
      <c r="T15" s="35">
        <f t="shared" si="3"/>
        <v>27.556516328648897</v>
      </c>
      <c r="U15" s="42">
        <v>0.91645683631107144</v>
      </c>
      <c r="V15" s="43">
        <f t="shared" si="15"/>
        <v>8.3543163688928557E-2</v>
      </c>
      <c r="W15" s="29">
        <f t="shared" si="11"/>
        <v>386586.63368285616</v>
      </c>
      <c r="X15" s="29">
        <f t="shared" si="4"/>
        <v>1917863.2239925796</v>
      </c>
      <c r="Y15" s="35">
        <f t="shared" si="12"/>
        <v>22.230631199515983</v>
      </c>
      <c r="Z15" s="36">
        <f t="shared" si="13"/>
        <v>5.3258851291329137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3751</v>
      </c>
      <c r="E16">
        <v>43</v>
      </c>
      <c r="F16" s="3">
        <f t="shared" si="5"/>
        <v>1.1463609704078913E-2</v>
      </c>
      <c r="G16" s="2">
        <v>0.5</v>
      </c>
      <c r="H16" s="3">
        <f t="shared" si="6"/>
        <v>5.5721135156148772E-2</v>
      </c>
      <c r="I16" s="3">
        <f t="shared" si="7"/>
        <v>0.94427886484385126</v>
      </c>
      <c r="J16" s="5">
        <f t="shared" si="14"/>
        <v>82459.773034407204</v>
      </c>
      <c r="K16" s="5">
        <f t="shared" si="8"/>
        <v>4594.7521581955561</v>
      </c>
      <c r="L16" s="5">
        <f t="shared" si="9"/>
        <v>400811.98477654718</v>
      </c>
      <c r="M16" s="5">
        <f t="shared" si="0"/>
        <v>1955506.2917521903</v>
      </c>
      <c r="N16" s="33">
        <f t="shared" si="10"/>
        <v>23.714669829811864</v>
      </c>
      <c r="O16" s="4"/>
      <c r="Q16" s="27" t="s">
        <v>58</v>
      </c>
      <c r="R16" s="29">
        <f t="shared" si="1"/>
        <v>82459.773034407204</v>
      </c>
      <c r="S16" s="29">
        <f t="shared" si="2"/>
        <v>400811.98477654718</v>
      </c>
      <c r="T16" s="35">
        <f t="shared" si="3"/>
        <v>23.714669829811864</v>
      </c>
      <c r="U16" s="42">
        <v>0.8859396016463057</v>
      </c>
      <c r="V16" s="43">
        <f t="shared" si="15"/>
        <v>0.1140603983536943</v>
      </c>
      <c r="W16" s="29">
        <f t="shared" si="11"/>
        <v>355095.21012799937</v>
      </c>
      <c r="X16" s="29">
        <f t="shared" si="4"/>
        <v>1531276.5903097235</v>
      </c>
      <c r="Y16" s="35">
        <f t="shared" si="12"/>
        <v>18.569983083397311</v>
      </c>
      <c r="Z16" s="36">
        <f t="shared" si="13"/>
        <v>5.1446867464145534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3018</v>
      </c>
      <c r="E17">
        <v>52</v>
      </c>
      <c r="F17" s="3">
        <f t="shared" si="5"/>
        <v>1.7229953611663355E-2</v>
      </c>
      <c r="G17" s="2">
        <v>0.5</v>
      </c>
      <c r="H17" s="3">
        <f t="shared" si="6"/>
        <v>8.2592121982210928E-2</v>
      </c>
      <c r="I17" s="3">
        <f t="shared" si="7"/>
        <v>0.91740787801778911</v>
      </c>
      <c r="J17" s="5">
        <f t="shared" si="14"/>
        <v>77865.020876211653</v>
      </c>
      <c r="K17" s="5">
        <f t="shared" si="8"/>
        <v>6431.037302355473</v>
      </c>
      <c r="L17" s="5">
        <f t="shared" si="9"/>
        <v>373247.51112516964</v>
      </c>
      <c r="M17" s="5">
        <f t="shared" si="0"/>
        <v>1554694.3069756432</v>
      </c>
      <c r="N17" s="33">
        <f t="shared" si="10"/>
        <v>19.966530407116526</v>
      </c>
      <c r="O17" s="4"/>
      <c r="Q17" s="27" t="s">
        <v>60</v>
      </c>
      <c r="R17" s="29">
        <f t="shared" si="1"/>
        <v>77865.020876211653</v>
      </c>
      <c r="S17" s="29">
        <f t="shared" si="2"/>
        <v>373247.51112516964</v>
      </c>
      <c r="T17" s="35">
        <f t="shared" si="3"/>
        <v>19.966530407116526</v>
      </c>
      <c r="U17" s="42">
        <v>0.85631920960893304</v>
      </c>
      <c r="V17" s="43">
        <f t="shared" si="15"/>
        <v>0.14368079039106696</v>
      </c>
      <c r="W17" s="29">
        <f t="shared" si="11"/>
        <v>319619.0137152067</v>
      </c>
      <c r="X17" s="29">
        <f t="shared" si="4"/>
        <v>1176181.3801817242</v>
      </c>
      <c r="Y17" s="35">
        <f t="shared" si="12"/>
        <v>15.105388362402103</v>
      </c>
      <c r="Z17" s="36">
        <f t="shared" si="13"/>
        <v>4.8611420447144233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2460</v>
      </c>
      <c r="E18">
        <v>54</v>
      </c>
      <c r="F18" s="3">
        <f t="shared" si="5"/>
        <v>2.1951219512195121E-2</v>
      </c>
      <c r="G18" s="2">
        <v>0.5</v>
      </c>
      <c r="H18" s="3">
        <f t="shared" si="6"/>
        <v>0.10404624277456645</v>
      </c>
      <c r="I18" s="3">
        <f t="shared" si="7"/>
        <v>0.89595375722543358</v>
      </c>
      <c r="J18" s="5">
        <f t="shared" si="14"/>
        <v>71433.983573856181</v>
      </c>
      <c r="K18" s="5">
        <f t="shared" si="8"/>
        <v>7432.4375972798325</v>
      </c>
      <c r="L18" s="5">
        <f t="shared" si="9"/>
        <v>338588.82387608138</v>
      </c>
      <c r="M18" s="5">
        <f t="shared" si="0"/>
        <v>1181446.7958504735</v>
      </c>
      <c r="N18" s="33">
        <f t="shared" si="10"/>
        <v>16.539001981164411</v>
      </c>
      <c r="O18" s="4"/>
      <c r="Q18" s="27" t="s">
        <v>62</v>
      </c>
      <c r="R18" s="29">
        <f t="shared" si="1"/>
        <v>71433.983573856181</v>
      </c>
      <c r="S18" s="29">
        <f t="shared" si="2"/>
        <v>338588.82387608138</v>
      </c>
      <c r="T18" s="35">
        <f t="shared" si="3"/>
        <v>16.539001981164411</v>
      </c>
      <c r="U18" s="42">
        <v>0.77613843304153718</v>
      </c>
      <c r="V18" s="43">
        <f t="shared" si="15"/>
        <v>0.22386156695846282</v>
      </c>
      <c r="W18" s="29">
        <f t="shared" si="11"/>
        <v>262791.7992085588</v>
      </c>
      <c r="X18" s="29">
        <f t="shared" si="4"/>
        <v>856562.36646651756</v>
      </c>
      <c r="Y18" s="35">
        <f t="shared" si="12"/>
        <v>11.990964574737886</v>
      </c>
      <c r="Z18" s="36">
        <f t="shared" si="13"/>
        <v>4.5480374064265252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1578</v>
      </c>
      <c r="E19">
        <v>76</v>
      </c>
      <c r="F19" s="3">
        <f t="shared" si="5"/>
        <v>4.8162230671736375E-2</v>
      </c>
      <c r="G19" s="2">
        <v>0.5</v>
      </c>
      <c r="H19" s="3">
        <f t="shared" si="6"/>
        <v>0.21493212669683254</v>
      </c>
      <c r="I19" s="3">
        <f t="shared" si="7"/>
        <v>0.78506787330316752</v>
      </c>
      <c r="J19" s="5">
        <f t="shared" si="14"/>
        <v>64001.545976576352</v>
      </c>
      <c r="K19" s="5">
        <f t="shared" si="8"/>
        <v>13755.988388630662</v>
      </c>
      <c r="L19" s="5">
        <f t="shared" si="9"/>
        <v>285617.75891130511</v>
      </c>
      <c r="M19" s="5">
        <f t="shared" si="0"/>
        <v>842857.97197439207</v>
      </c>
      <c r="N19" s="33">
        <f t="shared" si="10"/>
        <v>13.169337695106083</v>
      </c>
      <c r="O19" s="4"/>
      <c r="Q19" s="27" t="s">
        <v>64</v>
      </c>
      <c r="R19" s="29">
        <f t="shared" si="1"/>
        <v>64001.545976576352</v>
      </c>
      <c r="S19" s="29">
        <f t="shared" si="2"/>
        <v>285617.75891130511</v>
      </c>
      <c r="T19" s="35">
        <f t="shared" si="3"/>
        <v>13.169337695106083</v>
      </c>
      <c r="U19" s="42">
        <v>0.73716277889453141</v>
      </c>
      <c r="V19" s="43">
        <f t="shared" si="15"/>
        <v>0.26283722110546859</v>
      </c>
      <c r="W19" s="29">
        <f t="shared" si="11"/>
        <v>210546.78086068598</v>
      </c>
      <c r="X19" s="29">
        <f t="shared" si="4"/>
        <v>593770.5672579587</v>
      </c>
      <c r="Y19" s="35">
        <f t="shared" si="12"/>
        <v>9.2774410086167318</v>
      </c>
      <c r="Z19" s="36">
        <f t="shared" si="13"/>
        <v>3.8918966864893516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909</v>
      </c>
      <c r="E20">
        <v>56</v>
      </c>
      <c r="F20" s="3">
        <f t="shared" si="5"/>
        <v>6.1606160616061605E-2</v>
      </c>
      <c r="G20" s="2">
        <v>0.5</v>
      </c>
      <c r="H20" s="3">
        <f t="shared" si="6"/>
        <v>0.26692087702573875</v>
      </c>
      <c r="I20" s="3">
        <f t="shared" si="7"/>
        <v>0.73307912297426125</v>
      </c>
      <c r="J20" s="5">
        <f t="shared" si="14"/>
        <v>50245.557587945696</v>
      </c>
      <c r="K20" s="5">
        <f t="shared" si="8"/>
        <v>13411.588298021727</v>
      </c>
      <c r="L20" s="5">
        <f t="shared" si="9"/>
        <v>217698.81719467416</v>
      </c>
      <c r="M20" s="5">
        <f t="shared" si="0"/>
        <v>557240.21306308697</v>
      </c>
      <c r="N20" s="33">
        <f t="shared" si="10"/>
        <v>11.090337928636567</v>
      </c>
      <c r="O20" s="4"/>
      <c r="Q20" s="27" t="s">
        <v>66</v>
      </c>
      <c r="R20" s="29">
        <f t="shared" si="1"/>
        <v>50245.557587945696</v>
      </c>
      <c r="S20" s="29">
        <f t="shared" si="2"/>
        <v>217698.81719467416</v>
      </c>
      <c r="T20" s="35">
        <f t="shared" si="3"/>
        <v>11.090337928636567</v>
      </c>
      <c r="U20" s="42">
        <v>0.7271372759570951</v>
      </c>
      <c r="V20" s="43">
        <f t="shared" si="15"/>
        <v>0.2728627240429049</v>
      </c>
      <c r="W20" s="29">
        <f t="shared" si="11"/>
        <v>158296.924914017</v>
      </c>
      <c r="X20" s="29">
        <f t="shared" si="4"/>
        <v>383223.78639727278</v>
      </c>
      <c r="Y20" s="35">
        <f t="shared" si="12"/>
        <v>7.6270182836862617</v>
      </c>
      <c r="Z20" s="36">
        <f t="shared" si="13"/>
        <v>3.463319644950305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564</v>
      </c>
      <c r="E21">
        <v>51</v>
      </c>
      <c r="F21" s="3">
        <f t="shared" si="5"/>
        <v>9.0425531914893623E-2</v>
      </c>
      <c r="G21" s="2">
        <v>0.5</v>
      </c>
      <c r="H21" s="3">
        <f t="shared" si="6"/>
        <v>0.36876355748373107</v>
      </c>
      <c r="I21" s="3">
        <f t="shared" si="7"/>
        <v>0.63123644251626887</v>
      </c>
      <c r="J21" s="5">
        <f t="shared" si="14"/>
        <v>36833.969289923967</v>
      </c>
      <c r="K21" s="5">
        <f t="shared" si="8"/>
        <v>13583.025551598861</v>
      </c>
      <c r="L21" s="5">
        <f t="shared" si="9"/>
        <v>150212.28257062266</v>
      </c>
      <c r="M21" s="5">
        <f>L21+M22</f>
        <v>339541.3958684128</v>
      </c>
      <c r="N21" s="33">
        <f t="shared" si="10"/>
        <v>9.2181592810660042</v>
      </c>
      <c r="O21" s="4"/>
      <c r="Q21" s="27" t="s">
        <v>68</v>
      </c>
      <c r="R21" s="29">
        <f t="shared" si="1"/>
        <v>36833.969289923967</v>
      </c>
      <c r="S21" s="29">
        <f t="shared" si="2"/>
        <v>150212.28257062266</v>
      </c>
      <c r="T21" s="35">
        <f t="shared" si="3"/>
        <v>9.2181592810660042</v>
      </c>
      <c r="U21" s="42">
        <v>0.68635947845240242</v>
      </c>
      <c r="V21" s="43">
        <f t="shared" si="15"/>
        <v>0.31364052154759758</v>
      </c>
      <c r="W21" s="29">
        <f t="shared" si="11"/>
        <v>103099.62392231746</v>
      </c>
      <c r="X21" s="29">
        <f>X22+W21</f>
        <v>224926.86148325578</v>
      </c>
      <c r="Y21" s="35">
        <f t="shared" si="12"/>
        <v>6.1065061903275559</v>
      </c>
      <c r="Z21" s="36">
        <f t="shared" si="13"/>
        <v>3.1116530907384483</v>
      </c>
    </row>
    <row r="22" spans="1:26" s="2" customFormat="1" x14ac:dyDescent="0.25">
      <c r="A22" s="12">
        <v>19</v>
      </c>
      <c r="B22" s="13" t="s">
        <v>69</v>
      </c>
      <c r="C22" s="12"/>
      <c r="D22">
        <v>342</v>
      </c>
      <c r="E22">
        <v>42</v>
      </c>
      <c r="F22" s="17">
        <f t="shared" si="5"/>
        <v>0.12280701754385964</v>
      </c>
      <c r="G22" s="12"/>
      <c r="H22" s="17">
        <v>1</v>
      </c>
      <c r="I22" s="17">
        <f t="shared" si="7"/>
        <v>0</v>
      </c>
      <c r="J22" s="21">
        <f t="shared" si="14"/>
        <v>23250.943738325102</v>
      </c>
      <c r="K22" s="21">
        <f t="shared" si="8"/>
        <v>23250.943738325102</v>
      </c>
      <c r="L22" s="21">
        <f>K22/F22</f>
        <v>189329.11329779014</v>
      </c>
      <c r="M22" s="21">
        <f>L22</f>
        <v>189329.11329779014</v>
      </c>
      <c r="N22" s="34">
        <f t="shared" si="10"/>
        <v>8.1428571428571441</v>
      </c>
      <c r="O22" s="4"/>
      <c r="Q22" s="30" t="s">
        <v>69</v>
      </c>
      <c r="R22" s="31">
        <f t="shared" si="1"/>
        <v>23250.943738325102</v>
      </c>
      <c r="S22" s="31">
        <f t="shared" si="2"/>
        <v>189329.11329779014</v>
      </c>
      <c r="T22" s="38">
        <f t="shared" si="3"/>
        <v>8.1428571428571441</v>
      </c>
      <c r="U22" s="44">
        <v>0.64346806172022719</v>
      </c>
      <c r="V22" s="45">
        <f t="shared" si="15"/>
        <v>0.35653193827977281</v>
      </c>
      <c r="W22" s="31">
        <f t="shared" si="11"/>
        <v>121827.23756093832</v>
      </c>
      <c r="X22" s="31">
        <f>W22</f>
        <v>121827.23756093832</v>
      </c>
      <c r="Y22" s="38">
        <f t="shared" si="12"/>
        <v>5.2396685025789935</v>
      </c>
      <c r="Z22" s="37">
        <f t="shared" si="13"/>
        <v>2.9031886402781506</v>
      </c>
    </row>
    <row r="23" spans="1:26" s="2" customFormat="1" ht="13.2" x14ac:dyDescent="0.25">
      <c r="B23" s="2" t="s">
        <v>70</v>
      </c>
      <c r="D23" s="25">
        <f>SUM(D4:D22)</f>
        <v>61918</v>
      </c>
      <c r="E23" s="25">
        <f>SUM(E4:E22)</f>
        <v>565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2" t="s">
        <v>88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 x14ac:dyDescent="0.35">
      <c r="A27" s="7"/>
      <c r="B27" s="6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1" t="s">
        <v>14</v>
      </c>
      <c r="S27" s="71"/>
      <c r="T27" s="71"/>
      <c r="U27" s="68" t="s">
        <v>15</v>
      </c>
      <c r="V27" s="72" t="s">
        <v>16</v>
      </c>
      <c r="W27" s="73" t="s">
        <v>17</v>
      </c>
      <c r="X27" s="73" t="s">
        <v>18</v>
      </c>
      <c r="Y27" s="74" t="s">
        <v>19</v>
      </c>
      <c r="Z27" s="74" t="s">
        <v>20</v>
      </c>
    </row>
    <row r="28" spans="1:26" s="10" customFormat="1" ht="32.549999999999997" customHeight="1" thickBot="1" x14ac:dyDescent="0.35">
      <c r="B28" s="6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72"/>
      <c r="W28" s="73"/>
      <c r="X28" s="73"/>
      <c r="Y28" s="74"/>
      <c r="Z28" s="74"/>
    </row>
    <row r="29" spans="1:26" s="2" customFormat="1" x14ac:dyDescent="0.25">
      <c r="A29" s="2">
        <v>1</v>
      </c>
      <c r="B29" s="1">
        <v>0</v>
      </c>
      <c r="C29" s="1">
        <v>1</v>
      </c>
      <c r="D29">
        <v>506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7871446.7269634306</v>
      </c>
      <c r="N29" s="32">
        <f>M29/J29</f>
        <v>78.714467269634312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78.714467269634312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6989673.9128000978</v>
      </c>
      <c r="Y29" s="40">
        <f>X29/R29</f>
        <v>69.896739128000974</v>
      </c>
      <c r="Z29" s="36">
        <f>T29-Y29</f>
        <v>8.8177281416333386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2462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7771446.7269634306</v>
      </c>
      <c r="N30" s="33">
        <f t="shared" ref="N30:N47" si="26">M30/J30</f>
        <v>77.714467269634312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77.714467269634312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6893809.2387971338</v>
      </c>
      <c r="Y30" s="35">
        <f t="shared" ref="Y30:Y47" si="28">X30/R30</f>
        <v>68.938092387971338</v>
      </c>
      <c r="Z30" s="36">
        <f t="shared" ref="Z30:Z47" si="29">T30-Y30</f>
        <v>8.7763748816629743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3314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7371446.7269634306</v>
      </c>
      <c r="N31" s="33">
        <f t="shared" si="26"/>
        <v>73.714467269634312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73.714467269634312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6510350.5427852767</v>
      </c>
      <c r="Y31" s="35">
        <f t="shared" si="28"/>
        <v>65.103505427852767</v>
      </c>
      <c r="Z31" s="36">
        <f t="shared" si="29"/>
        <v>8.6109618417815454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3379</v>
      </c>
      <c r="E32">
        <v>1</v>
      </c>
      <c r="F32" s="3">
        <f t="shared" si="21"/>
        <v>2.9594554601953242E-4</v>
      </c>
      <c r="G32" s="2">
        <v>0.5</v>
      </c>
      <c r="H32" s="3">
        <f t="shared" si="22"/>
        <v>1.4786337424220022E-3</v>
      </c>
      <c r="I32" s="3">
        <f t="shared" si="23"/>
        <v>0.99852136625757804</v>
      </c>
      <c r="J32" s="5">
        <f t="shared" si="30"/>
        <v>100000</v>
      </c>
      <c r="K32" s="5">
        <f t="shared" si="24"/>
        <v>147.86337424220022</v>
      </c>
      <c r="L32" s="5">
        <f t="shared" si="25"/>
        <v>499630.34156439453</v>
      </c>
      <c r="M32" s="5">
        <f t="shared" si="16"/>
        <v>6871446.7269634306</v>
      </c>
      <c r="N32" s="33">
        <f t="shared" si="26"/>
        <v>68.714467269634312</v>
      </c>
      <c r="O32" s="4"/>
      <c r="Q32" s="27" t="s">
        <v>40</v>
      </c>
      <c r="R32" s="29">
        <f t="shared" si="17"/>
        <v>100000</v>
      </c>
      <c r="S32" s="29">
        <f t="shared" si="18"/>
        <v>499630.34156439453</v>
      </c>
      <c r="T32" s="35">
        <f t="shared" si="19"/>
        <v>68.714467269634312</v>
      </c>
      <c r="U32" s="42">
        <v>0.95864674002964168</v>
      </c>
      <c r="V32" s="43">
        <f>1-U32</f>
        <v>4.1353259970358325E-2</v>
      </c>
      <c r="W32" s="29">
        <f t="shared" si="27"/>
        <v>478968.99816060322</v>
      </c>
      <c r="X32" s="29">
        <f t="shared" si="20"/>
        <v>6031027.1727704555</v>
      </c>
      <c r="Y32" s="35">
        <f t="shared" si="28"/>
        <v>60.310271727704553</v>
      </c>
      <c r="Z32" s="36">
        <f t="shared" si="29"/>
        <v>8.4041955419297594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3855</v>
      </c>
      <c r="E33">
        <v>2</v>
      </c>
      <c r="F33" s="3">
        <f t="shared" si="21"/>
        <v>5.1880674448767834E-4</v>
      </c>
      <c r="G33" s="2">
        <v>0.5</v>
      </c>
      <c r="H33" s="3">
        <f t="shared" si="22"/>
        <v>2.5906735751295338E-3</v>
      </c>
      <c r="I33" s="3">
        <f t="shared" si="23"/>
        <v>0.99740932642487046</v>
      </c>
      <c r="J33" s="5">
        <f t="shared" si="30"/>
        <v>99852.136625757805</v>
      </c>
      <c r="K33" s="5">
        <f t="shared" si="24"/>
        <v>258.68429177657464</v>
      </c>
      <c r="L33" s="5">
        <f t="shared" si="25"/>
        <v>498613.97239934758</v>
      </c>
      <c r="M33" s="5">
        <f t="shared" si="16"/>
        <v>6371816.3853990361</v>
      </c>
      <c r="N33" s="33">
        <f t="shared" si="26"/>
        <v>63.812519198065573</v>
      </c>
      <c r="O33" s="4"/>
      <c r="Q33" s="27" t="s">
        <v>42</v>
      </c>
      <c r="R33" s="29">
        <f t="shared" si="17"/>
        <v>99852.136625757805</v>
      </c>
      <c r="S33" s="29">
        <f t="shared" si="18"/>
        <v>498613.97239934758</v>
      </c>
      <c r="T33" s="35">
        <f t="shared" si="19"/>
        <v>63.812519198065573</v>
      </c>
      <c r="U33" s="42">
        <v>0.95864674002964168</v>
      </c>
      <c r="V33" s="43">
        <f>1-U33</f>
        <v>4.1353259970358325E-2</v>
      </c>
      <c r="W33" s="29">
        <f t="shared" si="27"/>
        <v>477994.65917386429</v>
      </c>
      <c r="X33" s="29">
        <f t="shared" si="20"/>
        <v>5552058.174609852</v>
      </c>
      <c r="Y33" s="35">
        <f t="shared" si="28"/>
        <v>55.602797919275027</v>
      </c>
      <c r="Z33" s="36">
        <f t="shared" si="29"/>
        <v>8.2097212787905463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4411</v>
      </c>
      <c r="E34">
        <v>2</v>
      </c>
      <c r="F34" s="3">
        <f t="shared" si="21"/>
        <v>4.5341192473362049E-4</v>
      </c>
      <c r="G34" s="2">
        <v>0.5</v>
      </c>
      <c r="H34" s="3">
        <f t="shared" si="22"/>
        <v>2.2644927536231885E-3</v>
      </c>
      <c r="I34" s="3">
        <f t="shared" si="23"/>
        <v>0.99773550724637683</v>
      </c>
      <c r="J34" s="5">
        <f t="shared" si="30"/>
        <v>99593.452333981229</v>
      </c>
      <c r="K34" s="5">
        <f t="shared" si="24"/>
        <v>225.52865111861692</v>
      </c>
      <c r="L34" s="5">
        <f t="shared" si="25"/>
        <v>497403.44004210964</v>
      </c>
      <c r="M34" s="5">
        <f t="shared" si="16"/>
        <v>5873202.4129996886</v>
      </c>
      <c r="N34" s="33">
        <f t="shared" si="26"/>
        <v>58.971772494683925</v>
      </c>
      <c r="O34" s="4"/>
      <c r="Q34" s="27" t="s">
        <v>44</v>
      </c>
      <c r="R34" s="29">
        <f t="shared" si="17"/>
        <v>99593.452333981229</v>
      </c>
      <c r="S34" s="29">
        <f t="shared" si="18"/>
        <v>497403.44004210964</v>
      </c>
      <c r="T34" s="35">
        <f t="shared" si="19"/>
        <v>58.971772494683925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482073.57408784609</v>
      </c>
      <c r="X34" s="29">
        <f t="shared" si="20"/>
        <v>5074063.5154359881</v>
      </c>
      <c r="Y34" s="35">
        <f t="shared" si="28"/>
        <v>50.947762092033841</v>
      </c>
      <c r="Z34" s="36">
        <f t="shared" si="29"/>
        <v>8.0240104026500845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4415</v>
      </c>
      <c r="E35">
        <v>3</v>
      </c>
      <c r="F35" s="3">
        <f t="shared" si="21"/>
        <v>6.7950169875424684E-4</v>
      </c>
      <c r="G35" s="2">
        <v>0.5</v>
      </c>
      <c r="H35" s="3">
        <f t="shared" si="22"/>
        <v>3.3917467495760316E-3</v>
      </c>
      <c r="I35" s="3">
        <f t="shared" si="23"/>
        <v>0.99660825325042401</v>
      </c>
      <c r="J35" s="5">
        <f t="shared" si="30"/>
        <v>99367.923682862616</v>
      </c>
      <c r="K35" s="5">
        <f t="shared" si="24"/>
        <v>337.03083216346846</v>
      </c>
      <c r="L35" s="5">
        <f t="shared" si="25"/>
        <v>495997.04133390443</v>
      </c>
      <c r="M35" s="5">
        <f t="shared" si="16"/>
        <v>5375798.9729575794</v>
      </c>
      <c r="N35" s="33">
        <f t="shared" si="26"/>
        <v>54.099942654680937</v>
      </c>
      <c r="O35" s="4"/>
      <c r="Q35" s="27" t="s">
        <v>46</v>
      </c>
      <c r="R35" s="29">
        <f t="shared" si="17"/>
        <v>99367.923682862616</v>
      </c>
      <c r="S35" s="29">
        <f t="shared" si="18"/>
        <v>495997.04133390443</v>
      </c>
      <c r="T35" s="35">
        <f t="shared" si="19"/>
        <v>54.099942654680937</v>
      </c>
      <c r="U35" s="42">
        <v>0.96192878092594225</v>
      </c>
      <c r="V35" s="43">
        <f t="shared" si="31"/>
        <v>3.8071219074057749E-2</v>
      </c>
      <c r="W35" s="29">
        <f t="shared" si="27"/>
        <v>477113.82931319688</v>
      </c>
      <c r="X35" s="29">
        <f t="shared" si="20"/>
        <v>4591989.941348142</v>
      </c>
      <c r="Y35" s="35">
        <f t="shared" si="28"/>
        <v>46.211994486306196</v>
      </c>
      <c r="Z35" s="36">
        <f t="shared" si="29"/>
        <v>7.8879481683747414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4299</v>
      </c>
      <c r="E36">
        <v>5</v>
      </c>
      <c r="F36" s="3">
        <f t="shared" si="21"/>
        <v>1.1630611770179111E-3</v>
      </c>
      <c r="G36" s="2">
        <v>0.5</v>
      </c>
      <c r="H36" s="3">
        <f t="shared" si="22"/>
        <v>5.7984460164675865E-3</v>
      </c>
      <c r="I36" s="3">
        <f t="shared" si="23"/>
        <v>0.99420155398353238</v>
      </c>
      <c r="J36" s="5">
        <f t="shared" si="30"/>
        <v>99030.892850699151</v>
      </c>
      <c r="K36" s="5">
        <f t="shared" si="24"/>
        <v>574.22528615736485</v>
      </c>
      <c r="L36" s="5">
        <f t="shared" si="25"/>
        <v>493718.90103810234</v>
      </c>
      <c r="M36" s="5">
        <f t="shared" si="16"/>
        <v>4879801.9316236749</v>
      </c>
      <c r="N36" s="33">
        <f t="shared" si="26"/>
        <v>49.275552215615754</v>
      </c>
      <c r="O36" s="4"/>
      <c r="Q36" s="27" t="s">
        <v>48</v>
      </c>
      <c r="R36" s="29">
        <f t="shared" si="17"/>
        <v>99030.892850699151</v>
      </c>
      <c r="S36" s="29">
        <f t="shared" si="18"/>
        <v>493718.90103810234</v>
      </c>
      <c r="T36" s="35">
        <f t="shared" si="19"/>
        <v>49.275552215615754</v>
      </c>
      <c r="U36" s="42">
        <v>0.95558309086652893</v>
      </c>
      <c r="V36" s="43">
        <f t="shared" si="31"/>
        <v>4.4416909133471072E-2</v>
      </c>
      <c r="W36" s="29">
        <f t="shared" si="27"/>
        <v>471789.43347321573</v>
      </c>
      <c r="X36" s="29">
        <f t="shared" si="20"/>
        <v>4114876.1120349453</v>
      </c>
      <c r="Y36" s="35">
        <f t="shared" si="28"/>
        <v>41.551439087180711</v>
      </c>
      <c r="Z36" s="36">
        <f t="shared" si="29"/>
        <v>7.7241131284350431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4997</v>
      </c>
      <c r="E37">
        <v>12</v>
      </c>
      <c r="F37" s="3">
        <f t="shared" si="21"/>
        <v>2.4014408645187113E-3</v>
      </c>
      <c r="G37" s="2">
        <v>0.5</v>
      </c>
      <c r="H37" s="3">
        <f t="shared" si="22"/>
        <v>1.1935548040580864E-2</v>
      </c>
      <c r="I37" s="3">
        <f t="shared" si="23"/>
        <v>0.98806445195941917</v>
      </c>
      <c r="J37" s="5">
        <f t="shared" si="30"/>
        <v>98456.667564541785</v>
      </c>
      <c r="K37" s="5">
        <f t="shared" si="24"/>
        <v>1175.1342856320882</v>
      </c>
      <c r="L37" s="5">
        <f t="shared" si="25"/>
        <v>489345.50210862875</v>
      </c>
      <c r="M37" s="5">
        <f t="shared" si="16"/>
        <v>4386083.0305855731</v>
      </c>
      <c r="N37" s="33">
        <f t="shared" si="26"/>
        <v>44.548359588855092</v>
      </c>
      <c r="O37" s="4"/>
      <c r="Q37" s="27" t="s">
        <v>50</v>
      </c>
      <c r="R37" s="29">
        <f t="shared" si="17"/>
        <v>98456.667564541785</v>
      </c>
      <c r="S37" s="29">
        <f t="shared" si="18"/>
        <v>489345.50210862875</v>
      </c>
      <c r="T37" s="35">
        <f t="shared" si="19"/>
        <v>44.548359588855092</v>
      </c>
      <c r="U37" s="42">
        <v>0.95343645724036619</v>
      </c>
      <c r="V37" s="43">
        <f t="shared" si="31"/>
        <v>4.6563542759633814E-2</v>
      </c>
      <c r="W37" s="29">
        <f t="shared" si="27"/>
        <v>466559.84189695911</v>
      </c>
      <c r="X37" s="29">
        <f t="shared" si="20"/>
        <v>3643086.6785617294</v>
      </c>
      <c r="Y37" s="35">
        <f t="shared" si="28"/>
        <v>37.001929566360339</v>
      </c>
      <c r="Z37" s="36">
        <f t="shared" si="29"/>
        <v>7.5464300224947536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5233</v>
      </c>
      <c r="E38">
        <v>6</v>
      </c>
      <c r="F38" s="3">
        <f t="shared" si="21"/>
        <v>1.1465698452130708E-3</v>
      </c>
      <c r="G38" s="2">
        <v>0.5</v>
      </c>
      <c r="H38" s="3">
        <f t="shared" si="22"/>
        <v>5.7164634146341453E-3</v>
      </c>
      <c r="I38" s="3">
        <f t="shared" si="23"/>
        <v>0.99428353658536583</v>
      </c>
      <c r="J38" s="5">
        <f t="shared" si="30"/>
        <v>97281.533278909701</v>
      </c>
      <c r="K38" s="5">
        <f t="shared" si="24"/>
        <v>556.10632590840135</v>
      </c>
      <c r="L38" s="5">
        <f t="shared" si="25"/>
        <v>485017.40057977743</v>
      </c>
      <c r="M38" s="5">
        <f t="shared" si="16"/>
        <v>3896737.5284769442</v>
      </c>
      <c r="N38" s="33">
        <f t="shared" si="26"/>
        <v>40.056292259547924</v>
      </c>
      <c r="O38" s="4"/>
      <c r="Q38" s="27" t="s">
        <v>52</v>
      </c>
      <c r="R38" s="29">
        <f t="shared" si="17"/>
        <v>97281.533278909701</v>
      </c>
      <c r="S38" s="29">
        <f t="shared" si="18"/>
        <v>485017.40057977743</v>
      </c>
      <c r="T38" s="35">
        <f t="shared" si="19"/>
        <v>40.056292259547924</v>
      </c>
      <c r="U38" s="42">
        <v>0.93748024841036759</v>
      </c>
      <c r="V38" s="43">
        <f t="shared" si="31"/>
        <v>6.2519751589632411E-2</v>
      </c>
      <c r="W38" s="29">
        <f t="shared" si="27"/>
        <v>454694.23317888053</v>
      </c>
      <c r="X38" s="29">
        <f t="shared" si="20"/>
        <v>3176526.8366647703</v>
      </c>
      <c r="Y38" s="35">
        <f t="shared" si="28"/>
        <v>32.652927329563688</v>
      </c>
      <c r="Z38" s="36">
        <f t="shared" si="29"/>
        <v>7.4033649299842352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5876</v>
      </c>
      <c r="E39">
        <v>10</v>
      </c>
      <c r="F39" s="3">
        <f t="shared" si="21"/>
        <v>1.7018379850238256E-3</v>
      </c>
      <c r="G39" s="2">
        <v>0.5</v>
      </c>
      <c r="H39" s="3">
        <f t="shared" si="22"/>
        <v>8.473140145738009E-3</v>
      </c>
      <c r="I39" s="3">
        <f t="shared" si="23"/>
        <v>0.99152685985426203</v>
      </c>
      <c r="J39" s="5">
        <f t="shared" si="30"/>
        <v>96725.426953001297</v>
      </c>
      <c r="K39" s="5">
        <f t="shared" si="24"/>
        <v>819.56809822912453</v>
      </c>
      <c r="L39" s="5">
        <f t="shared" si="25"/>
        <v>481578.21451943368</v>
      </c>
      <c r="M39" s="5">
        <f t="shared" si="16"/>
        <v>3411720.1278971666</v>
      </c>
      <c r="N39" s="33">
        <f t="shared" si="26"/>
        <v>35.272215748966559</v>
      </c>
      <c r="O39" s="4"/>
      <c r="Q39" s="27" t="s">
        <v>54</v>
      </c>
      <c r="R39" s="29">
        <f t="shared" si="17"/>
        <v>96725.426953001297</v>
      </c>
      <c r="S39" s="29">
        <f t="shared" si="18"/>
        <v>481578.21451943368</v>
      </c>
      <c r="T39" s="35">
        <f t="shared" si="19"/>
        <v>35.272215748966559</v>
      </c>
      <c r="U39" s="42">
        <v>0.91788799906018037</v>
      </c>
      <c r="V39" s="43">
        <f t="shared" si="31"/>
        <v>8.2112000939819629E-2</v>
      </c>
      <c r="W39" s="29">
        <f t="shared" si="27"/>
        <v>442034.86371621728</v>
      </c>
      <c r="X39" s="29">
        <f t="shared" si="20"/>
        <v>2721832.6034858897</v>
      </c>
      <c r="Y39" s="35">
        <f t="shared" si="28"/>
        <v>28.139783811018205</v>
      </c>
      <c r="Z39" s="36">
        <f t="shared" si="29"/>
        <v>7.1324319379483541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4998</v>
      </c>
      <c r="E40">
        <v>16</v>
      </c>
      <c r="F40" s="3">
        <f t="shared" si="21"/>
        <v>3.2012805122048822E-3</v>
      </c>
      <c r="G40" s="2">
        <v>0.5</v>
      </c>
      <c r="H40" s="3">
        <f t="shared" si="22"/>
        <v>1.5879317189360857E-2</v>
      </c>
      <c r="I40" s="3">
        <f t="shared" si="23"/>
        <v>0.98412068281063914</v>
      </c>
      <c r="J40" s="5">
        <f t="shared" si="30"/>
        <v>95905.858854772174</v>
      </c>
      <c r="K40" s="5">
        <f t="shared" si="24"/>
        <v>1522.9195530729999</v>
      </c>
      <c r="L40" s="5">
        <f t="shared" si="25"/>
        <v>475721.99539117835</v>
      </c>
      <c r="M40" s="5">
        <f t="shared" si="16"/>
        <v>2930141.913377733</v>
      </c>
      <c r="N40" s="33">
        <f t="shared" si="26"/>
        <v>30.552272284165383</v>
      </c>
      <c r="O40" s="4"/>
      <c r="Q40" s="27" t="s">
        <v>56</v>
      </c>
      <c r="R40" s="29">
        <f t="shared" si="17"/>
        <v>95905.858854772174</v>
      </c>
      <c r="S40" s="29">
        <f t="shared" si="18"/>
        <v>475721.99539117835</v>
      </c>
      <c r="T40" s="35">
        <f t="shared" si="19"/>
        <v>30.552272284165383</v>
      </c>
      <c r="U40" s="42">
        <v>0.89571782863194893</v>
      </c>
      <c r="V40" s="43">
        <f t="shared" si="31"/>
        <v>0.10428217136805107</v>
      </c>
      <c r="W40" s="29">
        <f t="shared" si="27"/>
        <v>426112.67274424428</v>
      </c>
      <c r="X40" s="29">
        <f t="shared" si="20"/>
        <v>2279797.7397696725</v>
      </c>
      <c r="Y40" s="35">
        <f t="shared" si="28"/>
        <v>23.771204043143108</v>
      </c>
      <c r="Z40" s="36">
        <f t="shared" si="29"/>
        <v>6.7810682410222753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4146</v>
      </c>
      <c r="E41">
        <v>25</v>
      </c>
      <c r="F41" s="3">
        <f t="shared" si="21"/>
        <v>6.0299083453931503E-3</v>
      </c>
      <c r="G41" s="2">
        <v>0.5</v>
      </c>
      <c r="H41" s="3">
        <f t="shared" si="22"/>
        <v>2.97017939883569E-2</v>
      </c>
      <c r="I41" s="3">
        <f t="shared" si="23"/>
        <v>0.97029820601164307</v>
      </c>
      <c r="J41" s="5">
        <f t="shared" si="30"/>
        <v>94382.939301699167</v>
      </c>
      <c r="K41" s="5">
        <f t="shared" si="24"/>
        <v>2803.3426191546628</v>
      </c>
      <c r="L41" s="5">
        <f t="shared" si="25"/>
        <v>464906.33996060921</v>
      </c>
      <c r="M41" s="5">
        <f t="shared" si="16"/>
        <v>2454419.9179865546</v>
      </c>
      <c r="N41" s="33">
        <f t="shared" si="26"/>
        <v>26.004910804281</v>
      </c>
      <c r="O41" s="4"/>
      <c r="Q41" s="27" t="s">
        <v>58</v>
      </c>
      <c r="R41" s="29">
        <f t="shared" si="17"/>
        <v>94382.939301699167</v>
      </c>
      <c r="S41" s="29">
        <f t="shared" si="18"/>
        <v>464906.33996060921</v>
      </c>
      <c r="T41" s="35">
        <f t="shared" si="19"/>
        <v>26.004910804281</v>
      </c>
      <c r="U41" s="42">
        <v>0.86473435856680392</v>
      </c>
      <c r="V41" s="43">
        <f t="shared" si="31"/>
        <v>0.13526564143319608</v>
      </c>
      <c r="W41" s="29">
        <f t="shared" si="27"/>
        <v>402020.48567947786</v>
      </c>
      <c r="X41" s="29">
        <f t="shared" si="20"/>
        <v>1853685.0670254282</v>
      </c>
      <c r="Y41" s="35">
        <f t="shared" si="28"/>
        <v>19.640043854748402</v>
      </c>
      <c r="Z41" s="36">
        <f t="shared" si="29"/>
        <v>6.3648669495325976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3417</v>
      </c>
      <c r="E42">
        <v>31</v>
      </c>
      <c r="F42" s="3">
        <f t="shared" si="21"/>
        <v>9.0722856306701787E-3</v>
      </c>
      <c r="G42" s="2">
        <v>0.5</v>
      </c>
      <c r="H42" s="3">
        <f t="shared" si="22"/>
        <v>4.4355415653169271E-2</v>
      </c>
      <c r="I42" s="3">
        <f t="shared" si="23"/>
        <v>0.95564458434683075</v>
      </c>
      <c r="J42" s="5">
        <f t="shared" si="30"/>
        <v>91579.596682544507</v>
      </c>
      <c r="K42" s="5">
        <f t="shared" si="24"/>
        <v>4062.0510762038634</v>
      </c>
      <c r="L42" s="5">
        <f t="shared" si="25"/>
        <v>447742.85572221293</v>
      </c>
      <c r="M42" s="5">
        <f t="shared" si="16"/>
        <v>1989513.5780259452</v>
      </c>
      <c r="N42" s="33">
        <f t="shared" si="26"/>
        <v>21.724419522423553</v>
      </c>
      <c r="O42" s="4"/>
      <c r="Q42" s="27" t="s">
        <v>60</v>
      </c>
      <c r="R42" s="29">
        <f t="shared" si="17"/>
        <v>91579.596682544507</v>
      </c>
      <c r="S42" s="29">
        <f t="shared" si="18"/>
        <v>447742.85572221293</v>
      </c>
      <c r="T42" s="35">
        <f t="shared" si="19"/>
        <v>21.724419522423553</v>
      </c>
      <c r="U42" s="42">
        <v>0.81758889711164551</v>
      </c>
      <c r="V42" s="43">
        <f t="shared" si="31"/>
        <v>0.18241110288835449</v>
      </c>
      <c r="W42" s="29">
        <f t="shared" si="27"/>
        <v>366069.58759954269</v>
      </c>
      <c r="X42" s="29">
        <f t="shared" si="20"/>
        <v>1451664.5813459503</v>
      </c>
      <c r="Y42" s="35">
        <f t="shared" si="28"/>
        <v>15.851397406543112</v>
      </c>
      <c r="Z42" s="36">
        <f t="shared" si="29"/>
        <v>5.8730221158804401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2777</v>
      </c>
      <c r="E43">
        <v>47</v>
      </c>
      <c r="F43" s="3">
        <f t="shared" si="21"/>
        <v>1.6924738926899531E-2</v>
      </c>
      <c r="G43" s="2">
        <v>0.5</v>
      </c>
      <c r="H43" s="3">
        <f t="shared" si="22"/>
        <v>8.1188460874071514E-2</v>
      </c>
      <c r="I43" s="3">
        <f t="shared" si="23"/>
        <v>0.9188115391259285</v>
      </c>
      <c r="J43" s="5">
        <f t="shared" si="30"/>
        <v>87517.545606340645</v>
      </c>
      <c r="K43" s="5">
        <f t="shared" si="24"/>
        <v>7105.4148272551565</v>
      </c>
      <c r="L43" s="5">
        <f t="shared" si="25"/>
        <v>419824.19096356537</v>
      </c>
      <c r="M43" s="5">
        <f t="shared" si="16"/>
        <v>1541770.7223037323</v>
      </c>
      <c r="N43" s="33">
        <f t="shared" si="26"/>
        <v>17.616704303371495</v>
      </c>
      <c r="O43" s="4"/>
      <c r="Q43" s="27" t="s">
        <v>62</v>
      </c>
      <c r="R43" s="29">
        <f t="shared" si="17"/>
        <v>87517.545606340645</v>
      </c>
      <c r="S43" s="29">
        <f t="shared" si="18"/>
        <v>419824.19096356537</v>
      </c>
      <c r="T43" s="35">
        <f t="shared" si="19"/>
        <v>17.616704303371495</v>
      </c>
      <c r="U43" s="42">
        <v>0.77888026534586052</v>
      </c>
      <c r="V43" s="43">
        <f t="shared" si="31"/>
        <v>0.22111973465413948</v>
      </c>
      <c r="W43" s="29">
        <f t="shared" si="27"/>
        <v>326992.77725631301</v>
      </c>
      <c r="X43" s="29">
        <f t="shared" si="20"/>
        <v>1085594.9937464076</v>
      </c>
      <c r="Y43" s="35">
        <f t="shared" si="28"/>
        <v>12.404312600692451</v>
      </c>
      <c r="Z43" s="36">
        <f t="shared" si="29"/>
        <v>5.2123917026790441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1933</v>
      </c>
      <c r="E44">
        <v>62</v>
      </c>
      <c r="F44" s="3">
        <f t="shared" si="21"/>
        <v>3.2074495602690122E-2</v>
      </c>
      <c r="G44" s="2">
        <v>0.5</v>
      </c>
      <c r="H44" s="3">
        <f t="shared" si="22"/>
        <v>0.14846743295019157</v>
      </c>
      <c r="I44" s="3">
        <f t="shared" si="23"/>
        <v>0.8515325670498084</v>
      </c>
      <c r="J44" s="5">
        <f t="shared" si="30"/>
        <v>80412.130779085492</v>
      </c>
      <c r="K44" s="5">
        <f t="shared" si="24"/>
        <v>11938.582634825911</v>
      </c>
      <c r="L44" s="5">
        <f t="shared" si="25"/>
        <v>372214.19730836264</v>
      </c>
      <c r="M44" s="5">
        <f t="shared" si="16"/>
        <v>1121946.5313401669</v>
      </c>
      <c r="N44" s="33">
        <f t="shared" si="26"/>
        <v>13.95245369660041</v>
      </c>
      <c r="O44" s="4"/>
      <c r="Q44" s="27" t="s">
        <v>64</v>
      </c>
      <c r="R44" s="29">
        <f t="shared" si="17"/>
        <v>80412.130779085492</v>
      </c>
      <c r="S44" s="29">
        <f t="shared" si="18"/>
        <v>372214.19730836264</v>
      </c>
      <c r="T44" s="35">
        <f t="shared" si="19"/>
        <v>13.95245369660041</v>
      </c>
      <c r="U44" s="42">
        <v>0.71980976748499381</v>
      </c>
      <c r="V44" s="43">
        <f t="shared" si="31"/>
        <v>0.28019023251500619</v>
      </c>
      <c r="W44" s="29">
        <f t="shared" si="27"/>
        <v>267923.4148191461</v>
      </c>
      <c r="X44" s="29">
        <f t="shared" si="20"/>
        <v>758602.21649009455</v>
      </c>
      <c r="Y44" s="35">
        <f t="shared" si="28"/>
        <v>9.433927557201363</v>
      </c>
      <c r="Z44" s="36">
        <f t="shared" si="29"/>
        <v>4.5185261393990466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1359</v>
      </c>
      <c r="E45">
        <v>65</v>
      </c>
      <c r="F45" s="3">
        <f t="shared" si="21"/>
        <v>4.7829286239882265E-2</v>
      </c>
      <c r="G45" s="2">
        <v>0.5</v>
      </c>
      <c r="H45" s="3">
        <f t="shared" si="22"/>
        <v>0.21360499507065397</v>
      </c>
      <c r="I45" s="3">
        <f t="shared" si="23"/>
        <v>0.786395004929346</v>
      </c>
      <c r="J45" s="5">
        <f t="shared" si="30"/>
        <v>68473.548144259577</v>
      </c>
      <c r="K45" s="5">
        <f t="shared" si="24"/>
        <v>14626.291913824754</v>
      </c>
      <c r="L45" s="5">
        <f t="shared" si="25"/>
        <v>305802.01093673595</v>
      </c>
      <c r="M45" s="5">
        <f t="shared" si="16"/>
        <v>749732.33403180423</v>
      </c>
      <c r="N45" s="33">
        <f t="shared" si="26"/>
        <v>10.949225713443001</v>
      </c>
      <c r="O45" s="4"/>
      <c r="Q45" s="27" t="s">
        <v>66</v>
      </c>
      <c r="R45" s="29">
        <f t="shared" si="17"/>
        <v>68473.548144259577</v>
      </c>
      <c r="S45" s="29">
        <f t="shared" si="18"/>
        <v>305802.01093673595</v>
      </c>
      <c r="T45" s="35">
        <f t="shared" si="19"/>
        <v>10.949225713443001</v>
      </c>
      <c r="U45" s="42">
        <v>0.68480776711742686</v>
      </c>
      <c r="V45" s="43">
        <f t="shared" si="31"/>
        <v>0.31519223288257314</v>
      </c>
      <c r="W45" s="29">
        <f t="shared" si="27"/>
        <v>209415.59228960509</v>
      </c>
      <c r="X45" s="29">
        <f t="shared" si="20"/>
        <v>490678.80167094851</v>
      </c>
      <c r="Y45" s="35">
        <f t="shared" si="28"/>
        <v>7.1659613817176515</v>
      </c>
      <c r="Z45" s="36">
        <f t="shared" si="29"/>
        <v>3.7832643317253494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752</v>
      </c>
      <c r="E46">
        <v>56</v>
      </c>
      <c r="F46" s="3">
        <f t="shared" si="21"/>
        <v>7.4468085106382975E-2</v>
      </c>
      <c r="G46" s="2">
        <v>0.5</v>
      </c>
      <c r="H46" s="3">
        <f t="shared" si="22"/>
        <v>0.31390134529147978</v>
      </c>
      <c r="I46" s="3">
        <f t="shared" si="23"/>
        <v>0.68609865470852016</v>
      </c>
      <c r="J46" s="5">
        <f t="shared" si="30"/>
        <v>53847.256230434818</v>
      </c>
      <c r="K46" s="5">
        <f t="shared" si="24"/>
        <v>16902.726170988506</v>
      </c>
      <c r="L46" s="5">
        <f t="shared" si="25"/>
        <v>226979.46572470281</v>
      </c>
      <c r="M46" s="5">
        <f>L46+M47</f>
        <v>443930.32309506834</v>
      </c>
      <c r="N46" s="33">
        <f t="shared" si="26"/>
        <v>8.2442515027192051</v>
      </c>
      <c r="O46" s="4"/>
      <c r="Q46" s="27" t="s">
        <v>68</v>
      </c>
      <c r="R46" s="29">
        <f t="shared" si="17"/>
        <v>53847.256230434818</v>
      </c>
      <c r="S46" s="29">
        <f t="shared" si="18"/>
        <v>226979.46572470281</v>
      </c>
      <c r="T46" s="35">
        <f t="shared" si="19"/>
        <v>8.2442515027192051</v>
      </c>
      <c r="U46" s="42">
        <v>0.65629805890441617</v>
      </c>
      <c r="V46" s="43">
        <f t="shared" si="31"/>
        <v>0.34370194109558383</v>
      </c>
      <c r="W46" s="29">
        <f t="shared" si="27"/>
        <v>148966.18276628392</v>
      </c>
      <c r="X46" s="29">
        <f>X47+W46</f>
        <v>281263.20938134345</v>
      </c>
      <c r="Y46" s="35">
        <f t="shared" si="28"/>
        <v>5.2233526658758826</v>
      </c>
      <c r="Z46" s="36">
        <f t="shared" si="29"/>
        <v>3.0208988368433225</v>
      </c>
    </row>
    <row r="47" spans="1:26" s="2" customFormat="1" x14ac:dyDescent="0.25">
      <c r="A47" s="12">
        <v>19</v>
      </c>
      <c r="B47" s="13" t="s">
        <v>69</v>
      </c>
      <c r="C47" s="12"/>
      <c r="D47">
        <v>552</v>
      </c>
      <c r="E47">
        <v>94</v>
      </c>
      <c r="F47" s="17">
        <f t="shared" si="21"/>
        <v>0.17028985507246377</v>
      </c>
      <c r="G47" s="12"/>
      <c r="H47" s="17">
        <v>1</v>
      </c>
      <c r="I47" s="17">
        <f t="shared" si="23"/>
        <v>0</v>
      </c>
      <c r="J47" s="21">
        <f t="shared" si="30"/>
        <v>36944.530059446311</v>
      </c>
      <c r="K47" s="21">
        <f t="shared" si="24"/>
        <v>36944.530059446311</v>
      </c>
      <c r="L47" s="21">
        <f>K47/F47</f>
        <v>216950.85737036556</v>
      </c>
      <c r="M47" s="21">
        <f>L47</f>
        <v>216950.85737036556</v>
      </c>
      <c r="N47" s="34">
        <f t="shared" si="26"/>
        <v>5.872340425531914</v>
      </c>
      <c r="O47" s="4"/>
      <c r="Q47" s="30" t="s">
        <v>69</v>
      </c>
      <c r="R47" s="31">
        <f t="shared" si="17"/>
        <v>36944.530059446311</v>
      </c>
      <c r="S47" s="31">
        <f t="shared" si="18"/>
        <v>216950.85737036556</v>
      </c>
      <c r="T47" s="38">
        <f t="shared" si="19"/>
        <v>5.872340425531914</v>
      </c>
      <c r="U47" s="44">
        <v>0.6098018151143324</v>
      </c>
      <c r="V47" s="45">
        <f t="shared" si="31"/>
        <v>0.3901981848856676</v>
      </c>
      <c r="W47" s="31">
        <f t="shared" si="27"/>
        <v>132297.02661505956</v>
      </c>
      <c r="X47" s="31">
        <f>W47</f>
        <v>132297.02661505956</v>
      </c>
      <c r="Y47" s="38">
        <f t="shared" si="28"/>
        <v>3.5809638504586325</v>
      </c>
      <c r="Z47" s="37">
        <f t="shared" si="29"/>
        <v>2.2913765750732815</v>
      </c>
    </row>
    <row r="48" spans="1:26" s="2" customFormat="1" ht="13.2" x14ac:dyDescent="0.25">
      <c r="B48" s="2" t="s">
        <v>70</v>
      </c>
      <c r="D48" s="25">
        <f>SUM(D29:D47)</f>
        <v>62681</v>
      </c>
      <c r="E48" s="25">
        <f>SUM(E29:E47)</f>
        <v>437</v>
      </c>
    </row>
    <row r="51" spans="1:26" s="2" customFormat="1" ht="18" thickBot="1" x14ac:dyDescent="0.35">
      <c r="B51" s="63" t="s">
        <v>89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 x14ac:dyDescent="0.35">
      <c r="A52" s="7"/>
      <c r="B52" s="6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1" t="s">
        <v>14</v>
      </c>
      <c r="S52" s="71"/>
      <c r="T52" s="71"/>
      <c r="U52" s="68" t="s">
        <v>15</v>
      </c>
      <c r="V52" s="72" t="s">
        <v>16</v>
      </c>
      <c r="W52" s="73" t="s">
        <v>17</v>
      </c>
      <c r="X52" s="73" t="s">
        <v>18</v>
      </c>
      <c r="Y52" s="74" t="s">
        <v>19</v>
      </c>
      <c r="Z52" s="74" t="s">
        <v>20</v>
      </c>
    </row>
    <row r="53" spans="1:26" s="10" customFormat="1" ht="35.549999999999997" customHeight="1" thickBot="1" x14ac:dyDescent="0.35">
      <c r="B53" s="6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72"/>
      <c r="W53" s="73"/>
      <c r="X53" s="73"/>
      <c r="Y53" s="74"/>
      <c r="Z53" s="7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1059</v>
      </c>
      <c r="E54" s="49">
        <f>E4+E29</f>
        <v>2</v>
      </c>
      <c r="F54" s="3">
        <f>E54/D54</f>
        <v>1.8885741265344666E-3</v>
      </c>
      <c r="G54" s="2">
        <v>0.3</v>
      </c>
      <c r="H54" s="18">
        <f>C54*F54/(1+(1-G54)*C54*F54)</f>
        <v>1.886080724254998E-3</v>
      </c>
      <c r="I54" s="18">
        <f>1-H54</f>
        <v>0.998113919275745</v>
      </c>
      <c r="J54" s="19">
        <v>100000</v>
      </c>
      <c r="K54" s="20">
        <f>J54*H54</f>
        <v>188.60807242549981</v>
      </c>
      <c r="L54" s="20">
        <f>C54*(J55+G54*K54)</f>
        <v>99867.974349302152</v>
      </c>
      <c r="M54" s="5">
        <f t="shared" ref="M54:M70" si="32">L54+M55</f>
        <v>7502954.6109704878</v>
      </c>
      <c r="N54" s="32">
        <f>M54/J54</f>
        <v>75.029546109704881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99867.974349302152</v>
      </c>
      <c r="T54" s="35">
        <f t="shared" ref="T54:T72" si="35">N54</f>
        <v>75.029546109704881</v>
      </c>
      <c r="U54" s="42">
        <v>0.96170886472285344</v>
      </c>
      <c r="V54" s="43">
        <f>1-U54</f>
        <v>3.829113527714656E-2</v>
      </c>
      <c r="W54" s="29">
        <f>S54*U54</f>
        <v>96043.916233638418</v>
      </c>
      <c r="X54" s="29">
        <f t="shared" ref="X54:X70" si="36">X55+W54</f>
        <v>6675953.5067569846</v>
      </c>
      <c r="Y54" s="40">
        <f>X54/R54</f>
        <v>66.759535067569843</v>
      </c>
      <c r="Z54" s="36">
        <f>T54-Y54</f>
        <v>8.2700110421350388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5128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99811.391927574499</v>
      </c>
      <c r="K55" s="5">
        <f t="shared" ref="K55:K72" si="41">J55*H55</f>
        <v>0</v>
      </c>
      <c r="L55" s="5">
        <f t="shared" ref="L55:L71" si="42">C55*(J56+G55*K55)</f>
        <v>399245.567710298</v>
      </c>
      <c r="M55" s="5">
        <f t="shared" si="32"/>
        <v>7403086.6366211856</v>
      </c>
      <c r="N55" s="33">
        <f t="shared" ref="N55:N72" si="43">M55/J55</f>
        <v>74.170758403940908</v>
      </c>
      <c r="O55" s="4"/>
      <c r="Q55" s="27" t="s">
        <v>36</v>
      </c>
      <c r="R55" s="29">
        <f t="shared" si="33"/>
        <v>99811.391927574499</v>
      </c>
      <c r="S55" s="29">
        <f t="shared" si="34"/>
        <v>399245.567710298</v>
      </c>
      <c r="T55" s="35">
        <f t="shared" si="35"/>
        <v>74.170758403940908</v>
      </c>
      <c r="U55" s="42">
        <v>0.96170886472285344</v>
      </c>
      <c r="V55" s="43">
        <f>1-U55</f>
        <v>3.829113527714656E-2</v>
      </c>
      <c r="W55" s="29">
        <f t="shared" ref="W55:W72" si="44">S55*U55</f>
        <v>383958.00166830182</v>
      </c>
      <c r="X55" s="29">
        <f t="shared" si="36"/>
        <v>6579909.5905233463</v>
      </c>
      <c r="Y55" s="35">
        <f t="shared" ref="Y55:Y72" si="45">X55/R55</f>
        <v>65.923432821154165</v>
      </c>
      <c r="Z55" s="36">
        <f t="shared" ref="Z55:Z72" si="46">T55-Y55</f>
        <v>8.2473255827867433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6847</v>
      </c>
      <c r="E56" s="49">
        <f t="shared" si="37"/>
        <v>2</v>
      </c>
      <c r="F56" s="3">
        <f t="shared" si="38"/>
        <v>2.9209872937052721E-4</v>
      </c>
      <c r="G56" s="2">
        <v>0.5</v>
      </c>
      <c r="H56" s="3">
        <f t="shared" si="39"/>
        <v>1.4594279042615295E-3</v>
      </c>
      <c r="I56" s="3">
        <f t="shared" si="40"/>
        <v>0.99854057209573843</v>
      </c>
      <c r="J56" s="5">
        <f t="shared" ref="J56:J72" si="47">I55*J55</f>
        <v>99811.391927574499</v>
      </c>
      <c r="K56" s="5">
        <f t="shared" si="41"/>
        <v>145.66753054228619</v>
      </c>
      <c r="L56" s="5">
        <f t="shared" si="42"/>
        <v>498692.79081151681</v>
      </c>
      <c r="M56" s="5">
        <f t="shared" si="32"/>
        <v>7003841.0689108875</v>
      </c>
      <c r="N56" s="33">
        <f t="shared" si="43"/>
        <v>70.170758403940908</v>
      </c>
      <c r="O56" s="4"/>
      <c r="Q56" s="27" t="s">
        <v>38</v>
      </c>
      <c r="R56" s="29">
        <f t="shared" si="33"/>
        <v>99811.391927574499</v>
      </c>
      <c r="S56" s="29">
        <f t="shared" si="34"/>
        <v>498692.79081151681</v>
      </c>
      <c r="T56" s="35">
        <f t="shared" si="35"/>
        <v>70.170758403940908</v>
      </c>
      <c r="U56" s="42">
        <v>0.96170886472285344</v>
      </c>
      <c r="V56" s="43">
        <f>1-U56</f>
        <v>3.829113527714656E-2</v>
      </c>
      <c r="W56" s="29">
        <f t="shared" si="44"/>
        <v>479597.27769681526</v>
      </c>
      <c r="X56" s="29">
        <f t="shared" si="36"/>
        <v>6195951.5888550449</v>
      </c>
      <c r="Y56" s="35">
        <f t="shared" si="45"/>
        <v>62.076597362262753</v>
      </c>
      <c r="Z56" s="36">
        <f t="shared" si="46"/>
        <v>8.0941610416781558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6982</v>
      </c>
      <c r="E57" s="49">
        <f t="shared" si="37"/>
        <v>2</v>
      </c>
      <c r="F57" s="3">
        <f t="shared" si="38"/>
        <v>2.8645087367516471E-4</v>
      </c>
      <c r="G57" s="2">
        <v>0.5</v>
      </c>
      <c r="H57" s="3">
        <f t="shared" si="39"/>
        <v>1.4312294260770001E-3</v>
      </c>
      <c r="I57" s="3">
        <f t="shared" si="40"/>
        <v>0.99856877057392301</v>
      </c>
      <c r="J57" s="5">
        <f t="shared" si="47"/>
        <v>99665.724397032216</v>
      </c>
      <c r="K57" s="5">
        <f t="shared" si="41"/>
        <v>142.64451752831289</v>
      </c>
      <c r="L57" s="5">
        <f t="shared" si="42"/>
        <v>497972.01069134026</v>
      </c>
      <c r="M57" s="5">
        <f t="shared" si="32"/>
        <v>6505148.2780993702</v>
      </c>
      <c r="N57" s="33">
        <f t="shared" si="43"/>
        <v>65.269663341684165</v>
      </c>
      <c r="O57" s="4"/>
      <c r="Q57" s="27" t="s">
        <v>40</v>
      </c>
      <c r="R57" s="29">
        <f t="shared" si="33"/>
        <v>99665.724397032216</v>
      </c>
      <c r="S57" s="29">
        <f t="shared" si="34"/>
        <v>497972.01069134026</v>
      </c>
      <c r="T57" s="35">
        <f t="shared" si="35"/>
        <v>65.269663341684165</v>
      </c>
      <c r="U57" s="42">
        <v>0.96170886472285344</v>
      </c>
      <c r="V57" s="43">
        <f>1-U57</f>
        <v>3.829113527714656E-2</v>
      </c>
      <c r="W57" s="29">
        <f t="shared" si="44"/>
        <v>478904.09706572548</v>
      </c>
      <c r="X57" s="29">
        <f t="shared" si="36"/>
        <v>5716354.3111582296</v>
      </c>
      <c r="Y57" s="35">
        <f t="shared" si="45"/>
        <v>57.355267778783613</v>
      </c>
      <c r="Z57" s="36">
        <f t="shared" si="46"/>
        <v>7.9143955629005518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7957</v>
      </c>
      <c r="E58" s="49">
        <f t="shared" si="37"/>
        <v>11</v>
      </c>
      <c r="F58" s="3">
        <f t="shared" si="38"/>
        <v>1.3824305642830212E-3</v>
      </c>
      <c r="G58" s="2">
        <v>0.5</v>
      </c>
      <c r="H58" s="3">
        <f t="shared" si="39"/>
        <v>6.8883461707057421E-3</v>
      </c>
      <c r="I58" s="3">
        <f t="shared" si="40"/>
        <v>0.99311165382929423</v>
      </c>
      <c r="J58" s="5">
        <f t="shared" si="47"/>
        <v>99523.079879503901</v>
      </c>
      <c r="K58" s="5">
        <f t="shared" si="41"/>
        <v>685.54942618482244</v>
      </c>
      <c r="L58" s="5">
        <f t="shared" si="42"/>
        <v>495901.52583205746</v>
      </c>
      <c r="M58" s="5">
        <f t="shared" si="32"/>
        <v>6007176.2674080301</v>
      </c>
      <c r="N58" s="33">
        <f t="shared" si="43"/>
        <v>60.359629893700337</v>
      </c>
      <c r="O58" s="4"/>
      <c r="Q58" s="27" t="s">
        <v>42</v>
      </c>
      <c r="R58" s="29">
        <f t="shared" si="33"/>
        <v>99523.079879503901</v>
      </c>
      <c r="S58" s="29">
        <f t="shared" si="34"/>
        <v>495901.52583205746</v>
      </c>
      <c r="T58" s="35">
        <f t="shared" si="35"/>
        <v>60.359629893700337</v>
      </c>
      <c r="U58" s="42">
        <v>0.96170886472285344</v>
      </c>
      <c r="V58" s="43">
        <f>1-U58</f>
        <v>3.829113527714656E-2</v>
      </c>
      <c r="W58" s="29">
        <f t="shared" si="44"/>
        <v>476912.89342227875</v>
      </c>
      <c r="X58" s="29">
        <f t="shared" si="36"/>
        <v>5237450.2140925042</v>
      </c>
      <c r="Y58" s="35">
        <f t="shared" si="45"/>
        <v>52.625483661012801</v>
      </c>
      <c r="Z58" s="36">
        <f t="shared" si="46"/>
        <v>7.7341462326875359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8973</v>
      </c>
      <c r="E59" s="49">
        <f t="shared" si="37"/>
        <v>14</v>
      </c>
      <c r="F59" s="3">
        <f t="shared" si="38"/>
        <v>1.5602362643486014E-3</v>
      </c>
      <c r="G59" s="2">
        <v>0.5</v>
      </c>
      <c r="H59" s="3">
        <f t="shared" si="39"/>
        <v>7.7708703374777975E-3</v>
      </c>
      <c r="I59" s="3">
        <f t="shared" si="40"/>
        <v>0.99222912966252219</v>
      </c>
      <c r="J59" s="5">
        <f t="shared" si="47"/>
        <v>98837.530453319079</v>
      </c>
      <c r="K59" s="5">
        <f t="shared" si="41"/>
        <v>768.05363362925573</v>
      </c>
      <c r="L59" s="5">
        <f t="shared" si="42"/>
        <v>492267.51818252227</v>
      </c>
      <c r="M59" s="5">
        <f t="shared" si="32"/>
        <v>5511274.7415759722</v>
      </c>
      <c r="N59" s="33">
        <f t="shared" si="43"/>
        <v>55.760951495838363</v>
      </c>
      <c r="O59" s="4"/>
      <c r="Q59" s="27" t="s">
        <v>44</v>
      </c>
      <c r="R59" s="29">
        <f t="shared" si="33"/>
        <v>98837.530453319079</v>
      </c>
      <c r="S59" s="29">
        <f t="shared" si="34"/>
        <v>492267.51818252227</v>
      </c>
      <c r="T59" s="35">
        <f t="shared" si="35"/>
        <v>55.760951495838363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474098.75558051805</v>
      </c>
      <c r="X59" s="29">
        <f t="shared" si="36"/>
        <v>4760537.3206702257</v>
      </c>
      <c r="Y59" s="35">
        <f t="shared" si="45"/>
        <v>48.165279917820541</v>
      </c>
      <c r="Z59" s="36">
        <f t="shared" si="46"/>
        <v>7.5956715780178214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9065</v>
      </c>
      <c r="E60" s="49">
        <f t="shared" si="37"/>
        <v>11</v>
      </c>
      <c r="F60" s="3">
        <f t="shared" si="38"/>
        <v>1.2134583563154992E-3</v>
      </c>
      <c r="G60" s="2">
        <v>0.5</v>
      </c>
      <c r="H60" s="3">
        <f t="shared" si="39"/>
        <v>6.0489414352488322E-3</v>
      </c>
      <c r="I60" s="3">
        <f t="shared" si="40"/>
        <v>0.99395105856475119</v>
      </c>
      <c r="J60" s="5">
        <f t="shared" si="47"/>
        <v>98069.476819689822</v>
      </c>
      <c r="K60" s="5">
        <f t="shared" si="41"/>
        <v>593.21652186779659</v>
      </c>
      <c r="L60" s="5">
        <f t="shared" si="42"/>
        <v>488864.34279377956</v>
      </c>
      <c r="M60" s="5">
        <f t="shared" si="32"/>
        <v>5019007.2233934496</v>
      </c>
      <c r="N60" s="33">
        <f t="shared" si="43"/>
        <v>51.178076871169381</v>
      </c>
      <c r="O60" s="4"/>
      <c r="Q60" s="27" t="s">
        <v>46</v>
      </c>
      <c r="R60" s="29">
        <f t="shared" si="33"/>
        <v>98069.476819689822</v>
      </c>
      <c r="S60" s="29">
        <f t="shared" si="34"/>
        <v>488864.34279377956</v>
      </c>
      <c r="T60" s="35">
        <f t="shared" si="35"/>
        <v>51.178076871169381</v>
      </c>
      <c r="U60" s="42">
        <v>0.95736753435116873</v>
      </c>
      <c r="V60" s="43">
        <f t="shared" si="48"/>
        <v>4.2632465648831275E-2</v>
      </c>
      <c r="W60" s="29">
        <f t="shared" si="44"/>
        <v>468022.85049268528</v>
      </c>
      <c r="X60" s="29">
        <f t="shared" si="36"/>
        <v>4286438.5650897073</v>
      </c>
      <c r="Y60" s="35">
        <f t="shared" si="45"/>
        <v>43.708182240746908</v>
      </c>
      <c r="Z60" s="36">
        <f t="shared" si="46"/>
        <v>7.4698946304224734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8936</v>
      </c>
      <c r="E61" s="49">
        <f t="shared" si="37"/>
        <v>19</v>
      </c>
      <c r="F61" s="3">
        <f t="shared" si="38"/>
        <v>2.1262309758281108E-3</v>
      </c>
      <c r="G61" s="2">
        <v>0.5</v>
      </c>
      <c r="H61" s="3">
        <f t="shared" si="39"/>
        <v>1.0574942950965657E-2</v>
      </c>
      <c r="I61" s="3">
        <f t="shared" si="40"/>
        <v>0.98942505704903438</v>
      </c>
      <c r="J61" s="5">
        <f t="shared" si="47"/>
        <v>97476.260297822024</v>
      </c>
      <c r="K61" s="5">
        <f t="shared" si="41"/>
        <v>1030.8058917229466</v>
      </c>
      <c r="L61" s="5">
        <f t="shared" si="42"/>
        <v>484804.28675980278</v>
      </c>
      <c r="M61" s="5">
        <f t="shared" si="32"/>
        <v>4530142.8805996701</v>
      </c>
      <c r="N61" s="33">
        <f t="shared" si="43"/>
        <v>46.47431966263985</v>
      </c>
      <c r="O61" s="4"/>
      <c r="Q61" s="27" t="s">
        <v>48</v>
      </c>
      <c r="R61" s="29">
        <f t="shared" si="33"/>
        <v>97476.260297822024</v>
      </c>
      <c r="S61" s="29">
        <f t="shared" si="34"/>
        <v>484804.28675980278</v>
      </c>
      <c r="T61" s="35">
        <f t="shared" si="35"/>
        <v>46.47431966263985</v>
      </c>
      <c r="U61" s="42">
        <v>0.95681081085376496</v>
      </c>
      <c r="V61" s="43">
        <f t="shared" si="48"/>
        <v>4.3189189146235041E-2</v>
      </c>
      <c r="W61" s="29">
        <f t="shared" si="44"/>
        <v>463865.98272002809</v>
      </c>
      <c r="X61" s="29">
        <f t="shared" si="36"/>
        <v>3818415.7145970222</v>
      </c>
      <c r="Y61" s="35">
        <f t="shared" si="45"/>
        <v>39.172776047526924</v>
      </c>
      <c r="Z61" s="36">
        <f t="shared" si="46"/>
        <v>7.3015436151129265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10231</v>
      </c>
      <c r="E62" s="49">
        <f t="shared" si="37"/>
        <v>37</v>
      </c>
      <c r="F62" s="3">
        <f t="shared" si="38"/>
        <v>3.616459779102727E-3</v>
      </c>
      <c r="G62" s="2">
        <v>0.5</v>
      </c>
      <c r="H62" s="3">
        <f t="shared" si="39"/>
        <v>1.7920278975153775E-2</v>
      </c>
      <c r="I62" s="3">
        <f t="shared" si="40"/>
        <v>0.9820797210248462</v>
      </c>
      <c r="J62" s="5">
        <f t="shared" si="47"/>
        <v>96445.454406099088</v>
      </c>
      <c r="K62" s="5">
        <f t="shared" si="41"/>
        <v>1728.3294488427696</v>
      </c>
      <c r="L62" s="5">
        <f t="shared" si="42"/>
        <v>477906.44840838847</v>
      </c>
      <c r="M62" s="5">
        <f t="shared" si="32"/>
        <v>4045338.593839867</v>
      </c>
      <c r="N62" s="33">
        <f t="shared" si="43"/>
        <v>41.944315766363843</v>
      </c>
      <c r="O62" s="4"/>
      <c r="Q62" s="27" t="s">
        <v>50</v>
      </c>
      <c r="R62" s="29">
        <f t="shared" si="33"/>
        <v>96445.454406099088</v>
      </c>
      <c r="S62" s="29">
        <f t="shared" si="34"/>
        <v>477906.44840838847</v>
      </c>
      <c r="T62" s="35">
        <f t="shared" si="35"/>
        <v>41.944315766363843</v>
      </c>
      <c r="U62" s="42">
        <v>0.94800928093814252</v>
      </c>
      <c r="V62" s="43">
        <f t="shared" si="48"/>
        <v>5.1990719061857482E-2</v>
      </c>
      <c r="W62" s="29">
        <f t="shared" si="44"/>
        <v>453059.74851133785</v>
      </c>
      <c r="X62" s="29">
        <f t="shared" si="36"/>
        <v>3354549.731876994</v>
      </c>
      <c r="Y62" s="35">
        <f t="shared" si="45"/>
        <v>34.781833447039638</v>
      </c>
      <c r="Z62" s="36">
        <f t="shared" si="46"/>
        <v>7.1624823193242051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10662</v>
      </c>
      <c r="E63" s="49">
        <f t="shared" si="37"/>
        <v>40</v>
      </c>
      <c r="F63" s="3">
        <f t="shared" si="38"/>
        <v>3.7516413430876009E-3</v>
      </c>
      <c r="G63" s="2">
        <v>0.5</v>
      </c>
      <c r="H63" s="3">
        <f t="shared" si="39"/>
        <v>1.8583906337112058E-2</v>
      </c>
      <c r="I63" s="3">
        <f t="shared" si="40"/>
        <v>0.98141609366288796</v>
      </c>
      <c r="J63" s="5">
        <f t="shared" si="47"/>
        <v>94717.12495725631</v>
      </c>
      <c r="K63" s="5">
        <f t="shared" si="41"/>
        <v>1760.2141787261901</v>
      </c>
      <c r="L63" s="5">
        <f t="shared" si="42"/>
        <v>469185.08933946607</v>
      </c>
      <c r="M63" s="5">
        <f t="shared" si="32"/>
        <v>3567432.1454314785</v>
      </c>
      <c r="N63" s="33">
        <f t="shared" si="43"/>
        <v>37.664067052725464</v>
      </c>
      <c r="O63" s="4"/>
      <c r="Q63" s="27" t="s">
        <v>52</v>
      </c>
      <c r="R63" s="29">
        <f t="shared" si="33"/>
        <v>94717.12495725631</v>
      </c>
      <c r="S63" s="29">
        <f t="shared" si="34"/>
        <v>469185.08933946607</v>
      </c>
      <c r="T63" s="35">
        <f t="shared" si="35"/>
        <v>37.664067052725464</v>
      </c>
      <c r="U63" s="42">
        <v>0.94216194080535964</v>
      </c>
      <c r="V63" s="43">
        <f t="shared" si="48"/>
        <v>5.7838059194640357E-2</v>
      </c>
      <c r="W63" s="29">
        <f t="shared" si="44"/>
        <v>442048.33436900738</v>
      </c>
      <c r="X63" s="29">
        <f t="shared" si="36"/>
        <v>2901489.9833656563</v>
      </c>
      <c r="Y63" s="35">
        <f t="shared" si="45"/>
        <v>30.63321426484422</v>
      </c>
      <c r="Z63" s="36">
        <f t="shared" si="46"/>
        <v>7.0308527878812441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11444</v>
      </c>
      <c r="E64" s="49">
        <f t="shared" si="37"/>
        <v>51</v>
      </c>
      <c r="F64" s="3">
        <f t="shared" si="38"/>
        <v>4.456483746941629E-3</v>
      </c>
      <c r="G64" s="2">
        <v>0.5</v>
      </c>
      <c r="H64" s="3">
        <f t="shared" si="39"/>
        <v>2.2036901006783915E-2</v>
      </c>
      <c r="I64" s="3">
        <f t="shared" si="40"/>
        <v>0.9779630989932161</v>
      </c>
      <c r="J64" s="5">
        <f t="shared" si="47"/>
        <v>92956.910778530117</v>
      </c>
      <c r="K64" s="5">
        <f t="shared" si="41"/>
        <v>2048.482240722913</v>
      </c>
      <c r="L64" s="5">
        <f t="shared" si="42"/>
        <v>459663.34829084337</v>
      </c>
      <c r="M64" s="5">
        <f t="shared" si="32"/>
        <v>3098247.0560920127</v>
      </c>
      <c r="N64" s="33">
        <f t="shared" si="43"/>
        <v>33.329927061298193</v>
      </c>
      <c r="O64" s="4"/>
      <c r="Q64" s="27" t="s">
        <v>54</v>
      </c>
      <c r="R64" s="29">
        <f t="shared" si="33"/>
        <v>92956.910778530117</v>
      </c>
      <c r="S64" s="29">
        <f t="shared" si="34"/>
        <v>459663.34829084337</v>
      </c>
      <c r="T64" s="35">
        <f t="shared" si="35"/>
        <v>33.329927061298193</v>
      </c>
      <c r="U64" s="42">
        <v>0.92489605986448908</v>
      </c>
      <c r="V64" s="43">
        <f t="shared" si="48"/>
        <v>7.5103940135510916E-2</v>
      </c>
      <c r="W64" s="29">
        <f t="shared" si="44"/>
        <v>425140.81969831936</v>
      </c>
      <c r="X64" s="29">
        <f t="shared" si="36"/>
        <v>2459441.6489966488</v>
      </c>
      <c r="Y64" s="35">
        <f t="shared" si="45"/>
        <v>26.457867719553093</v>
      </c>
      <c r="Z64" s="36">
        <f t="shared" si="46"/>
        <v>6.8720593417450999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9757</v>
      </c>
      <c r="E65" s="49">
        <f t="shared" si="37"/>
        <v>59</v>
      </c>
      <c r="F65" s="3">
        <f t="shared" si="38"/>
        <v>6.046940657989136E-3</v>
      </c>
      <c r="G65" s="2">
        <v>0.5</v>
      </c>
      <c r="H65" s="3">
        <f t="shared" si="39"/>
        <v>2.9784441415518201E-2</v>
      </c>
      <c r="I65" s="3">
        <f t="shared" si="40"/>
        <v>0.97021555858448183</v>
      </c>
      <c r="J65" s="5">
        <f t="shared" si="47"/>
        <v>90908.428537807209</v>
      </c>
      <c r="K65" s="5">
        <f t="shared" si="41"/>
        <v>2707.6567639611417</v>
      </c>
      <c r="L65" s="5">
        <f t="shared" si="42"/>
        <v>447773.00077913317</v>
      </c>
      <c r="M65" s="5">
        <f t="shared" si="32"/>
        <v>2638583.7078011693</v>
      </c>
      <c r="N65" s="33">
        <f t="shared" si="43"/>
        <v>29.024632261725092</v>
      </c>
      <c r="O65" s="4"/>
      <c r="Q65" s="27" t="s">
        <v>56</v>
      </c>
      <c r="R65" s="29">
        <f t="shared" si="33"/>
        <v>90908.428537807209</v>
      </c>
      <c r="S65" s="29">
        <f t="shared" si="34"/>
        <v>447773.00077913317</v>
      </c>
      <c r="T65" s="35">
        <f t="shared" si="35"/>
        <v>29.024632261725092</v>
      </c>
      <c r="U65" s="42">
        <v>0.89970667843387275</v>
      </c>
      <c r="V65" s="43">
        <f t="shared" si="48"/>
        <v>0.10029332156612725</v>
      </c>
      <c r="W65" s="29">
        <f t="shared" si="44"/>
        <v>402864.35922336183</v>
      </c>
      <c r="X65" s="29">
        <f t="shared" si="36"/>
        <v>2034300.8292983293</v>
      </c>
      <c r="Y65" s="35">
        <f t="shared" si="45"/>
        <v>22.377472166426237</v>
      </c>
      <c r="Z65" s="36">
        <f t="shared" si="46"/>
        <v>6.6471600952988545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7897</v>
      </c>
      <c r="E66" s="49">
        <f t="shared" si="37"/>
        <v>68</v>
      </c>
      <c r="F66" s="3">
        <f t="shared" si="38"/>
        <v>8.6108648853995187E-3</v>
      </c>
      <c r="G66" s="2">
        <v>0.5</v>
      </c>
      <c r="H66" s="3">
        <f t="shared" si="39"/>
        <v>4.2147018718234786E-2</v>
      </c>
      <c r="I66" s="3">
        <f t="shared" si="40"/>
        <v>0.95785298128176521</v>
      </c>
      <c r="J66" s="5">
        <f t="shared" si="47"/>
        <v>88200.771773846063</v>
      </c>
      <c r="K66" s="5">
        <f t="shared" si="41"/>
        <v>3717.3995789150445</v>
      </c>
      <c r="L66" s="5">
        <f t="shared" si="42"/>
        <v>431710.35992194264</v>
      </c>
      <c r="M66" s="5">
        <f t="shared" si="32"/>
        <v>2190810.707022036</v>
      </c>
      <c r="N66" s="33">
        <f t="shared" si="43"/>
        <v>24.838906315235569</v>
      </c>
      <c r="O66" s="4"/>
      <c r="Q66" s="27" t="s">
        <v>58</v>
      </c>
      <c r="R66" s="29">
        <f t="shared" si="33"/>
        <v>88200.771773846063</v>
      </c>
      <c r="S66" s="29">
        <f t="shared" si="34"/>
        <v>431710.35992194264</v>
      </c>
      <c r="T66" s="35">
        <f t="shared" si="35"/>
        <v>24.838906315235569</v>
      </c>
      <c r="U66" s="42">
        <v>0.86438699185239576</v>
      </c>
      <c r="V66" s="43">
        <f t="shared" si="48"/>
        <v>0.13561300814760424</v>
      </c>
      <c r="W66" s="29">
        <f t="shared" si="44"/>
        <v>373164.81936444307</v>
      </c>
      <c r="X66" s="29">
        <f t="shared" si="36"/>
        <v>1631436.4700749675</v>
      </c>
      <c r="Y66" s="35">
        <f t="shared" si="45"/>
        <v>18.496850279928424</v>
      </c>
      <c r="Z66" s="36">
        <f t="shared" si="46"/>
        <v>6.3420560353071451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6435</v>
      </c>
      <c r="E67" s="49">
        <f t="shared" si="37"/>
        <v>83</v>
      </c>
      <c r="F67" s="3">
        <f t="shared" si="38"/>
        <v>1.2898212898212899E-2</v>
      </c>
      <c r="G67" s="2">
        <v>0.5</v>
      </c>
      <c r="H67" s="3">
        <f t="shared" si="39"/>
        <v>6.247647722995861E-2</v>
      </c>
      <c r="I67" s="3">
        <f t="shared" si="40"/>
        <v>0.93752352277004136</v>
      </c>
      <c r="J67" s="5">
        <f t="shared" si="47"/>
        <v>84483.372194931013</v>
      </c>
      <c r="K67" s="5">
        <f t="shared" si="41"/>
        <v>5278.2234792467261</v>
      </c>
      <c r="L67" s="5">
        <f t="shared" si="42"/>
        <v>409221.30227653822</v>
      </c>
      <c r="M67" s="5">
        <f t="shared" si="32"/>
        <v>1759100.3471000935</v>
      </c>
      <c r="N67" s="33">
        <f t="shared" si="43"/>
        <v>20.821852885337822</v>
      </c>
      <c r="O67" s="4"/>
      <c r="Q67" s="27" t="s">
        <v>60</v>
      </c>
      <c r="R67" s="29">
        <f t="shared" si="33"/>
        <v>84483.372194931013</v>
      </c>
      <c r="S67" s="29">
        <f t="shared" si="34"/>
        <v>409221.30227653822</v>
      </c>
      <c r="T67" s="35">
        <f t="shared" si="35"/>
        <v>20.821852885337822</v>
      </c>
      <c r="U67" s="42">
        <v>0.82345390469096191</v>
      </c>
      <c r="V67" s="43">
        <f t="shared" si="48"/>
        <v>0.17654609530903809</v>
      </c>
      <c r="W67" s="29">
        <f t="shared" si="44"/>
        <v>336974.8792423358</v>
      </c>
      <c r="X67" s="29">
        <f t="shared" si="36"/>
        <v>1258271.6507105245</v>
      </c>
      <c r="Y67" s="35">
        <f t="shared" si="45"/>
        <v>14.893719533439985</v>
      </c>
      <c r="Z67" s="36">
        <f t="shared" si="46"/>
        <v>5.9281333518978379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5237</v>
      </c>
      <c r="E68" s="49">
        <f t="shared" si="37"/>
        <v>101</v>
      </c>
      <c r="F68" s="3">
        <f t="shared" si="38"/>
        <v>1.9285850677869008E-2</v>
      </c>
      <c r="G68" s="2">
        <v>0.5</v>
      </c>
      <c r="H68" s="3">
        <f t="shared" si="39"/>
        <v>9.1993806357591745E-2</v>
      </c>
      <c r="I68" s="3">
        <f t="shared" si="40"/>
        <v>0.9080061936424082</v>
      </c>
      <c r="J68" s="5">
        <f t="shared" si="47"/>
        <v>79205.148715684278</v>
      </c>
      <c r="K68" s="5">
        <f t="shared" si="41"/>
        <v>7286.3831134749162</v>
      </c>
      <c r="L68" s="5">
        <f t="shared" si="42"/>
        <v>377809.78579473402</v>
      </c>
      <c r="M68" s="5">
        <f t="shared" si="32"/>
        <v>1349879.0448235553</v>
      </c>
      <c r="N68" s="33">
        <f t="shared" si="43"/>
        <v>17.042819396363949</v>
      </c>
      <c r="O68" s="4"/>
      <c r="Q68" s="27" t="s">
        <v>62</v>
      </c>
      <c r="R68" s="29">
        <f t="shared" si="33"/>
        <v>79205.148715684278</v>
      </c>
      <c r="S68" s="29">
        <f t="shared" si="34"/>
        <v>377809.78579473402</v>
      </c>
      <c r="T68" s="35">
        <f t="shared" si="35"/>
        <v>17.042819396363949</v>
      </c>
      <c r="U68" s="42">
        <v>0.7557222850963411</v>
      </c>
      <c r="V68" s="43">
        <f t="shared" si="48"/>
        <v>0.2442777149036589</v>
      </c>
      <c r="W68" s="29">
        <f t="shared" si="44"/>
        <v>285519.27465255553</v>
      </c>
      <c r="X68" s="29">
        <f t="shared" si="36"/>
        <v>921296.77146818885</v>
      </c>
      <c r="Y68" s="35">
        <f t="shared" si="45"/>
        <v>11.631778822552135</v>
      </c>
      <c r="Z68" s="36">
        <f t="shared" si="46"/>
        <v>5.4110405738118139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3511</v>
      </c>
      <c r="E69" s="49">
        <f t="shared" si="37"/>
        <v>138</v>
      </c>
      <c r="F69" s="3">
        <f t="shared" si="38"/>
        <v>3.9305041298775274E-2</v>
      </c>
      <c r="G69" s="2">
        <v>0.5</v>
      </c>
      <c r="H69" s="3">
        <f t="shared" si="39"/>
        <v>0.17894190871369292</v>
      </c>
      <c r="I69" s="3">
        <f t="shared" si="40"/>
        <v>0.82105809128630702</v>
      </c>
      <c r="J69" s="5">
        <f t="shared" si="47"/>
        <v>71918.765602209358</v>
      </c>
      <c r="K69" s="5">
        <f t="shared" si="41"/>
        <v>12869.281189192025</v>
      </c>
      <c r="L69" s="5">
        <f t="shared" si="42"/>
        <v>327420.6250380667</v>
      </c>
      <c r="M69" s="5">
        <f t="shared" si="32"/>
        <v>972069.25902882125</v>
      </c>
      <c r="N69" s="33">
        <f t="shared" si="43"/>
        <v>13.516211671449476</v>
      </c>
      <c r="O69" s="4"/>
      <c r="Q69" s="27" t="s">
        <v>64</v>
      </c>
      <c r="R69" s="29">
        <f t="shared" si="33"/>
        <v>71918.765602209358</v>
      </c>
      <c r="S69" s="29">
        <f t="shared" si="34"/>
        <v>327420.6250380667</v>
      </c>
      <c r="T69" s="35">
        <f t="shared" si="35"/>
        <v>13.516211671449476</v>
      </c>
      <c r="U69" s="42">
        <v>0.69850988448397933</v>
      </c>
      <c r="V69" s="43">
        <f t="shared" si="48"/>
        <v>0.30149011551602067</v>
      </c>
      <c r="W69" s="29">
        <f t="shared" si="44"/>
        <v>228706.54297301229</v>
      </c>
      <c r="X69" s="29">
        <f t="shared" si="36"/>
        <v>635777.49681563338</v>
      </c>
      <c r="Y69" s="35">
        <f t="shared" si="45"/>
        <v>8.8402170350390747</v>
      </c>
      <c r="Z69" s="36">
        <f t="shared" si="46"/>
        <v>4.675994636410401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2268</v>
      </c>
      <c r="E70" s="49">
        <f t="shared" si="37"/>
        <v>121</v>
      </c>
      <c r="F70" s="3">
        <f t="shared" si="38"/>
        <v>5.3350970017636681E-2</v>
      </c>
      <c r="G70" s="2">
        <v>0.5</v>
      </c>
      <c r="H70" s="3">
        <f t="shared" si="39"/>
        <v>0.23536276988912658</v>
      </c>
      <c r="I70" s="3">
        <f t="shared" si="40"/>
        <v>0.76463723011087348</v>
      </c>
      <c r="J70" s="5">
        <f t="shared" si="47"/>
        <v>59049.48441301733</v>
      </c>
      <c r="K70" s="5">
        <f t="shared" si="41"/>
        <v>13898.050211972564</v>
      </c>
      <c r="L70" s="5">
        <f t="shared" si="42"/>
        <v>260502.29653515527</v>
      </c>
      <c r="M70" s="5">
        <f t="shared" si="32"/>
        <v>644648.63399075461</v>
      </c>
      <c r="N70" s="33">
        <f t="shared" si="43"/>
        <v>10.917091663016167</v>
      </c>
      <c r="O70" s="4"/>
      <c r="Q70" s="27" t="s">
        <v>66</v>
      </c>
      <c r="R70" s="29">
        <f t="shared" si="33"/>
        <v>59049.48441301733</v>
      </c>
      <c r="S70" s="29">
        <f t="shared" si="34"/>
        <v>260502.29653515527</v>
      </c>
      <c r="T70" s="35">
        <f t="shared" si="35"/>
        <v>10.917091663016167</v>
      </c>
      <c r="U70" s="42">
        <v>0.67065690345363116</v>
      </c>
      <c r="V70" s="43">
        <f t="shared" si="48"/>
        <v>0.32934309654636884</v>
      </c>
      <c r="W70" s="29">
        <f t="shared" si="44"/>
        <v>174707.66353682682</v>
      </c>
      <c r="X70" s="29">
        <f t="shared" si="36"/>
        <v>407070.95384262106</v>
      </c>
      <c r="Y70" s="35">
        <f t="shared" si="45"/>
        <v>6.8937257943759986</v>
      </c>
      <c r="Z70" s="36">
        <f t="shared" si="46"/>
        <v>4.0233658686401688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1316</v>
      </c>
      <c r="E71" s="49">
        <f t="shared" si="49"/>
        <v>107</v>
      </c>
      <c r="F71" s="3">
        <f t="shared" si="38"/>
        <v>8.1306990881458971E-2</v>
      </c>
      <c r="G71" s="2">
        <v>0.5</v>
      </c>
      <c r="H71" s="3">
        <f t="shared" si="39"/>
        <v>0.33785917271866123</v>
      </c>
      <c r="I71" s="3">
        <f t="shared" si="40"/>
        <v>0.66214082728133872</v>
      </c>
      <c r="J71" s="5">
        <f t="shared" si="47"/>
        <v>45151.434201044765</v>
      </c>
      <c r="K71" s="5">
        <f t="shared" si="41"/>
        <v>15254.826206226051</v>
      </c>
      <c r="L71" s="5">
        <f t="shared" si="42"/>
        <v>187620.10548965866</v>
      </c>
      <c r="M71" s="5">
        <f>L71+M72</f>
        <v>384146.33745559934</v>
      </c>
      <c r="N71" s="33">
        <f t="shared" si="43"/>
        <v>8.5079542710674403</v>
      </c>
      <c r="O71" s="4"/>
      <c r="Q71" s="27" t="s">
        <v>68</v>
      </c>
      <c r="R71" s="29">
        <f t="shared" si="33"/>
        <v>45151.434201044765</v>
      </c>
      <c r="S71" s="29">
        <f t="shared" si="34"/>
        <v>187620.10548965866</v>
      </c>
      <c r="T71" s="35">
        <f t="shared" si="35"/>
        <v>8.5079542710674403</v>
      </c>
      <c r="U71" s="42">
        <v>0.63527807449444496</v>
      </c>
      <c r="V71" s="43">
        <f t="shared" si="48"/>
        <v>0.36472192550555504</v>
      </c>
      <c r="W71" s="29">
        <f t="shared" si="44"/>
        <v>119190.93935191499</v>
      </c>
      <c r="X71" s="29">
        <f>X72+W71</f>
        <v>232363.29030579427</v>
      </c>
      <c r="Y71" s="35">
        <f t="shared" si="45"/>
        <v>5.1463102870920006</v>
      </c>
      <c r="Z71" s="36">
        <f t="shared" si="46"/>
        <v>3.3616439839754397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894</v>
      </c>
      <c r="E72" s="50">
        <f t="shared" si="49"/>
        <v>136</v>
      </c>
      <c r="F72" s="17">
        <f t="shared" si="38"/>
        <v>0.15212527964205816</v>
      </c>
      <c r="G72" s="12"/>
      <c r="H72" s="17">
        <v>1</v>
      </c>
      <c r="I72" s="17">
        <f t="shared" si="40"/>
        <v>0</v>
      </c>
      <c r="J72" s="21">
        <f t="shared" si="47"/>
        <v>29896.607994818711</v>
      </c>
      <c r="K72" s="21">
        <f t="shared" si="41"/>
        <v>29896.607994818711</v>
      </c>
      <c r="L72" s="21">
        <f>K72/F72</f>
        <v>196526.23196594065</v>
      </c>
      <c r="M72" s="21">
        <f>L72</f>
        <v>196526.23196594065</v>
      </c>
      <c r="N72" s="34">
        <f t="shared" si="43"/>
        <v>6.5735294117647065</v>
      </c>
      <c r="O72" s="4"/>
      <c r="Q72" s="30" t="s">
        <v>69</v>
      </c>
      <c r="R72" s="31">
        <f t="shared" si="33"/>
        <v>29896.607994818711</v>
      </c>
      <c r="S72" s="31">
        <f t="shared" si="34"/>
        <v>196526.23196594065</v>
      </c>
      <c r="T72" s="38">
        <f t="shared" si="35"/>
        <v>6.5735294117647065</v>
      </c>
      <c r="U72" s="44">
        <v>0.57586384179742911</v>
      </c>
      <c r="V72" s="45">
        <f t="shared" si="48"/>
        <v>0.42413615820257089</v>
      </c>
      <c r="W72" s="31">
        <f t="shared" si="44"/>
        <v>113172.3509538793</v>
      </c>
      <c r="X72" s="31">
        <f>W72</f>
        <v>113172.3509538793</v>
      </c>
      <c r="Y72" s="38">
        <f t="shared" si="45"/>
        <v>3.7854579012272178</v>
      </c>
      <c r="Z72" s="37">
        <f t="shared" si="46"/>
        <v>2.7880715105374887</v>
      </c>
    </row>
    <row r="73" spans="1:26" s="2" customFormat="1" ht="13.2" x14ac:dyDescent="0.25">
      <c r="B73" s="2" t="s">
        <v>70</v>
      </c>
      <c r="D73" s="25">
        <f>SUM(D54:D72)</f>
        <v>124599</v>
      </c>
      <c r="E73" s="25">
        <f>SUM(E54:E72)</f>
        <v>1002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71.706312570896429</v>
      </c>
      <c r="F78" s="54">
        <f>$Y$4</f>
        <v>65.131586580516867</v>
      </c>
      <c r="G78" s="54">
        <f>E78-F78</f>
        <v>6.5747259903795623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78.714467269634312</v>
      </c>
      <c r="F79" s="54">
        <f>$Y$29</f>
        <v>69.896739128000974</v>
      </c>
      <c r="G79" s="54">
        <f t="shared" ref="G79:G80" si="50">E79-F79</f>
        <v>8.8177281416333386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75.029546109704881</v>
      </c>
      <c r="F80" s="54">
        <f>$Y$54</f>
        <v>66.759535067569843</v>
      </c>
      <c r="G80" s="54">
        <f t="shared" si="50"/>
        <v>8.2700110421350388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66" workbookViewId="0">
      <selection activeCell="D29" sqref="D29:D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9" t="s">
        <v>87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 x14ac:dyDescent="0.25">
      <c r="A2" s="7"/>
      <c r="B2" s="6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8" t="s">
        <v>15</v>
      </c>
      <c r="V2" s="68" t="s">
        <v>16</v>
      </c>
      <c r="W2" s="69" t="s">
        <v>17</v>
      </c>
      <c r="X2" s="69" t="s">
        <v>18</v>
      </c>
      <c r="Y2" s="70" t="s">
        <v>19</v>
      </c>
      <c r="Z2" s="70" t="s">
        <v>20</v>
      </c>
    </row>
    <row r="3" spans="1:26" s="10" customFormat="1" ht="23.25" customHeight="1" thickBot="1" x14ac:dyDescent="0.35">
      <c r="B3" s="6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69"/>
      <c r="X3" s="69"/>
      <c r="Y3" s="70"/>
      <c r="Z3" s="70"/>
    </row>
    <row r="4" spans="1:26" s="2" customFormat="1" x14ac:dyDescent="0.25">
      <c r="A4" s="2">
        <v>1</v>
      </c>
      <c r="B4" s="1">
        <v>0</v>
      </c>
      <c r="C4" s="1">
        <v>1</v>
      </c>
      <c r="D4">
        <v>514</v>
      </c>
      <c r="E4">
        <v>1</v>
      </c>
      <c r="F4" s="3">
        <f>E4/D4</f>
        <v>1.9455252918287938E-3</v>
      </c>
      <c r="G4" s="2">
        <v>0.3</v>
      </c>
      <c r="H4" s="18">
        <f>C4*F4/(1+(1-G4)*C4*F4)</f>
        <v>1.9428793471925395E-3</v>
      </c>
      <c r="I4" s="18">
        <f>1-H4</f>
        <v>0.99805712065280749</v>
      </c>
      <c r="J4" s="41">
        <v>100000</v>
      </c>
      <c r="K4" s="20">
        <f>J4*H4</f>
        <v>194.28793471925394</v>
      </c>
      <c r="L4" s="20">
        <f>C4*(J5+G4*K4)</f>
        <v>99863.998445696532</v>
      </c>
      <c r="M4" s="5">
        <f t="shared" ref="M4:M20" si="0">L4+M5</f>
        <v>7257478.0995506439</v>
      </c>
      <c r="N4" s="32">
        <f>M4/J4</f>
        <v>72.574780995506444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99863.998445696532</v>
      </c>
      <c r="T4" s="35">
        <f t="shared" ref="T4:T22" si="3">N4</f>
        <v>72.574780995506444</v>
      </c>
      <c r="U4" s="42">
        <v>0.96680194174873568</v>
      </c>
      <c r="V4" s="43">
        <f>1-U4</f>
        <v>3.3198058251264317E-2</v>
      </c>
      <c r="W4" s="29">
        <f>S4*U4</f>
        <v>96548.707608092125</v>
      </c>
      <c r="X4" s="29">
        <f t="shared" ref="X4:X20" si="4">X5+W4</f>
        <v>6571570.1039392296</v>
      </c>
      <c r="Y4" s="40">
        <f>X4/R4</f>
        <v>65.7157010393923</v>
      </c>
      <c r="Z4" s="36">
        <f>T4-Y4</f>
        <v>6.8590799561141438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2524</v>
      </c>
      <c r="E5">
        <v>3</v>
      </c>
      <c r="F5" s="3">
        <f t="shared" ref="F5:F22" si="5">E5/D5</f>
        <v>1.1885895404120444E-3</v>
      </c>
      <c r="G5" s="2">
        <v>0.4</v>
      </c>
      <c r="H5" s="3">
        <f t="shared" ref="H5:H21" si="6">C5*F5/(1+(1-G5)*C5*F5)</f>
        <v>4.7408343868520861E-3</v>
      </c>
      <c r="I5" s="3">
        <f t="shared" ref="I5:I22" si="7">1-H5</f>
        <v>0.99525916561314787</v>
      </c>
      <c r="J5" s="5">
        <f>I4*J4</f>
        <v>99805.71206528075</v>
      </c>
      <c r="K5" s="5">
        <f t="shared" ref="K5:K22" si="8">J5*H5</f>
        <v>473.16235176334112</v>
      </c>
      <c r="L5" s="5">
        <f t="shared" ref="L5:L21" si="9">C5*(J6+G5*K5)</f>
        <v>398087.25861689099</v>
      </c>
      <c r="M5" s="5">
        <f t="shared" si="0"/>
        <v>7157614.1011049477</v>
      </c>
      <c r="N5" s="33">
        <f t="shared" ref="N5:N22" si="10">M5/J5</f>
        <v>71.715475527325609</v>
      </c>
      <c r="O5" s="4"/>
      <c r="Q5" s="27" t="s">
        <v>36</v>
      </c>
      <c r="R5" s="29">
        <f t="shared" si="1"/>
        <v>99805.71206528075</v>
      </c>
      <c r="S5" s="29">
        <f t="shared" si="2"/>
        <v>398087.25861689099</v>
      </c>
      <c r="T5" s="35">
        <f t="shared" si="3"/>
        <v>71.715475527325609</v>
      </c>
      <c r="U5" s="42">
        <v>0.96680194174873568</v>
      </c>
      <c r="V5" s="43">
        <f>1-U5</f>
        <v>3.3198058251264317E-2</v>
      </c>
      <c r="W5" s="29">
        <f t="shared" ref="W5:W22" si="11">S5*U5</f>
        <v>384871.53461624135</v>
      </c>
      <c r="X5" s="29">
        <f t="shared" si="4"/>
        <v>6475021.396331137</v>
      </c>
      <c r="Y5" s="35">
        <f t="shared" ref="Y5:Y22" si="12">X5/R5</f>
        <v>64.876260710368626</v>
      </c>
      <c r="Z5" s="36">
        <f t="shared" ref="Z5:Z22" si="13">T5-Y5</f>
        <v>6.8392148169569822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3533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99332.549713517408</v>
      </c>
      <c r="K6" s="5">
        <f t="shared" si="8"/>
        <v>0</v>
      </c>
      <c r="L6" s="5">
        <f t="shared" si="9"/>
        <v>496662.74856758706</v>
      </c>
      <c r="M6" s="5">
        <f t="shared" si="0"/>
        <v>6759526.842488057</v>
      </c>
      <c r="N6" s="33">
        <f t="shared" si="10"/>
        <v>68.049464772454186</v>
      </c>
      <c r="O6" s="4"/>
      <c r="Q6" s="27" t="s">
        <v>38</v>
      </c>
      <c r="R6" s="29">
        <f t="shared" si="1"/>
        <v>99332.549713517408</v>
      </c>
      <c r="S6" s="29">
        <f t="shared" si="2"/>
        <v>496662.74856758706</v>
      </c>
      <c r="T6" s="35">
        <f t="shared" si="3"/>
        <v>68.049464772454186</v>
      </c>
      <c r="U6" s="42">
        <v>0.96680194174873568</v>
      </c>
      <c r="V6" s="43">
        <f>1-U6</f>
        <v>3.3198058251264317E-2</v>
      </c>
      <c r="W6" s="29">
        <f t="shared" si="11"/>
        <v>480174.50970940728</v>
      </c>
      <c r="X6" s="29">
        <f t="shared" si="4"/>
        <v>6090149.8617148958</v>
      </c>
      <c r="Y6" s="35">
        <f t="shared" si="12"/>
        <v>61.310717174575188</v>
      </c>
      <c r="Z6" s="36">
        <f t="shared" si="13"/>
        <v>6.7387475978789979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3514</v>
      </c>
      <c r="E7">
        <v>4</v>
      </c>
      <c r="F7" s="3">
        <f t="shared" si="5"/>
        <v>1.1383039271485487E-3</v>
      </c>
      <c r="G7" s="2">
        <v>0.5</v>
      </c>
      <c r="H7" s="3">
        <f t="shared" si="6"/>
        <v>5.6753688989784352E-3</v>
      </c>
      <c r="I7" s="3">
        <f t="shared" si="7"/>
        <v>0.99432463110102154</v>
      </c>
      <c r="J7" s="5">
        <f t="shared" si="14"/>
        <v>99332.549713517408</v>
      </c>
      <c r="K7" s="5">
        <f t="shared" si="8"/>
        <v>563.74886330032598</v>
      </c>
      <c r="L7" s="5">
        <f t="shared" si="9"/>
        <v>495253.37640933628</v>
      </c>
      <c r="M7" s="5">
        <f t="shared" si="0"/>
        <v>6262864.0939204702</v>
      </c>
      <c r="N7" s="33">
        <f t="shared" si="10"/>
        <v>63.049464772454186</v>
      </c>
      <c r="O7" s="4"/>
      <c r="Q7" s="27" t="s">
        <v>40</v>
      </c>
      <c r="R7" s="29">
        <f t="shared" si="1"/>
        <v>99332.549713517408</v>
      </c>
      <c r="S7" s="29">
        <f t="shared" si="2"/>
        <v>495253.37640933628</v>
      </c>
      <c r="T7" s="35">
        <f t="shared" si="3"/>
        <v>63.049464772454186</v>
      </c>
      <c r="U7" s="42">
        <v>0.96680194174873568</v>
      </c>
      <c r="V7" s="43">
        <f>1-U7</f>
        <v>3.3198058251264317E-2</v>
      </c>
      <c r="W7" s="29">
        <f t="shared" si="11"/>
        <v>478811.92597016378</v>
      </c>
      <c r="X7" s="29">
        <f t="shared" si="4"/>
        <v>5609975.3520054882</v>
      </c>
      <c r="Y7" s="35">
        <f t="shared" si="12"/>
        <v>56.47670746583151</v>
      </c>
      <c r="Z7" s="36">
        <f t="shared" si="13"/>
        <v>6.5727573066226768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3899</v>
      </c>
      <c r="E8">
        <v>5</v>
      </c>
      <c r="F8" s="3">
        <f t="shared" si="5"/>
        <v>1.2823800974608873E-3</v>
      </c>
      <c r="G8" s="2">
        <v>0.5</v>
      </c>
      <c r="H8" s="3">
        <f t="shared" si="6"/>
        <v>6.3914099450338747E-3</v>
      </c>
      <c r="I8" s="3">
        <f t="shared" si="7"/>
        <v>0.99360859005496616</v>
      </c>
      <c r="J8" s="5">
        <f t="shared" si="14"/>
        <v>98768.800850217085</v>
      </c>
      <c r="K8" s="5">
        <f t="shared" si="8"/>
        <v>631.27189601314774</v>
      </c>
      <c r="L8" s="5">
        <f t="shared" si="9"/>
        <v>492265.82451105257</v>
      </c>
      <c r="M8" s="5">
        <f t="shared" si="0"/>
        <v>5767610.7175111342</v>
      </c>
      <c r="N8" s="33">
        <f t="shared" si="10"/>
        <v>58.39506674033349</v>
      </c>
      <c r="O8" s="4"/>
      <c r="Q8" s="27" t="s">
        <v>42</v>
      </c>
      <c r="R8" s="29">
        <f t="shared" si="1"/>
        <v>98768.800850217085</v>
      </c>
      <c r="S8" s="29">
        <f t="shared" si="2"/>
        <v>492265.82451105257</v>
      </c>
      <c r="T8" s="35">
        <f t="shared" si="3"/>
        <v>58.39506674033349</v>
      </c>
      <c r="U8" s="42">
        <v>0.96680194174873568</v>
      </c>
      <c r="V8" s="43">
        <f>1-U8</f>
        <v>3.3198058251264317E-2</v>
      </c>
      <c r="W8" s="29">
        <f t="shared" si="11"/>
        <v>475923.554993828</v>
      </c>
      <c r="X8" s="29">
        <f t="shared" si="4"/>
        <v>5131163.4260353241</v>
      </c>
      <c r="Y8" s="35">
        <f t="shared" si="12"/>
        <v>51.951257703500268</v>
      </c>
      <c r="Z8" s="36">
        <f t="shared" si="13"/>
        <v>6.4438090368332226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4466</v>
      </c>
      <c r="E9">
        <v>11</v>
      </c>
      <c r="F9" s="3">
        <f t="shared" si="5"/>
        <v>2.4630541871921183E-3</v>
      </c>
      <c r="G9" s="2">
        <v>0.5</v>
      </c>
      <c r="H9" s="3">
        <f t="shared" si="6"/>
        <v>1.2239902080783356E-2</v>
      </c>
      <c r="I9" s="3">
        <f t="shared" si="7"/>
        <v>0.9877600979192166</v>
      </c>
      <c r="J9" s="5">
        <f t="shared" si="14"/>
        <v>98137.528954203939</v>
      </c>
      <c r="K9" s="5">
        <f t="shared" si="8"/>
        <v>1201.1937448494978</v>
      </c>
      <c r="L9" s="5">
        <f t="shared" si="9"/>
        <v>487684.66040889593</v>
      </c>
      <c r="M9" s="5">
        <f t="shared" si="0"/>
        <v>5275344.8930000812</v>
      </c>
      <c r="N9" s="33">
        <f t="shared" si="10"/>
        <v>53.754613033530028</v>
      </c>
      <c r="O9" s="4"/>
      <c r="Q9" s="27" t="s">
        <v>44</v>
      </c>
      <c r="R9" s="29">
        <f t="shared" si="1"/>
        <v>98137.528954203939</v>
      </c>
      <c r="S9" s="29">
        <f t="shared" si="2"/>
        <v>487684.66040889593</v>
      </c>
      <c r="T9" s="35">
        <f t="shared" si="3"/>
        <v>53.754613033530028</v>
      </c>
      <c r="U9" s="42">
        <v>0.9555940589531835</v>
      </c>
      <c r="V9" s="43">
        <f t="shared" ref="V9:V22" si="15">1-U9</f>
        <v>4.4405941046816499E-2</v>
      </c>
      <c r="W9" s="29">
        <f t="shared" si="11"/>
        <v>466028.56412934174</v>
      </c>
      <c r="X9" s="29">
        <f t="shared" si="4"/>
        <v>4655239.8710414963</v>
      </c>
      <c r="Y9" s="35">
        <f t="shared" si="12"/>
        <v>47.435878207345866</v>
      </c>
      <c r="Z9" s="36">
        <f t="shared" si="13"/>
        <v>6.318734826184162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4753</v>
      </c>
      <c r="E10">
        <v>9</v>
      </c>
      <c r="F10" s="3">
        <f t="shared" si="5"/>
        <v>1.8935409215232485E-3</v>
      </c>
      <c r="G10" s="2">
        <v>0.5</v>
      </c>
      <c r="H10" s="3">
        <f t="shared" si="6"/>
        <v>9.4230970578996973E-3</v>
      </c>
      <c r="I10" s="3">
        <f t="shared" si="7"/>
        <v>0.99057690294210032</v>
      </c>
      <c r="J10" s="5">
        <f t="shared" si="14"/>
        <v>96936.335209354438</v>
      </c>
      <c r="K10" s="5">
        <f t="shared" si="8"/>
        <v>913.44049511484661</v>
      </c>
      <c r="L10" s="5">
        <f t="shared" si="9"/>
        <v>482398.07480898511</v>
      </c>
      <c r="M10" s="5">
        <f t="shared" si="0"/>
        <v>4787660.2325911848</v>
      </c>
      <c r="N10" s="33">
        <f t="shared" si="10"/>
        <v>49.389738349930639</v>
      </c>
      <c r="O10" s="4"/>
      <c r="Q10" s="27" t="s">
        <v>46</v>
      </c>
      <c r="R10" s="29">
        <f t="shared" si="1"/>
        <v>96936.335209354438</v>
      </c>
      <c r="S10" s="29">
        <f t="shared" si="2"/>
        <v>482398.07480898511</v>
      </c>
      <c r="T10" s="35">
        <f t="shared" si="3"/>
        <v>49.389738349930639</v>
      </c>
      <c r="U10" s="42">
        <v>0.96363095511775332</v>
      </c>
      <c r="V10" s="43">
        <f t="shared" si="15"/>
        <v>3.6369044882246682E-2</v>
      </c>
      <c r="W10" s="29">
        <f t="shared" si="11"/>
        <v>464853.71757514775</v>
      </c>
      <c r="X10" s="29">
        <f t="shared" si="4"/>
        <v>4189211.3069121549</v>
      </c>
      <c r="Y10" s="35">
        <f t="shared" si="12"/>
        <v>43.216109809233764</v>
      </c>
      <c r="Z10" s="36">
        <f t="shared" si="13"/>
        <v>6.1736285406968747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4466</v>
      </c>
      <c r="E11">
        <v>14</v>
      </c>
      <c r="F11" s="3">
        <f t="shared" si="5"/>
        <v>3.134796238244514E-3</v>
      </c>
      <c r="G11" s="2">
        <v>0.5</v>
      </c>
      <c r="H11" s="3">
        <f t="shared" si="6"/>
        <v>1.5552099533437013E-2</v>
      </c>
      <c r="I11" s="3">
        <f t="shared" si="7"/>
        <v>0.98444790046656294</v>
      </c>
      <c r="J11" s="5">
        <f t="shared" si="14"/>
        <v>96022.894714239592</v>
      </c>
      <c r="K11" s="5">
        <f t="shared" si="8"/>
        <v>1493.3576160845969</v>
      </c>
      <c r="L11" s="5">
        <f t="shared" si="9"/>
        <v>476381.07953098649</v>
      </c>
      <c r="M11" s="5">
        <f t="shared" si="0"/>
        <v>4305262.1577821998</v>
      </c>
      <c r="N11" s="33">
        <f t="shared" si="10"/>
        <v>44.835788075276142</v>
      </c>
      <c r="O11" s="4"/>
      <c r="Q11" s="27" t="s">
        <v>48</v>
      </c>
      <c r="R11" s="29">
        <f t="shared" si="1"/>
        <v>96022.894714239592</v>
      </c>
      <c r="S11" s="29">
        <f t="shared" si="2"/>
        <v>476381.07953098649</v>
      </c>
      <c r="T11" s="35">
        <f t="shared" si="3"/>
        <v>44.835788075276142</v>
      </c>
      <c r="U11" s="42">
        <v>0.96005435016735896</v>
      </c>
      <c r="V11" s="43">
        <f t="shared" si="15"/>
        <v>3.9945649832641039E-2</v>
      </c>
      <c r="W11" s="29">
        <f t="shared" si="11"/>
        <v>457351.72774114617</v>
      </c>
      <c r="X11" s="29">
        <f t="shared" si="4"/>
        <v>3724357.5893370071</v>
      </c>
      <c r="Y11" s="35">
        <f t="shared" si="12"/>
        <v>38.786141580302811</v>
      </c>
      <c r="Z11" s="36">
        <f t="shared" si="13"/>
        <v>6.0496464949733308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4991</v>
      </c>
      <c r="E12">
        <v>22</v>
      </c>
      <c r="F12" s="3">
        <f t="shared" si="5"/>
        <v>4.4079342817070731E-3</v>
      </c>
      <c r="G12" s="2">
        <v>0.5</v>
      </c>
      <c r="H12" s="3">
        <f t="shared" si="6"/>
        <v>2.1799445105033691E-2</v>
      </c>
      <c r="I12" s="3">
        <f t="shared" si="7"/>
        <v>0.97820055489496627</v>
      </c>
      <c r="J12" s="5">
        <f t="shared" si="14"/>
        <v>94529.537098154993</v>
      </c>
      <c r="K12" s="5">
        <f t="shared" si="8"/>
        <v>2060.6914547754754</v>
      </c>
      <c r="L12" s="5">
        <f t="shared" si="9"/>
        <v>467495.95685383625</v>
      </c>
      <c r="M12" s="5">
        <f t="shared" si="0"/>
        <v>3828881.0782512133</v>
      </c>
      <c r="N12" s="33">
        <f t="shared" si="10"/>
        <v>40.504599893210994</v>
      </c>
      <c r="O12" s="4"/>
      <c r="Q12" s="27" t="s">
        <v>50</v>
      </c>
      <c r="R12" s="29">
        <f t="shared" si="1"/>
        <v>94529.537098154993</v>
      </c>
      <c r="S12" s="29">
        <f t="shared" si="2"/>
        <v>467495.95685383625</v>
      </c>
      <c r="T12" s="35">
        <f t="shared" si="3"/>
        <v>40.504599893210994</v>
      </c>
      <c r="U12" s="42">
        <v>0.94127750867207383</v>
      </c>
      <c r="V12" s="43">
        <f t="shared" si="15"/>
        <v>5.8722491327926174E-2</v>
      </c>
      <c r="W12" s="29">
        <f t="shared" si="11"/>
        <v>440043.42958164628</v>
      </c>
      <c r="X12" s="29">
        <f t="shared" si="4"/>
        <v>3267005.8615958611</v>
      </c>
      <c r="Y12" s="35">
        <f t="shared" si="12"/>
        <v>34.560688245025013</v>
      </c>
      <c r="Z12" s="36">
        <f t="shared" si="13"/>
        <v>5.9439116481859813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5469</v>
      </c>
      <c r="E13">
        <v>33</v>
      </c>
      <c r="F13" s="3">
        <f t="shared" si="5"/>
        <v>6.034009873834339E-3</v>
      </c>
      <c r="G13" s="2">
        <v>0.5</v>
      </c>
      <c r="H13" s="3">
        <f t="shared" si="6"/>
        <v>2.9721696838692243E-2</v>
      </c>
      <c r="I13" s="3">
        <f t="shared" si="7"/>
        <v>0.97027830316130781</v>
      </c>
      <c r="J13" s="5">
        <f t="shared" si="14"/>
        <v>92468.845643379507</v>
      </c>
      <c r="K13" s="5">
        <f t="shared" si="8"/>
        <v>2748.3309972363536</v>
      </c>
      <c r="L13" s="5">
        <f t="shared" si="9"/>
        <v>455473.4007238067</v>
      </c>
      <c r="M13" s="5">
        <f t="shared" si="0"/>
        <v>3361385.121397377</v>
      </c>
      <c r="N13" s="33">
        <f t="shared" si="10"/>
        <v>36.351541949178014</v>
      </c>
      <c r="O13" s="4"/>
      <c r="Q13" s="27" t="s">
        <v>52</v>
      </c>
      <c r="R13" s="29">
        <f t="shared" si="1"/>
        <v>92468.845643379507</v>
      </c>
      <c r="S13" s="29">
        <f t="shared" si="2"/>
        <v>455473.4007238067</v>
      </c>
      <c r="T13" s="35">
        <f t="shared" si="3"/>
        <v>36.351541949178014</v>
      </c>
      <c r="U13" s="42">
        <v>0.95386474178345915</v>
      </c>
      <c r="V13" s="43">
        <f t="shared" si="15"/>
        <v>4.6135258216540853E-2</v>
      </c>
      <c r="W13" s="29">
        <f t="shared" si="11"/>
        <v>434460.01777064789</v>
      </c>
      <c r="X13" s="29">
        <f t="shared" si="4"/>
        <v>2826962.4320142148</v>
      </c>
      <c r="Y13" s="35">
        <f t="shared" si="12"/>
        <v>30.572052807026871</v>
      </c>
      <c r="Z13" s="36">
        <f t="shared" si="13"/>
        <v>5.7794891421511423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5480</v>
      </c>
      <c r="E14">
        <v>37</v>
      </c>
      <c r="F14" s="3">
        <f t="shared" si="5"/>
        <v>6.7518248175182484E-3</v>
      </c>
      <c r="G14" s="2">
        <v>0.5</v>
      </c>
      <c r="H14" s="3">
        <f t="shared" si="6"/>
        <v>3.3198743831314492E-2</v>
      </c>
      <c r="I14" s="3">
        <f t="shared" si="7"/>
        <v>0.96680125616868551</v>
      </c>
      <c r="J14" s="5">
        <f t="shared" si="14"/>
        <v>89720.514646143158</v>
      </c>
      <c r="K14" s="5">
        <f t="shared" si="8"/>
        <v>2978.6083821510069</v>
      </c>
      <c r="L14" s="5">
        <f t="shared" si="9"/>
        <v>441156.05227533821</v>
      </c>
      <c r="M14" s="5">
        <f t="shared" si="0"/>
        <v>2905911.7206735704</v>
      </c>
      <c r="N14" s="33">
        <f t="shared" si="10"/>
        <v>32.388486982430472</v>
      </c>
      <c r="O14" s="4"/>
      <c r="Q14" s="27" t="s">
        <v>54</v>
      </c>
      <c r="R14" s="29">
        <f t="shared" si="1"/>
        <v>89720.514646143158</v>
      </c>
      <c r="S14" s="29">
        <f t="shared" si="2"/>
        <v>441156.05227533821</v>
      </c>
      <c r="T14" s="35">
        <f t="shared" si="3"/>
        <v>32.388486982430472</v>
      </c>
      <c r="U14" s="42">
        <v>0.94210046609890041</v>
      </c>
      <c r="V14" s="43">
        <f t="shared" si="15"/>
        <v>5.7899533901099587E-2</v>
      </c>
      <c r="W14" s="29">
        <f t="shared" si="11"/>
        <v>415613.32247094699</v>
      </c>
      <c r="X14" s="29">
        <f t="shared" si="4"/>
        <v>2392502.4142435668</v>
      </c>
      <c r="Y14" s="35">
        <f t="shared" si="12"/>
        <v>26.666169088302414</v>
      </c>
      <c r="Z14" s="36">
        <f t="shared" si="13"/>
        <v>5.7223178941280572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4947</v>
      </c>
      <c r="E15">
        <v>56</v>
      </c>
      <c r="F15" s="3">
        <f t="shared" si="5"/>
        <v>1.1319991914291489E-2</v>
      </c>
      <c r="G15" s="2">
        <v>0.5</v>
      </c>
      <c r="H15" s="3">
        <f t="shared" si="6"/>
        <v>5.5042264596029102E-2</v>
      </c>
      <c r="I15" s="3">
        <f t="shared" si="7"/>
        <v>0.94495773540397088</v>
      </c>
      <c r="J15" s="5">
        <f t="shared" si="14"/>
        <v>86741.906263992147</v>
      </c>
      <c r="K15" s="5">
        <f t="shared" si="8"/>
        <v>4774.4709561466098</v>
      </c>
      <c r="L15" s="5">
        <f t="shared" si="9"/>
        <v>421773.35392959416</v>
      </c>
      <c r="M15" s="5">
        <f t="shared" si="0"/>
        <v>2464755.6683982322</v>
      </c>
      <c r="N15" s="33">
        <f t="shared" si="10"/>
        <v>28.414820178114866</v>
      </c>
      <c r="O15" s="4"/>
      <c r="Q15" s="27" t="s">
        <v>56</v>
      </c>
      <c r="R15" s="29">
        <f t="shared" si="1"/>
        <v>86741.906263992147</v>
      </c>
      <c r="S15" s="29">
        <f t="shared" si="2"/>
        <v>421773.35392959416</v>
      </c>
      <c r="T15" s="35">
        <f t="shared" si="3"/>
        <v>28.414820178114866</v>
      </c>
      <c r="U15" s="42">
        <v>0.91645683631107144</v>
      </c>
      <c r="V15" s="43">
        <f t="shared" si="15"/>
        <v>8.3543163688928557E-2</v>
      </c>
      <c r="W15" s="29">
        <f t="shared" si="11"/>
        <v>386537.07358262566</v>
      </c>
      <c r="X15" s="29">
        <f t="shared" si="4"/>
        <v>1976889.0917726196</v>
      </c>
      <c r="Y15" s="35">
        <f t="shared" si="12"/>
        <v>22.79047322013092</v>
      </c>
      <c r="Z15" s="36">
        <f t="shared" si="13"/>
        <v>5.6243469579839456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3889</v>
      </c>
      <c r="E16">
        <v>42</v>
      </c>
      <c r="F16" s="3">
        <f t="shared" si="5"/>
        <v>1.0799691437387503E-2</v>
      </c>
      <c r="G16" s="2">
        <v>0.5</v>
      </c>
      <c r="H16" s="3">
        <f t="shared" si="6"/>
        <v>5.2578868302453674E-2</v>
      </c>
      <c r="I16" s="3">
        <f t="shared" si="7"/>
        <v>0.94742113169754627</v>
      </c>
      <c r="J16" s="5">
        <f t="shared" si="14"/>
        <v>81967.435307845531</v>
      </c>
      <c r="K16" s="5">
        <f t="shared" si="8"/>
        <v>4309.7549861411017</v>
      </c>
      <c r="L16" s="5">
        <f t="shared" si="9"/>
        <v>399062.78907387488</v>
      </c>
      <c r="M16" s="5">
        <f t="shared" si="0"/>
        <v>2042982.3144686383</v>
      </c>
      <c r="N16" s="33">
        <f t="shared" si="10"/>
        <v>24.924316672783512</v>
      </c>
      <c r="O16" s="4"/>
      <c r="Q16" s="27" t="s">
        <v>58</v>
      </c>
      <c r="R16" s="29">
        <f t="shared" si="1"/>
        <v>81967.435307845531</v>
      </c>
      <c r="S16" s="29">
        <f t="shared" si="2"/>
        <v>399062.78907387488</v>
      </c>
      <c r="T16" s="35">
        <f t="shared" si="3"/>
        <v>24.924316672783512</v>
      </c>
      <c r="U16" s="42">
        <v>0.8859396016463057</v>
      </c>
      <c r="V16" s="43">
        <f t="shared" si="15"/>
        <v>0.1140603983536943</v>
      </c>
      <c r="W16" s="29">
        <f t="shared" si="11"/>
        <v>353545.52838397241</v>
      </c>
      <c r="X16" s="29">
        <f t="shared" si="4"/>
        <v>1590352.0181899939</v>
      </c>
      <c r="Y16" s="35">
        <f t="shared" si="12"/>
        <v>19.402242027179458</v>
      </c>
      <c r="Z16" s="36">
        <f t="shared" si="13"/>
        <v>5.5220746456040537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3098</v>
      </c>
      <c r="E17">
        <v>48</v>
      </c>
      <c r="F17" s="3">
        <f t="shared" si="5"/>
        <v>1.5493867010974823E-2</v>
      </c>
      <c r="G17" s="2">
        <v>0.5</v>
      </c>
      <c r="H17" s="3">
        <f t="shared" si="6"/>
        <v>7.4580484773151032E-2</v>
      </c>
      <c r="I17" s="3">
        <f t="shared" si="7"/>
        <v>0.92541951522684895</v>
      </c>
      <c r="J17" s="5">
        <f t="shared" si="14"/>
        <v>77657.680321704422</v>
      </c>
      <c r="K17" s="5">
        <f t="shared" si="8"/>
        <v>5791.7474447511067</v>
      </c>
      <c r="L17" s="5">
        <f t="shared" si="9"/>
        <v>373809.03299664438</v>
      </c>
      <c r="M17" s="5">
        <f t="shared" si="0"/>
        <v>1643919.5253947633</v>
      </c>
      <c r="N17" s="33">
        <f t="shared" si="10"/>
        <v>21.168795135068009</v>
      </c>
      <c r="O17" s="4"/>
      <c r="Q17" s="27" t="s">
        <v>60</v>
      </c>
      <c r="R17" s="29">
        <f t="shared" si="1"/>
        <v>77657.680321704422</v>
      </c>
      <c r="S17" s="29">
        <f t="shared" si="2"/>
        <v>373809.03299664438</v>
      </c>
      <c r="T17" s="35">
        <f t="shared" si="3"/>
        <v>21.168795135068009</v>
      </c>
      <c r="U17" s="42">
        <v>0.85631920960893304</v>
      </c>
      <c r="V17" s="43">
        <f t="shared" si="15"/>
        <v>0.14368079039106696</v>
      </c>
      <c r="W17" s="29">
        <f t="shared" si="11"/>
        <v>320099.8556803661</v>
      </c>
      <c r="X17" s="29">
        <f t="shared" si="4"/>
        <v>1236806.4898060216</v>
      </c>
      <c r="Y17" s="35">
        <f t="shared" si="12"/>
        <v>15.926389826253263</v>
      </c>
      <c r="Z17" s="36">
        <f t="shared" si="13"/>
        <v>5.242405308814746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2544</v>
      </c>
      <c r="E18">
        <v>54</v>
      </c>
      <c r="F18" s="3">
        <f t="shared" si="5"/>
        <v>2.1226415094339621E-2</v>
      </c>
      <c r="G18" s="2">
        <v>0.5</v>
      </c>
      <c r="H18" s="3">
        <f t="shared" si="6"/>
        <v>0.10078387458006718</v>
      </c>
      <c r="I18" s="3">
        <f t="shared" si="7"/>
        <v>0.89921612541993279</v>
      </c>
      <c r="J18" s="5">
        <f t="shared" si="14"/>
        <v>71865.932876953317</v>
      </c>
      <c r="K18" s="5">
        <f t="shared" si="8"/>
        <v>7242.9271656503897</v>
      </c>
      <c r="L18" s="5">
        <f t="shared" si="9"/>
        <v>341222.34647064062</v>
      </c>
      <c r="M18" s="5">
        <f t="shared" si="0"/>
        <v>1270110.4923981191</v>
      </c>
      <c r="N18" s="33">
        <f t="shared" si="10"/>
        <v>17.673332016336083</v>
      </c>
      <c r="O18" s="4"/>
      <c r="Q18" s="27" t="s">
        <v>62</v>
      </c>
      <c r="R18" s="29">
        <f t="shared" si="1"/>
        <v>71865.932876953317</v>
      </c>
      <c r="S18" s="29">
        <f t="shared" si="2"/>
        <v>341222.34647064062</v>
      </c>
      <c r="T18" s="35">
        <f t="shared" si="3"/>
        <v>17.673332016336083</v>
      </c>
      <c r="U18" s="42">
        <v>0.77613843304153718</v>
      </c>
      <c r="V18" s="43">
        <f t="shared" si="15"/>
        <v>0.22386156695846282</v>
      </c>
      <c r="W18" s="29">
        <f t="shared" si="11"/>
        <v>264835.77730847953</v>
      </c>
      <c r="X18" s="29">
        <f t="shared" si="4"/>
        <v>916706.6341256554</v>
      </c>
      <c r="Y18" s="35">
        <f t="shared" si="12"/>
        <v>12.755788416400478</v>
      </c>
      <c r="Z18" s="36">
        <f t="shared" si="13"/>
        <v>4.9175435999356054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1667</v>
      </c>
      <c r="E19">
        <v>62</v>
      </c>
      <c r="F19" s="3">
        <f t="shared" si="5"/>
        <v>3.7192561487702461E-2</v>
      </c>
      <c r="G19" s="2">
        <v>0.5</v>
      </c>
      <c r="H19" s="3">
        <f t="shared" si="6"/>
        <v>0.17014270032930842</v>
      </c>
      <c r="I19" s="3">
        <f t="shared" si="7"/>
        <v>0.82985729967069155</v>
      </c>
      <c r="J19" s="5">
        <f t="shared" si="14"/>
        <v>64623.005711302925</v>
      </c>
      <c r="K19" s="5">
        <f t="shared" si="8"/>
        <v>10995.1326951174</v>
      </c>
      <c r="L19" s="5">
        <f t="shared" si="9"/>
        <v>295627.19681872107</v>
      </c>
      <c r="M19" s="5">
        <f t="shared" si="0"/>
        <v>928888.14592747833</v>
      </c>
      <c r="N19" s="33">
        <f t="shared" si="10"/>
        <v>14.373954533733651</v>
      </c>
      <c r="O19" s="4"/>
      <c r="Q19" s="27" t="s">
        <v>64</v>
      </c>
      <c r="R19" s="29">
        <f t="shared" si="1"/>
        <v>64623.005711302925</v>
      </c>
      <c r="S19" s="29">
        <f t="shared" si="2"/>
        <v>295627.19681872107</v>
      </c>
      <c r="T19" s="35">
        <f t="shared" si="3"/>
        <v>14.373954533733651</v>
      </c>
      <c r="U19" s="42">
        <v>0.73716277889453141</v>
      </c>
      <c r="V19" s="43">
        <f t="shared" si="15"/>
        <v>0.26283722110546859</v>
      </c>
      <c r="W19" s="29">
        <f t="shared" si="11"/>
        <v>217925.36592368901</v>
      </c>
      <c r="X19" s="29">
        <f t="shared" si="4"/>
        <v>651870.85681717587</v>
      </c>
      <c r="Y19" s="35">
        <f t="shared" si="12"/>
        <v>10.087287795453934</v>
      </c>
      <c r="Z19" s="36">
        <f t="shared" si="13"/>
        <v>4.2866667382797168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971</v>
      </c>
      <c r="E20">
        <v>60</v>
      </c>
      <c r="F20" s="3">
        <f t="shared" si="5"/>
        <v>6.1791967044284246E-2</v>
      </c>
      <c r="G20" s="2">
        <v>0.5</v>
      </c>
      <c r="H20" s="3">
        <f t="shared" si="6"/>
        <v>0.26761819803746656</v>
      </c>
      <c r="I20" s="3">
        <f t="shared" si="7"/>
        <v>0.73238180196253344</v>
      </c>
      <c r="J20" s="5">
        <f t="shared" si="14"/>
        <v>53627.87301618552</v>
      </c>
      <c r="K20" s="5">
        <f t="shared" si="8"/>
        <v>14351.794741173646</v>
      </c>
      <c r="L20" s="5">
        <f t="shared" si="9"/>
        <v>232259.87822799347</v>
      </c>
      <c r="M20" s="5">
        <f t="shared" si="0"/>
        <v>633260.9491087572</v>
      </c>
      <c r="N20" s="33">
        <f t="shared" si="10"/>
        <v>11.808429338930367</v>
      </c>
      <c r="O20" s="4"/>
      <c r="Q20" s="27" t="s">
        <v>66</v>
      </c>
      <c r="R20" s="29">
        <f t="shared" si="1"/>
        <v>53627.87301618552</v>
      </c>
      <c r="S20" s="29">
        <f t="shared" si="2"/>
        <v>232259.87822799347</v>
      </c>
      <c r="T20" s="35">
        <f t="shared" si="3"/>
        <v>11.808429338930367</v>
      </c>
      <c r="U20" s="42">
        <v>0.7271372759570951</v>
      </c>
      <c r="V20" s="43">
        <f t="shared" si="15"/>
        <v>0.2728627240429049</v>
      </c>
      <c r="W20" s="29">
        <f t="shared" si="11"/>
        <v>168884.81516882978</v>
      </c>
      <c r="X20" s="29">
        <f t="shared" si="4"/>
        <v>433945.49089348689</v>
      </c>
      <c r="Y20" s="35">
        <f t="shared" si="12"/>
        <v>8.091790080179333</v>
      </c>
      <c r="Z20" s="36">
        <f t="shared" si="13"/>
        <v>3.7166392587510337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580</v>
      </c>
      <c r="E21">
        <v>46</v>
      </c>
      <c r="F21" s="3">
        <f t="shared" si="5"/>
        <v>7.9310344827586213E-2</v>
      </c>
      <c r="G21" s="2">
        <v>0.5</v>
      </c>
      <c r="H21" s="3">
        <f t="shared" si="6"/>
        <v>0.33093525179856115</v>
      </c>
      <c r="I21" s="3">
        <f t="shared" si="7"/>
        <v>0.66906474820143891</v>
      </c>
      <c r="J21" s="5">
        <f t="shared" si="14"/>
        <v>39276.078275011874</v>
      </c>
      <c r="K21" s="5">
        <f t="shared" si="8"/>
        <v>12997.838853601052</v>
      </c>
      <c r="L21" s="5">
        <f t="shared" si="9"/>
        <v>163885.79424105675</v>
      </c>
      <c r="M21" s="5">
        <f>L21+M22</f>
        <v>401001.0708807637</v>
      </c>
      <c r="N21" s="33">
        <f t="shared" si="10"/>
        <v>10.209804249623557</v>
      </c>
      <c r="O21" s="4"/>
      <c r="Q21" s="27" t="s">
        <v>68</v>
      </c>
      <c r="R21" s="29">
        <f t="shared" si="1"/>
        <v>39276.078275011874</v>
      </c>
      <c r="S21" s="29">
        <f t="shared" si="2"/>
        <v>163885.79424105675</v>
      </c>
      <c r="T21" s="35">
        <f t="shared" si="3"/>
        <v>10.209804249623557</v>
      </c>
      <c r="U21" s="42">
        <v>0.68635947845240242</v>
      </c>
      <c r="V21" s="43">
        <f t="shared" si="15"/>
        <v>0.31364052154759758</v>
      </c>
      <c r="W21" s="29">
        <f t="shared" si="11"/>
        <v>112484.56826104944</v>
      </c>
      <c r="X21" s="29">
        <f>X22+W21</f>
        <v>265060.67572465714</v>
      </c>
      <c r="Y21" s="35">
        <f t="shared" si="12"/>
        <v>6.7486543302184359</v>
      </c>
      <c r="Z21" s="36">
        <f t="shared" si="13"/>
        <v>3.4611499194051216</v>
      </c>
    </row>
    <row r="22" spans="1:26" s="2" customFormat="1" x14ac:dyDescent="0.25">
      <c r="A22" s="12">
        <v>19</v>
      </c>
      <c r="B22" s="13" t="s">
        <v>69</v>
      </c>
      <c r="C22" s="12"/>
      <c r="D22">
        <v>388</v>
      </c>
      <c r="E22">
        <v>43</v>
      </c>
      <c r="F22" s="17">
        <f t="shared" si="5"/>
        <v>0.11082474226804123</v>
      </c>
      <c r="G22" s="12"/>
      <c r="H22" s="17">
        <v>1</v>
      </c>
      <c r="I22" s="17">
        <f t="shared" si="7"/>
        <v>0</v>
      </c>
      <c r="J22" s="21">
        <f t="shared" si="14"/>
        <v>26278.239421410824</v>
      </c>
      <c r="K22" s="21">
        <f t="shared" si="8"/>
        <v>26278.239421410824</v>
      </c>
      <c r="L22" s="21">
        <f>K22/F22</f>
        <v>237115.27663970698</v>
      </c>
      <c r="M22" s="21">
        <f>L22</f>
        <v>237115.27663970698</v>
      </c>
      <c r="N22" s="34">
        <f t="shared" si="10"/>
        <v>9.0232558139534884</v>
      </c>
      <c r="O22" s="4"/>
      <c r="Q22" s="30" t="s">
        <v>69</v>
      </c>
      <c r="R22" s="31">
        <f t="shared" si="1"/>
        <v>26278.239421410824</v>
      </c>
      <c r="S22" s="31">
        <f t="shared" si="2"/>
        <v>237115.27663970698</v>
      </c>
      <c r="T22" s="38">
        <f t="shared" si="3"/>
        <v>9.0232558139534884</v>
      </c>
      <c r="U22" s="44">
        <v>0.64346806172022719</v>
      </c>
      <c r="V22" s="45">
        <f t="shared" si="15"/>
        <v>0.35653193827977281</v>
      </c>
      <c r="W22" s="31">
        <f t="shared" si="11"/>
        <v>152576.10746360771</v>
      </c>
      <c r="X22" s="31">
        <f>W22</f>
        <v>152576.10746360771</v>
      </c>
      <c r="Y22" s="38">
        <f t="shared" si="12"/>
        <v>5.8061769290104221</v>
      </c>
      <c r="Z22" s="37">
        <f t="shared" si="13"/>
        <v>3.2170788849430663</v>
      </c>
    </row>
    <row r="23" spans="1:26" s="2" customFormat="1" ht="13.2" x14ac:dyDescent="0.25">
      <c r="B23" s="2" t="s">
        <v>70</v>
      </c>
      <c r="D23" s="25">
        <f>SUM(D4:D22)</f>
        <v>61693</v>
      </c>
      <c r="E23" s="25">
        <f>SUM(E4:E22)</f>
        <v>550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2" t="s">
        <v>88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 x14ac:dyDescent="0.35">
      <c r="A27" s="7"/>
      <c r="B27" s="6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1" t="s">
        <v>14</v>
      </c>
      <c r="S27" s="71"/>
      <c r="T27" s="71"/>
      <c r="U27" s="68" t="s">
        <v>15</v>
      </c>
      <c r="V27" s="72" t="s">
        <v>16</v>
      </c>
      <c r="W27" s="73" t="s">
        <v>17</v>
      </c>
      <c r="X27" s="73" t="s">
        <v>18</v>
      </c>
      <c r="Y27" s="74" t="s">
        <v>19</v>
      </c>
      <c r="Z27" s="74" t="s">
        <v>20</v>
      </c>
    </row>
    <row r="28" spans="1:26" s="10" customFormat="1" ht="32.549999999999997" customHeight="1" thickBot="1" x14ac:dyDescent="0.35">
      <c r="B28" s="6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72"/>
      <c r="W28" s="73"/>
      <c r="X28" s="73"/>
      <c r="Y28" s="74"/>
      <c r="Z28" s="74"/>
    </row>
    <row r="29" spans="1:26" s="2" customFormat="1" x14ac:dyDescent="0.25">
      <c r="A29" s="2">
        <v>1</v>
      </c>
      <c r="B29" s="1">
        <v>0</v>
      </c>
      <c r="C29" s="1">
        <v>1</v>
      </c>
      <c r="D29">
        <v>499</v>
      </c>
      <c r="E29">
        <v>1</v>
      </c>
      <c r="F29" s="3">
        <f>E29/D29</f>
        <v>2.004008016032064E-3</v>
      </c>
      <c r="G29" s="2">
        <v>0.3</v>
      </c>
      <c r="H29" s="18">
        <f>C29*F29/(1+(1-G29)*C29*F29)</f>
        <v>2.0012007204322588E-3</v>
      </c>
      <c r="I29" s="18">
        <f>1-H29</f>
        <v>0.99799879927956769</v>
      </c>
      <c r="J29" s="19">
        <v>100000</v>
      </c>
      <c r="K29" s="20">
        <f>J29*H29</f>
        <v>200.12007204322589</v>
      </c>
      <c r="L29" s="20">
        <f>C29*(J30+G29*K29)</f>
        <v>99859.915949569739</v>
      </c>
      <c r="M29" s="5">
        <f t="shared" ref="M29:M45" si="16">L29+M30</f>
        <v>8048859.6221036594</v>
      </c>
      <c r="N29" s="32">
        <f>M29/J29</f>
        <v>80.488596221036588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99859.915949569739</v>
      </c>
      <c r="T29" s="35">
        <f t="shared" ref="T29:T47" si="19">N29</f>
        <v>80.488596221036588</v>
      </c>
      <c r="U29" s="42">
        <v>0.95864674002964168</v>
      </c>
      <c r="V29" s="43">
        <f>1-U29</f>
        <v>4.1353259970358325E-2</v>
      </c>
      <c r="W29" s="29">
        <f>S29*U29</f>
        <v>95730.382884689054</v>
      </c>
      <c r="X29" s="29">
        <f t="shared" ref="X29:X45" si="20">X30+W29</f>
        <v>7087407.2324586604</v>
      </c>
      <c r="Y29" s="40">
        <f>X29/R29</f>
        <v>70.874072324586606</v>
      </c>
      <c r="Z29" s="36">
        <f>T29-Y29</f>
        <v>9.6145238964499811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2243</v>
      </c>
      <c r="E30">
        <v>3</v>
      </c>
      <c r="F30" s="3">
        <f t="shared" ref="F30:F47" si="21">E30/D30</f>
        <v>1.3374944271065537E-3</v>
      </c>
      <c r="G30" s="2">
        <v>0.4</v>
      </c>
      <c r="H30" s="3">
        <f t="shared" ref="H30:H46" si="22">C30*F30/(1+(1-G30)*C30*F30)</f>
        <v>5.3328593013954317E-3</v>
      </c>
      <c r="I30" s="3">
        <f t="shared" ref="I30:I47" si="23">1-H30</f>
        <v>0.99466714069860451</v>
      </c>
      <c r="J30" s="5">
        <f>I29*J29</f>
        <v>99799.879927956776</v>
      </c>
      <c r="K30" s="5">
        <f t="shared" ref="K30:K47" si="24">J30*H30</f>
        <v>532.21871795195159</v>
      </c>
      <c r="L30" s="5">
        <f t="shared" ref="L30:L46" si="25">C30*(J31+G30*K30)</f>
        <v>397922.1947887424</v>
      </c>
      <c r="M30" s="5">
        <f t="shared" si="16"/>
        <v>7948999.7061540894</v>
      </c>
      <c r="N30" s="33">
        <f t="shared" ref="N30:N47" si="26">M30/J30</f>
        <v>79.649391481154964</v>
      </c>
      <c r="O30" s="4"/>
      <c r="Q30" s="27" t="s">
        <v>36</v>
      </c>
      <c r="R30" s="29">
        <f t="shared" si="17"/>
        <v>99799.879927956776</v>
      </c>
      <c r="S30" s="29">
        <f t="shared" si="18"/>
        <v>397922.1947887424</v>
      </c>
      <c r="T30" s="35">
        <f t="shared" si="19"/>
        <v>79.649391481154964</v>
      </c>
      <c r="U30" s="42">
        <v>0.95864674002964168</v>
      </c>
      <c r="V30" s="43">
        <f>1-U30</f>
        <v>4.1353259970358325E-2</v>
      </c>
      <c r="W30" s="29">
        <f t="shared" ref="W30:W47" si="27">S30*U30</f>
        <v>381466.81481966795</v>
      </c>
      <c r="X30" s="29">
        <f t="shared" si="20"/>
        <v>6991676.8495739717</v>
      </c>
      <c r="Y30" s="35">
        <f t="shared" ref="Y30:Y47" si="28">X30/R30</f>
        <v>70.056966547666207</v>
      </c>
      <c r="Z30" s="36">
        <f t="shared" ref="Z30:Z47" si="29">T30-Y30</f>
        <v>9.5924249334887577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3297</v>
      </c>
      <c r="E31">
        <v>1</v>
      </c>
      <c r="F31" s="3">
        <f t="shared" si="21"/>
        <v>3.0330603579011223E-4</v>
      </c>
      <c r="G31" s="2">
        <v>0.5</v>
      </c>
      <c r="H31" s="3">
        <f t="shared" si="22"/>
        <v>1.5153811183512655E-3</v>
      </c>
      <c r="I31" s="3">
        <f t="shared" si="23"/>
        <v>0.99848461888164874</v>
      </c>
      <c r="J31" s="5">
        <f t="shared" ref="J31:J47" si="30">I30*J30</f>
        <v>99267.661210004822</v>
      </c>
      <c r="K31" s="5">
        <f t="shared" si="24"/>
        <v>150.42833946053165</v>
      </c>
      <c r="L31" s="5">
        <f t="shared" si="25"/>
        <v>495962.23520137282</v>
      </c>
      <c r="M31" s="5">
        <f t="shared" si="16"/>
        <v>7551077.5113653466</v>
      </c>
      <c r="N31" s="33">
        <f t="shared" si="26"/>
        <v>76.067849482126221</v>
      </c>
      <c r="O31" s="4"/>
      <c r="Q31" s="27" t="s">
        <v>38</v>
      </c>
      <c r="R31" s="29">
        <f t="shared" si="17"/>
        <v>99267.661210004822</v>
      </c>
      <c r="S31" s="29">
        <f t="shared" si="18"/>
        <v>495962.23520137282</v>
      </c>
      <c r="T31" s="35">
        <f t="shared" si="19"/>
        <v>76.067849482126221</v>
      </c>
      <c r="U31" s="42">
        <v>0.95864674002964168</v>
      </c>
      <c r="V31" s="43">
        <f>1-U31</f>
        <v>4.1353259970358325E-2</v>
      </c>
      <c r="W31" s="29">
        <f t="shared" si="27"/>
        <v>475452.57995361043</v>
      </c>
      <c r="X31" s="29">
        <f t="shared" si="20"/>
        <v>6610210.0347543042</v>
      </c>
      <c r="Y31" s="35">
        <f t="shared" si="28"/>
        <v>66.589763012247587</v>
      </c>
      <c r="Z31" s="36">
        <f t="shared" si="29"/>
        <v>9.4780864698786331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3365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99117.232870544292</v>
      </c>
      <c r="K32" s="5">
        <f t="shared" si="24"/>
        <v>0</v>
      </c>
      <c r="L32" s="5">
        <f t="shared" si="25"/>
        <v>495586.16435272148</v>
      </c>
      <c r="M32" s="5">
        <f t="shared" si="16"/>
        <v>7055115.2761639738</v>
      </c>
      <c r="N32" s="33">
        <f t="shared" si="26"/>
        <v>71.179502008279087</v>
      </c>
      <c r="O32" s="4"/>
      <c r="Q32" s="27" t="s">
        <v>40</v>
      </c>
      <c r="R32" s="29">
        <f t="shared" si="17"/>
        <v>99117.232870544292</v>
      </c>
      <c r="S32" s="29">
        <f t="shared" si="18"/>
        <v>495586.16435272148</v>
      </c>
      <c r="T32" s="35">
        <f t="shared" si="19"/>
        <v>71.179502008279087</v>
      </c>
      <c r="U32" s="42">
        <v>0.95864674002964168</v>
      </c>
      <c r="V32" s="43">
        <f>1-U32</f>
        <v>4.1353259970358325E-2</v>
      </c>
      <c r="W32" s="29">
        <f t="shared" si="27"/>
        <v>475092.06086053065</v>
      </c>
      <c r="X32" s="29">
        <f t="shared" si="20"/>
        <v>6134757.4548006942</v>
      </c>
      <c r="Y32" s="35">
        <f t="shared" si="28"/>
        <v>61.893954029298008</v>
      </c>
      <c r="Z32" s="36">
        <f t="shared" si="29"/>
        <v>9.2855479789810786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3676</v>
      </c>
      <c r="E33">
        <v>1</v>
      </c>
      <c r="F33" s="3">
        <f t="shared" si="21"/>
        <v>2.720348204570185E-4</v>
      </c>
      <c r="G33" s="2">
        <v>0.5</v>
      </c>
      <c r="H33" s="3">
        <f t="shared" si="22"/>
        <v>1.3592496941688189E-3</v>
      </c>
      <c r="I33" s="3">
        <f t="shared" si="23"/>
        <v>0.99864075030583122</v>
      </c>
      <c r="J33" s="5">
        <f t="shared" si="30"/>
        <v>99117.232870544292</v>
      </c>
      <c r="K33" s="5">
        <f t="shared" si="24"/>
        <v>134.72506846614692</v>
      </c>
      <c r="L33" s="5">
        <f t="shared" si="25"/>
        <v>495249.35168155615</v>
      </c>
      <c r="M33" s="5">
        <f t="shared" si="16"/>
        <v>6559529.1118112523</v>
      </c>
      <c r="N33" s="33">
        <f t="shared" si="26"/>
        <v>66.179502008279087</v>
      </c>
      <c r="O33" s="4"/>
      <c r="Q33" s="27" t="s">
        <v>42</v>
      </c>
      <c r="R33" s="29">
        <f t="shared" si="17"/>
        <v>99117.232870544292</v>
      </c>
      <c r="S33" s="29">
        <f t="shared" si="18"/>
        <v>495249.35168155615</v>
      </c>
      <c r="T33" s="35">
        <f t="shared" si="19"/>
        <v>66.179502008279087</v>
      </c>
      <c r="U33" s="42">
        <v>0.95864674002964168</v>
      </c>
      <c r="V33" s="43">
        <f>1-U33</f>
        <v>4.1353259970358325E-2</v>
      </c>
      <c r="W33" s="29">
        <f t="shared" si="27"/>
        <v>474769.17649131734</v>
      </c>
      <c r="X33" s="29">
        <f t="shared" si="20"/>
        <v>5659665.3939401638</v>
      </c>
      <c r="Y33" s="35">
        <f t="shared" si="28"/>
        <v>57.100720329149809</v>
      </c>
      <c r="Z33" s="36">
        <f t="shared" si="29"/>
        <v>9.0787816791292784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4320</v>
      </c>
      <c r="E34">
        <v>2</v>
      </c>
      <c r="F34" s="3">
        <f t="shared" si="21"/>
        <v>4.6296296296296298E-4</v>
      </c>
      <c r="G34" s="2">
        <v>0.5</v>
      </c>
      <c r="H34" s="3">
        <f t="shared" si="22"/>
        <v>2.3121387283236991E-3</v>
      </c>
      <c r="I34" s="3">
        <f t="shared" si="23"/>
        <v>0.9976878612716763</v>
      </c>
      <c r="J34" s="5">
        <f t="shared" si="30"/>
        <v>98982.507802078151</v>
      </c>
      <c r="K34" s="5">
        <f t="shared" si="24"/>
        <v>228.86128971578759</v>
      </c>
      <c r="L34" s="5">
        <f t="shared" si="25"/>
        <v>494340.38578610134</v>
      </c>
      <c r="M34" s="5">
        <f t="shared" si="16"/>
        <v>6064279.7601296958</v>
      </c>
      <c r="N34" s="33">
        <f t="shared" si="26"/>
        <v>61.266176163727948</v>
      </c>
      <c r="O34" s="4"/>
      <c r="Q34" s="27" t="s">
        <v>44</v>
      </c>
      <c r="R34" s="29">
        <f t="shared" si="17"/>
        <v>98982.507802078151</v>
      </c>
      <c r="S34" s="29">
        <f t="shared" si="18"/>
        <v>494340.38578610134</v>
      </c>
      <c r="T34" s="35">
        <f t="shared" si="19"/>
        <v>61.266176163727948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479104.92249851674</v>
      </c>
      <c r="X34" s="29">
        <f t="shared" si="20"/>
        <v>5184896.2174488464</v>
      </c>
      <c r="Y34" s="35">
        <f t="shared" si="28"/>
        <v>52.38194437158915</v>
      </c>
      <c r="Z34" s="36">
        <f t="shared" si="29"/>
        <v>8.8842317921387988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4403</v>
      </c>
      <c r="E35">
        <v>3</v>
      </c>
      <c r="F35" s="3">
        <f t="shared" si="21"/>
        <v>6.8135362253009312E-4</v>
      </c>
      <c r="G35" s="2">
        <v>0.5</v>
      </c>
      <c r="H35" s="3">
        <f t="shared" si="22"/>
        <v>3.40097494615123E-3</v>
      </c>
      <c r="I35" s="3">
        <f t="shared" si="23"/>
        <v>0.99659902505384879</v>
      </c>
      <c r="J35" s="5">
        <f t="shared" si="30"/>
        <v>98753.646512362364</v>
      </c>
      <c r="K35" s="5">
        <f t="shared" si="24"/>
        <v>335.85867762961919</v>
      </c>
      <c r="L35" s="5">
        <f t="shared" si="25"/>
        <v>492928.58586773777</v>
      </c>
      <c r="M35" s="5">
        <f t="shared" si="16"/>
        <v>5569939.3743435945</v>
      </c>
      <c r="N35" s="33">
        <f t="shared" si="26"/>
        <v>56.402366606749332</v>
      </c>
      <c r="O35" s="4"/>
      <c r="Q35" s="27" t="s">
        <v>46</v>
      </c>
      <c r="R35" s="29">
        <f t="shared" si="17"/>
        <v>98753.646512362364</v>
      </c>
      <c r="S35" s="29">
        <f t="shared" si="18"/>
        <v>492928.58586773777</v>
      </c>
      <c r="T35" s="35">
        <f t="shared" si="19"/>
        <v>56.402366606749332</v>
      </c>
      <c r="U35" s="42">
        <v>0.96192878092594225</v>
      </c>
      <c r="V35" s="43">
        <f t="shared" si="31"/>
        <v>3.8071219074057749E-2</v>
      </c>
      <c r="W35" s="29">
        <f t="shared" si="27"/>
        <v>474162.19368730165</v>
      </c>
      <c r="X35" s="29">
        <f t="shared" si="20"/>
        <v>4705791.2949503297</v>
      </c>
      <c r="Y35" s="35">
        <f t="shared" si="28"/>
        <v>47.651823108742022</v>
      </c>
      <c r="Z35" s="36">
        <f t="shared" si="29"/>
        <v>8.7505434980073105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4199</v>
      </c>
      <c r="E36">
        <v>6</v>
      </c>
      <c r="F36" s="3">
        <f t="shared" si="21"/>
        <v>1.4289116456299119E-3</v>
      </c>
      <c r="G36" s="2">
        <v>0.5</v>
      </c>
      <c r="H36" s="3">
        <f t="shared" si="22"/>
        <v>7.1191267204556239E-3</v>
      </c>
      <c r="I36" s="3">
        <f t="shared" si="23"/>
        <v>0.99288087327954433</v>
      </c>
      <c r="J36" s="5">
        <f t="shared" si="30"/>
        <v>98417.78783473275</v>
      </c>
      <c r="K36" s="5">
        <f t="shared" si="24"/>
        <v>700.64870314237839</v>
      </c>
      <c r="L36" s="5">
        <f t="shared" si="25"/>
        <v>490337.31741580775</v>
      </c>
      <c r="M36" s="5">
        <f t="shared" si="16"/>
        <v>5077010.7884758571</v>
      </c>
      <c r="N36" s="33">
        <f t="shared" si="26"/>
        <v>51.586312801516989</v>
      </c>
      <c r="O36" s="4"/>
      <c r="Q36" s="27" t="s">
        <v>48</v>
      </c>
      <c r="R36" s="29">
        <f t="shared" si="17"/>
        <v>98417.78783473275</v>
      </c>
      <c r="S36" s="29">
        <f t="shared" si="18"/>
        <v>490337.31741580775</v>
      </c>
      <c r="T36" s="35">
        <f t="shared" si="19"/>
        <v>51.586312801516989</v>
      </c>
      <c r="U36" s="42">
        <v>0.95558309086652893</v>
      </c>
      <c r="V36" s="43">
        <f t="shared" si="31"/>
        <v>4.4416909133471072E-2</v>
      </c>
      <c r="W36" s="29">
        <f t="shared" si="27"/>
        <v>468558.04934339988</v>
      </c>
      <c r="X36" s="29">
        <f t="shared" si="20"/>
        <v>4231629.1012630276</v>
      </c>
      <c r="Y36" s="35">
        <f t="shared" si="28"/>
        <v>42.996588262773756</v>
      </c>
      <c r="Z36" s="36">
        <f t="shared" si="29"/>
        <v>8.5897245387432335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4763</v>
      </c>
      <c r="E37">
        <v>6</v>
      </c>
      <c r="F37" s="3">
        <f t="shared" si="21"/>
        <v>1.2597102666386732E-3</v>
      </c>
      <c r="G37" s="2">
        <v>0.5</v>
      </c>
      <c r="H37" s="3">
        <f t="shared" si="22"/>
        <v>6.2787777312683134E-3</v>
      </c>
      <c r="I37" s="3">
        <f t="shared" si="23"/>
        <v>0.99372122226873172</v>
      </c>
      <c r="J37" s="5">
        <f t="shared" si="30"/>
        <v>97717.13913159036</v>
      </c>
      <c r="K37" s="5">
        <f t="shared" si="24"/>
        <v>613.54419714267704</v>
      </c>
      <c r="L37" s="5">
        <f t="shared" si="25"/>
        <v>487051.83516509511</v>
      </c>
      <c r="M37" s="5">
        <f t="shared" si="16"/>
        <v>4586673.4710600497</v>
      </c>
      <c r="N37" s="33">
        <f t="shared" si="26"/>
        <v>46.938270111279309</v>
      </c>
      <c r="O37" s="4"/>
      <c r="Q37" s="27" t="s">
        <v>50</v>
      </c>
      <c r="R37" s="29">
        <f t="shared" si="17"/>
        <v>97717.13913159036</v>
      </c>
      <c r="S37" s="29">
        <f t="shared" si="18"/>
        <v>487051.83516509511</v>
      </c>
      <c r="T37" s="35">
        <f t="shared" si="19"/>
        <v>46.938270111279309</v>
      </c>
      <c r="U37" s="42">
        <v>0.95343645724036619</v>
      </c>
      <c r="V37" s="43">
        <f t="shared" si="31"/>
        <v>4.6563542759633814E-2</v>
      </c>
      <c r="W37" s="29">
        <f t="shared" si="27"/>
        <v>464372.97621222708</v>
      </c>
      <c r="X37" s="29">
        <f t="shared" si="20"/>
        <v>3763071.0519196275</v>
      </c>
      <c r="Y37" s="35">
        <f t="shared" si="28"/>
        <v>38.50983650731019</v>
      </c>
      <c r="Z37" s="36">
        <f t="shared" si="29"/>
        <v>8.4284336039691183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5277</v>
      </c>
      <c r="E38">
        <v>10</v>
      </c>
      <c r="F38" s="3">
        <f t="shared" si="21"/>
        <v>1.8950161076369148E-3</v>
      </c>
      <c r="G38" s="2">
        <v>0.5</v>
      </c>
      <c r="H38" s="3">
        <f t="shared" si="22"/>
        <v>9.4304036212749884E-3</v>
      </c>
      <c r="I38" s="3">
        <f t="shared" si="23"/>
        <v>0.99056959637872499</v>
      </c>
      <c r="J38" s="5">
        <f t="shared" si="30"/>
        <v>97103.594934447683</v>
      </c>
      <c r="K38" s="5">
        <f t="shared" si="24"/>
        <v>915.72609330863509</v>
      </c>
      <c r="L38" s="5">
        <f t="shared" si="25"/>
        <v>483228.65943896677</v>
      </c>
      <c r="M38" s="5">
        <f t="shared" si="16"/>
        <v>4099621.6358949542</v>
      </c>
      <c r="N38" s="33">
        <f t="shared" si="26"/>
        <v>42.2190510934483</v>
      </c>
      <c r="O38" s="4"/>
      <c r="Q38" s="27" t="s">
        <v>52</v>
      </c>
      <c r="R38" s="29">
        <f t="shared" si="17"/>
        <v>97103.594934447683</v>
      </c>
      <c r="S38" s="29">
        <f t="shared" si="18"/>
        <v>483228.65943896677</v>
      </c>
      <c r="T38" s="35">
        <f t="shared" si="19"/>
        <v>42.2190510934483</v>
      </c>
      <c r="U38" s="42">
        <v>0.93748024841036759</v>
      </c>
      <c r="V38" s="43">
        <f t="shared" si="31"/>
        <v>6.2519751589632411E-2</v>
      </c>
      <c r="W38" s="29">
        <f t="shared" si="27"/>
        <v>453017.3236898515</v>
      </c>
      <c r="X38" s="29">
        <f t="shared" si="20"/>
        <v>3298698.0757074002</v>
      </c>
      <c r="Y38" s="35">
        <f t="shared" si="28"/>
        <v>33.970916091564604</v>
      </c>
      <c r="Z38" s="36">
        <f t="shared" si="29"/>
        <v>8.2481350018836963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5760</v>
      </c>
      <c r="E39">
        <v>20</v>
      </c>
      <c r="F39" s="3">
        <f t="shared" si="21"/>
        <v>3.472222222222222E-3</v>
      </c>
      <c r="G39" s="2">
        <v>0.5</v>
      </c>
      <c r="H39" s="3">
        <f t="shared" si="22"/>
        <v>1.7211703958691912E-2</v>
      </c>
      <c r="I39" s="3">
        <f t="shared" si="23"/>
        <v>0.98278829604130813</v>
      </c>
      <c r="J39" s="5">
        <f t="shared" si="30"/>
        <v>96187.868841139047</v>
      </c>
      <c r="K39" s="5">
        <f t="shared" si="24"/>
        <v>1655.5571229111713</v>
      </c>
      <c r="L39" s="5">
        <f t="shared" si="25"/>
        <v>476800.45139841735</v>
      </c>
      <c r="M39" s="5">
        <f t="shared" si="16"/>
        <v>3616392.9764559874</v>
      </c>
      <c r="N39" s="33">
        <f t="shared" si="26"/>
        <v>37.597183720004359</v>
      </c>
      <c r="O39" s="4"/>
      <c r="Q39" s="27" t="s">
        <v>54</v>
      </c>
      <c r="R39" s="29">
        <f t="shared" si="17"/>
        <v>96187.868841139047</v>
      </c>
      <c r="S39" s="29">
        <f t="shared" si="18"/>
        <v>476800.45139841735</v>
      </c>
      <c r="T39" s="35">
        <f t="shared" si="19"/>
        <v>37.597183720004359</v>
      </c>
      <c r="U39" s="42">
        <v>0.91788799906018037</v>
      </c>
      <c r="V39" s="43">
        <f t="shared" si="31"/>
        <v>8.2112000939819629E-2</v>
      </c>
      <c r="W39" s="29">
        <f t="shared" si="27"/>
        <v>437649.41228508408</v>
      </c>
      <c r="X39" s="29">
        <f t="shared" si="20"/>
        <v>2845680.7520175488</v>
      </c>
      <c r="Y39" s="35">
        <f t="shared" si="28"/>
        <v>29.584611721852248</v>
      </c>
      <c r="Z39" s="36">
        <f t="shared" si="29"/>
        <v>8.0125719981521115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5248</v>
      </c>
      <c r="E40">
        <v>20</v>
      </c>
      <c r="F40" s="3">
        <f t="shared" si="21"/>
        <v>3.8109756097560975E-3</v>
      </c>
      <c r="G40" s="2">
        <v>0.5</v>
      </c>
      <c r="H40" s="3">
        <f t="shared" si="22"/>
        <v>1.8875047187617969E-2</v>
      </c>
      <c r="I40" s="3">
        <f t="shared" si="23"/>
        <v>0.98112495281238199</v>
      </c>
      <c r="J40" s="5">
        <f t="shared" si="30"/>
        <v>94532.31171822788</v>
      </c>
      <c r="K40" s="5">
        <f t="shared" si="24"/>
        <v>1784.3018444361624</v>
      </c>
      <c r="L40" s="5">
        <f t="shared" si="25"/>
        <v>468200.80398004898</v>
      </c>
      <c r="M40" s="5">
        <f t="shared" si="16"/>
        <v>3139592.5250575701</v>
      </c>
      <c r="N40" s="33">
        <f t="shared" si="26"/>
        <v>33.211845431387971</v>
      </c>
      <c r="O40" s="4"/>
      <c r="Q40" s="27" t="s">
        <v>56</v>
      </c>
      <c r="R40" s="29">
        <f t="shared" si="17"/>
        <v>94532.31171822788</v>
      </c>
      <c r="S40" s="29">
        <f t="shared" si="18"/>
        <v>468200.80398004898</v>
      </c>
      <c r="T40" s="35">
        <f t="shared" si="19"/>
        <v>33.211845431387971</v>
      </c>
      <c r="U40" s="42">
        <v>0.89571782863194893</v>
      </c>
      <c r="V40" s="43">
        <f t="shared" si="31"/>
        <v>0.10428217136805107</v>
      </c>
      <c r="W40" s="29">
        <f t="shared" si="27"/>
        <v>419375.80750474223</v>
      </c>
      <c r="X40" s="29">
        <f t="shared" si="20"/>
        <v>2408031.3397324649</v>
      </c>
      <c r="Y40" s="35">
        <f t="shared" si="28"/>
        <v>25.473103280390255</v>
      </c>
      <c r="Z40" s="36">
        <f t="shared" si="29"/>
        <v>7.7387421509977159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4238</v>
      </c>
      <c r="E41">
        <v>23</v>
      </c>
      <c r="F41" s="3">
        <f t="shared" si="21"/>
        <v>5.4270882491741388E-3</v>
      </c>
      <c r="G41" s="2">
        <v>0.5</v>
      </c>
      <c r="H41" s="3">
        <f t="shared" si="22"/>
        <v>2.6772203468746363E-2</v>
      </c>
      <c r="I41" s="3">
        <f t="shared" si="23"/>
        <v>0.97322779653125369</v>
      </c>
      <c r="J41" s="5">
        <f t="shared" si="30"/>
        <v>92748.009873791714</v>
      </c>
      <c r="K41" s="5">
        <f t="shared" si="24"/>
        <v>2483.0685916624484</v>
      </c>
      <c r="L41" s="5">
        <f t="shared" si="25"/>
        <v>457532.37788980245</v>
      </c>
      <c r="M41" s="5">
        <f t="shared" si="16"/>
        <v>2671391.7210775213</v>
      </c>
      <c r="N41" s="33">
        <f t="shared" si="26"/>
        <v>28.802685089552423</v>
      </c>
      <c r="O41" s="4"/>
      <c r="Q41" s="27" t="s">
        <v>58</v>
      </c>
      <c r="R41" s="29">
        <f t="shared" si="17"/>
        <v>92748.009873791714</v>
      </c>
      <c r="S41" s="29">
        <f t="shared" si="18"/>
        <v>457532.37788980245</v>
      </c>
      <c r="T41" s="35">
        <f t="shared" si="19"/>
        <v>28.802685089552423</v>
      </c>
      <c r="U41" s="42">
        <v>0.86473435856680392</v>
      </c>
      <c r="V41" s="43">
        <f t="shared" si="31"/>
        <v>0.13526564143319608</v>
      </c>
      <c r="W41" s="29">
        <f t="shared" si="27"/>
        <v>395643.96731808287</v>
      </c>
      <c r="X41" s="29">
        <f t="shared" si="20"/>
        <v>1988655.5322277225</v>
      </c>
      <c r="Y41" s="35">
        <f t="shared" si="28"/>
        <v>21.44149006467973</v>
      </c>
      <c r="Z41" s="36">
        <f t="shared" si="29"/>
        <v>7.3611950248726927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3525</v>
      </c>
      <c r="E42">
        <v>26</v>
      </c>
      <c r="F42" s="3">
        <f t="shared" si="21"/>
        <v>7.3758865248226948E-3</v>
      </c>
      <c r="G42" s="2">
        <v>0.5</v>
      </c>
      <c r="H42" s="3">
        <f t="shared" si="22"/>
        <v>3.6211699164345405E-2</v>
      </c>
      <c r="I42" s="3">
        <f t="shared" si="23"/>
        <v>0.96378830083565459</v>
      </c>
      <c r="J42" s="5">
        <f t="shared" si="30"/>
        <v>90264.941282129264</v>
      </c>
      <c r="K42" s="5">
        <f t="shared" si="24"/>
        <v>3268.6468987957674</v>
      </c>
      <c r="L42" s="5">
        <f t="shared" si="25"/>
        <v>443153.08916365693</v>
      </c>
      <c r="M42" s="5">
        <f t="shared" si="16"/>
        <v>2213859.3431877191</v>
      </c>
      <c r="N42" s="33">
        <f t="shared" si="26"/>
        <v>24.526237005662583</v>
      </c>
      <c r="O42" s="4"/>
      <c r="Q42" s="27" t="s">
        <v>60</v>
      </c>
      <c r="R42" s="29">
        <f t="shared" si="17"/>
        <v>90264.941282129264</v>
      </c>
      <c r="S42" s="29">
        <f t="shared" si="18"/>
        <v>443153.08916365693</v>
      </c>
      <c r="T42" s="35">
        <f t="shared" si="19"/>
        <v>24.526237005662583</v>
      </c>
      <c r="U42" s="42">
        <v>0.81758889711164551</v>
      </c>
      <c r="V42" s="43">
        <f t="shared" si="31"/>
        <v>0.18241110288835449</v>
      </c>
      <c r="W42" s="29">
        <f t="shared" si="27"/>
        <v>362317.04542093299</v>
      </c>
      <c r="X42" s="29">
        <f t="shared" si="20"/>
        <v>1593011.5649096395</v>
      </c>
      <c r="Y42" s="35">
        <f t="shared" si="28"/>
        <v>17.648175939433369</v>
      </c>
      <c r="Z42" s="36">
        <f t="shared" si="29"/>
        <v>6.8780610662292148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2826</v>
      </c>
      <c r="E43">
        <v>44</v>
      </c>
      <c r="F43" s="3">
        <f t="shared" si="21"/>
        <v>1.556970983722576E-2</v>
      </c>
      <c r="G43" s="2">
        <v>0.5</v>
      </c>
      <c r="H43" s="3">
        <f t="shared" si="22"/>
        <v>7.4931880108991808E-2</v>
      </c>
      <c r="I43" s="3">
        <f t="shared" si="23"/>
        <v>0.92506811989100823</v>
      </c>
      <c r="J43" s="5">
        <f t="shared" si="30"/>
        <v>86996.294383333501</v>
      </c>
      <c r="K43" s="5">
        <f t="shared" si="24"/>
        <v>6518.7959006585033</v>
      </c>
      <c r="L43" s="5">
        <f t="shared" si="25"/>
        <v>418684.48216502124</v>
      </c>
      <c r="M43" s="5">
        <f t="shared" si="16"/>
        <v>1770706.2540240623</v>
      </c>
      <c r="N43" s="33">
        <f t="shared" si="26"/>
        <v>20.353812384488059</v>
      </c>
      <c r="O43" s="4"/>
      <c r="Q43" s="27" t="s">
        <v>62</v>
      </c>
      <c r="R43" s="29">
        <f t="shared" si="17"/>
        <v>86996.294383333501</v>
      </c>
      <c r="S43" s="29">
        <f t="shared" si="18"/>
        <v>418684.48216502124</v>
      </c>
      <c r="T43" s="35">
        <f t="shared" si="19"/>
        <v>20.353812384488059</v>
      </c>
      <c r="U43" s="42">
        <v>0.77888026534586052</v>
      </c>
      <c r="V43" s="43">
        <f t="shared" si="31"/>
        <v>0.22111973465413948</v>
      </c>
      <c r="W43" s="29">
        <f t="shared" si="27"/>
        <v>326105.08056488592</v>
      </c>
      <c r="X43" s="29">
        <f t="shared" si="20"/>
        <v>1230694.5194887065</v>
      </c>
      <c r="Y43" s="35">
        <f t="shared" si="28"/>
        <v>14.14651656386504</v>
      </c>
      <c r="Z43" s="36">
        <f t="shared" si="29"/>
        <v>6.2072958206230187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2066</v>
      </c>
      <c r="E44">
        <v>40</v>
      </c>
      <c r="F44" s="3">
        <f t="shared" si="21"/>
        <v>1.9361084220716359E-2</v>
      </c>
      <c r="G44" s="2">
        <v>0.5</v>
      </c>
      <c r="H44" s="3">
        <f t="shared" si="22"/>
        <v>9.2336103416435833E-2</v>
      </c>
      <c r="I44" s="3">
        <f t="shared" si="23"/>
        <v>0.90766389658356417</v>
      </c>
      <c r="J44" s="5">
        <f t="shared" si="30"/>
        <v>80477.498482675001</v>
      </c>
      <c r="K44" s="5">
        <f t="shared" si="24"/>
        <v>7430.9786225923363</v>
      </c>
      <c r="L44" s="5">
        <f t="shared" si="25"/>
        <v>383810.04585689423</v>
      </c>
      <c r="M44" s="5">
        <f t="shared" si="16"/>
        <v>1352021.7718590409</v>
      </c>
      <c r="N44" s="33">
        <f t="shared" si="26"/>
        <v>16.799997481906086</v>
      </c>
      <c r="O44" s="4"/>
      <c r="Q44" s="27" t="s">
        <v>64</v>
      </c>
      <c r="R44" s="29">
        <f t="shared" si="17"/>
        <v>80477.498482675001</v>
      </c>
      <c r="S44" s="29">
        <f t="shared" si="18"/>
        <v>383810.04585689423</v>
      </c>
      <c r="T44" s="35">
        <f t="shared" si="19"/>
        <v>16.799997481906086</v>
      </c>
      <c r="U44" s="42">
        <v>0.71980976748499381</v>
      </c>
      <c r="V44" s="43">
        <f t="shared" si="31"/>
        <v>0.28019023251500619</v>
      </c>
      <c r="W44" s="29">
        <f t="shared" si="27"/>
        <v>276270.21986665583</v>
      </c>
      <c r="X44" s="29">
        <f t="shared" si="20"/>
        <v>904589.43892382062</v>
      </c>
      <c r="Y44" s="35">
        <f t="shared" si="28"/>
        <v>11.24027779166817</v>
      </c>
      <c r="Z44" s="36">
        <f t="shared" si="29"/>
        <v>5.559719690237916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1429</v>
      </c>
      <c r="E45">
        <v>47</v>
      </c>
      <c r="F45" s="3">
        <f t="shared" si="21"/>
        <v>3.2890132960111965E-2</v>
      </c>
      <c r="G45" s="2">
        <v>0.5</v>
      </c>
      <c r="H45" s="3">
        <f t="shared" si="22"/>
        <v>0.15195602974458453</v>
      </c>
      <c r="I45" s="3">
        <f t="shared" si="23"/>
        <v>0.84804397025541545</v>
      </c>
      <c r="J45" s="5">
        <f t="shared" si="30"/>
        <v>73046.51986008267</v>
      </c>
      <c r="K45" s="5">
        <f t="shared" si="24"/>
        <v>11099.859144597107</v>
      </c>
      <c r="L45" s="5">
        <f t="shared" si="25"/>
        <v>337482.95143892057</v>
      </c>
      <c r="M45" s="5">
        <f t="shared" si="16"/>
        <v>968211.72600214672</v>
      </c>
      <c r="N45" s="33">
        <f t="shared" si="26"/>
        <v>13.254727642832442</v>
      </c>
      <c r="O45" s="4"/>
      <c r="Q45" s="27" t="s">
        <v>66</v>
      </c>
      <c r="R45" s="29">
        <f t="shared" si="17"/>
        <v>73046.51986008267</v>
      </c>
      <c r="S45" s="29">
        <f t="shared" si="18"/>
        <v>337482.95143892057</v>
      </c>
      <c r="T45" s="35">
        <f t="shared" si="19"/>
        <v>13.254727642832442</v>
      </c>
      <c r="U45" s="42">
        <v>0.68480776711742686</v>
      </c>
      <c r="V45" s="43">
        <f t="shared" si="31"/>
        <v>0.31519223288257314</v>
      </c>
      <c r="W45" s="29">
        <f t="shared" si="27"/>
        <v>231110.94641508619</v>
      </c>
      <c r="X45" s="29">
        <f t="shared" si="20"/>
        <v>628319.21905716485</v>
      </c>
      <c r="Y45" s="35">
        <f t="shared" si="28"/>
        <v>8.601631128501154</v>
      </c>
      <c r="Z45" s="36">
        <f t="shared" si="29"/>
        <v>4.6530965143312883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816</v>
      </c>
      <c r="E46">
        <v>47</v>
      </c>
      <c r="F46" s="3">
        <f t="shared" si="21"/>
        <v>5.7598039215686271E-2</v>
      </c>
      <c r="G46" s="2">
        <v>0.5</v>
      </c>
      <c r="H46" s="3">
        <f t="shared" si="22"/>
        <v>0.25174076057846811</v>
      </c>
      <c r="I46" s="3">
        <f t="shared" si="23"/>
        <v>0.74825923942153194</v>
      </c>
      <c r="J46" s="5">
        <f t="shared" si="30"/>
        <v>61946.660715485559</v>
      </c>
      <c r="K46" s="5">
        <f t="shared" si="24"/>
        <v>15594.499483812646</v>
      </c>
      <c r="L46" s="5">
        <f t="shared" si="25"/>
        <v>270747.05486789619</v>
      </c>
      <c r="M46" s="5">
        <f>L46+M47</f>
        <v>630728.77456322615</v>
      </c>
      <c r="N46" s="33">
        <f t="shared" si="26"/>
        <v>10.181804269645728</v>
      </c>
      <c r="O46" s="4"/>
      <c r="Q46" s="27" t="s">
        <v>68</v>
      </c>
      <c r="R46" s="29">
        <f t="shared" si="17"/>
        <v>61946.660715485559</v>
      </c>
      <c r="S46" s="29">
        <f t="shared" si="18"/>
        <v>270747.05486789619</v>
      </c>
      <c r="T46" s="35">
        <f t="shared" si="19"/>
        <v>10.181804269645728</v>
      </c>
      <c r="U46" s="42">
        <v>0.65629805890441617</v>
      </c>
      <c r="V46" s="43">
        <f t="shared" si="31"/>
        <v>0.34370194109558383</v>
      </c>
      <c r="W46" s="29">
        <f t="shared" si="27"/>
        <v>177690.76656388774</v>
      </c>
      <c r="X46" s="29">
        <f>X47+W46</f>
        <v>397208.27264207869</v>
      </c>
      <c r="Y46" s="35">
        <f t="shared" si="28"/>
        <v>6.4121014442798483</v>
      </c>
      <c r="Z46" s="36">
        <f t="shared" si="29"/>
        <v>3.7697028253658793</v>
      </c>
    </row>
    <row r="47" spans="1:26" s="2" customFormat="1" x14ac:dyDescent="0.25">
      <c r="A47" s="12">
        <v>19</v>
      </c>
      <c r="B47" s="13" t="s">
        <v>69</v>
      </c>
      <c r="C47" s="12"/>
      <c r="D47">
        <v>598</v>
      </c>
      <c r="E47">
        <v>77</v>
      </c>
      <c r="F47" s="17">
        <f t="shared" si="21"/>
        <v>0.12876254180602006</v>
      </c>
      <c r="G47" s="12"/>
      <c r="H47" s="17">
        <v>1</v>
      </c>
      <c r="I47" s="17">
        <f t="shared" si="23"/>
        <v>0</v>
      </c>
      <c r="J47" s="21">
        <f t="shared" si="30"/>
        <v>46352.161231672915</v>
      </c>
      <c r="K47" s="21">
        <f t="shared" si="24"/>
        <v>46352.161231672915</v>
      </c>
      <c r="L47" s="21">
        <f>K47/F47</f>
        <v>359981.7196953299</v>
      </c>
      <c r="M47" s="21">
        <f>L47</f>
        <v>359981.7196953299</v>
      </c>
      <c r="N47" s="34">
        <f t="shared" si="26"/>
        <v>7.7662337662337659</v>
      </c>
      <c r="O47" s="4"/>
      <c r="Q47" s="30" t="s">
        <v>69</v>
      </c>
      <c r="R47" s="31">
        <f t="shared" si="17"/>
        <v>46352.161231672915</v>
      </c>
      <c r="S47" s="31">
        <f t="shared" si="18"/>
        <v>359981.7196953299</v>
      </c>
      <c r="T47" s="38">
        <f t="shared" si="19"/>
        <v>7.7662337662337659</v>
      </c>
      <c r="U47" s="44">
        <v>0.6098018151143324</v>
      </c>
      <c r="V47" s="45">
        <f t="shared" si="31"/>
        <v>0.3901981848856676</v>
      </c>
      <c r="W47" s="31">
        <f t="shared" si="27"/>
        <v>219517.50607819099</v>
      </c>
      <c r="X47" s="31">
        <f>W47</f>
        <v>219517.50607819099</v>
      </c>
      <c r="Y47" s="38">
        <f t="shared" si="28"/>
        <v>4.7358634472515684</v>
      </c>
      <c r="Z47" s="37">
        <f t="shared" si="29"/>
        <v>3.0303703189821976</v>
      </c>
    </row>
    <row r="48" spans="1:26" s="2" customFormat="1" ht="13.2" x14ac:dyDescent="0.25">
      <c r="B48" s="2" t="s">
        <v>70</v>
      </c>
      <c r="D48" s="25">
        <f>SUM(D29:D47)</f>
        <v>62548</v>
      </c>
      <c r="E48" s="25">
        <f>SUM(E29:E47)</f>
        <v>377</v>
      </c>
    </row>
    <row r="51" spans="1:26" s="2" customFormat="1" ht="18" thickBot="1" x14ac:dyDescent="0.35">
      <c r="B51" s="63" t="s">
        <v>89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 x14ac:dyDescent="0.35">
      <c r="A52" s="7"/>
      <c r="B52" s="6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1" t="s">
        <v>14</v>
      </c>
      <c r="S52" s="71"/>
      <c r="T52" s="71"/>
      <c r="U52" s="68" t="s">
        <v>15</v>
      </c>
      <c r="V52" s="72" t="s">
        <v>16</v>
      </c>
      <c r="W52" s="73" t="s">
        <v>17</v>
      </c>
      <c r="X52" s="73" t="s">
        <v>18</v>
      </c>
      <c r="Y52" s="74" t="s">
        <v>19</v>
      </c>
      <c r="Z52" s="74" t="s">
        <v>20</v>
      </c>
    </row>
    <row r="53" spans="1:26" s="10" customFormat="1" ht="35.549999999999997" customHeight="1" thickBot="1" x14ac:dyDescent="0.35">
      <c r="B53" s="6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72"/>
      <c r="W53" s="73"/>
      <c r="X53" s="73"/>
      <c r="Y53" s="74"/>
      <c r="Z53" s="7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1013</v>
      </c>
      <c r="E54" s="49">
        <f>E4+E29</f>
        <v>2</v>
      </c>
      <c r="F54" s="3">
        <f>E54/D54</f>
        <v>1.9743336623889436E-3</v>
      </c>
      <c r="G54" s="2">
        <v>0.3</v>
      </c>
      <c r="H54" s="18">
        <f>C54*F54/(1+(1-G54)*C54*F54)</f>
        <v>1.9716088328075709E-3</v>
      </c>
      <c r="I54" s="18">
        <f>1-H54</f>
        <v>0.99802839116719244</v>
      </c>
      <c r="J54" s="19">
        <v>100000</v>
      </c>
      <c r="K54" s="20">
        <f>J54*H54</f>
        <v>197.16088328075708</v>
      </c>
      <c r="L54" s="20">
        <f>C54*(J55+G54*K54)</f>
        <v>99861.987381703468</v>
      </c>
      <c r="M54" s="5">
        <f t="shared" ref="M54:M70" si="32">L54+M55</f>
        <v>7640978.9482689435</v>
      </c>
      <c r="N54" s="32">
        <f>M54/J54</f>
        <v>76.409789482689433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99861.987381703468</v>
      </c>
      <c r="T54" s="35">
        <f t="shared" ref="T54:T72" si="35">N54</f>
        <v>76.409789482689433</v>
      </c>
      <c r="U54" s="42">
        <v>0.96170886472285344</v>
      </c>
      <c r="V54" s="43">
        <f>1-U54</f>
        <v>3.829113527714656E-2</v>
      </c>
      <c r="W54" s="29">
        <f>S54*U54</f>
        <v>96038.158513825954</v>
      </c>
      <c r="X54" s="29">
        <f t="shared" ref="X54:X70" si="36">X55+W54</f>
        <v>6752172.3279983401</v>
      </c>
      <c r="Y54" s="40">
        <f>X54/R54</f>
        <v>67.521723279983405</v>
      </c>
      <c r="Z54" s="36">
        <f>T54-Y54</f>
        <v>8.8880662027060282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4767</v>
      </c>
      <c r="E55" s="49">
        <f t="shared" si="37"/>
        <v>6</v>
      </c>
      <c r="F55" s="3">
        <f t="shared" ref="F55:F72" si="38">E55/D55</f>
        <v>1.2586532410320957E-3</v>
      </c>
      <c r="G55" s="2">
        <v>0.4</v>
      </c>
      <c r="H55" s="3">
        <f t="shared" ref="H55:H71" si="39">C55*F55/(1+(1-G55)*C55*F55)</f>
        <v>5.0194503701844655E-3</v>
      </c>
      <c r="I55" s="3">
        <f t="shared" ref="I55:I72" si="40">1-H55</f>
        <v>0.99498054962981552</v>
      </c>
      <c r="J55" s="5">
        <f>I54*J54</f>
        <v>99802.839116719246</v>
      </c>
      <c r="K55" s="5">
        <f t="shared" ref="K55:K72" si="41">J55*H55</f>
        <v>500.95539774987708</v>
      </c>
      <c r="L55" s="5">
        <f t="shared" ref="L55:L71" si="42">C55*(J56+G55*K55)</f>
        <v>398009.06351227732</v>
      </c>
      <c r="M55" s="5">
        <f t="shared" si="32"/>
        <v>7541116.9608872402</v>
      </c>
      <c r="N55" s="33">
        <f t="shared" ref="N55:N72" si="43">M55/J55</f>
        <v>75.560144657487314</v>
      </c>
      <c r="O55" s="4"/>
      <c r="Q55" s="27" t="s">
        <v>36</v>
      </c>
      <c r="R55" s="29">
        <f t="shared" si="33"/>
        <v>99802.839116719246</v>
      </c>
      <c r="S55" s="29">
        <f t="shared" si="34"/>
        <v>398009.06351227732</v>
      </c>
      <c r="T55" s="35">
        <f t="shared" si="35"/>
        <v>75.560144657487314</v>
      </c>
      <c r="U55" s="42">
        <v>0.96170886472285344</v>
      </c>
      <c r="V55" s="43">
        <f>1-U55</f>
        <v>3.829113527714656E-2</v>
      </c>
      <c r="W55" s="29">
        <f t="shared" ref="W55:W72" si="44">S55*U55</f>
        <v>382768.8446197983</v>
      </c>
      <c r="X55" s="29">
        <f t="shared" si="36"/>
        <v>6656134.1694845138</v>
      </c>
      <c r="Y55" s="35">
        <f t="shared" ref="Y55:Y72" si="45">X55/R55</f>
        <v>66.692833875198446</v>
      </c>
      <c r="Z55" s="36">
        <f t="shared" ref="Z55:Z72" si="46">T55-Y55</f>
        <v>8.8673107822888682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6830</v>
      </c>
      <c r="E56" s="49">
        <f t="shared" si="37"/>
        <v>1</v>
      </c>
      <c r="F56" s="3">
        <f t="shared" si="38"/>
        <v>1.4641288433382137E-4</v>
      </c>
      <c r="G56" s="2">
        <v>0.5</v>
      </c>
      <c r="H56" s="3">
        <f t="shared" si="39"/>
        <v>7.3179656055616545E-4</v>
      </c>
      <c r="I56" s="3">
        <f t="shared" si="40"/>
        <v>0.99926820343944378</v>
      </c>
      <c r="J56" s="5">
        <f t="shared" ref="J56:J72" si="47">I55*J55</f>
        <v>99301.883718969373</v>
      </c>
      <c r="K56" s="5">
        <f t="shared" si="41"/>
        <v>72.668776962290067</v>
      </c>
      <c r="L56" s="5">
        <f t="shared" si="42"/>
        <v>496327.7466524411</v>
      </c>
      <c r="M56" s="5">
        <f t="shared" si="32"/>
        <v>7143107.8973749625</v>
      </c>
      <c r="N56" s="33">
        <f t="shared" si="43"/>
        <v>71.933256750601132</v>
      </c>
      <c r="O56" s="4"/>
      <c r="Q56" s="27" t="s">
        <v>38</v>
      </c>
      <c r="R56" s="29">
        <f t="shared" si="33"/>
        <v>99301.883718969373</v>
      </c>
      <c r="S56" s="29">
        <f t="shared" si="34"/>
        <v>496327.7466524411</v>
      </c>
      <c r="T56" s="35">
        <f t="shared" si="35"/>
        <v>71.933256750601132</v>
      </c>
      <c r="U56" s="42">
        <v>0.96170886472285344</v>
      </c>
      <c r="V56" s="43">
        <f>1-U56</f>
        <v>3.829113527714656E-2</v>
      </c>
      <c r="W56" s="29">
        <f t="shared" si="44"/>
        <v>477322.79376357113</v>
      </c>
      <c r="X56" s="29">
        <f t="shared" si="36"/>
        <v>6273365.3248647153</v>
      </c>
      <c r="Y56" s="35">
        <f t="shared" si="45"/>
        <v>63.174686017223365</v>
      </c>
      <c r="Z56" s="36">
        <f t="shared" si="46"/>
        <v>8.7585707333777663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6879</v>
      </c>
      <c r="E57" s="49">
        <f t="shared" si="37"/>
        <v>4</v>
      </c>
      <c r="F57" s="3">
        <f t="shared" si="38"/>
        <v>5.8147986625963074E-4</v>
      </c>
      <c r="G57" s="2">
        <v>0.5</v>
      </c>
      <c r="H57" s="3">
        <f t="shared" si="39"/>
        <v>2.9031789809841773E-3</v>
      </c>
      <c r="I57" s="3">
        <f t="shared" si="40"/>
        <v>0.99709682101901587</v>
      </c>
      <c r="J57" s="5">
        <f t="shared" si="47"/>
        <v>99229.214942007078</v>
      </c>
      <c r="K57" s="5">
        <f t="shared" si="41"/>
        <v>288.080171119196</v>
      </c>
      <c r="L57" s="5">
        <f t="shared" si="42"/>
        <v>495425.87428223743</v>
      </c>
      <c r="M57" s="5">
        <f t="shared" si="32"/>
        <v>6646780.1507225214</v>
      </c>
      <c r="N57" s="33">
        <f t="shared" si="43"/>
        <v>66.984104979638559</v>
      </c>
      <c r="O57" s="4"/>
      <c r="Q57" s="27" t="s">
        <v>40</v>
      </c>
      <c r="R57" s="29">
        <f t="shared" si="33"/>
        <v>99229.214942007078</v>
      </c>
      <c r="S57" s="29">
        <f t="shared" si="34"/>
        <v>495425.87428223743</v>
      </c>
      <c r="T57" s="35">
        <f t="shared" si="35"/>
        <v>66.984104979638559</v>
      </c>
      <c r="U57" s="42">
        <v>0.96170886472285344</v>
      </c>
      <c r="V57" s="43">
        <f>1-U57</f>
        <v>3.829113527714656E-2</v>
      </c>
      <c r="W57" s="29">
        <f t="shared" si="44"/>
        <v>476455.45511029765</v>
      </c>
      <c r="X57" s="29">
        <f t="shared" si="36"/>
        <v>5796042.5311011439</v>
      </c>
      <c r="Y57" s="35">
        <f t="shared" si="45"/>
        <v>58.410645841434381</v>
      </c>
      <c r="Z57" s="36">
        <f t="shared" si="46"/>
        <v>8.5734591382041785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7575</v>
      </c>
      <c r="E58" s="49">
        <f t="shared" si="37"/>
        <v>6</v>
      </c>
      <c r="F58" s="3">
        <f t="shared" si="38"/>
        <v>7.9207920792079213E-4</v>
      </c>
      <c r="G58" s="2">
        <v>0.5</v>
      </c>
      <c r="H58" s="3">
        <f t="shared" si="39"/>
        <v>3.952569169960474E-3</v>
      </c>
      <c r="I58" s="3">
        <f t="shared" si="40"/>
        <v>0.99604743083003955</v>
      </c>
      <c r="J58" s="5">
        <f t="shared" si="47"/>
        <v>98941.134770887889</v>
      </c>
      <c r="K58" s="5">
        <f t="shared" si="41"/>
        <v>391.07167893631572</v>
      </c>
      <c r="L58" s="5">
        <f t="shared" si="42"/>
        <v>493727.99465709866</v>
      </c>
      <c r="M58" s="5">
        <f t="shared" si="32"/>
        <v>6151354.2764402842</v>
      </c>
      <c r="N58" s="33">
        <f t="shared" si="43"/>
        <v>62.171858961235991</v>
      </c>
      <c r="O58" s="4"/>
      <c r="Q58" s="27" t="s">
        <v>42</v>
      </c>
      <c r="R58" s="29">
        <f t="shared" si="33"/>
        <v>98941.134770887889</v>
      </c>
      <c r="S58" s="29">
        <f t="shared" si="34"/>
        <v>493727.99465709866</v>
      </c>
      <c r="T58" s="35">
        <f t="shared" si="35"/>
        <v>62.171858961235991</v>
      </c>
      <c r="U58" s="42">
        <v>0.96170886472285344</v>
      </c>
      <c r="V58" s="43">
        <f>1-U58</f>
        <v>3.829113527714656E-2</v>
      </c>
      <c r="W58" s="29">
        <f t="shared" si="44"/>
        <v>474822.58922356943</v>
      </c>
      <c r="X58" s="29">
        <f t="shared" si="36"/>
        <v>5319587.0759908464</v>
      </c>
      <c r="Y58" s="35">
        <f t="shared" si="45"/>
        <v>53.76517146593374</v>
      </c>
      <c r="Z58" s="36">
        <f t="shared" si="46"/>
        <v>8.4066874953022506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8786</v>
      </c>
      <c r="E59" s="49">
        <f t="shared" si="37"/>
        <v>13</v>
      </c>
      <c r="F59" s="3">
        <f t="shared" si="38"/>
        <v>1.4796266788071933E-3</v>
      </c>
      <c r="G59" s="2">
        <v>0.5</v>
      </c>
      <c r="H59" s="3">
        <f t="shared" si="39"/>
        <v>7.3708680614616995E-3</v>
      </c>
      <c r="I59" s="3">
        <f t="shared" si="40"/>
        <v>0.9926291319385383</v>
      </c>
      <c r="J59" s="5">
        <f t="shared" si="47"/>
        <v>98550.063091951582</v>
      </c>
      <c r="K59" s="5">
        <f t="shared" si="41"/>
        <v>726.39951249950138</v>
      </c>
      <c r="L59" s="5">
        <f t="shared" si="42"/>
        <v>490934.31667850923</v>
      </c>
      <c r="M59" s="5">
        <f t="shared" si="32"/>
        <v>5657626.2817831859</v>
      </c>
      <c r="N59" s="33">
        <f t="shared" si="43"/>
        <v>57.408652052352004</v>
      </c>
      <c r="O59" s="4"/>
      <c r="Q59" s="27" t="s">
        <v>44</v>
      </c>
      <c r="R59" s="29">
        <f t="shared" si="33"/>
        <v>98550.063091951582</v>
      </c>
      <c r="S59" s="29">
        <f t="shared" si="34"/>
        <v>490934.31667850923</v>
      </c>
      <c r="T59" s="35">
        <f t="shared" si="35"/>
        <v>57.408652052352004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472814.76029209379</v>
      </c>
      <c r="X59" s="29">
        <f t="shared" si="36"/>
        <v>4844764.4867672771</v>
      </c>
      <c r="Y59" s="35">
        <f t="shared" si="45"/>
        <v>49.160440234796162</v>
      </c>
      <c r="Z59" s="36">
        <f t="shared" si="46"/>
        <v>8.2482118175558412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9156</v>
      </c>
      <c r="E60" s="49">
        <f t="shared" si="37"/>
        <v>12</v>
      </c>
      <c r="F60" s="3">
        <f t="shared" si="38"/>
        <v>1.3106159895150721E-3</v>
      </c>
      <c r="G60" s="2">
        <v>0.5</v>
      </c>
      <c r="H60" s="3">
        <f t="shared" si="39"/>
        <v>6.5316786414108419E-3</v>
      </c>
      <c r="I60" s="3">
        <f t="shared" si="40"/>
        <v>0.9934683213585892</v>
      </c>
      <c r="J60" s="5">
        <f t="shared" si="47"/>
        <v>97823.663579452084</v>
      </c>
      <c r="K60" s="5">
        <f t="shared" si="41"/>
        <v>638.95273402646683</v>
      </c>
      <c r="L60" s="5">
        <f t="shared" si="42"/>
        <v>487520.93606219429</v>
      </c>
      <c r="M60" s="5">
        <f t="shared" si="32"/>
        <v>5166691.9651046768</v>
      </c>
      <c r="N60" s="33">
        <f t="shared" si="43"/>
        <v>52.816381804268708</v>
      </c>
      <c r="O60" s="4"/>
      <c r="Q60" s="27" t="s">
        <v>46</v>
      </c>
      <c r="R60" s="29">
        <f t="shared" si="33"/>
        <v>97823.663579452084</v>
      </c>
      <c r="S60" s="29">
        <f t="shared" si="34"/>
        <v>487520.93606219429</v>
      </c>
      <c r="T60" s="35">
        <f t="shared" si="35"/>
        <v>52.816381804268708</v>
      </c>
      <c r="U60" s="42">
        <v>0.95736753435116873</v>
      </c>
      <c r="V60" s="43">
        <f t="shared" si="48"/>
        <v>4.2632465648831275E-2</v>
      </c>
      <c r="W60" s="29">
        <f t="shared" si="44"/>
        <v>466736.71650243673</v>
      </c>
      <c r="X60" s="29">
        <f t="shared" si="36"/>
        <v>4371949.7264751829</v>
      </c>
      <c r="Y60" s="35">
        <f t="shared" si="45"/>
        <v>44.692148775682469</v>
      </c>
      <c r="Z60" s="36">
        <f t="shared" si="46"/>
        <v>8.1242330285862394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8665</v>
      </c>
      <c r="E61" s="49">
        <f t="shared" si="37"/>
        <v>20</v>
      </c>
      <c r="F61" s="3">
        <f t="shared" si="38"/>
        <v>2.3081361800346219E-3</v>
      </c>
      <c r="G61" s="2">
        <v>0.5</v>
      </c>
      <c r="H61" s="3">
        <f t="shared" si="39"/>
        <v>1.1474469305794604E-2</v>
      </c>
      <c r="I61" s="3">
        <f t="shared" si="40"/>
        <v>0.98852553069420535</v>
      </c>
      <c r="J61" s="5">
        <f t="shared" si="47"/>
        <v>97184.710845425623</v>
      </c>
      <c r="K61" s="5">
        <f t="shared" si="41"/>
        <v>1115.1429815883603</v>
      </c>
      <c r="L61" s="5">
        <f t="shared" si="42"/>
        <v>483135.69677315722</v>
      </c>
      <c r="M61" s="5">
        <f t="shared" si="32"/>
        <v>4679171.0290424824</v>
      </c>
      <c r="N61" s="33">
        <f t="shared" si="43"/>
        <v>48.147192992988423</v>
      </c>
      <c r="O61" s="4"/>
      <c r="Q61" s="27" t="s">
        <v>48</v>
      </c>
      <c r="R61" s="29">
        <f t="shared" si="33"/>
        <v>97184.710845425623</v>
      </c>
      <c r="S61" s="29">
        <f t="shared" si="34"/>
        <v>483135.69677315722</v>
      </c>
      <c r="T61" s="35">
        <f t="shared" si="35"/>
        <v>48.147192992988423</v>
      </c>
      <c r="U61" s="42">
        <v>0.95681081085376496</v>
      </c>
      <c r="V61" s="43">
        <f t="shared" si="48"/>
        <v>4.3189189146235041E-2</v>
      </c>
      <c r="W61" s="29">
        <f t="shared" si="44"/>
        <v>462269.45778192329</v>
      </c>
      <c r="X61" s="29">
        <f t="shared" si="36"/>
        <v>3905213.009972746</v>
      </c>
      <c r="Y61" s="35">
        <f t="shared" si="45"/>
        <v>40.183409262636708</v>
      </c>
      <c r="Z61" s="36">
        <f t="shared" si="46"/>
        <v>7.9637837303517145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9754</v>
      </c>
      <c r="E62" s="49">
        <f t="shared" si="37"/>
        <v>28</v>
      </c>
      <c r="F62" s="3">
        <f t="shared" si="38"/>
        <v>2.8706171826942792E-3</v>
      </c>
      <c r="G62" s="2">
        <v>0.5</v>
      </c>
      <c r="H62" s="3">
        <f t="shared" si="39"/>
        <v>1.4250814332247556E-2</v>
      </c>
      <c r="I62" s="3">
        <f t="shared" si="40"/>
        <v>0.98574918566775249</v>
      </c>
      <c r="J62" s="5">
        <f t="shared" si="47"/>
        <v>96069.567863837263</v>
      </c>
      <c r="K62" s="5">
        <f t="shared" si="41"/>
        <v>1369.0695746068013</v>
      </c>
      <c r="L62" s="5">
        <f t="shared" si="42"/>
        <v>476925.16538266937</v>
      </c>
      <c r="M62" s="5">
        <f t="shared" si="32"/>
        <v>4196035.3322693249</v>
      </c>
      <c r="N62" s="33">
        <f t="shared" si="43"/>
        <v>43.677050137422412</v>
      </c>
      <c r="O62" s="4"/>
      <c r="Q62" s="27" t="s">
        <v>50</v>
      </c>
      <c r="R62" s="29">
        <f t="shared" si="33"/>
        <v>96069.567863837263</v>
      </c>
      <c r="S62" s="29">
        <f t="shared" si="34"/>
        <v>476925.16538266937</v>
      </c>
      <c r="T62" s="35">
        <f t="shared" si="35"/>
        <v>43.677050137422412</v>
      </c>
      <c r="U62" s="42">
        <v>0.94800928093814252</v>
      </c>
      <c r="V62" s="43">
        <f t="shared" si="48"/>
        <v>5.1990719061857482E-2</v>
      </c>
      <c r="W62" s="29">
        <f t="shared" si="44"/>
        <v>452129.48309572908</v>
      </c>
      <c r="X62" s="29">
        <f t="shared" si="36"/>
        <v>3442943.5521908225</v>
      </c>
      <c r="Y62" s="35">
        <f t="shared" si="45"/>
        <v>35.838024764206558</v>
      </c>
      <c r="Z62" s="36">
        <f t="shared" si="46"/>
        <v>7.8390253732158541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10746</v>
      </c>
      <c r="E63" s="49">
        <f t="shared" si="37"/>
        <v>43</v>
      </c>
      <c r="F63" s="3">
        <f t="shared" si="38"/>
        <v>4.0014889261120413E-3</v>
      </c>
      <c r="G63" s="2">
        <v>0.5</v>
      </c>
      <c r="H63" s="3">
        <f t="shared" si="39"/>
        <v>1.9809278113051089E-2</v>
      </c>
      <c r="I63" s="3">
        <f t="shared" si="40"/>
        <v>0.98019072188694889</v>
      </c>
      <c r="J63" s="5">
        <f t="shared" si="47"/>
        <v>94700.498289230469</v>
      </c>
      <c r="K63" s="5">
        <f t="shared" si="41"/>
        <v>1875.9485080558852</v>
      </c>
      <c r="L63" s="5">
        <f t="shared" si="42"/>
        <v>468812.62017601263</v>
      </c>
      <c r="M63" s="5">
        <f t="shared" si="32"/>
        <v>3719110.1668866556</v>
      </c>
      <c r="N63" s="33">
        <f t="shared" si="43"/>
        <v>39.272339998971262</v>
      </c>
      <c r="O63" s="4"/>
      <c r="Q63" s="27" t="s">
        <v>52</v>
      </c>
      <c r="R63" s="29">
        <f t="shared" si="33"/>
        <v>94700.498289230469</v>
      </c>
      <c r="S63" s="29">
        <f t="shared" si="34"/>
        <v>468812.62017601263</v>
      </c>
      <c r="T63" s="35">
        <f t="shared" si="35"/>
        <v>39.272339998971262</v>
      </c>
      <c r="U63" s="42">
        <v>0.94216194080535964</v>
      </c>
      <c r="V63" s="43">
        <f t="shared" si="48"/>
        <v>5.7838059194640357E-2</v>
      </c>
      <c r="W63" s="29">
        <f t="shared" si="44"/>
        <v>441697.40809907799</v>
      </c>
      <c r="X63" s="29">
        <f t="shared" si="36"/>
        <v>2990814.0690950933</v>
      </c>
      <c r="Y63" s="35">
        <f t="shared" si="45"/>
        <v>31.581819769951672</v>
      </c>
      <c r="Z63" s="36">
        <f t="shared" si="46"/>
        <v>7.6905202290195902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11240</v>
      </c>
      <c r="E64" s="49">
        <f t="shared" si="37"/>
        <v>57</v>
      </c>
      <c r="F64" s="3">
        <f t="shared" si="38"/>
        <v>5.0711743772241993E-3</v>
      </c>
      <c r="G64" s="2">
        <v>0.5</v>
      </c>
      <c r="H64" s="3">
        <f t="shared" si="39"/>
        <v>2.5038436195914785E-2</v>
      </c>
      <c r="I64" s="3">
        <f t="shared" si="40"/>
        <v>0.97496156380408516</v>
      </c>
      <c r="J64" s="5">
        <f t="shared" si="47"/>
        <v>92824.549781174588</v>
      </c>
      <c r="K64" s="5">
        <f t="shared" si="41"/>
        <v>2324.1815671104555</v>
      </c>
      <c r="L64" s="5">
        <f t="shared" si="42"/>
        <v>458312.29498809675</v>
      </c>
      <c r="M64" s="5">
        <f t="shared" si="32"/>
        <v>3250297.546710643</v>
      </c>
      <c r="N64" s="33">
        <f t="shared" si="43"/>
        <v>35.015494870407913</v>
      </c>
      <c r="O64" s="4"/>
      <c r="Q64" s="27" t="s">
        <v>54</v>
      </c>
      <c r="R64" s="29">
        <f t="shared" si="33"/>
        <v>92824.549781174588</v>
      </c>
      <c r="S64" s="29">
        <f t="shared" si="34"/>
        <v>458312.29498809675</v>
      </c>
      <c r="T64" s="35">
        <f t="shared" si="35"/>
        <v>35.015494870407913</v>
      </c>
      <c r="U64" s="42">
        <v>0.92489605986448908</v>
      </c>
      <c r="V64" s="43">
        <f t="shared" si="48"/>
        <v>7.5103940135510916E-2</v>
      </c>
      <c r="W64" s="29">
        <f t="shared" si="44"/>
        <v>423891.2358219421</v>
      </c>
      <c r="X64" s="29">
        <f t="shared" si="36"/>
        <v>2549116.6609960152</v>
      </c>
      <c r="Y64" s="35">
        <f t="shared" si="45"/>
        <v>27.461664688978566</v>
      </c>
      <c r="Z64" s="36">
        <f t="shared" si="46"/>
        <v>7.5538301814293476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10195</v>
      </c>
      <c r="E65" s="49">
        <f t="shared" si="37"/>
        <v>76</v>
      </c>
      <c r="F65" s="3">
        <f t="shared" si="38"/>
        <v>7.4546346248160859E-3</v>
      </c>
      <c r="G65" s="2">
        <v>0.5</v>
      </c>
      <c r="H65" s="3">
        <f t="shared" si="39"/>
        <v>3.6591237361579203E-2</v>
      </c>
      <c r="I65" s="3">
        <f t="shared" si="40"/>
        <v>0.96340876263842079</v>
      </c>
      <c r="J65" s="5">
        <f t="shared" si="47"/>
        <v>90500.368214064132</v>
      </c>
      <c r="K65" s="5">
        <f t="shared" si="41"/>
        <v>3311.5204546311384</v>
      </c>
      <c r="L65" s="5">
        <f t="shared" si="42"/>
        <v>444223.03993374278</v>
      </c>
      <c r="M65" s="5">
        <f t="shared" si="32"/>
        <v>2791985.2517225463</v>
      </c>
      <c r="N65" s="33">
        <f t="shared" si="43"/>
        <v>30.85054024441704</v>
      </c>
      <c r="O65" s="4"/>
      <c r="Q65" s="27" t="s">
        <v>56</v>
      </c>
      <c r="R65" s="29">
        <f t="shared" si="33"/>
        <v>90500.368214064132</v>
      </c>
      <c r="S65" s="29">
        <f t="shared" si="34"/>
        <v>444223.03993374278</v>
      </c>
      <c r="T65" s="35">
        <f t="shared" si="35"/>
        <v>30.85054024441704</v>
      </c>
      <c r="U65" s="42">
        <v>0.89970667843387275</v>
      </c>
      <c r="V65" s="43">
        <f t="shared" si="48"/>
        <v>0.10029332156612725</v>
      </c>
      <c r="W65" s="29">
        <f t="shared" si="44"/>
        <v>399670.43574258534</v>
      </c>
      <c r="X65" s="29">
        <f t="shared" si="36"/>
        <v>2125225.4251740729</v>
      </c>
      <c r="Y65" s="35">
        <f t="shared" si="45"/>
        <v>23.483058324659989</v>
      </c>
      <c r="Z65" s="36">
        <f t="shared" si="46"/>
        <v>7.3674819197570507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8127</v>
      </c>
      <c r="E66" s="49">
        <f t="shared" si="37"/>
        <v>65</v>
      </c>
      <c r="F66" s="3">
        <f t="shared" si="38"/>
        <v>7.9980312538452079E-3</v>
      </c>
      <c r="G66" s="2">
        <v>0.5</v>
      </c>
      <c r="H66" s="3">
        <f t="shared" si="39"/>
        <v>3.9206224742143685E-2</v>
      </c>
      <c r="I66" s="3">
        <f t="shared" si="40"/>
        <v>0.96079377525785636</v>
      </c>
      <c r="J66" s="5">
        <f t="shared" si="47"/>
        <v>87188.847759432989</v>
      </c>
      <c r="K66" s="5">
        <f t="shared" si="41"/>
        <v>3418.3455602648805</v>
      </c>
      <c r="L66" s="5">
        <f t="shared" si="42"/>
        <v>427398.37489650282</v>
      </c>
      <c r="M66" s="5">
        <f t="shared" si="32"/>
        <v>2347762.2117888033</v>
      </c>
      <c r="N66" s="33">
        <f t="shared" si="43"/>
        <v>26.927322382635779</v>
      </c>
      <c r="O66" s="4"/>
      <c r="Q66" s="27" t="s">
        <v>58</v>
      </c>
      <c r="R66" s="29">
        <f t="shared" si="33"/>
        <v>87188.847759432989</v>
      </c>
      <c r="S66" s="29">
        <f t="shared" si="34"/>
        <v>427398.37489650282</v>
      </c>
      <c r="T66" s="35">
        <f t="shared" si="35"/>
        <v>26.927322382635779</v>
      </c>
      <c r="U66" s="42">
        <v>0.86438699185239576</v>
      </c>
      <c r="V66" s="43">
        <f t="shared" si="48"/>
        <v>0.13561300814760424</v>
      </c>
      <c r="W66" s="29">
        <f t="shared" si="44"/>
        <v>369437.59559939057</v>
      </c>
      <c r="X66" s="29">
        <f t="shared" si="36"/>
        <v>1725554.9894314874</v>
      </c>
      <c r="Y66" s="35">
        <f t="shared" si="45"/>
        <v>19.791005773955753</v>
      </c>
      <c r="Z66" s="36">
        <f t="shared" si="46"/>
        <v>7.1363166086800263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6623</v>
      </c>
      <c r="E67" s="49">
        <f t="shared" si="37"/>
        <v>74</v>
      </c>
      <c r="F67" s="3">
        <f t="shared" si="38"/>
        <v>1.11731843575419E-2</v>
      </c>
      <c r="G67" s="2">
        <v>0.5</v>
      </c>
      <c r="H67" s="3">
        <f t="shared" si="39"/>
        <v>5.4347826086956527E-2</v>
      </c>
      <c r="I67" s="3">
        <f t="shared" si="40"/>
        <v>0.94565217391304346</v>
      </c>
      <c r="J67" s="5">
        <f t="shared" si="47"/>
        <v>83770.502199168113</v>
      </c>
      <c r="K67" s="5">
        <f t="shared" si="41"/>
        <v>4552.7446847373976</v>
      </c>
      <c r="L67" s="5">
        <f t="shared" si="42"/>
        <v>407470.64928399713</v>
      </c>
      <c r="M67" s="5">
        <f t="shared" si="32"/>
        <v>1920363.8368923008</v>
      </c>
      <c r="N67" s="33">
        <f t="shared" si="43"/>
        <v>22.924105579868076</v>
      </c>
      <c r="O67" s="4"/>
      <c r="Q67" s="27" t="s">
        <v>60</v>
      </c>
      <c r="R67" s="29">
        <f t="shared" si="33"/>
        <v>83770.502199168113</v>
      </c>
      <c r="S67" s="29">
        <f t="shared" si="34"/>
        <v>407470.64928399713</v>
      </c>
      <c r="T67" s="35">
        <f t="shared" si="35"/>
        <v>22.924105579868076</v>
      </c>
      <c r="U67" s="42">
        <v>0.82345390469096191</v>
      </c>
      <c r="V67" s="43">
        <f t="shared" si="48"/>
        <v>0.17654609530903809</v>
      </c>
      <c r="W67" s="29">
        <f t="shared" si="44"/>
        <v>335533.29719986895</v>
      </c>
      <c r="X67" s="29">
        <f t="shared" si="36"/>
        <v>1356117.3938320968</v>
      </c>
      <c r="Y67" s="35">
        <f t="shared" si="45"/>
        <v>16.188483514255019</v>
      </c>
      <c r="Z67" s="36">
        <f t="shared" si="46"/>
        <v>6.7356220656130574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5370</v>
      </c>
      <c r="E68" s="49">
        <f t="shared" si="37"/>
        <v>98</v>
      </c>
      <c r="F68" s="3">
        <f t="shared" si="38"/>
        <v>1.8249534450651771E-2</v>
      </c>
      <c r="G68" s="2">
        <v>0.5</v>
      </c>
      <c r="H68" s="3">
        <f t="shared" si="39"/>
        <v>8.7266251113089943E-2</v>
      </c>
      <c r="I68" s="3">
        <f t="shared" si="40"/>
        <v>0.91273374888691006</v>
      </c>
      <c r="J68" s="5">
        <f t="shared" si="47"/>
        <v>79217.757514430719</v>
      </c>
      <c r="K68" s="5">
        <f t="shared" si="41"/>
        <v>6913.0367198701788</v>
      </c>
      <c r="L68" s="5">
        <f t="shared" si="42"/>
        <v>378806.19577247812</v>
      </c>
      <c r="M68" s="5">
        <f t="shared" si="32"/>
        <v>1512893.1876083035</v>
      </c>
      <c r="N68" s="33">
        <f t="shared" si="43"/>
        <v>19.097904751124858</v>
      </c>
      <c r="O68" s="4"/>
      <c r="Q68" s="27" t="s">
        <v>62</v>
      </c>
      <c r="R68" s="29">
        <f t="shared" si="33"/>
        <v>79217.757514430719</v>
      </c>
      <c r="S68" s="29">
        <f t="shared" si="34"/>
        <v>378806.19577247812</v>
      </c>
      <c r="T68" s="35">
        <f t="shared" si="35"/>
        <v>19.097904751124858</v>
      </c>
      <c r="U68" s="42">
        <v>0.7557222850963411</v>
      </c>
      <c r="V68" s="43">
        <f t="shared" si="48"/>
        <v>0.2442777149036589</v>
      </c>
      <c r="W68" s="29">
        <f t="shared" si="44"/>
        <v>286272.28387782909</v>
      </c>
      <c r="X68" s="29">
        <f t="shared" si="36"/>
        <v>1020584.096632228</v>
      </c>
      <c r="Y68" s="35">
        <f t="shared" si="45"/>
        <v>12.883274263933981</v>
      </c>
      <c r="Z68" s="36">
        <f t="shared" si="46"/>
        <v>6.2146304871908775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3733</v>
      </c>
      <c r="E69" s="49">
        <f t="shared" si="37"/>
        <v>102</v>
      </c>
      <c r="F69" s="3">
        <f t="shared" si="38"/>
        <v>2.7323868202518083E-2</v>
      </c>
      <c r="G69" s="2">
        <v>0.5</v>
      </c>
      <c r="H69" s="3">
        <f t="shared" si="39"/>
        <v>0.12788365095285859</v>
      </c>
      <c r="I69" s="3">
        <f t="shared" si="40"/>
        <v>0.87211634904714141</v>
      </c>
      <c r="J69" s="5">
        <f t="shared" si="47"/>
        <v>72304.720794560533</v>
      </c>
      <c r="K69" s="5">
        <f t="shared" si="41"/>
        <v>9246.5916763354744</v>
      </c>
      <c r="L69" s="5">
        <f t="shared" si="42"/>
        <v>338407.12478196394</v>
      </c>
      <c r="M69" s="5">
        <f t="shared" si="32"/>
        <v>1134086.9918358254</v>
      </c>
      <c r="N69" s="33">
        <f t="shared" si="43"/>
        <v>15.684826376110458</v>
      </c>
      <c r="O69" s="4"/>
      <c r="Q69" s="27" t="s">
        <v>64</v>
      </c>
      <c r="R69" s="29">
        <f t="shared" si="33"/>
        <v>72304.720794560533</v>
      </c>
      <c r="S69" s="29">
        <f t="shared" si="34"/>
        <v>338407.12478196394</v>
      </c>
      <c r="T69" s="35">
        <f t="shared" si="35"/>
        <v>15.684826376110458</v>
      </c>
      <c r="U69" s="42">
        <v>0.69850988448397933</v>
      </c>
      <c r="V69" s="43">
        <f t="shared" si="48"/>
        <v>0.30149011551602067</v>
      </c>
      <c r="W69" s="29">
        <f t="shared" si="44"/>
        <v>236380.72164000521</v>
      </c>
      <c r="X69" s="29">
        <f t="shared" si="36"/>
        <v>734311.81275439891</v>
      </c>
      <c r="Y69" s="35">
        <f t="shared" si="45"/>
        <v>10.155793490176107</v>
      </c>
      <c r="Z69" s="36">
        <f t="shared" si="46"/>
        <v>5.5290328859343507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2400</v>
      </c>
      <c r="E70" s="49">
        <f t="shared" si="37"/>
        <v>107</v>
      </c>
      <c r="F70" s="3">
        <f t="shared" si="38"/>
        <v>4.4583333333333336E-2</v>
      </c>
      <c r="G70" s="2">
        <v>0.5</v>
      </c>
      <c r="H70" s="3">
        <f t="shared" si="39"/>
        <v>0.20056232427366447</v>
      </c>
      <c r="I70" s="3">
        <f t="shared" si="40"/>
        <v>0.79943767572633551</v>
      </c>
      <c r="J70" s="5">
        <f t="shared" si="47"/>
        <v>63058.129118225057</v>
      </c>
      <c r="K70" s="5">
        <f t="shared" si="41"/>
        <v>12647.084940300057</v>
      </c>
      <c r="L70" s="5">
        <f t="shared" si="42"/>
        <v>283672.93324037513</v>
      </c>
      <c r="M70" s="5">
        <f t="shared" si="32"/>
        <v>795679.86705386138</v>
      </c>
      <c r="N70" s="33">
        <f t="shared" si="43"/>
        <v>12.618196546270417</v>
      </c>
      <c r="O70" s="4"/>
      <c r="Q70" s="27" t="s">
        <v>66</v>
      </c>
      <c r="R70" s="29">
        <f t="shared" si="33"/>
        <v>63058.129118225057</v>
      </c>
      <c r="S70" s="29">
        <f t="shared" si="34"/>
        <v>283672.93324037513</v>
      </c>
      <c r="T70" s="35">
        <f t="shared" si="35"/>
        <v>12.618196546270417</v>
      </c>
      <c r="U70" s="42">
        <v>0.67065690345363116</v>
      </c>
      <c r="V70" s="43">
        <f t="shared" si="48"/>
        <v>0.32934309654636884</v>
      </c>
      <c r="W70" s="29">
        <f t="shared" si="44"/>
        <v>190247.21100059862</v>
      </c>
      <c r="X70" s="29">
        <f t="shared" si="36"/>
        <v>497931.09111439367</v>
      </c>
      <c r="Y70" s="35">
        <f t="shared" si="45"/>
        <v>7.8963822440853493</v>
      </c>
      <c r="Z70" s="36">
        <f t="shared" si="46"/>
        <v>4.7218143021850674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1396</v>
      </c>
      <c r="E71" s="49">
        <f t="shared" si="49"/>
        <v>93</v>
      </c>
      <c r="F71" s="3">
        <f t="shared" si="38"/>
        <v>6.6618911174785106E-2</v>
      </c>
      <c r="G71" s="2">
        <v>0.5</v>
      </c>
      <c r="H71" s="3">
        <f t="shared" si="39"/>
        <v>0.28553883942278174</v>
      </c>
      <c r="I71" s="3">
        <f t="shared" si="40"/>
        <v>0.7144611605772182</v>
      </c>
      <c r="J71" s="5">
        <f t="shared" si="47"/>
        <v>50411.044177924996</v>
      </c>
      <c r="K71" s="5">
        <f t="shared" si="41"/>
        <v>14394.311048655281</v>
      </c>
      <c r="L71" s="5">
        <f t="shared" si="42"/>
        <v>216069.44326798676</v>
      </c>
      <c r="M71" s="5">
        <f>L71+M72</f>
        <v>512006.93381348625</v>
      </c>
      <c r="N71" s="33">
        <f t="shared" si="43"/>
        <v>10.156642104185856</v>
      </c>
      <c r="O71" s="4"/>
      <c r="Q71" s="27" t="s">
        <v>68</v>
      </c>
      <c r="R71" s="29">
        <f t="shared" si="33"/>
        <v>50411.044177924996</v>
      </c>
      <c r="S71" s="29">
        <f t="shared" si="34"/>
        <v>216069.44326798676</v>
      </c>
      <c r="T71" s="35">
        <f t="shared" si="35"/>
        <v>10.156642104185856</v>
      </c>
      <c r="U71" s="42">
        <v>0.63527807449444496</v>
      </c>
      <c r="V71" s="43">
        <f t="shared" si="48"/>
        <v>0.36472192550555504</v>
      </c>
      <c r="W71" s="29">
        <f t="shared" si="44"/>
        <v>137264.17987637335</v>
      </c>
      <c r="X71" s="29">
        <f>X72+W71</f>
        <v>307683.88011379505</v>
      </c>
      <c r="Y71" s="35">
        <f t="shared" si="45"/>
        <v>6.1035014277393183</v>
      </c>
      <c r="Z71" s="36">
        <f t="shared" si="46"/>
        <v>4.0531406764465379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986</v>
      </c>
      <c r="E72" s="50">
        <f t="shared" si="49"/>
        <v>120</v>
      </c>
      <c r="F72" s="17">
        <f t="shared" si="38"/>
        <v>0.12170385395537525</v>
      </c>
      <c r="G72" s="12"/>
      <c r="H72" s="17">
        <v>1</v>
      </c>
      <c r="I72" s="17">
        <f t="shared" si="40"/>
        <v>0</v>
      </c>
      <c r="J72" s="21">
        <f t="shared" si="47"/>
        <v>36016.733129269713</v>
      </c>
      <c r="K72" s="21">
        <f t="shared" si="41"/>
        <v>36016.733129269713</v>
      </c>
      <c r="L72" s="21">
        <f>K72/F72</f>
        <v>295937.49054549949</v>
      </c>
      <c r="M72" s="21">
        <f>L72</f>
        <v>295937.49054549949</v>
      </c>
      <c r="N72" s="34">
        <f t="shared" si="43"/>
        <v>8.2166666666666668</v>
      </c>
      <c r="O72" s="4"/>
      <c r="Q72" s="30" t="s">
        <v>69</v>
      </c>
      <c r="R72" s="31">
        <f t="shared" si="33"/>
        <v>36016.733129269713</v>
      </c>
      <c r="S72" s="31">
        <f t="shared" si="34"/>
        <v>295937.49054549949</v>
      </c>
      <c r="T72" s="38">
        <f t="shared" si="35"/>
        <v>8.2166666666666668</v>
      </c>
      <c r="U72" s="44">
        <v>0.57586384179742911</v>
      </c>
      <c r="V72" s="45">
        <f t="shared" si="48"/>
        <v>0.42413615820257089</v>
      </c>
      <c r="W72" s="31">
        <f t="shared" si="44"/>
        <v>170419.7002374217</v>
      </c>
      <c r="X72" s="31">
        <f>W72</f>
        <v>170419.7002374217</v>
      </c>
      <c r="Y72" s="38">
        <f t="shared" si="45"/>
        <v>4.7316812334355429</v>
      </c>
      <c r="Z72" s="37">
        <f t="shared" si="46"/>
        <v>3.4849854332311239</v>
      </c>
    </row>
    <row r="73" spans="1:26" s="2" customFormat="1" ht="13.2" x14ac:dyDescent="0.25">
      <c r="B73" s="2" t="s">
        <v>70</v>
      </c>
      <c r="D73" s="25">
        <f>SUM(D54:D72)</f>
        <v>124241</v>
      </c>
      <c r="E73" s="25">
        <f>SUM(E54:E72)</f>
        <v>927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72.574780995506444</v>
      </c>
      <c r="F78" s="54">
        <f>$Y$4</f>
        <v>65.7157010393923</v>
      </c>
      <c r="G78" s="54">
        <f>E78-F78</f>
        <v>6.8590799561141438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80.488596221036588</v>
      </c>
      <c r="F79" s="54">
        <f>$Y$29</f>
        <v>70.874072324586606</v>
      </c>
      <c r="G79" s="54">
        <f t="shared" ref="G79:G80" si="50">E79-F79</f>
        <v>9.6145238964499811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76.409789482689433</v>
      </c>
      <c r="F80" s="54">
        <f>$Y$54</f>
        <v>67.521723279983405</v>
      </c>
      <c r="G80" s="54">
        <f t="shared" si="50"/>
        <v>8.8880662027060282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7" workbookViewId="0">
      <selection activeCell="D4" sqref="D4:D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9" t="s">
        <v>87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 x14ac:dyDescent="0.25">
      <c r="A2" s="7"/>
      <c r="B2" s="6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8" t="s">
        <v>15</v>
      </c>
      <c r="V2" s="68" t="s">
        <v>16</v>
      </c>
      <c r="W2" s="69" t="s">
        <v>17</v>
      </c>
      <c r="X2" s="69" t="s">
        <v>18</v>
      </c>
      <c r="Y2" s="70" t="s">
        <v>19</v>
      </c>
      <c r="Z2" s="70" t="s">
        <v>20</v>
      </c>
    </row>
    <row r="3" spans="1:26" s="10" customFormat="1" ht="23.25" customHeight="1" thickBot="1" x14ac:dyDescent="0.35">
      <c r="B3" s="6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69"/>
      <c r="X3" s="69"/>
      <c r="Y3" s="70"/>
      <c r="Z3" s="70"/>
    </row>
    <row r="4" spans="1:26" s="2" customFormat="1" x14ac:dyDescent="0.25">
      <c r="A4" s="2">
        <v>1</v>
      </c>
      <c r="B4" s="1">
        <v>0</v>
      </c>
      <c r="C4" s="1">
        <v>1</v>
      </c>
      <c r="D4">
        <v>457</v>
      </c>
      <c r="E4">
        <v>2</v>
      </c>
      <c r="F4" s="3">
        <f>E4/D4</f>
        <v>4.3763676148796497E-3</v>
      </c>
      <c r="G4" s="2">
        <v>0.3</v>
      </c>
      <c r="H4" s="18">
        <f>C4*F4/(1+(1-G4)*C4*F4)</f>
        <v>4.3630017452006981E-3</v>
      </c>
      <c r="I4" s="18">
        <f>1-H4</f>
        <v>0.99563699825479934</v>
      </c>
      <c r="J4" s="41">
        <v>100000</v>
      </c>
      <c r="K4" s="20">
        <f>J4*H4</f>
        <v>436.30017452006979</v>
      </c>
      <c r="L4" s="20">
        <f>C4*(J5+G4*K4)</f>
        <v>99694.589877835955</v>
      </c>
      <c r="M4" s="5">
        <f t="shared" ref="M4:M20" si="0">L4+M5</f>
        <v>7378548.3488347977</v>
      </c>
      <c r="N4" s="32">
        <f>M4/J4</f>
        <v>73.785483488347978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99694.589877835955</v>
      </c>
      <c r="T4" s="35">
        <f t="shared" ref="T4:T22" si="3">N4</f>
        <v>73.785483488347978</v>
      </c>
      <c r="U4" s="42">
        <v>0.96680194174873568</v>
      </c>
      <c r="V4" s="43">
        <f>1-U4</f>
        <v>3.3198058251264317E-2</v>
      </c>
      <c r="W4" s="29">
        <f>S4*U4</f>
        <v>96384.923075735656</v>
      </c>
      <c r="X4" s="29">
        <f t="shared" ref="X4:X20" si="4">X5+W4</f>
        <v>6651126.9483626112</v>
      </c>
      <c r="Y4" s="40">
        <f>X4/R4</f>
        <v>66.511269483626108</v>
      </c>
      <c r="Z4" s="36">
        <f>T4-Y4</f>
        <v>7.2742140047218697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2387</v>
      </c>
      <c r="E5">
        <v>1</v>
      </c>
      <c r="F5" s="3">
        <f t="shared" ref="F5:F22" si="5">E5/D5</f>
        <v>4.1893590280687055E-4</v>
      </c>
      <c r="G5" s="2">
        <v>0.4</v>
      </c>
      <c r="H5" s="3">
        <f t="shared" ref="H5:H21" si="6">C5*F5/(1+(1-G5)*C5*F5)</f>
        <v>1.6740604335816521E-3</v>
      </c>
      <c r="I5" s="3">
        <f t="shared" ref="I5:I22" si="7">1-H5</f>
        <v>0.99832593956641835</v>
      </c>
      <c r="J5" s="5">
        <f>I4*J4</f>
        <v>99563.69982547994</v>
      </c>
      <c r="K5" s="5">
        <f t="shared" ref="K5:K22" si="8">J5*H5</f>
        <v>166.6756504988364</v>
      </c>
      <c r="L5" s="5">
        <f t="shared" ref="L5:L21" si="9">C5*(J6+G5*K5)</f>
        <v>397854.77774072258</v>
      </c>
      <c r="M5" s="5">
        <f t="shared" si="0"/>
        <v>7278853.7589569613</v>
      </c>
      <c r="N5" s="33">
        <f t="shared" ref="N5:N22" si="10">M5/J5</f>
        <v>73.107505764808735</v>
      </c>
      <c r="O5" s="4"/>
      <c r="Q5" s="27" t="s">
        <v>36</v>
      </c>
      <c r="R5" s="29">
        <f t="shared" si="1"/>
        <v>99563.69982547994</v>
      </c>
      <c r="S5" s="29">
        <f t="shared" si="2"/>
        <v>397854.77774072258</v>
      </c>
      <c r="T5" s="35">
        <f t="shared" si="3"/>
        <v>73.107505764808735</v>
      </c>
      <c r="U5" s="42">
        <v>0.96680194174873568</v>
      </c>
      <c r="V5" s="43">
        <f>1-U5</f>
        <v>3.3198058251264317E-2</v>
      </c>
      <c r="W5" s="29">
        <f t="shared" ref="W5:W22" si="11">S5*U5</f>
        <v>384646.77165374224</v>
      </c>
      <c r="X5" s="29">
        <f t="shared" si="4"/>
        <v>6554742.0252868757</v>
      </c>
      <c r="Y5" s="35">
        <f t="shared" ref="Y5:Y22" si="12">X5/R5</f>
        <v>65.834656976150384</v>
      </c>
      <c r="Z5" s="36">
        <f t="shared" ref="Z5:Z22" si="13">T5-Y5</f>
        <v>7.2728487886583508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3527</v>
      </c>
      <c r="E6">
        <v>3</v>
      </c>
      <c r="F6" s="3">
        <f t="shared" si="5"/>
        <v>8.5058123050751346E-4</v>
      </c>
      <c r="G6" s="2">
        <v>0.5</v>
      </c>
      <c r="H6" s="3">
        <f t="shared" si="6"/>
        <v>4.243881737162258E-3</v>
      </c>
      <c r="I6" s="3">
        <f t="shared" si="7"/>
        <v>0.99575611826283772</v>
      </c>
      <c r="J6" s="5">
        <f t="shared" ref="J6:J22" si="14">I5*J5</f>
        <v>99397.02417498111</v>
      </c>
      <c r="K6" s="5">
        <f t="shared" si="8"/>
        <v>421.8292156244778</v>
      </c>
      <c r="L6" s="5">
        <f t="shared" si="9"/>
        <v>495930.54783584434</v>
      </c>
      <c r="M6" s="5">
        <f t="shared" si="0"/>
        <v>6880998.9812162388</v>
      </c>
      <c r="N6" s="33">
        <f t="shared" si="10"/>
        <v>69.227414385190741</v>
      </c>
      <c r="O6" s="4"/>
      <c r="Q6" s="27" t="s">
        <v>38</v>
      </c>
      <c r="R6" s="29">
        <f t="shared" si="1"/>
        <v>99397.02417498111</v>
      </c>
      <c r="S6" s="29">
        <f t="shared" si="2"/>
        <v>495930.54783584434</v>
      </c>
      <c r="T6" s="35">
        <f t="shared" si="3"/>
        <v>69.227414385190741</v>
      </c>
      <c r="U6" s="42">
        <v>0.96680194174873568</v>
      </c>
      <c r="V6" s="43">
        <f>1-U6</f>
        <v>3.3198058251264317E-2</v>
      </c>
      <c r="W6" s="29">
        <f t="shared" si="11"/>
        <v>479466.61662020854</v>
      </c>
      <c r="X6" s="29">
        <f t="shared" si="4"/>
        <v>6170095.2536331331</v>
      </c>
      <c r="Y6" s="35">
        <f t="shared" si="12"/>
        <v>62.075251294959664</v>
      </c>
      <c r="Z6" s="36">
        <f t="shared" si="13"/>
        <v>7.1521630902310775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3500</v>
      </c>
      <c r="E7">
        <v>1</v>
      </c>
      <c r="F7" s="3">
        <f t="shared" si="5"/>
        <v>2.8571428571428574E-4</v>
      </c>
      <c r="G7" s="2">
        <v>0.5</v>
      </c>
      <c r="H7" s="3">
        <f t="shared" si="6"/>
        <v>1.4275517487508924E-3</v>
      </c>
      <c r="I7" s="3">
        <f t="shared" si="7"/>
        <v>0.99857244825124913</v>
      </c>
      <c r="J7" s="5">
        <f t="shared" si="14"/>
        <v>98975.194959356624</v>
      </c>
      <c r="K7" s="5">
        <f t="shared" si="8"/>
        <v>141.29221264719007</v>
      </c>
      <c r="L7" s="5">
        <f t="shared" si="9"/>
        <v>494522.74426516518</v>
      </c>
      <c r="M7" s="5">
        <f t="shared" si="0"/>
        <v>6385068.4333803942</v>
      </c>
      <c r="N7" s="33">
        <f t="shared" si="10"/>
        <v>64.511804558731825</v>
      </c>
      <c r="O7" s="4"/>
      <c r="Q7" s="27" t="s">
        <v>40</v>
      </c>
      <c r="R7" s="29">
        <f t="shared" si="1"/>
        <v>98975.194959356624</v>
      </c>
      <c r="S7" s="29">
        <f t="shared" si="2"/>
        <v>494522.74426516518</v>
      </c>
      <c r="T7" s="35">
        <f t="shared" si="3"/>
        <v>64.511804558731825</v>
      </c>
      <c r="U7" s="42">
        <v>0.96680194174873568</v>
      </c>
      <c r="V7" s="43">
        <f>1-U7</f>
        <v>3.3198058251264317E-2</v>
      </c>
      <c r="W7" s="29">
        <f t="shared" si="11"/>
        <v>478105.54939447512</v>
      </c>
      <c r="X7" s="29">
        <f t="shared" si="4"/>
        <v>5690628.637012925</v>
      </c>
      <c r="Y7" s="35">
        <f t="shared" si="12"/>
        <v>57.495503184911499</v>
      </c>
      <c r="Z7" s="36">
        <f t="shared" si="13"/>
        <v>7.0163013738203261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3718</v>
      </c>
      <c r="E8">
        <v>4</v>
      </c>
      <c r="F8" s="3">
        <f t="shared" si="5"/>
        <v>1.0758472296933835E-3</v>
      </c>
      <c r="G8" s="2">
        <v>0.5</v>
      </c>
      <c r="H8" s="3">
        <f t="shared" si="6"/>
        <v>5.3648068669527888E-3</v>
      </c>
      <c r="I8" s="3">
        <f t="shared" si="7"/>
        <v>0.99463519313304716</v>
      </c>
      <c r="J8" s="5">
        <f t="shared" si="14"/>
        <v>98833.902746709442</v>
      </c>
      <c r="K8" s="5">
        <f t="shared" si="8"/>
        <v>530.22480014329096</v>
      </c>
      <c r="L8" s="5">
        <f t="shared" si="9"/>
        <v>492843.95173318905</v>
      </c>
      <c r="M8" s="5">
        <f t="shared" si="0"/>
        <v>5890545.6891152291</v>
      </c>
      <c r="N8" s="33">
        <f t="shared" si="10"/>
        <v>59.600456173540593</v>
      </c>
      <c r="O8" s="4"/>
      <c r="Q8" s="27" t="s">
        <v>42</v>
      </c>
      <c r="R8" s="29">
        <f t="shared" si="1"/>
        <v>98833.902746709442</v>
      </c>
      <c r="S8" s="29">
        <f t="shared" si="2"/>
        <v>492843.95173318905</v>
      </c>
      <c r="T8" s="35">
        <f t="shared" si="3"/>
        <v>59.600456173540593</v>
      </c>
      <c r="U8" s="42">
        <v>0.96680194174873568</v>
      </c>
      <c r="V8" s="43">
        <f>1-U8</f>
        <v>3.3198058251264317E-2</v>
      </c>
      <c r="W8" s="29">
        <f t="shared" si="11"/>
        <v>476482.48951476737</v>
      </c>
      <c r="X8" s="29">
        <f t="shared" si="4"/>
        <v>5212523.0876184497</v>
      </c>
      <c r="Y8" s="35">
        <f t="shared" si="12"/>
        <v>52.740233287934132</v>
      </c>
      <c r="Z8" s="36">
        <f t="shared" si="13"/>
        <v>6.8602228856064613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4277</v>
      </c>
      <c r="E9">
        <v>7</v>
      </c>
      <c r="F9" s="3">
        <f t="shared" si="5"/>
        <v>1.6366612111292963E-3</v>
      </c>
      <c r="G9" s="2">
        <v>0.5</v>
      </c>
      <c r="H9" s="3">
        <f t="shared" si="6"/>
        <v>8.1499592502037501E-3</v>
      </c>
      <c r="I9" s="3">
        <f t="shared" si="7"/>
        <v>0.99185004074979621</v>
      </c>
      <c r="J9" s="5">
        <f t="shared" si="14"/>
        <v>98303.677946566153</v>
      </c>
      <c r="K9" s="5">
        <f t="shared" si="8"/>
        <v>801.17096940966724</v>
      </c>
      <c r="L9" s="5">
        <f t="shared" si="9"/>
        <v>489515.4623093066</v>
      </c>
      <c r="M9" s="5">
        <f t="shared" si="0"/>
        <v>5397701.7373820404</v>
      </c>
      <c r="N9" s="33">
        <f t="shared" si="10"/>
        <v>54.908441374045125</v>
      </c>
      <c r="O9" s="4"/>
      <c r="Q9" s="27" t="s">
        <v>44</v>
      </c>
      <c r="R9" s="29">
        <f t="shared" si="1"/>
        <v>98303.677946566153</v>
      </c>
      <c r="S9" s="29">
        <f t="shared" si="2"/>
        <v>489515.4623093066</v>
      </c>
      <c r="T9" s="35">
        <f t="shared" si="3"/>
        <v>54.908441374045125</v>
      </c>
      <c r="U9" s="42">
        <v>0.9555940589531835</v>
      </c>
      <c r="V9" s="43">
        <f t="shared" ref="V9:V22" si="15">1-U9</f>
        <v>4.4405941046816499E-2</v>
      </c>
      <c r="W9" s="29">
        <f t="shared" si="11"/>
        <v>467778.06754849444</v>
      </c>
      <c r="X9" s="29">
        <f t="shared" si="4"/>
        <v>4736040.5981036825</v>
      </c>
      <c r="Y9" s="35">
        <f t="shared" si="12"/>
        <v>48.177654153265763</v>
      </c>
      <c r="Z9" s="36">
        <f t="shared" si="13"/>
        <v>6.7307872207793622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4834</v>
      </c>
      <c r="E10">
        <v>11</v>
      </c>
      <c r="F10" s="3">
        <f t="shared" si="5"/>
        <v>2.2755482002482417E-3</v>
      </c>
      <c r="G10" s="2">
        <v>0.5</v>
      </c>
      <c r="H10" s="3">
        <f t="shared" si="6"/>
        <v>1.1313380643834208E-2</v>
      </c>
      <c r="I10" s="3">
        <f t="shared" si="7"/>
        <v>0.98868661935616575</v>
      </c>
      <c r="J10" s="5">
        <f t="shared" si="14"/>
        <v>97502.506977156489</v>
      </c>
      <c r="K10" s="5">
        <f t="shared" si="8"/>
        <v>1103.082975160672</v>
      </c>
      <c r="L10" s="5">
        <f t="shared" si="9"/>
        <v>484754.82744788076</v>
      </c>
      <c r="M10" s="5">
        <f t="shared" si="0"/>
        <v>4908186.2750727339</v>
      </c>
      <c r="N10" s="33">
        <f t="shared" si="10"/>
        <v>50.339077704152317</v>
      </c>
      <c r="O10" s="4"/>
      <c r="Q10" s="27" t="s">
        <v>46</v>
      </c>
      <c r="R10" s="29">
        <f t="shared" si="1"/>
        <v>97502.506977156489</v>
      </c>
      <c r="S10" s="29">
        <f t="shared" si="2"/>
        <v>484754.82744788076</v>
      </c>
      <c r="T10" s="35">
        <f t="shared" si="3"/>
        <v>50.339077704152317</v>
      </c>
      <c r="U10" s="42">
        <v>0.96363095511775332</v>
      </c>
      <c r="V10" s="43">
        <f t="shared" si="15"/>
        <v>3.6369044882246682E-2</v>
      </c>
      <c r="W10" s="29">
        <f t="shared" si="11"/>
        <v>467124.75737154303</v>
      </c>
      <c r="X10" s="29">
        <f t="shared" si="4"/>
        <v>4268262.5305551877</v>
      </c>
      <c r="Y10" s="35">
        <f t="shared" si="12"/>
        <v>43.775926003166092</v>
      </c>
      <c r="Z10" s="36">
        <f t="shared" si="13"/>
        <v>6.563151700986225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4394</v>
      </c>
      <c r="E11">
        <v>15</v>
      </c>
      <c r="F11" s="3">
        <f t="shared" si="5"/>
        <v>3.4137460172963133E-3</v>
      </c>
      <c r="G11" s="2">
        <v>0.5</v>
      </c>
      <c r="H11" s="3">
        <f t="shared" si="6"/>
        <v>1.6924292000451313E-2</v>
      </c>
      <c r="I11" s="3">
        <f t="shared" si="7"/>
        <v>0.98307570799954869</v>
      </c>
      <c r="J11" s="5">
        <f t="shared" si="14"/>
        <v>96399.424001995809</v>
      </c>
      <c r="K11" s="5">
        <f t="shared" si="8"/>
        <v>1631.4920004850919</v>
      </c>
      <c r="L11" s="5">
        <f t="shared" si="9"/>
        <v>477918.39000876638</v>
      </c>
      <c r="M11" s="5">
        <f t="shared" si="0"/>
        <v>4423431.4476248529</v>
      </c>
      <c r="N11" s="33">
        <f t="shared" si="10"/>
        <v>45.886492511960157</v>
      </c>
      <c r="O11" s="4"/>
      <c r="Q11" s="27" t="s">
        <v>48</v>
      </c>
      <c r="R11" s="29">
        <f t="shared" si="1"/>
        <v>96399.424001995809</v>
      </c>
      <c r="S11" s="29">
        <f t="shared" si="2"/>
        <v>477918.39000876638</v>
      </c>
      <c r="T11" s="35">
        <f t="shared" si="3"/>
        <v>45.886492511960157</v>
      </c>
      <c r="U11" s="42">
        <v>0.96005435016735896</v>
      </c>
      <c r="V11" s="43">
        <f t="shared" si="15"/>
        <v>3.9945649832641039E-2</v>
      </c>
      <c r="W11" s="29">
        <f t="shared" si="11"/>
        <v>458827.62935289665</v>
      </c>
      <c r="X11" s="29">
        <f t="shared" si="4"/>
        <v>3801137.7731836447</v>
      </c>
      <c r="Y11" s="35">
        <f t="shared" si="12"/>
        <v>39.431125367563894</v>
      </c>
      <c r="Z11" s="36">
        <f t="shared" si="13"/>
        <v>6.4553671443962628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4876</v>
      </c>
      <c r="E12">
        <v>22</v>
      </c>
      <c r="F12" s="3">
        <f t="shared" si="5"/>
        <v>4.5118949958982777E-3</v>
      </c>
      <c r="G12" s="2">
        <v>0.5</v>
      </c>
      <c r="H12" s="3">
        <f t="shared" si="6"/>
        <v>2.2307848306631513E-2</v>
      </c>
      <c r="I12" s="3">
        <f t="shared" si="7"/>
        <v>0.97769215169336854</v>
      </c>
      <c r="J12" s="5">
        <f t="shared" si="14"/>
        <v>94767.932001510722</v>
      </c>
      <c r="K12" s="5">
        <f t="shared" si="8"/>
        <v>2114.0686514228714</v>
      </c>
      <c r="L12" s="5">
        <f t="shared" si="9"/>
        <v>468554.48837899638</v>
      </c>
      <c r="M12" s="5">
        <f t="shared" si="0"/>
        <v>3945513.0576160862</v>
      </c>
      <c r="N12" s="33">
        <f t="shared" si="10"/>
        <v>41.633419388672422</v>
      </c>
      <c r="O12" s="4"/>
      <c r="Q12" s="27" t="s">
        <v>50</v>
      </c>
      <c r="R12" s="29">
        <f t="shared" si="1"/>
        <v>94767.932001510722</v>
      </c>
      <c r="S12" s="29">
        <f t="shared" si="2"/>
        <v>468554.48837899638</v>
      </c>
      <c r="T12" s="35">
        <f t="shared" si="3"/>
        <v>41.633419388672422</v>
      </c>
      <c r="U12" s="42">
        <v>0.94127750867207383</v>
      </c>
      <c r="V12" s="43">
        <f t="shared" si="15"/>
        <v>5.8722491327926174E-2</v>
      </c>
      <c r="W12" s="29">
        <f t="shared" si="11"/>
        <v>441039.80149849987</v>
      </c>
      <c r="X12" s="29">
        <f t="shared" si="4"/>
        <v>3342310.1438307483</v>
      </c>
      <c r="Y12" s="35">
        <f t="shared" si="12"/>
        <v>35.26836634756858</v>
      </c>
      <c r="Z12" s="36">
        <f t="shared" si="13"/>
        <v>6.3650530411038417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5348</v>
      </c>
      <c r="E13">
        <v>39</v>
      </c>
      <c r="F13" s="3">
        <f t="shared" si="5"/>
        <v>7.2924457741211672E-3</v>
      </c>
      <c r="G13" s="2">
        <v>0.5</v>
      </c>
      <c r="H13" s="3">
        <f t="shared" si="6"/>
        <v>3.5809383894959142E-2</v>
      </c>
      <c r="I13" s="3">
        <f t="shared" si="7"/>
        <v>0.96419061610504087</v>
      </c>
      <c r="J13" s="5">
        <f t="shared" si="14"/>
        <v>92653.86335008785</v>
      </c>
      <c r="K13" s="5">
        <f t="shared" si="8"/>
        <v>3317.877762054381</v>
      </c>
      <c r="L13" s="5">
        <f t="shared" si="9"/>
        <v>454974.6223453033</v>
      </c>
      <c r="M13" s="5">
        <f t="shared" si="0"/>
        <v>3476958.5692370897</v>
      </c>
      <c r="N13" s="33">
        <f t="shared" si="10"/>
        <v>37.526320474080833</v>
      </c>
      <c r="O13" s="4"/>
      <c r="Q13" s="27" t="s">
        <v>52</v>
      </c>
      <c r="R13" s="29">
        <f t="shared" si="1"/>
        <v>92653.86335008785</v>
      </c>
      <c r="S13" s="29">
        <f t="shared" si="2"/>
        <v>454974.6223453033</v>
      </c>
      <c r="T13" s="35">
        <f t="shared" si="3"/>
        <v>37.526320474080833</v>
      </c>
      <c r="U13" s="42">
        <v>0.95386474178345915</v>
      </c>
      <c r="V13" s="43">
        <f t="shared" si="15"/>
        <v>4.6135258216540853E-2</v>
      </c>
      <c r="W13" s="29">
        <f t="shared" si="11"/>
        <v>433984.2506614296</v>
      </c>
      <c r="X13" s="29">
        <f t="shared" si="4"/>
        <v>2901270.3423322486</v>
      </c>
      <c r="Y13" s="35">
        <f t="shared" si="12"/>
        <v>31.312999128486936</v>
      </c>
      <c r="Z13" s="36">
        <f t="shared" si="13"/>
        <v>6.2133213455938971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5325</v>
      </c>
      <c r="E14">
        <v>42</v>
      </c>
      <c r="F14" s="3">
        <f t="shared" si="5"/>
        <v>7.8873239436619714E-3</v>
      </c>
      <c r="G14" s="2">
        <v>0.5</v>
      </c>
      <c r="H14" s="3">
        <f t="shared" si="6"/>
        <v>3.8674033149171269E-2</v>
      </c>
      <c r="I14" s="3">
        <f t="shared" si="7"/>
        <v>0.96132596685082872</v>
      </c>
      <c r="J14" s="5">
        <f t="shared" si="14"/>
        <v>89335.985588033465</v>
      </c>
      <c r="K14" s="5">
        <f t="shared" si="8"/>
        <v>3454.982868045493</v>
      </c>
      <c r="L14" s="5">
        <f t="shared" si="9"/>
        <v>438042.47077005357</v>
      </c>
      <c r="M14" s="5">
        <f t="shared" si="0"/>
        <v>3021983.9468917865</v>
      </c>
      <c r="N14" s="33">
        <f t="shared" si="10"/>
        <v>33.827174200858437</v>
      </c>
      <c r="O14" s="4"/>
      <c r="Q14" s="27" t="s">
        <v>54</v>
      </c>
      <c r="R14" s="29">
        <f t="shared" si="1"/>
        <v>89335.985588033465</v>
      </c>
      <c r="S14" s="29">
        <f t="shared" si="2"/>
        <v>438042.47077005357</v>
      </c>
      <c r="T14" s="35">
        <f t="shared" si="3"/>
        <v>33.827174200858437</v>
      </c>
      <c r="U14" s="42">
        <v>0.94210046609890041</v>
      </c>
      <c r="V14" s="43">
        <f t="shared" si="15"/>
        <v>5.7899533901099587E-2</v>
      </c>
      <c r="W14" s="29">
        <f t="shared" si="11"/>
        <v>412680.01588358142</v>
      </c>
      <c r="X14" s="29">
        <f t="shared" si="4"/>
        <v>2467286.0916708191</v>
      </c>
      <c r="Y14" s="35">
        <f t="shared" si="12"/>
        <v>27.618054196530984</v>
      </c>
      <c r="Z14" s="36">
        <f t="shared" si="13"/>
        <v>6.2091200043274526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5195</v>
      </c>
      <c r="E15">
        <v>41</v>
      </c>
      <c r="F15" s="3">
        <f t="shared" si="5"/>
        <v>7.8922040423484111E-3</v>
      </c>
      <c r="G15" s="2">
        <v>0.5</v>
      </c>
      <c r="H15" s="3">
        <f t="shared" si="6"/>
        <v>3.8697498820198198E-2</v>
      </c>
      <c r="I15" s="3">
        <f t="shared" si="7"/>
        <v>0.96130250117980176</v>
      </c>
      <c r="J15" s="5">
        <f t="shared" si="14"/>
        <v>85881.00271998797</v>
      </c>
      <c r="K15" s="5">
        <f t="shared" si="8"/>
        <v>3323.3800014341728</v>
      </c>
      <c r="L15" s="5">
        <f t="shared" si="9"/>
        <v>421096.56359635439</v>
      </c>
      <c r="M15" s="5">
        <f t="shared" si="0"/>
        <v>2583941.476121733</v>
      </c>
      <c r="N15" s="33">
        <f t="shared" si="10"/>
        <v>30.087462818134348</v>
      </c>
      <c r="O15" s="4"/>
      <c r="Q15" s="27" t="s">
        <v>56</v>
      </c>
      <c r="R15" s="29">
        <f t="shared" si="1"/>
        <v>85881.00271998797</v>
      </c>
      <c r="S15" s="29">
        <f t="shared" si="2"/>
        <v>421096.56359635439</v>
      </c>
      <c r="T15" s="35">
        <f t="shared" si="3"/>
        <v>30.087462818134348</v>
      </c>
      <c r="U15" s="42">
        <v>0.91645683631107144</v>
      </c>
      <c r="V15" s="43">
        <f t="shared" si="15"/>
        <v>8.3543163688928557E-2</v>
      </c>
      <c r="W15" s="29">
        <f t="shared" si="11"/>
        <v>385916.82445497887</v>
      </c>
      <c r="X15" s="29">
        <f t="shared" si="4"/>
        <v>2054606.0757872376</v>
      </c>
      <c r="Y15" s="35">
        <f t="shared" si="12"/>
        <v>23.923871528214562</v>
      </c>
      <c r="Z15" s="36">
        <f t="shared" si="13"/>
        <v>6.1635912899197862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3963</v>
      </c>
      <c r="E16">
        <v>60</v>
      </c>
      <c r="F16" s="3">
        <f t="shared" si="5"/>
        <v>1.514004542013626E-2</v>
      </c>
      <c r="G16" s="2">
        <v>0.5</v>
      </c>
      <c r="H16" s="3">
        <f t="shared" si="6"/>
        <v>7.2939460247994164E-2</v>
      </c>
      <c r="I16" s="3">
        <f t="shared" si="7"/>
        <v>0.92706053975200586</v>
      </c>
      <c r="J16" s="5">
        <f t="shared" si="14"/>
        <v>82557.622718553786</v>
      </c>
      <c r="K16" s="5">
        <f t="shared" si="8"/>
        <v>6021.7084404488542</v>
      </c>
      <c r="L16" s="5">
        <f t="shared" si="9"/>
        <v>397733.84249164676</v>
      </c>
      <c r="M16" s="5">
        <f t="shared" si="0"/>
        <v>2162844.9125253786</v>
      </c>
      <c r="N16" s="33">
        <f t="shared" si="10"/>
        <v>26.198003785776482</v>
      </c>
      <c r="O16" s="4"/>
      <c r="Q16" s="27" t="s">
        <v>58</v>
      </c>
      <c r="R16" s="29">
        <f t="shared" si="1"/>
        <v>82557.622718553786</v>
      </c>
      <c r="S16" s="29">
        <f t="shared" si="2"/>
        <v>397733.84249164676</v>
      </c>
      <c r="T16" s="35">
        <f t="shared" si="3"/>
        <v>26.198003785776482</v>
      </c>
      <c r="U16" s="42">
        <v>0.8859396016463057</v>
      </c>
      <c r="V16" s="43">
        <f t="shared" si="15"/>
        <v>0.1140603983536943</v>
      </c>
      <c r="W16" s="29">
        <f t="shared" si="11"/>
        <v>352368.16197830404</v>
      </c>
      <c r="X16" s="29">
        <f t="shared" si="4"/>
        <v>1668689.2513322588</v>
      </c>
      <c r="Y16" s="35">
        <f t="shared" si="12"/>
        <v>20.212418870404829</v>
      </c>
      <c r="Z16" s="36">
        <f t="shared" si="13"/>
        <v>5.9855849153716534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3196</v>
      </c>
      <c r="E17">
        <v>38</v>
      </c>
      <c r="F17" s="3">
        <f t="shared" si="5"/>
        <v>1.1889862327909888E-2</v>
      </c>
      <c r="G17" s="2">
        <v>0.5</v>
      </c>
      <c r="H17" s="3">
        <f t="shared" si="6"/>
        <v>5.7733211789729566E-2</v>
      </c>
      <c r="I17" s="3">
        <f t="shared" si="7"/>
        <v>0.94226678821027043</v>
      </c>
      <c r="J17" s="5">
        <f t="shared" si="14"/>
        <v>76535.91427810493</v>
      </c>
      <c r="K17" s="5">
        <f t="shared" si="8"/>
        <v>4418.6641485384189</v>
      </c>
      <c r="L17" s="5">
        <f t="shared" si="9"/>
        <v>371632.91101917863</v>
      </c>
      <c r="M17" s="5">
        <f t="shared" si="0"/>
        <v>1765111.0700337319</v>
      </c>
      <c r="N17" s="33">
        <f t="shared" si="10"/>
        <v>23.062520212666843</v>
      </c>
      <c r="O17" s="4"/>
      <c r="Q17" s="27" t="s">
        <v>60</v>
      </c>
      <c r="R17" s="29">
        <f t="shared" si="1"/>
        <v>76535.91427810493</v>
      </c>
      <c r="S17" s="29">
        <f t="shared" si="2"/>
        <v>371632.91101917863</v>
      </c>
      <c r="T17" s="35">
        <f t="shared" si="3"/>
        <v>23.062520212666843</v>
      </c>
      <c r="U17" s="42">
        <v>0.85631920960893304</v>
      </c>
      <c r="V17" s="43">
        <f t="shared" si="15"/>
        <v>0.14368079039106696</v>
      </c>
      <c r="W17" s="29">
        <f t="shared" si="11"/>
        <v>318236.40062860999</v>
      </c>
      <c r="X17" s="29">
        <f t="shared" si="4"/>
        <v>1316321.0893539549</v>
      </c>
      <c r="Y17" s="35">
        <f t="shared" si="12"/>
        <v>17.198737374076451</v>
      </c>
      <c r="Z17" s="36">
        <f t="shared" si="13"/>
        <v>5.8637828385903923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2531</v>
      </c>
      <c r="E18">
        <v>62</v>
      </c>
      <c r="F18" s="3">
        <f t="shared" si="5"/>
        <v>2.449624654286843E-2</v>
      </c>
      <c r="G18" s="2">
        <v>0.5</v>
      </c>
      <c r="H18" s="3">
        <f t="shared" si="6"/>
        <v>0.1154132539091586</v>
      </c>
      <c r="I18" s="3">
        <f t="shared" si="7"/>
        <v>0.88458674609084142</v>
      </c>
      <c r="J18" s="5">
        <f t="shared" si="14"/>
        <v>72117.250129566513</v>
      </c>
      <c r="K18" s="5">
        <f t="shared" si="8"/>
        <v>8323.2865004339619</v>
      </c>
      <c r="L18" s="5">
        <f t="shared" si="9"/>
        <v>339778.03439674771</v>
      </c>
      <c r="M18" s="5">
        <f t="shared" si="0"/>
        <v>1393478.1590145533</v>
      </c>
      <c r="N18" s="33">
        <f t="shared" si="10"/>
        <v>19.322397297609346</v>
      </c>
      <c r="O18" s="4"/>
      <c r="Q18" s="27" t="s">
        <v>62</v>
      </c>
      <c r="R18" s="29">
        <f t="shared" si="1"/>
        <v>72117.250129566513</v>
      </c>
      <c r="S18" s="29">
        <f t="shared" si="2"/>
        <v>339778.03439674771</v>
      </c>
      <c r="T18" s="35">
        <f t="shared" si="3"/>
        <v>19.322397297609346</v>
      </c>
      <c r="U18" s="42">
        <v>0.77613843304153718</v>
      </c>
      <c r="V18" s="43">
        <f t="shared" si="15"/>
        <v>0.22386156695846282</v>
      </c>
      <c r="W18" s="29">
        <f t="shared" si="11"/>
        <v>263714.79119862529</v>
      </c>
      <c r="X18" s="29">
        <f t="shared" si="4"/>
        <v>998084.68872534484</v>
      </c>
      <c r="Y18" s="35">
        <f t="shared" si="12"/>
        <v>13.839749670601371</v>
      </c>
      <c r="Z18" s="36">
        <f t="shared" si="13"/>
        <v>5.4826476270079745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1825</v>
      </c>
      <c r="E19">
        <v>50</v>
      </c>
      <c r="F19" s="3">
        <f t="shared" si="5"/>
        <v>2.7397260273972601E-2</v>
      </c>
      <c r="G19" s="2">
        <v>0.5</v>
      </c>
      <c r="H19" s="3">
        <f t="shared" si="6"/>
        <v>0.12820512820512819</v>
      </c>
      <c r="I19" s="3">
        <f t="shared" si="7"/>
        <v>0.87179487179487181</v>
      </c>
      <c r="J19" s="5">
        <f t="shared" si="14"/>
        <v>63793.963629132551</v>
      </c>
      <c r="K19" s="5">
        <f t="shared" si="8"/>
        <v>8178.7132857862234</v>
      </c>
      <c r="L19" s="5">
        <f t="shared" si="9"/>
        <v>298523.03493119718</v>
      </c>
      <c r="M19" s="5">
        <f t="shared" si="0"/>
        <v>1053700.1246178057</v>
      </c>
      <c r="N19" s="33">
        <f t="shared" si="10"/>
        <v>16.51723869586646</v>
      </c>
      <c r="O19" s="4"/>
      <c r="Q19" s="27" t="s">
        <v>64</v>
      </c>
      <c r="R19" s="29">
        <f t="shared" si="1"/>
        <v>63793.963629132551</v>
      </c>
      <c r="S19" s="29">
        <f t="shared" si="2"/>
        <v>298523.03493119718</v>
      </c>
      <c r="T19" s="35">
        <f t="shared" si="3"/>
        <v>16.51723869586646</v>
      </c>
      <c r="U19" s="42">
        <v>0.73716277889453141</v>
      </c>
      <c r="V19" s="43">
        <f t="shared" si="15"/>
        <v>0.26283722110546859</v>
      </c>
      <c r="W19" s="29">
        <f t="shared" si="11"/>
        <v>220060.06999391058</v>
      </c>
      <c r="X19" s="29">
        <f t="shared" si="4"/>
        <v>734369.89752671961</v>
      </c>
      <c r="Y19" s="35">
        <f t="shared" si="12"/>
        <v>11.511589118305821</v>
      </c>
      <c r="Z19" s="36">
        <f t="shared" si="13"/>
        <v>5.0056495775606393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987</v>
      </c>
      <c r="E20">
        <v>49</v>
      </c>
      <c r="F20" s="3">
        <f t="shared" si="5"/>
        <v>4.9645390070921988E-2</v>
      </c>
      <c r="G20" s="2">
        <v>0.5</v>
      </c>
      <c r="H20" s="3">
        <f t="shared" si="6"/>
        <v>0.22082018927444796</v>
      </c>
      <c r="I20" s="3">
        <f t="shared" si="7"/>
        <v>0.77917981072555209</v>
      </c>
      <c r="J20" s="5">
        <f t="shared" si="14"/>
        <v>55615.250343346328</v>
      </c>
      <c r="K20" s="5">
        <f t="shared" si="8"/>
        <v>12280.970107363542</v>
      </c>
      <c r="L20" s="5">
        <f t="shared" si="9"/>
        <v>247373.8264483228</v>
      </c>
      <c r="M20" s="5">
        <f t="shared" si="0"/>
        <v>755177.08968660841</v>
      </c>
      <c r="N20" s="33">
        <f t="shared" si="10"/>
        <v>13.578597327611526</v>
      </c>
      <c r="O20" s="4"/>
      <c r="Q20" s="27" t="s">
        <v>66</v>
      </c>
      <c r="R20" s="29">
        <f t="shared" si="1"/>
        <v>55615.250343346328</v>
      </c>
      <c r="S20" s="29">
        <f t="shared" si="2"/>
        <v>247373.8264483228</v>
      </c>
      <c r="T20" s="35">
        <f t="shared" si="3"/>
        <v>13.578597327611526</v>
      </c>
      <c r="U20" s="42">
        <v>0.7271372759570951</v>
      </c>
      <c r="V20" s="43">
        <f t="shared" si="15"/>
        <v>0.2728627240429049</v>
      </c>
      <c r="W20" s="29">
        <f t="shared" si="11"/>
        <v>179874.73030671664</v>
      </c>
      <c r="X20" s="29">
        <f t="shared" si="4"/>
        <v>514309.82753280899</v>
      </c>
      <c r="Y20" s="35">
        <f t="shared" si="12"/>
        <v>9.2476402489904412</v>
      </c>
      <c r="Z20" s="36">
        <f t="shared" si="13"/>
        <v>4.3309570786210845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595</v>
      </c>
      <c r="E21">
        <v>50</v>
      </c>
      <c r="F21" s="3">
        <f t="shared" si="5"/>
        <v>8.4033613445378158E-2</v>
      </c>
      <c r="G21" s="2">
        <v>0.5</v>
      </c>
      <c r="H21" s="3">
        <f t="shared" si="6"/>
        <v>0.34722222222222221</v>
      </c>
      <c r="I21" s="3">
        <f t="shared" si="7"/>
        <v>0.65277777777777779</v>
      </c>
      <c r="J21" s="5">
        <f t="shared" si="14"/>
        <v>43334.280235982791</v>
      </c>
      <c r="K21" s="5">
        <f t="shared" si="8"/>
        <v>15046.625081938468</v>
      </c>
      <c r="L21" s="5">
        <f t="shared" si="9"/>
        <v>179054.83847506778</v>
      </c>
      <c r="M21" s="5">
        <f>L21+M22</f>
        <v>507803.26323828555</v>
      </c>
      <c r="N21" s="33">
        <f t="shared" si="10"/>
        <v>11.718280780780781</v>
      </c>
      <c r="O21" s="4"/>
      <c r="Q21" s="27" t="s">
        <v>68</v>
      </c>
      <c r="R21" s="29">
        <f t="shared" si="1"/>
        <v>43334.280235982791</v>
      </c>
      <c r="S21" s="29">
        <f t="shared" si="2"/>
        <v>179054.83847506778</v>
      </c>
      <c r="T21" s="35">
        <f t="shared" si="3"/>
        <v>11.718280780780781</v>
      </c>
      <c r="U21" s="42">
        <v>0.68635947845240242</v>
      </c>
      <c r="V21" s="43">
        <f t="shared" si="15"/>
        <v>0.31364052154759758</v>
      </c>
      <c r="W21" s="29">
        <f t="shared" si="11"/>
        <v>122895.98555012667</v>
      </c>
      <c r="X21" s="29">
        <f>X22+W21</f>
        <v>334435.09722609236</v>
      </c>
      <c r="Y21" s="35">
        <f t="shared" si="12"/>
        <v>7.7175643717832623</v>
      </c>
      <c r="Z21" s="36">
        <f t="shared" si="13"/>
        <v>4.0007164089975182</v>
      </c>
    </row>
    <row r="22" spans="1:26" s="2" customFormat="1" x14ac:dyDescent="0.25">
      <c r="A22" s="12">
        <v>19</v>
      </c>
      <c r="B22" s="13" t="s">
        <v>69</v>
      </c>
      <c r="C22" s="12"/>
      <c r="D22">
        <v>430</v>
      </c>
      <c r="E22">
        <v>37</v>
      </c>
      <c r="F22" s="17">
        <f t="shared" si="5"/>
        <v>8.6046511627906982E-2</v>
      </c>
      <c r="G22" s="12"/>
      <c r="H22" s="17">
        <v>1</v>
      </c>
      <c r="I22" s="17">
        <f t="shared" si="7"/>
        <v>0</v>
      </c>
      <c r="J22" s="21">
        <f t="shared" si="14"/>
        <v>28287.655154044322</v>
      </c>
      <c r="K22" s="21">
        <f t="shared" si="8"/>
        <v>28287.655154044322</v>
      </c>
      <c r="L22" s="21">
        <f>K22/F22</f>
        <v>328748.42476321774</v>
      </c>
      <c r="M22" s="21">
        <f>L22</f>
        <v>328748.42476321774</v>
      </c>
      <c r="N22" s="34">
        <f t="shared" si="10"/>
        <v>11.621621621621619</v>
      </c>
      <c r="O22" s="4"/>
      <c r="Q22" s="30" t="s">
        <v>69</v>
      </c>
      <c r="R22" s="31">
        <f t="shared" si="1"/>
        <v>28287.655154044322</v>
      </c>
      <c r="S22" s="31">
        <f t="shared" si="2"/>
        <v>328748.42476321774</v>
      </c>
      <c r="T22" s="38">
        <f t="shared" si="3"/>
        <v>11.621621621621619</v>
      </c>
      <c r="U22" s="44">
        <v>0.64346806172022719</v>
      </c>
      <c r="V22" s="45">
        <f t="shared" si="15"/>
        <v>0.35653193827977281</v>
      </c>
      <c r="W22" s="31">
        <f t="shared" si="11"/>
        <v>211539.11167596566</v>
      </c>
      <c r="X22" s="31">
        <f>W22</f>
        <v>211539.11167596566</v>
      </c>
      <c r="Y22" s="38">
        <f t="shared" si="12"/>
        <v>7.4781423389107475</v>
      </c>
      <c r="Z22" s="37">
        <f t="shared" si="13"/>
        <v>4.1434792827108717</v>
      </c>
    </row>
    <row r="23" spans="1:26" s="2" customFormat="1" ht="13.2" x14ac:dyDescent="0.25">
      <c r="B23" s="2" t="s">
        <v>70</v>
      </c>
      <c r="D23" s="25">
        <f>SUM(D4:D22)</f>
        <v>61365</v>
      </c>
      <c r="E23" s="25">
        <f>SUM(E4:E22)</f>
        <v>534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2" t="s">
        <v>88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 x14ac:dyDescent="0.35">
      <c r="A27" s="7"/>
      <c r="B27" s="6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1" t="s">
        <v>14</v>
      </c>
      <c r="S27" s="71"/>
      <c r="T27" s="71"/>
      <c r="U27" s="68" t="s">
        <v>15</v>
      </c>
      <c r="V27" s="72" t="s">
        <v>16</v>
      </c>
      <c r="W27" s="73" t="s">
        <v>17</v>
      </c>
      <c r="X27" s="73" t="s">
        <v>18</v>
      </c>
      <c r="Y27" s="74" t="s">
        <v>19</v>
      </c>
      <c r="Z27" s="74" t="s">
        <v>20</v>
      </c>
    </row>
    <row r="28" spans="1:26" s="10" customFormat="1" ht="32.549999999999997" customHeight="1" thickBot="1" x14ac:dyDescent="0.35">
      <c r="B28" s="6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72"/>
      <c r="W28" s="73"/>
      <c r="X28" s="73"/>
      <c r="Y28" s="74"/>
      <c r="Z28" s="74"/>
    </row>
    <row r="29" spans="1:26" s="2" customFormat="1" x14ac:dyDescent="0.25">
      <c r="A29" s="2">
        <v>1</v>
      </c>
      <c r="B29" s="1">
        <v>0</v>
      </c>
      <c r="C29" s="1">
        <v>1</v>
      </c>
      <c r="D29">
        <v>486</v>
      </c>
      <c r="E29">
        <v>2</v>
      </c>
      <c r="F29" s="3">
        <f>E29/D29</f>
        <v>4.11522633744856E-3</v>
      </c>
      <c r="G29" s="2">
        <v>0.3</v>
      </c>
      <c r="H29" s="18">
        <f>C29*F29/(1+(1-G29)*C29*F29)</f>
        <v>4.1034058268362749E-3</v>
      </c>
      <c r="I29" s="18">
        <f>1-H29</f>
        <v>0.99589659417316367</v>
      </c>
      <c r="J29" s="19">
        <v>100000</v>
      </c>
      <c r="K29" s="20">
        <f>J29*H29</f>
        <v>410.34058268362747</v>
      </c>
      <c r="L29" s="20">
        <f>C29*(J30+G29*K29)</f>
        <v>99712.761592121446</v>
      </c>
      <c r="M29" s="5">
        <f t="shared" ref="M29:M45" si="16">L29+M30</f>
        <v>8124850.8313604789</v>
      </c>
      <c r="N29" s="32">
        <f>M29/J29</f>
        <v>81.248508313604788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99712.761592121446</v>
      </c>
      <c r="T29" s="35">
        <f t="shared" ref="T29:T47" si="19">N29</f>
        <v>81.248508313604788</v>
      </c>
      <c r="U29" s="42">
        <v>0.95864674002964168</v>
      </c>
      <c r="V29" s="43">
        <f>1-U29</f>
        <v>4.1353259970358325E-2</v>
      </c>
      <c r="W29" s="29">
        <f>S29*U29</f>
        <v>95589.31383964009</v>
      </c>
      <c r="X29" s="29">
        <f t="shared" ref="X29:X45" si="20">X30+W29</f>
        <v>7141454.4858909715</v>
      </c>
      <c r="Y29" s="40">
        <f>X29/R29</f>
        <v>71.414544858909721</v>
      </c>
      <c r="Z29" s="36">
        <f>T29-Y29</f>
        <v>9.8339634546950663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2203</v>
      </c>
      <c r="E30">
        <v>1</v>
      </c>
      <c r="F30" s="3">
        <f t="shared" ref="F30:F47" si="21">E30/D30</f>
        <v>4.5392646391284613E-4</v>
      </c>
      <c r="G30" s="2">
        <v>0.4</v>
      </c>
      <c r="H30" s="3">
        <f t="shared" ref="H30:H46" si="22">C30*F30/(1+(1-G30)*C30*F30)</f>
        <v>1.8137299356125872E-3</v>
      </c>
      <c r="I30" s="3">
        <f t="shared" ref="I30:I47" si="23">1-H30</f>
        <v>0.99818627006438743</v>
      </c>
      <c r="J30" s="5">
        <f>I29*J29</f>
        <v>99589.659417316361</v>
      </c>
      <c r="K30" s="5">
        <f t="shared" ref="K30:K47" si="24">J30*H30</f>
        <v>180.6287465626487</v>
      </c>
      <c r="L30" s="5">
        <f t="shared" ref="L30:L46" si="25">C30*(J31+G30*K30)</f>
        <v>397925.12867751508</v>
      </c>
      <c r="M30" s="5">
        <f t="shared" si="16"/>
        <v>8025138.0697683571</v>
      </c>
      <c r="N30" s="33">
        <f t="shared" ref="N30:N47" si="26">M30/J30</f>
        <v>80.582041516380258</v>
      </c>
      <c r="O30" s="4"/>
      <c r="Q30" s="27" t="s">
        <v>36</v>
      </c>
      <c r="R30" s="29">
        <f t="shared" si="17"/>
        <v>99589.659417316361</v>
      </c>
      <c r="S30" s="29">
        <f t="shared" si="18"/>
        <v>397925.12867751508</v>
      </c>
      <c r="T30" s="35">
        <f t="shared" si="19"/>
        <v>80.582041516380258</v>
      </c>
      <c r="U30" s="42">
        <v>0.95864674002964168</v>
      </c>
      <c r="V30" s="43">
        <f>1-U30</f>
        <v>4.1353259970358325E-2</v>
      </c>
      <c r="W30" s="29">
        <f t="shared" ref="W30:W47" si="27">S30*U30</f>
        <v>381469.62738257553</v>
      </c>
      <c r="X30" s="29">
        <f t="shared" si="20"/>
        <v>7045865.172051331</v>
      </c>
      <c r="Y30" s="35">
        <f t="shared" ref="Y30:Y47" si="28">X30/R30</f>
        <v>70.748963429291706</v>
      </c>
      <c r="Z30" s="36">
        <f t="shared" ref="Z30:Z47" si="29">T30-Y30</f>
        <v>9.8330780870885519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3235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99409.030670753709</v>
      </c>
      <c r="K31" s="5">
        <f t="shared" si="24"/>
        <v>0</v>
      </c>
      <c r="L31" s="5">
        <f t="shared" si="25"/>
        <v>497045.15335376852</v>
      </c>
      <c r="M31" s="5">
        <f t="shared" si="16"/>
        <v>7627212.9410908418</v>
      </c>
      <c r="N31" s="33">
        <f t="shared" si="26"/>
        <v>76.725553902164535</v>
      </c>
      <c r="O31" s="4"/>
      <c r="Q31" s="27" t="s">
        <v>38</v>
      </c>
      <c r="R31" s="29">
        <f t="shared" si="17"/>
        <v>99409.030670753709</v>
      </c>
      <c r="S31" s="29">
        <f t="shared" si="18"/>
        <v>497045.15335376852</v>
      </c>
      <c r="T31" s="35">
        <f t="shared" si="19"/>
        <v>76.725553902164535</v>
      </c>
      <c r="U31" s="42">
        <v>0.95864674002964168</v>
      </c>
      <c r="V31" s="43">
        <f>1-U31</f>
        <v>4.1353259970358325E-2</v>
      </c>
      <c r="W31" s="29">
        <f t="shared" si="27"/>
        <v>476490.71591012349</v>
      </c>
      <c r="X31" s="29">
        <f t="shared" si="20"/>
        <v>6664395.5446687555</v>
      </c>
      <c r="Y31" s="35">
        <f t="shared" si="28"/>
        <v>67.040142124929005</v>
      </c>
      <c r="Z31" s="36">
        <f t="shared" si="29"/>
        <v>9.6854117772355295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3334</v>
      </c>
      <c r="E32">
        <v>2</v>
      </c>
      <c r="F32" s="3">
        <f t="shared" si="21"/>
        <v>5.9988002399520091E-4</v>
      </c>
      <c r="G32" s="2">
        <v>0.5</v>
      </c>
      <c r="H32" s="3">
        <f t="shared" si="22"/>
        <v>2.9949086552860139E-3</v>
      </c>
      <c r="I32" s="3">
        <f t="shared" si="23"/>
        <v>0.99700509134471393</v>
      </c>
      <c r="J32" s="5">
        <f t="shared" si="30"/>
        <v>99409.030670753709</v>
      </c>
      <c r="K32" s="5">
        <f t="shared" si="24"/>
        <v>297.72096636943309</v>
      </c>
      <c r="L32" s="5">
        <f t="shared" si="25"/>
        <v>496300.85093784495</v>
      </c>
      <c r="M32" s="5">
        <f t="shared" si="16"/>
        <v>7130167.7877370734</v>
      </c>
      <c r="N32" s="33">
        <f t="shared" si="26"/>
        <v>71.725553902164549</v>
      </c>
      <c r="O32" s="4"/>
      <c r="Q32" s="27" t="s">
        <v>40</v>
      </c>
      <c r="R32" s="29">
        <f t="shared" si="17"/>
        <v>99409.030670753709</v>
      </c>
      <c r="S32" s="29">
        <f t="shared" si="18"/>
        <v>496300.85093784495</v>
      </c>
      <c r="T32" s="35">
        <f t="shared" si="19"/>
        <v>71.725553902164549</v>
      </c>
      <c r="U32" s="42">
        <v>0.95864674002964168</v>
      </c>
      <c r="V32" s="43">
        <f>1-U32</f>
        <v>4.1353259970358325E-2</v>
      </c>
      <c r="W32" s="29">
        <f t="shared" si="27"/>
        <v>475777.19282550219</v>
      </c>
      <c r="X32" s="29">
        <f t="shared" si="20"/>
        <v>6187904.8287586318</v>
      </c>
      <c r="Y32" s="35">
        <f t="shared" si="28"/>
        <v>62.246908424780798</v>
      </c>
      <c r="Z32" s="36">
        <f t="shared" si="29"/>
        <v>9.4786454773837505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3514</v>
      </c>
      <c r="E33">
        <v>3</v>
      </c>
      <c r="F33" s="3">
        <f t="shared" si="21"/>
        <v>8.5372794536141153E-4</v>
      </c>
      <c r="G33" s="2">
        <v>0.5</v>
      </c>
      <c r="H33" s="3">
        <f t="shared" si="22"/>
        <v>4.2595484878602862E-3</v>
      </c>
      <c r="I33" s="3">
        <f t="shared" si="23"/>
        <v>0.99574045151213975</v>
      </c>
      <c r="J33" s="5">
        <f t="shared" si="30"/>
        <v>99111.309704384272</v>
      </c>
      <c r="K33" s="5">
        <f t="shared" si="24"/>
        <v>422.16942938116256</v>
      </c>
      <c r="L33" s="5">
        <f t="shared" si="25"/>
        <v>494501.12494846852</v>
      </c>
      <c r="M33" s="5">
        <f t="shared" si="16"/>
        <v>6633866.9367992282</v>
      </c>
      <c r="N33" s="33">
        <f t="shared" si="26"/>
        <v>66.933500894961668</v>
      </c>
      <c r="O33" s="4"/>
      <c r="Q33" s="27" t="s">
        <v>42</v>
      </c>
      <c r="R33" s="29">
        <f t="shared" si="17"/>
        <v>99111.309704384272</v>
      </c>
      <c r="S33" s="29">
        <f t="shared" si="18"/>
        <v>494501.12494846852</v>
      </c>
      <c r="T33" s="35">
        <f t="shared" si="19"/>
        <v>66.933500894961668</v>
      </c>
      <c r="U33" s="42">
        <v>0.95864674002964168</v>
      </c>
      <c r="V33" s="43">
        <f>1-U33</f>
        <v>4.1353259970358325E-2</v>
      </c>
      <c r="W33" s="29">
        <f t="shared" si="27"/>
        <v>474051.89137283986</v>
      </c>
      <c r="X33" s="29">
        <f t="shared" si="20"/>
        <v>5712127.63593313</v>
      </c>
      <c r="Y33" s="35">
        <f t="shared" si="28"/>
        <v>57.633459319329823</v>
      </c>
      <c r="Z33" s="36">
        <f t="shared" si="29"/>
        <v>9.3000415756318446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4210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98689.140275003112</v>
      </c>
      <c r="K34" s="5">
        <f t="shared" si="24"/>
        <v>0</v>
      </c>
      <c r="L34" s="5">
        <f t="shared" si="25"/>
        <v>493445.70137501555</v>
      </c>
      <c r="M34" s="5">
        <f t="shared" si="16"/>
        <v>6139365.8118507601</v>
      </c>
      <c r="N34" s="33">
        <f t="shared" si="26"/>
        <v>62.209132582805516</v>
      </c>
      <c r="O34" s="4"/>
      <c r="Q34" s="27" t="s">
        <v>44</v>
      </c>
      <c r="R34" s="29">
        <f t="shared" si="17"/>
        <v>98689.140275003112</v>
      </c>
      <c r="S34" s="29">
        <f t="shared" si="18"/>
        <v>493445.70137501555</v>
      </c>
      <c r="T34" s="35">
        <f t="shared" si="19"/>
        <v>62.209132582805516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478237.81206659792</v>
      </c>
      <c r="X34" s="29">
        <f t="shared" si="20"/>
        <v>5238075.7445602901</v>
      </c>
      <c r="Y34" s="35">
        <f t="shared" si="28"/>
        <v>53.07651611883621</v>
      </c>
      <c r="Z34" s="36">
        <f t="shared" si="29"/>
        <v>9.1326164639693062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4439</v>
      </c>
      <c r="E35">
        <v>2</v>
      </c>
      <c r="F35" s="3">
        <f t="shared" si="21"/>
        <v>4.5055192610948412E-4</v>
      </c>
      <c r="G35" s="2">
        <v>0.5</v>
      </c>
      <c r="H35" s="3">
        <f t="shared" si="22"/>
        <v>2.2502250225022507E-3</v>
      </c>
      <c r="I35" s="3">
        <f t="shared" si="23"/>
        <v>0.99774977497749773</v>
      </c>
      <c r="J35" s="5">
        <f t="shared" si="30"/>
        <v>98689.140275003112</v>
      </c>
      <c r="K35" s="5">
        <f t="shared" si="24"/>
        <v>222.07277289604664</v>
      </c>
      <c r="L35" s="5">
        <f t="shared" si="25"/>
        <v>492890.5194427754</v>
      </c>
      <c r="M35" s="5">
        <f t="shared" si="16"/>
        <v>5645920.1104757451</v>
      </c>
      <c r="N35" s="33">
        <f t="shared" si="26"/>
        <v>57.209132582805523</v>
      </c>
      <c r="O35" s="4"/>
      <c r="Q35" s="27" t="s">
        <v>46</v>
      </c>
      <c r="R35" s="29">
        <f t="shared" si="17"/>
        <v>98689.140275003112</v>
      </c>
      <c r="S35" s="29">
        <f t="shared" si="18"/>
        <v>492890.5194427754</v>
      </c>
      <c r="T35" s="35">
        <f t="shared" si="19"/>
        <v>57.209132582805523</v>
      </c>
      <c r="U35" s="42">
        <v>0.96192878092594225</v>
      </c>
      <c r="V35" s="43">
        <f t="shared" si="31"/>
        <v>3.8071219074057749E-2</v>
      </c>
      <c r="W35" s="29">
        <f t="shared" si="27"/>
        <v>474125.57649754337</v>
      </c>
      <c r="X35" s="29">
        <f t="shared" si="20"/>
        <v>4759837.9324936923</v>
      </c>
      <c r="Y35" s="35">
        <f t="shared" si="28"/>
        <v>48.230615032516475</v>
      </c>
      <c r="Z35" s="36">
        <f t="shared" si="29"/>
        <v>8.9785175502890482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4164</v>
      </c>
      <c r="E36">
        <v>2</v>
      </c>
      <c r="F36" s="3">
        <f t="shared" si="21"/>
        <v>4.8030739673390969E-4</v>
      </c>
      <c r="G36" s="2">
        <v>0.5</v>
      </c>
      <c r="H36" s="3">
        <f t="shared" si="22"/>
        <v>2.3986567522187576E-3</v>
      </c>
      <c r="I36" s="3">
        <f t="shared" si="23"/>
        <v>0.99760134324778127</v>
      </c>
      <c r="J36" s="5">
        <f t="shared" si="30"/>
        <v>98467.067502107064</v>
      </c>
      <c r="K36" s="5">
        <f t="shared" si="24"/>
        <v>236.18869633510931</v>
      </c>
      <c r="L36" s="5">
        <f t="shared" si="25"/>
        <v>491744.86576969747</v>
      </c>
      <c r="M36" s="5">
        <f t="shared" si="16"/>
        <v>5153029.5910329698</v>
      </c>
      <c r="N36" s="33">
        <f t="shared" si="26"/>
        <v>52.332518087051817</v>
      </c>
      <c r="O36" s="4"/>
      <c r="Q36" s="27" t="s">
        <v>48</v>
      </c>
      <c r="R36" s="29">
        <f t="shared" si="17"/>
        <v>98467.067502107064</v>
      </c>
      <c r="S36" s="29">
        <f t="shared" si="18"/>
        <v>491744.86576969747</v>
      </c>
      <c r="T36" s="35">
        <f t="shared" si="19"/>
        <v>52.332518087051817</v>
      </c>
      <c r="U36" s="42">
        <v>0.95558309086652893</v>
      </c>
      <c r="V36" s="43">
        <f t="shared" si="31"/>
        <v>4.4416909133471072E-2</v>
      </c>
      <c r="W36" s="29">
        <f t="shared" si="27"/>
        <v>469903.07874995389</v>
      </c>
      <c r="X36" s="29">
        <f t="shared" si="20"/>
        <v>4285712.3559961487</v>
      </c>
      <c r="Y36" s="35">
        <f t="shared" si="28"/>
        <v>43.524322036953521</v>
      </c>
      <c r="Z36" s="36">
        <f t="shared" si="29"/>
        <v>8.8081960500982959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4663</v>
      </c>
      <c r="E37">
        <v>8</v>
      </c>
      <c r="F37" s="3">
        <f t="shared" si="21"/>
        <v>1.7156337122024449E-3</v>
      </c>
      <c r="G37" s="2">
        <v>0.5</v>
      </c>
      <c r="H37" s="3">
        <f t="shared" si="22"/>
        <v>8.5415332052103353E-3</v>
      </c>
      <c r="I37" s="3">
        <f t="shared" si="23"/>
        <v>0.99145846679478966</v>
      </c>
      <c r="J37" s="5">
        <f t="shared" si="30"/>
        <v>98230.87880577195</v>
      </c>
      <c r="K37" s="5">
        <f t="shared" si="24"/>
        <v>839.04231309649333</v>
      </c>
      <c r="L37" s="5">
        <f t="shared" si="25"/>
        <v>489056.78824611852</v>
      </c>
      <c r="M37" s="5">
        <f t="shared" si="16"/>
        <v>4661284.7252632724</v>
      </c>
      <c r="N37" s="33">
        <f t="shared" si="26"/>
        <v>47.452336596518158</v>
      </c>
      <c r="O37" s="4"/>
      <c r="Q37" s="27" t="s">
        <v>50</v>
      </c>
      <c r="R37" s="29">
        <f t="shared" si="17"/>
        <v>98230.87880577195</v>
      </c>
      <c r="S37" s="29">
        <f t="shared" si="18"/>
        <v>489056.78824611852</v>
      </c>
      <c r="T37" s="35">
        <f t="shared" si="19"/>
        <v>47.452336596518158</v>
      </c>
      <c r="U37" s="42">
        <v>0.95343645724036619</v>
      </c>
      <c r="V37" s="43">
        <f t="shared" si="31"/>
        <v>4.6563542759633814E-2</v>
      </c>
      <c r="W37" s="29">
        <f t="shared" si="27"/>
        <v>466284.57157473121</v>
      </c>
      <c r="X37" s="29">
        <f t="shared" si="20"/>
        <v>3815809.2772461949</v>
      </c>
      <c r="Y37" s="35">
        <f t="shared" si="28"/>
        <v>38.84531344559224</v>
      </c>
      <c r="Z37" s="36">
        <f t="shared" si="29"/>
        <v>8.6070231509259187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5152</v>
      </c>
      <c r="E38">
        <v>6</v>
      </c>
      <c r="F38" s="3">
        <f t="shared" si="21"/>
        <v>1.1645962732919255E-3</v>
      </c>
      <c r="G38" s="2">
        <v>0.5</v>
      </c>
      <c r="H38" s="3">
        <f t="shared" si="22"/>
        <v>5.8060770272885635E-3</v>
      </c>
      <c r="I38" s="3">
        <f t="shared" si="23"/>
        <v>0.99419392297271147</v>
      </c>
      <c r="J38" s="5">
        <f t="shared" si="30"/>
        <v>97391.836492675458</v>
      </c>
      <c r="K38" s="5">
        <f t="shared" si="24"/>
        <v>565.46450450556699</v>
      </c>
      <c r="L38" s="5">
        <f t="shared" si="25"/>
        <v>485545.52120211336</v>
      </c>
      <c r="M38" s="5">
        <f t="shared" si="16"/>
        <v>4172227.9370171535</v>
      </c>
      <c r="N38" s="33">
        <f t="shared" si="26"/>
        <v>42.839606349664983</v>
      </c>
      <c r="O38" s="4"/>
      <c r="Q38" s="27" t="s">
        <v>52</v>
      </c>
      <c r="R38" s="29">
        <f t="shared" si="17"/>
        <v>97391.836492675458</v>
      </c>
      <c r="S38" s="29">
        <f t="shared" si="18"/>
        <v>485545.52120211336</v>
      </c>
      <c r="T38" s="35">
        <f t="shared" si="19"/>
        <v>42.839606349664983</v>
      </c>
      <c r="U38" s="42">
        <v>0.93748024841036759</v>
      </c>
      <c r="V38" s="43">
        <f t="shared" si="31"/>
        <v>6.2519751589632411E-2</v>
      </c>
      <c r="W38" s="29">
        <f t="shared" si="27"/>
        <v>455189.33583109867</v>
      </c>
      <c r="X38" s="29">
        <f t="shared" si="20"/>
        <v>3349524.7056714636</v>
      </c>
      <c r="Y38" s="35">
        <f t="shared" si="28"/>
        <v>34.39225325547045</v>
      </c>
      <c r="Z38" s="36">
        <f t="shared" si="29"/>
        <v>8.4473530941945327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5565</v>
      </c>
      <c r="E39">
        <v>20</v>
      </c>
      <c r="F39" s="3">
        <f t="shared" si="21"/>
        <v>3.5938903863432167E-3</v>
      </c>
      <c r="G39" s="2">
        <v>0.5</v>
      </c>
      <c r="H39" s="3">
        <f t="shared" si="22"/>
        <v>1.7809439002671418E-2</v>
      </c>
      <c r="I39" s="3">
        <f t="shared" si="23"/>
        <v>0.9821905609973286</v>
      </c>
      <c r="J39" s="5">
        <f t="shared" si="30"/>
        <v>96826.371988169893</v>
      </c>
      <c r="K39" s="5">
        <f t="shared" si="24"/>
        <v>1724.4233657732841</v>
      </c>
      <c r="L39" s="5">
        <f t="shared" si="25"/>
        <v>479820.80152641627</v>
      </c>
      <c r="M39" s="5">
        <f t="shared" si="16"/>
        <v>3686682.41581504</v>
      </c>
      <c r="N39" s="33">
        <f t="shared" si="26"/>
        <v>38.075189022526565</v>
      </c>
      <c r="O39" s="4"/>
      <c r="Q39" s="27" t="s">
        <v>54</v>
      </c>
      <c r="R39" s="29">
        <f t="shared" si="17"/>
        <v>96826.371988169893</v>
      </c>
      <c r="S39" s="29">
        <f t="shared" si="18"/>
        <v>479820.80152641627</v>
      </c>
      <c r="T39" s="35">
        <f t="shared" si="19"/>
        <v>38.075189022526565</v>
      </c>
      <c r="U39" s="42">
        <v>0.91788799906018037</v>
      </c>
      <c r="V39" s="43">
        <f t="shared" si="31"/>
        <v>8.2112000939819629E-2</v>
      </c>
      <c r="W39" s="29">
        <f t="shared" si="27"/>
        <v>440421.75542053417</v>
      </c>
      <c r="X39" s="29">
        <f t="shared" si="20"/>
        <v>2894335.3698403649</v>
      </c>
      <c r="Y39" s="35">
        <f t="shared" si="28"/>
        <v>29.89201506170231</v>
      </c>
      <c r="Z39" s="36">
        <f t="shared" si="29"/>
        <v>8.1831739608242557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5544</v>
      </c>
      <c r="E40">
        <v>17</v>
      </c>
      <c r="F40" s="3">
        <f t="shared" si="21"/>
        <v>3.0663780663780665E-3</v>
      </c>
      <c r="G40" s="2">
        <v>0.5</v>
      </c>
      <c r="H40" s="3">
        <f t="shared" si="22"/>
        <v>1.5215251051642353E-2</v>
      </c>
      <c r="I40" s="3">
        <f t="shared" si="23"/>
        <v>0.98478474894835766</v>
      </c>
      <c r="J40" s="5">
        <f t="shared" si="30"/>
        <v>95101.948622396609</v>
      </c>
      <c r="K40" s="5">
        <f t="shared" si="24"/>
        <v>1447.000023790157</v>
      </c>
      <c r="L40" s="5">
        <f t="shared" si="25"/>
        <v>471892.24305250769</v>
      </c>
      <c r="M40" s="5">
        <f t="shared" si="16"/>
        <v>3206861.6142886239</v>
      </c>
      <c r="N40" s="33">
        <f t="shared" si="26"/>
        <v>33.720251380142642</v>
      </c>
      <c r="O40" s="4"/>
      <c r="Q40" s="27" t="s">
        <v>56</v>
      </c>
      <c r="R40" s="29">
        <f t="shared" si="17"/>
        <v>95101.948622396609</v>
      </c>
      <c r="S40" s="29">
        <f t="shared" si="18"/>
        <v>471892.24305250769</v>
      </c>
      <c r="T40" s="35">
        <f t="shared" si="19"/>
        <v>33.720251380142642</v>
      </c>
      <c r="U40" s="42">
        <v>0.89571782863194893</v>
      </c>
      <c r="V40" s="43">
        <f t="shared" si="31"/>
        <v>0.10428217136805107</v>
      </c>
      <c r="W40" s="29">
        <f t="shared" si="27"/>
        <v>422682.29529525206</v>
      </c>
      <c r="X40" s="29">
        <f t="shared" si="20"/>
        <v>2453913.6144198305</v>
      </c>
      <c r="Y40" s="35">
        <f t="shared" si="28"/>
        <v>25.80297932866889</v>
      </c>
      <c r="Z40" s="36">
        <f t="shared" si="29"/>
        <v>7.917272051473752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4268</v>
      </c>
      <c r="E41">
        <v>24</v>
      </c>
      <c r="F41" s="3">
        <f t="shared" si="21"/>
        <v>5.6232427366447986E-3</v>
      </c>
      <c r="G41" s="2">
        <v>0.5</v>
      </c>
      <c r="H41" s="3">
        <f t="shared" si="22"/>
        <v>2.7726432532347509E-2</v>
      </c>
      <c r="I41" s="3">
        <f t="shared" si="23"/>
        <v>0.97227356746765248</v>
      </c>
      <c r="J41" s="5">
        <f t="shared" si="30"/>
        <v>93654.948598606454</v>
      </c>
      <c r="K41" s="5">
        <f t="shared" si="24"/>
        <v>2596.7176136397356</v>
      </c>
      <c r="L41" s="5">
        <f t="shared" si="25"/>
        <v>461782.948958933</v>
      </c>
      <c r="M41" s="5">
        <f t="shared" si="16"/>
        <v>2734969.3712361162</v>
      </c>
      <c r="N41" s="33">
        <f t="shared" si="26"/>
        <v>29.20261462058836</v>
      </c>
      <c r="O41" s="4"/>
      <c r="Q41" s="27" t="s">
        <v>58</v>
      </c>
      <c r="R41" s="29">
        <f t="shared" si="17"/>
        <v>93654.948598606454</v>
      </c>
      <c r="S41" s="29">
        <f t="shared" si="18"/>
        <v>461782.948958933</v>
      </c>
      <c r="T41" s="35">
        <f t="shared" si="19"/>
        <v>29.20261462058836</v>
      </c>
      <c r="U41" s="42">
        <v>0.86473435856680392</v>
      </c>
      <c r="V41" s="43">
        <f t="shared" si="31"/>
        <v>0.13526564143319608</v>
      </c>
      <c r="W41" s="29">
        <f t="shared" si="27"/>
        <v>399319.58216509008</v>
      </c>
      <c r="X41" s="29">
        <f t="shared" si="20"/>
        <v>2031231.3191245783</v>
      </c>
      <c r="Y41" s="35">
        <f t="shared" si="28"/>
        <v>21.688456931733366</v>
      </c>
      <c r="Z41" s="36">
        <f t="shared" si="29"/>
        <v>7.5141576888549935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3744</v>
      </c>
      <c r="E42">
        <v>25</v>
      </c>
      <c r="F42" s="3">
        <f t="shared" si="21"/>
        <v>6.677350427350427E-3</v>
      </c>
      <c r="G42" s="2">
        <v>0.5</v>
      </c>
      <c r="H42" s="3">
        <f t="shared" si="22"/>
        <v>3.2838565611454089E-2</v>
      </c>
      <c r="I42" s="3">
        <f t="shared" si="23"/>
        <v>0.96716143438854596</v>
      </c>
      <c r="J42" s="5">
        <f t="shared" si="30"/>
        <v>91058.230984966722</v>
      </c>
      <c r="K42" s="5">
        <f t="shared" si="24"/>
        <v>2990.2216926627716</v>
      </c>
      <c r="L42" s="5">
        <f t="shared" si="25"/>
        <v>447815.60069317668</v>
      </c>
      <c r="M42" s="5">
        <f t="shared" si="16"/>
        <v>2273186.4222771833</v>
      </c>
      <c r="N42" s="33">
        <f t="shared" si="26"/>
        <v>24.964096026118447</v>
      </c>
      <c r="O42" s="4"/>
      <c r="Q42" s="27" t="s">
        <v>60</v>
      </c>
      <c r="R42" s="29">
        <f t="shared" si="17"/>
        <v>91058.230984966722</v>
      </c>
      <c r="S42" s="29">
        <f t="shared" si="18"/>
        <v>447815.60069317668</v>
      </c>
      <c r="T42" s="35">
        <f t="shared" si="19"/>
        <v>24.964096026118447</v>
      </c>
      <c r="U42" s="42">
        <v>0.81758889711164551</v>
      </c>
      <c r="V42" s="43">
        <f t="shared" si="31"/>
        <v>0.18241110288835449</v>
      </c>
      <c r="W42" s="29">
        <f t="shared" si="27"/>
        <v>366129.06308012333</v>
      </c>
      <c r="X42" s="29">
        <f t="shared" si="20"/>
        <v>1631911.7369594881</v>
      </c>
      <c r="Y42" s="35">
        <f t="shared" si="28"/>
        <v>17.921627944088975</v>
      </c>
      <c r="Z42" s="36">
        <f t="shared" si="29"/>
        <v>7.0424680820294725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2897</v>
      </c>
      <c r="E43">
        <v>39</v>
      </c>
      <c r="F43" s="3">
        <f t="shared" si="21"/>
        <v>1.3462202278218847E-2</v>
      </c>
      <c r="G43" s="2">
        <v>0.5</v>
      </c>
      <c r="H43" s="3">
        <f t="shared" si="22"/>
        <v>6.5119385540156949E-2</v>
      </c>
      <c r="I43" s="3">
        <f t="shared" si="23"/>
        <v>0.93488061445984305</v>
      </c>
      <c r="J43" s="5">
        <f t="shared" si="30"/>
        <v>88068.009292303948</v>
      </c>
      <c r="K43" s="5">
        <f t="shared" si="24"/>
        <v>5734.9346508596655</v>
      </c>
      <c r="L43" s="5">
        <f t="shared" si="25"/>
        <v>426002.70983437065</v>
      </c>
      <c r="M43" s="5">
        <f t="shared" si="16"/>
        <v>1825370.8215840068</v>
      </c>
      <c r="N43" s="33">
        <f t="shared" si="26"/>
        <v>20.726831868374269</v>
      </c>
      <c r="O43" s="4"/>
      <c r="Q43" s="27" t="s">
        <v>62</v>
      </c>
      <c r="R43" s="29">
        <f t="shared" si="17"/>
        <v>88068.009292303948</v>
      </c>
      <c r="S43" s="29">
        <f t="shared" si="18"/>
        <v>426002.70983437065</v>
      </c>
      <c r="T43" s="35">
        <f t="shared" si="19"/>
        <v>20.726831868374269</v>
      </c>
      <c r="U43" s="42">
        <v>0.77888026534586052</v>
      </c>
      <c r="V43" s="43">
        <f t="shared" si="31"/>
        <v>0.22111973465413948</v>
      </c>
      <c r="W43" s="29">
        <f t="shared" si="27"/>
        <v>331805.10367385024</v>
      </c>
      <c r="X43" s="29">
        <f t="shared" si="20"/>
        <v>1265782.6738793647</v>
      </c>
      <c r="Y43" s="35">
        <f t="shared" si="28"/>
        <v>14.372786259743224</v>
      </c>
      <c r="Z43" s="36">
        <f t="shared" si="29"/>
        <v>6.3540456086310453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2193</v>
      </c>
      <c r="E44">
        <v>50</v>
      </c>
      <c r="F44" s="3">
        <f t="shared" si="21"/>
        <v>2.2799817601459188E-2</v>
      </c>
      <c r="G44" s="2">
        <v>0.5</v>
      </c>
      <c r="H44" s="3">
        <f t="shared" si="22"/>
        <v>0.10785159620362382</v>
      </c>
      <c r="I44" s="3">
        <f t="shared" si="23"/>
        <v>0.89214840379637617</v>
      </c>
      <c r="J44" s="5">
        <f t="shared" si="30"/>
        <v>82333.074641444284</v>
      </c>
      <c r="K44" s="5">
        <f t="shared" si="24"/>
        <v>8879.7535204318683</v>
      </c>
      <c r="L44" s="5">
        <f t="shared" si="25"/>
        <v>389465.98940614174</v>
      </c>
      <c r="M44" s="5">
        <f t="shared" si="16"/>
        <v>1399368.1117496362</v>
      </c>
      <c r="N44" s="33">
        <f t="shared" si="26"/>
        <v>16.996427229807733</v>
      </c>
      <c r="O44" s="4"/>
      <c r="Q44" s="27" t="s">
        <v>64</v>
      </c>
      <c r="R44" s="29">
        <f t="shared" si="17"/>
        <v>82333.074641444284</v>
      </c>
      <c r="S44" s="29">
        <f t="shared" si="18"/>
        <v>389465.98940614174</v>
      </c>
      <c r="T44" s="35">
        <f t="shared" si="19"/>
        <v>16.996427229807733</v>
      </c>
      <c r="U44" s="42">
        <v>0.71980976748499381</v>
      </c>
      <c r="V44" s="43">
        <f t="shared" si="31"/>
        <v>0.28019023251500619</v>
      </c>
      <c r="W44" s="29">
        <f t="shared" si="27"/>
        <v>280341.42327774793</v>
      </c>
      <c r="X44" s="29">
        <f t="shared" si="20"/>
        <v>933977.57020551444</v>
      </c>
      <c r="Y44" s="35">
        <f t="shared" si="28"/>
        <v>11.343892770589852</v>
      </c>
      <c r="Z44" s="36">
        <f t="shared" si="29"/>
        <v>5.6525344592178808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1444</v>
      </c>
      <c r="E45">
        <v>52</v>
      </c>
      <c r="F45" s="3">
        <f t="shared" si="21"/>
        <v>3.6011080332409975E-2</v>
      </c>
      <c r="G45" s="2">
        <v>0.5</v>
      </c>
      <c r="H45" s="3">
        <f t="shared" si="22"/>
        <v>0.16518424396442186</v>
      </c>
      <c r="I45" s="3">
        <f t="shared" si="23"/>
        <v>0.83481575603557812</v>
      </c>
      <c r="J45" s="5">
        <f t="shared" si="30"/>
        <v>73453.321121012414</v>
      </c>
      <c r="K45" s="5">
        <f t="shared" si="24"/>
        <v>12133.331316050335</v>
      </c>
      <c r="L45" s="5">
        <f t="shared" si="25"/>
        <v>336933.27731493622</v>
      </c>
      <c r="M45" s="5">
        <f t="shared" si="16"/>
        <v>1009902.1223434946</v>
      </c>
      <c r="N45" s="33">
        <f t="shared" si="26"/>
        <v>13.748896672482751</v>
      </c>
      <c r="O45" s="4"/>
      <c r="Q45" s="27" t="s">
        <v>66</v>
      </c>
      <c r="R45" s="29">
        <f t="shared" si="17"/>
        <v>73453.321121012414</v>
      </c>
      <c r="S45" s="29">
        <f t="shared" si="18"/>
        <v>336933.27731493622</v>
      </c>
      <c r="T45" s="35">
        <f t="shared" si="19"/>
        <v>13.748896672482751</v>
      </c>
      <c r="U45" s="42">
        <v>0.68480776711742686</v>
      </c>
      <c r="V45" s="43">
        <f t="shared" si="31"/>
        <v>0.31519223288257314</v>
      </c>
      <c r="W45" s="29">
        <f t="shared" si="27"/>
        <v>230734.52530559825</v>
      </c>
      <c r="X45" s="29">
        <f t="shared" si="20"/>
        <v>653636.1469277665</v>
      </c>
      <c r="Y45" s="35">
        <f t="shared" si="28"/>
        <v>8.8986602232854537</v>
      </c>
      <c r="Z45" s="36">
        <f t="shared" si="29"/>
        <v>4.8502364491972969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904</v>
      </c>
      <c r="E46">
        <v>50</v>
      </c>
      <c r="F46" s="3">
        <f t="shared" si="21"/>
        <v>5.5309734513274339E-2</v>
      </c>
      <c r="G46" s="2">
        <v>0.5</v>
      </c>
      <c r="H46" s="3">
        <f t="shared" si="22"/>
        <v>0.24295432458697772</v>
      </c>
      <c r="I46" s="3">
        <f t="shared" si="23"/>
        <v>0.75704567541302226</v>
      </c>
      <c r="J46" s="5">
        <f t="shared" si="30"/>
        <v>61319.989804962075</v>
      </c>
      <c r="K46" s="5">
        <f t="shared" si="24"/>
        <v>14897.956706744921</v>
      </c>
      <c r="L46" s="5">
        <f t="shared" si="25"/>
        <v>269355.05725794809</v>
      </c>
      <c r="M46" s="5">
        <f>L46+M47</f>
        <v>672968.84502855828</v>
      </c>
      <c r="N46" s="33">
        <f t="shared" si="26"/>
        <v>10.974705755317999</v>
      </c>
      <c r="O46" s="4"/>
      <c r="Q46" s="27" t="s">
        <v>68</v>
      </c>
      <c r="R46" s="29">
        <f t="shared" si="17"/>
        <v>61319.989804962075</v>
      </c>
      <c r="S46" s="29">
        <f t="shared" si="18"/>
        <v>269355.05725794809</v>
      </c>
      <c r="T46" s="35">
        <f t="shared" si="19"/>
        <v>10.974705755317999</v>
      </c>
      <c r="U46" s="42">
        <v>0.65629805890441617</v>
      </c>
      <c r="V46" s="43">
        <f t="shared" si="31"/>
        <v>0.34370194109558383</v>
      </c>
      <c r="W46" s="29">
        <f t="shared" si="27"/>
        <v>176777.2012344792</v>
      </c>
      <c r="X46" s="29">
        <f>X47+W46</f>
        <v>422901.62162216823</v>
      </c>
      <c r="Y46" s="35">
        <f t="shared" si="28"/>
        <v>6.8966355501244161</v>
      </c>
      <c r="Z46" s="36">
        <f t="shared" si="29"/>
        <v>4.0780702051935824</v>
      </c>
    </row>
    <row r="47" spans="1:26" s="2" customFormat="1" x14ac:dyDescent="0.25">
      <c r="A47" s="12">
        <v>19</v>
      </c>
      <c r="B47" s="13" t="s">
        <v>69</v>
      </c>
      <c r="C47" s="12"/>
      <c r="D47">
        <v>626</v>
      </c>
      <c r="E47">
        <v>72</v>
      </c>
      <c r="F47" s="17">
        <f t="shared" si="21"/>
        <v>0.11501597444089456</v>
      </c>
      <c r="G47" s="12"/>
      <c r="H47" s="17">
        <v>1</v>
      </c>
      <c r="I47" s="17">
        <f t="shared" si="23"/>
        <v>0</v>
      </c>
      <c r="J47" s="21">
        <f t="shared" si="30"/>
        <v>46422.033098217151</v>
      </c>
      <c r="K47" s="21">
        <f t="shared" si="24"/>
        <v>46422.033098217151</v>
      </c>
      <c r="L47" s="21">
        <f>K47/F47</f>
        <v>403613.78777061024</v>
      </c>
      <c r="M47" s="21">
        <f>L47</f>
        <v>403613.78777061024</v>
      </c>
      <c r="N47" s="34">
        <f t="shared" si="26"/>
        <v>8.6944444444444446</v>
      </c>
      <c r="O47" s="4"/>
      <c r="Q47" s="30" t="s">
        <v>69</v>
      </c>
      <c r="R47" s="31">
        <f t="shared" si="17"/>
        <v>46422.033098217151</v>
      </c>
      <c r="S47" s="31">
        <f t="shared" si="18"/>
        <v>403613.78777061024</v>
      </c>
      <c r="T47" s="38">
        <f t="shared" si="19"/>
        <v>8.6944444444444446</v>
      </c>
      <c r="U47" s="44">
        <v>0.6098018151143324</v>
      </c>
      <c r="V47" s="45">
        <f t="shared" si="31"/>
        <v>0.3901981848856676</v>
      </c>
      <c r="W47" s="31">
        <f t="shared" si="27"/>
        <v>246124.42038768905</v>
      </c>
      <c r="X47" s="31">
        <f>W47</f>
        <v>246124.42038768905</v>
      </c>
      <c r="Y47" s="38">
        <f t="shared" si="28"/>
        <v>5.3018880036329454</v>
      </c>
      <c r="Z47" s="37">
        <f t="shared" si="29"/>
        <v>3.3925564408114992</v>
      </c>
    </row>
    <row r="48" spans="1:26" s="2" customFormat="1" ht="13.2" x14ac:dyDescent="0.25">
      <c r="B48" s="2" t="s">
        <v>70</v>
      </c>
      <c r="D48" s="25">
        <f>SUM(D29:D47)</f>
        <v>62585</v>
      </c>
      <c r="E48" s="25">
        <f>SUM(E29:E47)</f>
        <v>375</v>
      </c>
    </row>
    <row r="51" spans="1:26" s="2" customFormat="1" ht="18" thickBot="1" x14ac:dyDescent="0.35">
      <c r="B51" s="63" t="s">
        <v>89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 x14ac:dyDescent="0.35">
      <c r="A52" s="7"/>
      <c r="B52" s="6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1" t="s">
        <v>14</v>
      </c>
      <c r="S52" s="71"/>
      <c r="T52" s="71"/>
      <c r="U52" s="68" t="s">
        <v>15</v>
      </c>
      <c r="V52" s="72" t="s">
        <v>16</v>
      </c>
      <c r="W52" s="73" t="s">
        <v>17</v>
      </c>
      <c r="X52" s="73" t="s">
        <v>18</v>
      </c>
      <c r="Y52" s="74" t="s">
        <v>19</v>
      </c>
      <c r="Z52" s="74" t="s">
        <v>20</v>
      </c>
    </row>
    <row r="53" spans="1:26" s="10" customFormat="1" ht="35.549999999999997" customHeight="1" thickBot="1" x14ac:dyDescent="0.35">
      <c r="B53" s="6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72"/>
      <c r="W53" s="73"/>
      <c r="X53" s="73"/>
      <c r="Y53" s="74"/>
      <c r="Z53" s="7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943</v>
      </c>
      <c r="E54" s="49">
        <f>E4+E29</f>
        <v>4</v>
      </c>
      <c r="F54" s="3">
        <f>E54/D54</f>
        <v>4.2417815482502655E-3</v>
      </c>
      <c r="G54" s="2">
        <v>0.3</v>
      </c>
      <c r="H54" s="18">
        <f>C54*F54/(1+(1-G54)*C54*F54)</f>
        <v>4.2292239374074857E-3</v>
      </c>
      <c r="I54" s="18">
        <f>1-H54</f>
        <v>0.99577077606259257</v>
      </c>
      <c r="J54" s="19">
        <v>100000</v>
      </c>
      <c r="K54" s="20">
        <f>J54*H54</f>
        <v>422.92239374074859</v>
      </c>
      <c r="L54" s="20">
        <f>C54*(J55+G54*K54)</f>
        <v>99703.954324381484</v>
      </c>
      <c r="M54" s="5">
        <f t="shared" ref="M54:M70" si="32">L54+M55</f>
        <v>7734898.3571930565</v>
      </c>
      <c r="N54" s="32">
        <f>M54/J54</f>
        <v>77.34898357193056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99703.954324381484</v>
      </c>
      <c r="T54" s="35">
        <f t="shared" ref="T54:T72" si="35">N54</f>
        <v>77.34898357193056</v>
      </c>
      <c r="U54" s="42">
        <v>0.96170886472285344</v>
      </c>
      <c r="V54" s="43">
        <f>1-U54</f>
        <v>3.829113527714656E-2</v>
      </c>
      <c r="W54" s="29">
        <f>S54*U54</f>
        <v>95886.176721680153</v>
      </c>
      <c r="X54" s="29">
        <f t="shared" ref="X54:X70" si="36">X55+W54</f>
        <v>6811153.5966034075</v>
      </c>
      <c r="Y54" s="40">
        <f>X54/R54</f>
        <v>68.111535966034069</v>
      </c>
      <c r="Z54" s="36">
        <f>T54-Y54</f>
        <v>9.2374476058964916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4590</v>
      </c>
      <c r="E55" s="49">
        <f t="shared" si="37"/>
        <v>2</v>
      </c>
      <c r="F55" s="3">
        <f t="shared" ref="F55:F72" si="38">E55/D55</f>
        <v>4.3572984749455336E-4</v>
      </c>
      <c r="G55" s="2">
        <v>0.4</v>
      </c>
      <c r="H55" s="3">
        <f t="shared" ref="H55:H71" si="39">C55*F55/(1+(1-G55)*C55*F55)</f>
        <v>1.7410986332375728E-3</v>
      </c>
      <c r="I55" s="3">
        <f t="shared" ref="I55:I72" si="40">1-H55</f>
        <v>0.99825890136676243</v>
      </c>
      <c r="J55" s="5">
        <f>I54*J54</f>
        <v>99577.077606259263</v>
      </c>
      <c r="K55" s="5">
        <f t="shared" ref="K55:K72" si="41">J55*H55</f>
        <v>173.37351372204972</v>
      </c>
      <c r="L55" s="5">
        <f t="shared" ref="L55:L71" si="42">C55*(J56+G55*K55)</f>
        <v>397892.21399210411</v>
      </c>
      <c r="M55" s="5">
        <f t="shared" si="32"/>
        <v>7635194.4028686751</v>
      </c>
      <c r="N55" s="33">
        <f t="shared" ref="N55:N72" si="43">M55/J55</f>
        <v>76.676224954695186</v>
      </c>
      <c r="O55" s="4"/>
      <c r="Q55" s="27" t="s">
        <v>36</v>
      </c>
      <c r="R55" s="29">
        <f t="shared" si="33"/>
        <v>99577.077606259263</v>
      </c>
      <c r="S55" s="29">
        <f t="shared" si="34"/>
        <v>397892.21399210411</v>
      </c>
      <c r="T55" s="35">
        <f t="shared" si="35"/>
        <v>76.676224954695186</v>
      </c>
      <c r="U55" s="42">
        <v>0.96170886472285344</v>
      </c>
      <c r="V55" s="43">
        <f>1-U55</f>
        <v>3.829113527714656E-2</v>
      </c>
      <c r="W55" s="29">
        <f t="shared" ref="W55:W72" si="44">S55*U55</f>
        <v>382656.46940040909</v>
      </c>
      <c r="X55" s="29">
        <f t="shared" si="36"/>
        <v>6715267.4198817275</v>
      </c>
      <c r="Y55" s="35">
        <f t="shared" ref="Y55:Y72" si="45">X55/R55</f>
        <v>67.437884112594361</v>
      </c>
      <c r="Z55" s="36">
        <f t="shared" ref="Z55:Z72" si="46">T55-Y55</f>
        <v>9.2383408421008255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6762</v>
      </c>
      <c r="E56" s="49">
        <f t="shared" si="37"/>
        <v>3</v>
      </c>
      <c r="F56" s="3">
        <f t="shared" si="38"/>
        <v>4.4365572315882877E-4</v>
      </c>
      <c r="G56" s="2">
        <v>0.5</v>
      </c>
      <c r="H56" s="3">
        <f t="shared" si="39"/>
        <v>2.2158209616662972E-3</v>
      </c>
      <c r="I56" s="3">
        <f t="shared" si="40"/>
        <v>0.99778417903833372</v>
      </c>
      <c r="J56" s="5">
        <f t="shared" ref="J56:J72" si="47">I55*J55</f>
        <v>99403.704092537213</v>
      </c>
      <c r="K56" s="5">
        <f t="shared" si="41"/>
        <v>220.26081119551785</v>
      </c>
      <c r="L56" s="5">
        <f t="shared" si="42"/>
        <v>496467.86843469721</v>
      </c>
      <c r="M56" s="5">
        <f t="shared" si="32"/>
        <v>7237302.1888765711</v>
      </c>
      <c r="N56" s="33">
        <f t="shared" si="43"/>
        <v>72.807168052200538</v>
      </c>
      <c r="O56" s="4"/>
      <c r="Q56" s="27" t="s">
        <v>38</v>
      </c>
      <c r="R56" s="29">
        <f t="shared" si="33"/>
        <v>99403.704092537213</v>
      </c>
      <c r="S56" s="29">
        <f t="shared" si="34"/>
        <v>496467.86843469721</v>
      </c>
      <c r="T56" s="35">
        <f t="shared" si="35"/>
        <v>72.807168052200538</v>
      </c>
      <c r="U56" s="42">
        <v>0.96170886472285344</v>
      </c>
      <c r="V56" s="43">
        <f>1-U56</f>
        <v>3.829113527714656E-2</v>
      </c>
      <c r="W56" s="29">
        <f t="shared" si="44"/>
        <v>477457.55012370762</v>
      </c>
      <c r="X56" s="29">
        <f t="shared" si="36"/>
        <v>6332610.9504813189</v>
      </c>
      <c r="Y56" s="35">
        <f t="shared" si="45"/>
        <v>63.705985690293232</v>
      </c>
      <c r="Z56" s="36">
        <f t="shared" si="46"/>
        <v>9.1011823619073056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6834</v>
      </c>
      <c r="E57" s="49">
        <f t="shared" si="37"/>
        <v>3</v>
      </c>
      <c r="F57" s="3">
        <f t="shared" si="38"/>
        <v>4.3898156277436348E-4</v>
      </c>
      <c r="G57" s="2">
        <v>0.5</v>
      </c>
      <c r="H57" s="3">
        <f t="shared" si="39"/>
        <v>2.1925016443762333E-3</v>
      </c>
      <c r="I57" s="3">
        <f t="shared" si="40"/>
        <v>0.99780749835562377</v>
      </c>
      <c r="J57" s="5">
        <f t="shared" si="47"/>
        <v>99183.443281341693</v>
      </c>
      <c r="K57" s="5">
        <f t="shared" si="41"/>
        <v>217.45986248923853</v>
      </c>
      <c r="L57" s="5">
        <f t="shared" si="42"/>
        <v>495373.56675048533</v>
      </c>
      <c r="M57" s="5">
        <f t="shared" si="32"/>
        <v>6740834.3204418737</v>
      </c>
      <c r="N57" s="33">
        <f t="shared" si="43"/>
        <v>67.963302114053079</v>
      </c>
      <c r="O57" s="4"/>
      <c r="Q57" s="27" t="s">
        <v>40</v>
      </c>
      <c r="R57" s="29">
        <f t="shared" si="33"/>
        <v>99183.443281341693</v>
      </c>
      <c r="S57" s="29">
        <f t="shared" si="34"/>
        <v>495373.56675048533</v>
      </c>
      <c r="T57" s="35">
        <f t="shared" si="35"/>
        <v>67.963302114053079</v>
      </c>
      <c r="U57" s="42">
        <v>0.96170886472285344</v>
      </c>
      <c r="V57" s="43">
        <f>1-U57</f>
        <v>3.829113527714656E-2</v>
      </c>
      <c r="W57" s="29">
        <f t="shared" si="44"/>
        <v>476405.1504933199</v>
      </c>
      <c r="X57" s="29">
        <f t="shared" si="36"/>
        <v>5855153.4003576115</v>
      </c>
      <c r="Y57" s="35">
        <f t="shared" si="45"/>
        <v>59.033576639893468</v>
      </c>
      <c r="Z57" s="36">
        <f t="shared" si="46"/>
        <v>8.9297254741596106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7232</v>
      </c>
      <c r="E58" s="49">
        <f t="shared" si="37"/>
        <v>7</v>
      </c>
      <c r="F58" s="3">
        <f t="shared" si="38"/>
        <v>9.6792035398230087E-4</v>
      </c>
      <c r="G58" s="2">
        <v>0.5</v>
      </c>
      <c r="H58" s="3">
        <f t="shared" si="39"/>
        <v>4.827919166839092E-3</v>
      </c>
      <c r="I58" s="3">
        <f t="shared" si="40"/>
        <v>0.99517208083316089</v>
      </c>
      <c r="J58" s="5">
        <f t="shared" si="47"/>
        <v>98965.983418852455</v>
      </c>
      <c r="K58" s="5">
        <f t="shared" si="41"/>
        <v>477.79976821295753</v>
      </c>
      <c r="L58" s="5">
        <f t="shared" si="42"/>
        <v>493635.41767372983</v>
      </c>
      <c r="M58" s="5">
        <f t="shared" si="32"/>
        <v>6245460.7536913883</v>
      </c>
      <c r="N58" s="33">
        <f t="shared" si="43"/>
        <v>63.107145889298195</v>
      </c>
      <c r="O58" s="4"/>
      <c r="Q58" s="27" t="s">
        <v>42</v>
      </c>
      <c r="R58" s="29">
        <f t="shared" si="33"/>
        <v>98965.983418852455</v>
      </c>
      <c r="S58" s="29">
        <f t="shared" si="34"/>
        <v>493635.41767372983</v>
      </c>
      <c r="T58" s="35">
        <f t="shared" si="35"/>
        <v>63.107145889298195</v>
      </c>
      <c r="U58" s="42">
        <v>0.96170886472285344</v>
      </c>
      <c r="V58" s="43">
        <f>1-U58</f>
        <v>3.829113527714656E-2</v>
      </c>
      <c r="W58" s="29">
        <f t="shared" si="44"/>
        <v>474733.55711799429</v>
      </c>
      <c r="X58" s="29">
        <f t="shared" si="36"/>
        <v>5378748.2498642914</v>
      </c>
      <c r="Y58" s="35">
        <f t="shared" si="45"/>
        <v>54.349464978283343</v>
      </c>
      <c r="Z58" s="36">
        <f t="shared" si="46"/>
        <v>8.7576809110148517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8487</v>
      </c>
      <c r="E59" s="49">
        <f t="shared" si="37"/>
        <v>7</v>
      </c>
      <c r="F59" s="3">
        <f t="shared" si="38"/>
        <v>8.2479085660421816E-4</v>
      </c>
      <c r="G59" s="2">
        <v>0.5</v>
      </c>
      <c r="H59" s="3">
        <f t="shared" si="39"/>
        <v>4.1154682814980303E-3</v>
      </c>
      <c r="I59" s="3">
        <f t="shared" si="40"/>
        <v>0.995884531718502</v>
      </c>
      <c r="J59" s="5">
        <f t="shared" si="47"/>
        <v>98488.18365063949</v>
      </c>
      <c r="K59" s="5">
        <f t="shared" si="41"/>
        <v>405.32499591655971</v>
      </c>
      <c r="L59" s="5">
        <f t="shared" si="42"/>
        <v>491427.60576340609</v>
      </c>
      <c r="M59" s="5">
        <f t="shared" si="32"/>
        <v>5751825.336017658</v>
      </c>
      <c r="N59" s="33">
        <f t="shared" si="43"/>
        <v>58.401171824030392</v>
      </c>
      <c r="O59" s="4"/>
      <c r="Q59" s="27" t="s">
        <v>44</v>
      </c>
      <c r="R59" s="29">
        <f t="shared" si="33"/>
        <v>98488.18365063949</v>
      </c>
      <c r="S59" s="29">
        <f t="shared" si="34"/>
        <v>491427.60576340609</v>
      </c>
      <c r="T59" s="35">
        <f t="shared" si="35"/>
        <v>58.401171824030392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473289.84291008674</v>
      </c>
      <c r="X59" s="29">
        <f t="shared" si="36"/>
        <v>4904014.6927462975</v>
      </c>
      <c r="Y59" s="35">
        <f t="shared" si="45"/>
        <v>49.792924500892198</v>
      </c>
      <c r="Z59" s="36">
        <f t="shared" si="46"/>
        <v>8.608247323138194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9273</v>
      </c>
      <c r="E60" s="49">
        <f t="shared" si="37"/>
        <v>13</v>
      </c>
      <c r="F60" s="3">
        <f t="shared" si="38"/>
        <v>1.4019195513857437E-3</v>
      </c>
      <c r="G60" s="2">
        <v>0.5</v>
      </c>
      <c r="H60" s="3">
        <f t="shared" si="39"/>
        <v>6.9851163290527108E-3</v>
      </c>
      <c r="I60" s="3">
        <f t="shared" si="40"/>
        <v>0.99301488367094726</v>
      </c>
      <c r="J60" s="5">
        <f t="shared" si="47"/>
        <v>98082.858654722935</v>
      </c>
      <c r="K60" s="5">
        <f t="shared" si="41"/>
        <v>685.12017758927414</v>
      </c>
      <c r="L60" s="5">
        <f t="shared" si="42"/>
        <v>488701.49282964144</v>
      </c>
      <c r="M60" s="5">
        <f t="shared" si="32"/>
        <v>5260397.7302542515</v>
      </c>
      <c r="N60" s="33">
        <f t="shared" si="43"/>
        <v>53.632182038782268</v>
      </c>
      <c r="O60" s="4"/>
      <c r="Q60" s="27" t="s">
        <v>46</v>
      </c>
      <c r="R60" s="29">
        <f t="shared" si="33"/>
        <v>98082.858654722935</v>
      </c>
      <c r="S60" s="29">
        <f t="shared" si="34"/>
        <v>488701.49282964144</v>
      </c>
      <c r="T60" s="35">
        <f t="shared" si="35"/>
        <v>53.632182038782268</v>
      </c>
      <c r="U60" s="42">
        <v>0.95736753435116873</v>
      </c>
      <c r="V60" s="43">
        <f t="shared" si="48"/>
        <v>4.2632465648831275E-2</v>
      </c>
      <c r="W60" s="29">
        <f t="shared" si="44"/>
        <v>467866.94322404917</v>
      </c>
      <c r="X60" s="29">
        <f t="shared" si="36"/>
        <v>4430724.8498362107</v>
      </c>
      <c r="Y60" s="35">
        <f t="shared" si="45"/>
        <v>45.173284206912335</v>
      </c>
      <c r="Z60" s="36">
        <f t="shared" si="46"/>
        <v>8.4588978318699333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8558</v>
      </c>
      <c r="E61" s="49">
        <f t="shared" si="37"/>
        <v>17</v>
      </c>
      <c r="F61" s="3">
        <f t="shared" si="38"/>
        <v>1.9864454311755084E-3</v>
      </c>
      <c r="G61" s="2">
        <v>0.5</v>
      </c>
      <c r="H61" s="3">
        <f t="shared" si="39"/>
        <v>9.8831463287018199E-3</v>
      </c>
      <c r="I61" s="3">
        <f t="shared" si="40"/>
        <v>0.9901168536712982</v>
      </c>
      <c r="J61" s="5">
        <f t="shared" si="47"/>
        <v>97397.738477133651</v>
      </c>
      <c r="K61" s="5">
        <f t="shared" si="41"/>
        <v>962.59610145414342</v>
      </c>
      <c r="L61" s="5">
        <f t="shared" si="42"/>
        <v>484582.20213203289</v>
      </c>
      <c r="M61" s="5">
        <f t="shared" si="32"/>
        <v>4771696.2374246102</v>
      </c>
      <c r="N61" s="33">
        <f t="shared" si="43"/>
        <v>48.99185866153222</v>
      </c>
      <c r="O61" s="4"/>
      <c r="Q61" s="27" t="s">
        <v>48</v>
      </c>
      <c r="R61" s="29">
        <f t="shared" si="33"/>
        <v>97397.738477133651</v>
      </c>
      <c r="S61" s="29">
        <f t="shared" si="34"/>
        <v>484582.20213203289</v>
      </c>
      <c r="T61" s="35">
        <f t="shared" si="35"/>
        <v>48.99185866153222</v>
      </c>
      <c r="U61" s="42">
        <v>0.95681081085376496</v>
      </c>
      <c r="V61" s="43">
        <f t="shared" si="48"/>
        <v>4.3189189146235041E-2</v>
      </c>
      <c r="W61" s="29">
        <f t="shared" si="44"/>
        <v>463653.48974725342</v>
      </c>
      <c r="X61" s="29">
        <f t="shared" si="36"/>
        <v>3962857.9066121615</v>
      </c>
      <c r="Y61" s="35">
        <f t="shared" si="45"/>
        <v>40.687370862748864</v>
      </c>
      <c r="Z61" s="36">
        <f t="shared" si="46"/>
        <v>8.3044877987833559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9539</v>
      </c>
      <c r="E62" s="49">
        <f t="shared" si="37"/>
        <v>30</v>
      </c>
      <c r="F62" s="3">
        <f t="shared" si="38"/>
        <v>3.1449837509172868E-3</v>
      </c>
      <c r="G62" s="2">
        <v>0.5</v>
      </c>
      <c r="H62" s="3">
        <f t="shared" si="39"/>
        <v>1.5602246723528187E-2</v>
      </c>
      <c r="I62" s="3">
        <f t="shared" si="40"/>
        <v>0.98439775327647183</v>
      </c>
      <c r="J62" s="5">
        <f t="shared" si="47"/>
        <v>96435.142375679512</v>
      </c>
      <c r="K62" s="5">
        <f t="shared" si="41"/>
        <v>1504.6048841639199</v>
      </c>
      <c r="L62" s="5">
        <f t="shared" si="42"/>
        <v>478414.19966798776</v>
      </c>
      <c r="M62" s="5">
        <f t="shared" si="32"/>
        <v>4287114.035292577</v>
      </c>
      <c r="N62" s="33">
        <f t="shared" si="43"/>
        <v>44.455930998591725</v>
      </c>
      <c r="O62" s="4"/>
      <c r="Q62" s="27" t="s">
        <v>50</v>
      </c>
      <c r="R62" s="29">
        <f t="shared" si="33"/>
        <v>96435.142375679512</v>
      </c>
      <c r="S62" s="29">
        <f t="shared" si="34"/>
        <v>478414.19966798776</v>
      </c>
      <c r="T62" s="35">
        <f t="shared" si="35"/>
        <v>44.455930998591725</v>
      </c>
      <c r="U62" s="42">
        <v>0.94800928093814252</v>
      </c>
      <c r="V62" s="43">
        <f t="shared" si="48"/>
        <v>5.1990719061857482E-2</v>
      </c>
      <c r="W62" s="29">
        <f t="shared" si="44"/>
        <v>453541.10141784605</v>
      </c>
      <c r="X62" s="29">
        <f t="shared" si="36"/>
        <v>3499204.4168649083</v>
      </c>
      <c r="Y62" s="35">
        <f t="shared" si="45"/>
        <v>36.285573191079678</v>
      </c>
      <c r="Z62" s="36">
        <f t="shared" si="46"/>
        <v>8.1703578075120475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10500</v>
      </c>
      <c r="E63" s="49">
        <f t="shared" si="37"/>
        <v>45</v>
      </c>
      <c r="F63" s="3">
        <f t="shared" si="38"/>
        <v>4.2857142857142859E-3</v>
      </c>
      <c r="G63" s="2">
        <v>0.5</v>
      </c>
      <c r="H63" s="3">
        <f t="shared" si="39"/>
        <v>2.1201413427561839E-2</v>
      </c>
      <c r="I63" s="3">
        <f t="shared" si="40"/>
        <v>0.97879858657243812</v>
      </c>
      <c r="J63" s="5">
        <f t="shared" si="47"/>
        <v>94930.537491515599</v>
      </c>
      <c r="K63" s="5">
        <f t="shared" si="41"/>
        <v>2012.6615722582815</v>
      </c>
      <c r="L63" s="5">
        <f t="shared" si="42"/>
        <v>469621.0335269323</v>
      </c>
      <c r="M63" s="5">
        <f t="shared" si="32"/>
        <v>3808699.8356245891</v>
      </c>
      <c r="N63" s="33">
        <f t="shared" si="43"/>
        <v>40.120912998780724</v>
      </c>
      <c r="O63" s="4"/>
      <c r="Q63" s="27" t="s">
        <v>52</v>
      </c>
      <c r="R63" s="29">
        <f t="shared" si="33"/>
        <v>94930.537491515599</v>
      </c>
      <c r="S63" s="29">
        <f t="shared" si="34"/>
        <v>469621.0335269323</v>
      </c>
      <c r="T63" s="35">
        <f t="shared" si="35"/>
        <v>40.120912998780724</v>
      </c>
      <c r="U63" s="42">
        <v>0.94216194080535964</v>
      </c>
      <c r="V63" s="43">
        <f t="shared" si="48"/>
        <v>5.7838059194640357E-2</v>
      </c>
      <c r="W63" s="29">
        <f t="shared" si="44"/>
        <v>442459.0643907534</v>
      </c>
      <c r="X63" s="29">
        <f t="shared" si="36"/>
        <v>3045663.3154470623</v>
      </c>
      <c r="Y63" s="35">
        <f t="shared" si="45"/>
        <v>32.083072485703219</v>
      </c>
      <c r="Z63" s="36">
        <f t="shared" si="46"/>
        <v>8.037840513077505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10890</v>
      </c>
      <c r="E64" s="49">
        <f t="shared" si="37"/>
        <v>62</v>
      </c>
      <c r="F64" s="3">
        <f t="shared" si="38"/>
        <v>5.6932966023875119E-3</v>
      </c>
      <c r="G64" s="2">
        <v>0.5</v>
      </c>
      <c r="H64" s="3">
        <f t="shared" si="39"/>
        <v>2.8066998641919423E-2</v>
      </c>
      <c r="I64" s="3">
        <f t="shared" si="40"/>
        <v>0.97193300135808058</v>
      </c>
      <c r="J64" s="5">
        <f t="shared" si="47"/>
        <v>92917.87591925732</v>
      </c>
      <c r="K64" s="5">
        <f t="shared" si="41"/>
        <v>2607.9258972358325</v>
      </c>
      <c r="L64" s="5">
        <f t="shared" si="42"/>
        <v>458069.56485319702</v>
      </c>
      <c r="M64" s="5">
        <f t="shared" si="32"/>
        <v>3339078.8020976568</v>
      </c>
      <c r="N64" s="33">
        <f t="shared" si="43"/>
        <v>35.935806421136988</v>
      </c>
      <c r="O64" s="4"/>
      <c r="Q64" s="27" t="s">
        <v>54</v>
      </c>
      <c r="R64" s="29">
        <f t="shared" si="33"/>
        <v>92917.87591925732</v>
      </c>
      <c r="S64" s="29">
        <f t="shared" si="34"/>
        <v>458069.56485319702</v>
      </c>
      <c r="T64" s="35">
        <f t="shared" si="35"/>
        <v>35.935806421136988</v>
      </c>
      <c r="U64" s="42">
        <v>0.92489605986448908</v>
      </c>
      <c r="V64" s="43">
        <f t="shared" si="48"/>
        <v>7.5103940135510916E-2</v>
      </c>
      <c r="W64" s="29">
        <f t="shared" si="44"/>
        <v>423666.735676563</v>
      </c>
      <c r="X64" s="29">
        <f t="shared" si="36"/>
        <v>2603204.2510563089</v>
      </c>
      <c r="Y64" s="35">
        <f t="shared" si="45"/>
        <v>28.016183380240101</v>
      </c>
      <c r="Z64" s="36">
        <f t="shared" si="46"/>
        <v>7.9196230408968873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10739</v>
      </c>
      <c r="E65" s="49">
        <f t="shared" si="37"/>
        <v>58</v>
      </c>
      <c r="F65" s="3">
        <f t="shared" si="38"/>
        <v>5.4008753142750724E-3</v>
      </c>
      <c r="G65" s="2">
        <v>0.5</v>
      </c>
      <c r="H65" s="3">
        <f t="shared" si="39"/>
        <v>2.6644615950018376E-2</v>
      </c>
      <c r="I65" s="3">
        <f t="shared" si="40"/>
        <v>0.97335538404998168</v>
      </c>
      <c r="J65" s="5">
        <f t="shared" si="47"/>
        <v>90309.950022021483</v>
      </c>
      <c r="K65" s="5">
        <f t="shared" si="41"/>
        <v>2406.2739348021159</v>
      </c>
      <c r="L65" s="5">
        <f t="shared" si="42"/>
        <v>445534.06527310214</v>
      </c>
      <c r="M65" s="5">
        <f t="shared" si="32"/>
        <v>2881009.2372444598</v>
      </c>
      <c r="N65" s="33">
        <f t="shared" si="43"/>
        <v>31.901349037862879</v>
      </c>
      <c r="O65" s="4"/>
      <c r="Q65" s="27" t="s">
        <v>56</v>
      </c>
      <c r="R65" s="29">
        <f t="shared" si="33"/>
        <v>90309.950022021483</v>
      </c>
      <c r="S65" s="29">
        <f t="shared" si="34"/>
        <v>445534.06527310214</v>
      </c>
      <c r="T65" s="35">
        <f t="shared" si="35"/>
        <v>31.901349037862879</v>
      </c>
      <c r="U65" s="42">
        <v>0.89970667843387275</v>
      </c>
      <c r="V65" s="43">
        <f t="shared" si="48"/>
        <v>0.10029332156612725</v>
      </c>
      <c r="W65" s="29">
        <f t="shared" si="44"/>
        <v>400849.97399600298</v>
      </c>
      <c r="X65" s="29">
        <f t="shared" si="36"/>
        <v>2179537.515379746</v>
      </c>
      <c r="Y65" s="35">
        <f t="shared" si="45"/>
        <v>24.133968791348906</v>
      </c>
      <c r="Z65" s="36">
        <f t="shared" si="46"/>
        <v>7.767380246513973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8231</v>
      </c>
      <c r="E66" s="49">
        <f t="shared" si="37"/>
        <v>84</v>
      </c>
      <c r="F66" s="3">
        <f t="shared" si="38"/>
        <v>1.0205321346130482E-2</v>
      </c>
      <c r="G66" s="2">
        <v>0.5</v>
      </c>
      <c r="H66" s="3">
        <f t="shared" si="39"/>
        <v>4.9757137779883893E-2</v>
      </c>
      <c r="I66" s="3">
        <f t="shared" si="40"/>
        <v>0.95024286222011611</v>
      </c>
      <c r="J66" s="5">
        <f t="shared" si="47"/>
        <v>87903.67608721937</v>
      </c>
      <c r="K66" s="5">
        <f t="shared" si="41"/>
        <v>4373.835322430059</v>
      </c>
      <c r="L66" s="5">
        <f t="shared" si="42"/>
        <v>428583.79213002173</v>
      </c>
      <c r="M66" s="5">
        <f t="shared" si="32"/>
        <v>2435475.1719713579</v>
      </c>
      <c r="N66" s="33">
        <f t="shared" si="43"/>
        <v>27.706181133481177</v>
      </c>
      <c r="O66" s="4"/>
      <c r="Q66" s="27" t="s">
        <v>58</v>
      </c>
      <c r="R66" s="29">
        <f t="shared" si="33"/>
        <v>87903.67608721937</v>
      </c>
      <c r="S66" s="29">
        <f t="shared" si="34"/>
        <v>428583.79213002173</v>
      </c>
      <c r="T66" s="35">
        <f t="shared" si="35"/>
        <v>27.706181133481177</v>
      </c>
      <c r="U66" s="42">
        <v>0.86438699185239576</v>
      </c>
      <c r="V66" s="43">
        <f t="shared" si="48"/>
        <v>0.13561300814760424</v>
      </c>
      <c r="W66" s="29">
        <f t="shared" si="44"/>
        <v>370462.25483596197</v>
      </c>
      <c r="X66" s="29">
        <f t="shared" si="36"/>
        <v>1778687.5413837428</v>
      </c>
      <c r="Y66" s="35">
        <f t="shared" si="45"/>
        <v>20.234506912076146</v>
      </c>
      <c r="Z66" s="36">
        <f t="shared" si="46"/>
        <v>7.4716742214050313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6940</v>
      </c>
      <c r="E67" s="49">
        <f t="shared" si="37"/>
        <v>63</v>
      </c>
      <c r="F67" s="3">
        <f t="shared" si="38"/>
        <v>9.077809798270893E-3</v>
      </c>
      <c r="G67" s="2">
        <v>0.5</v>
      </c>
      <c r="H67" s="3">
        <f t="shared" si="39"/>
        <v>4.4381824586121867E-2</v>
      </c>
      <c r="I67" s="3">
        <f t="shared" si="40"/>
        <v>0.95561817541387817</v>
      </c>
      <c r="J67" s="5">
        <f t="shared" si="47"/>
        <v>83529.840764789318</v>
      </c>
      <c r="K67" s="5">
        <f t="shared" si="41"/>
        <v>3707.2067405295711</v>
      </c>
      <c r="L67" s="5">
        <f t="shared" si="42"/>
        <v>408381.18697262264</v>
      </c>
      <c r="M67" s="5">
        <f t="shared" si="32"/>
        <v>2006891.379841336</v>
      </c>
      <c r="N67" s="33">
        <f t="shared" si="43"/>
        <v>24.026041010810946</v>
      </c>
      <c r="O67" s="4"/>
      <c r="Q67" s="27" t="s">
        <v>60</v>
      </c>
      <c r="R67" s="29">
        <f t="shared" si="33"/>
        <v>83529.840764789318</v>
      </c>
      <c r="S67" s="29">
        <f t="shared" si="34"/>
        <v>408381.18697262264</v>
      </c>
      <c r="T67" s="35">
        <f t="shared" si="35"/>
        <v>24.026041010810946</v>
      </c>
      <c r="U67" s="42">
        <v>0.82345390469096191</v>
      </c>
      <c r="V67" s="43">
        <f t="shared" si="48"/>
        <v>0.17654609530903809</v>
      </c>
      <c r="W67" s="29">
        <f t="shared" si="44"/>
        <v>336283.0830149359</v>
      </c>
      <c r="X67" s="29">
        <f t="shared" si="36"/>
        <v>1408225.286547781</v>
      </c>
      <c r="Y67" s="35">
        <f t="shared" si="45"/>
        <v>16.858948534490636</v>
      </c>
      <c r="Z67" s="36">
        <f t="shared" si="46"/>
        <v>7.1670924763203097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5428</v>
      </c>
      <c r="E68" s="49">
        <f t="shared" si="37"/>
        <v>101</v>
      </c>
      <c r="F68" s="3">
        <f t="shared" si="38"/>
        <v>1.8607221812822403E-2</v>
      </c>
      <c r="G68" s="2">
        <v>0.5</v>
      </c>
      <c r="H68" s="3">
        <f t="shared" si="39"/>
        <v>8.8900624944987239E-2</v>
      </c>
      <c r="I68" s="3">
        <f t="shared" si="40"/>
        <v>0.91109937505501271</v>
      </c>
      <c r="J68" s="5">
        <f t="shared" si="47"/>
        <v>79822.634024259751</v>
      </c>
      <c r="K68" s="5">
        <f t="shared" si="41"/>
        <v>7096.2820495116939</v>
      </c>
      <c r="L68" s="5">
        <f t="shared" si="42"/>
        <v>381372.46499751951</v>
      </c>
      <c r="M68" s="5">
        <f t="shared" si="32"/>
        <v>1598510.1928687135</v>
      </c>
      <c r="N68" s="33">
        <f t="shared" si="43"/>
        <v>20.025776052227155</v>
      </c>
      <c r="O68" s="4"/>
      <c r="Q68" s="27" t="s">
        <v>62</v>
      </c>
      <c r="R68" s="29">
        <f t="shared" si="33"/>
        <v>79822.634024259751</v>
      </c>
      <c r="S68" s="29">
        <f t="shared" si="34"/>
        <v>381372.46499751951</v>
      </c>
      <c r="T68" s="35">
        <f t="shared" si="35"/>
        <v>20.025776052227155</v>
      </c>
      <c r="U68" s="42">
        <v>0.7557222850963411</v>
      </c>
      <c r="V68" s="43">
        <f t="shared" si="48"/>
        <v>0.2442777149036589</v>
      </c>
      <c r="W68" s="29">
        <f t="shared" si="44"/>
        <v>288211.67072074983</v>
      </c>
      <c r="X68" s="29">
        <f t="shared" si="36"/>
        <v>1071942.203532845</v>
      </c>
      <c r="Y68" s="35">
        <f t="shared" si="45"/>
        <v>13.429050752785978</v>
      </c>
      <c r="Z68" s="36">
        <f t="shared" si="46"/>
        <v>6.5967252994411769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4018</v>
      </c>
      <c r="E69" s="49">
        <f t="shared" si="37"/>
        <v>100</v>
      </c>
      <c r="F69" s="3">
        <f t="shared" si="38"/>
        <v>2.4888003982080638E-2</v>
      </c>
      <c r="G69" s="2">
        <v>0.5</v>
      </c>
      <c r="H69" s="3">
        <f t="shared" si="39"/>
        <v>0.11715089034676664</v>
      </c>
      <c r="I69" s="3">
        <f t="shared" si="40"/>
        <v>0.88284910965323338</v>
      </c>
      <c r="J69" s="5">
        <f t="shared" si="47"/>
        <v>72726.351974748046</v>
      </c>
      <c r="K69" s="5">
        <f t="shared" si="41"/>
        <v>8519.9568855140642</v>
      </c>
      <c r="L69" s="5">
        <f t="shared" si="42"/>
        <v>342331.86765995511</v>
      </c>
      <c r="M69" s="5">
        <f t="shared" si="32"/>
        <v>1217137.727871194</v>
      </c>
      <c r="N69" s="33">
        <f t="shared" si="43"/>
        <v>16.73585563997225</v>
      </c>
      <c r="O69" s="4"/>
      <c r="Q69" s="27" t="s">
        <v>64</v>
      </c>
      <c r="R69" s="29">
        <f t="shared" si="33"/>
        <v>72726.351974748046</v>
      </c>
      <c r="S69" s="29">
        <f t="shared" si="34"/>
        <v>342331.86765995511</v>
      </c>
      <c r="T69" s="35">
        <f t="shared" si="35"/>
        <v>16.73585563997225</v>
      </c>
      <c r="U69" s="42">
        <v>0.69850988448397933</v>
      </c>
      <c r="V69" s="43">
        <f t="shared" si="48"/>
        <v>0.30149011551602067</v>
      </c>
      <c r="W69" s="29">
        <f t="shared" si="44"/>
        <v>239122.19333434015</v>
      </c>
      <c r="X69" s="29">
        <f t="shared" si="36"/>
        <v>783730.53281209513</v>
      </c>
      <c r="Y69" s="35">
        <f t="shared" si="45"/>
        <v>10.776431259527785</v>
      </c>
      <c r="Z69" s="36">
        <f t="shared" si="46"/>
        <v>5.9594243804444655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2431</v>
      </c>
      <c r="E70" s="49">
        <f t="shared" si="37"/>
        <v>101</v>
      </c>
      <c r="F70" s="3">
        <f t="shared" si="38"/>
        <v>4.1546688605512132E-2</v>
      </c>
      <c r="G70" s="2">
        <v>0.5</v>
      </c>
      <c r="H70" s="3">
        <f t="shared" si="39"/>
        <v>0.18818706912614122</v>
      </c>
      <c r="I70" s="3">
        <f t="shared" si="40"/>
        <v>0.81181293087385875</v>
      </c>
      <c r="J70" s="5">
        <f t="shared" si="47"/>
        <v>64206.395089233985</v>
      </c>
      <c r="K70" s="5">
        <f t="shared" si="41"/>
        <v>12082.81331099801</v>
      </c>
      <c r="L70" s="5">
        <f t="shared" si="42"/>
        <v>290824.9421686749</v>
      </c>
      <c r="M70" s="5">
        <f t="shared" si="32"/>
        <v>874805.86021123896</v>
      </c>
      <c r="N70" s="33">
        <f t="shared" si="43"/>
        <v>13.624902301327378</v>
      </c>
      <c r="O70" s="4"/>
      <c r="Q70" s="27" t="s">
        <v>66</v>
      </c>
      <c r="R70" s="29">
        <f t="shared" si="33"/>
        <v>64206.395089233985</v>
      </c>
      <c r="S70" s="29">
        <f t="shared" si="34"/>
        <v>290824.9421686749</v>
      </c>
      <c r="T70" s="35">
        <f t="shared" si="35"/>
        <v>13.624902301327378</v>
      </c>
      <c r="U70" s="42">
        <v>0.67065690345363116</v>
      </c>
      <c r="V70" s="43">
        <f t="shared" si="48"/>
        <v>0.32934309654636884</v>
      </c>
      <c r="W70" s="29">
        <f t="shared" si="44"/>
        <v>195043.75516192487</v>
      </c>
      <c r="X70" s="29">
        <f t="shared" si="36"/>
        <v>544608.33947775501</v>
      </c>
      <c r="Y70" s="35">
        <f t="shared" si="45"/>
        <v>8.4821510181479418</v>
      </c>
      <c r="Z70" s="36">
        <f t="shared" si="46"/>
        <v>5.142751283179436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1499</v>
      </c>
      <c r="E71" s="49">
        <f t="shared" si="49"/>
        <v>100</v>
      </c>
      <c r="F71" s="3">
        <f t="shared" si="38"/>
        <v>6.6711140760507007E-2</v>
      </c>
      <c r="G71" s="2">
        <v>0.5</v>
      </c>
      <c r="H71" s="3">
        <f t="shared" si="39"/>
        <v>0.28587764436821039</v>
      </c>
      <c r="I71" s="3">
        <f t="shared" si="40"/>
        <v>0.71412235563178961</v>
      </c>
      <c r="J71" s="5">
        <f t="shared" si="47"/>
        <v>52123.581778235974</v>
      </c>
      <c r="K71" s="5">
        <f t="shared" si="41"/>
        <v>14900.966774795876</v>
      </c>
      <c r="L71" s="5">
        <f t="shared" si="42"/>
        <v>223365.49195419019</v>
      </c>
      <c r="M71" s="5">
        <f>L71+M72</f>
        <v>583980.91804256407</v>
      </c>
      <c r="N71" s="33">
        <f t="shared" si="43"/>
        <v>11.203775683090209</v>
      </c>
      <c r="O71" s="4"/>
      <c r="Q71" s="27" t="s">
        <v>68</v>
      </c>
      <c r="R71" s="29">
        <f t="shared" si="33"/>
        <v>52123.581778235974</v>
      </c>
      <c r="S71" s="29">
        <f t="shared" si="34"/>
        <v>223365.49195419019</v>
      </c>
      <c r="T71" s="35">
        <f t="shared" si="35"/>
        <v>11.203775683090209</v>
      </c>
      <c r="U71" s="42">
        <v>0.63527807449444496</v>
      </c>
      <c r="V71" s="43">
        <f t="shared" si="48"/>
        <v>0.36472192550555504</v>
      </c>
      <c r="W71" s="29">
        <f t="shared" si="44"/>
        <v>141899.19963716238</v>
      </c>
      <c r="X71" s="29">
        <f>X72+W71</f>
        <v>349564.58431583014</v>
      </c>
      <c r="Y71" s="35">
        <f t="shared" si="45"/>
        <v>6.7064574687726015</v>
      </c>
      <c r="Z71" s="36">
        <f t="shared" si="46"/>
        <v>4.4973182143176071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1056</v>
      </c>
      <c r="E72" s="50">
        <f t="shared" si="49"/>
        <v>109</v>
      </c>
      <c r="F72" s="17">
        <f t="shared" si="38"/>
        <v>0.10321969696969698</v>
      </c>
      <c r="G72" s="12"/>
      <c r="H72" s="17">
        <v>1</v>
      </c>
      <c r="I72" s="17">
        <f t="shared" si="40"/>
        <v>0</v>
      </c>
      <c r="J72" s="21">
        <f t="shared" si="47"/>
        <v>37222.6150034401</v>
      </c>
      <c r="K72" s="21">
        <f t="shared" si="41"/>
        <v>37222.6150034401</v>
      </c>
      <c r="L72" s="21">
        <f>K72/F72</f>
        <v>360615.42608837382</v>
      </c>
      <c r="M72" s="21">
        <f>L72</f>
        <v>360615.42608837382</v>
      </c>
      <c r="N72" s="34">
        <f t="shared" si="43"/>
        <v>9.6880733944954134</v>
      </c>
      <c r="O72" s="4"/>
      <c r="Q72" s="30" t="s">
        <v>69</v>
      </c>
      <c r="R72" s="31">
        <f t="shared" si="33"/>
        <v>37222.6150034401</v>
      </c>
      <c r="S72" s="31">
        <f t="shared" si="34"/>
        <v>360615.42608837382</v>
      </c>
      <c r="T72" s="38">
        <f t="shared" si="35"/>
        <v>9.6880733944954134</v>
      </c>
      <c r="U72" s="44">
        <v>0.57586384179742911</v>
      </c>
      <c r="V72" s="45">
        <f t="shared" si="48"/>
        <v>0.42413615820257089</v>
      </c>
      <c r="W72" s="31">
        <f t="shared" si="44"/>
        <v>207665.38467866779</v>
      </c>
      <c r="X72" s="31">
        <f>W72</f>
        <v>207665.38467866779</v>
      </c>
      <c r="Y72" s="38">
        <f t="shared" si="45"/>
        <v>5.5790111645695886</v>
      </c>
      <c r="Z72" s="37">
        <f t="shared" si="46"/>
        <v>4.1090622299258248</v>
      </c>
    </row>
    <row r="73" spans="1:26" s="2" customFormat="1" ht="13.2" x14ac:dyDescent="0.25">
      <c r="B73" s="2" t="s">
        <v>70</v>
      </c>
      <c r="D73" s="25">
        <f>SUM(D54:D72)</f>
        <v>123950</v>
      </c>
      <c r="E73" s="25">
        <f>SUM(E54:E72)</f>
        <v>909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73.785483488347978</v>
      </c>
      <c r="F78" s="54">
        <f>$Y$4</f>
        <v>66.511269483626108</v>
      </c>
      <c r="G78" s="54">
        <f>E78-F78</f>
        <v>7.2742140047218697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81.248508313604788</v>
      </c>
      <c r="F79" s="54">
        <f>$Y$29</f>
        <v>71.414544858909721</v>
      </c>
      <c r="G79" s="54">
        <f t="shared" ref="G79:G80" si="50">E79-F79</f>
        <v>9.8339634546950663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77.34898357193056</v>
      </c>
      <c r="F80" s="54">
        <f>$Y$54</f>
        <v>68.111535966034069</v>
      </c>
      <c r="G80" s="54">
        <f t="shared" si="50"/>
        <v>9.2374476058964916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61" workbookViewId="0">
      <selection activeCell="D29" sqref="D29:D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9" t="s">
        <v>87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 x14ac:dyDescent="0.25">
      <c r="A2" s="7"/>
      <c r="B2" s="6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8" t="s">
        <v>15</v>
      </c>
      <c r="V2" s="68" t="s">
        <v>16</v>
      </c>
      <c r="W2" s="69" t="s">
        <v>17</v>
      </c>
      <c r="X2" s="69" t="s">
        <v>18</v>
      </c>
      <c r="Y2" s="70" t="s">
        <v>19</v>
      </c>
      <c r="Z2" s="70" t="s">
        <v>20</v>
      </c>
    </row>
    <row r="3" spans="1:26" s="10" customFormat="1" ht="23.25" customHeight="1" thickBot="1" x14ac:dyDescent="0.35">
      <c r="B3" s="6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69"/>
      <c r="X3" s="69"/>
      <c r="Y3" s="70"/>
      <c r="Z3" s="70"/>
    </row>
    <row r="4" spans="1:26" s="2" customFormat="1" x14ac:dyDescent="0.25">
      <c r="A4" s="2">
        <v>1</v>
      </c>
      <c r="B4" s="1">
        <v>0</v>
      </c>
      <c r="C4" s="1">
        <v>1</v>
      </c>
      <c r="D4">
        <v>447</v>
      </c>
      <c r="E4">
        <v>2</v>
      </c>
      <c r="F4" s="3">
        <f>E4/D4</f>
        <v>4.4742729306487695E-3</v>
      </c>
      <c r="G4" s="2">
        <v>0.3</v>
      </c>
      <c r="H4" s="18">
        <f>C4*F4/(1+(1-G4)*C4*F4)</f>
        <v>4.4603033006244417E-3</v>
      </c>
      <c r="I4" s="18">
        <f>1-H4</f>
        <v>0.99553969669937559</v>
      </c>
      <c r="J4" s="41">
        <v>100000</v>
      </c>
      <c r="K4" s="20">
        <f>J4*H4</f>
        <v>446.03033006244419</v>
      </c>
      <c r="L4" s="20">
        <f>C4*(J5+G4*K4)</f>
        <v>99687.778768956297</v>
      </c>
      <c r="M4" s="5">
        <f t="shared" ref="M4:M20" si="0">L4+M5</f>
        <v>7184899.4952299092</v>
      </c>
      <c r="N4" s="32">
        <f>M4/J4</f>
        <v>71.848994952299094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99687.778768956297</v>
      </c>
      <c r="T4" s="35">
        <f t="shared" ref="T4:T22" si="3">N4</f>
        <v>71.848994952299094</v>
      </c>
      <c r="U4" s="42">
        <v>0.96680194174873568</v>
      </c>
      <c r="V4" s="43">
        <f>1-U4</f>
        <v>3.3198058251264317E-2</v>
      </c>
      <c r="W4" s="29">
        <f>S4*U4</f>
        <v>96378.338082445334</v>
      </c>
      <c r="X4" s="29">
        <f t="shared" ref="X4:X20" si="4">X5+W4</f>
        <v>6527442.321192136</v>
      </c>
      <c r="Y4" s="40">
        <f>X4/R4</f>
        <v>65.274423211921359</v>
      </c>
      <c r="Z4" s="36">
        <f>T4-Y4</f>
        <v>6.5745717403777348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2202</v>
      </c>
      <c r="E5">
        <v>1</v>
      </c>
      <c r="F5" s="3">
        <f t="shared" ref="F5:F22" si="5">E5/D5</f>
        <v>4.5413260672116256E-4</v>
      </c>
      <c r="G5" s="2">
        <v>0.4</v>
      </c>
      <c r="H5" s="3">
        <f t="shared" ref="H5:H21" si="6">C5*F5/(1+(1-G5)*C5*F5)</f>
        <v>1.8145527127563055E-3</v>
      </c>
      <c r="I5" s="3">
        <f t="shared" ref="I5:I22" si="7">1-H5</f>
        <v>0.99818544728724368</v>
      </c>
      <c r="J5" s="5">
        <f>I4*J4</f>
        <v>99553.969669937564</v>
      </c>
      <c r="K5" s="5">
        <f t="shared" ref="K5:K22" si="8">J5*H5</f>
        <v>180.64592573024416</v>
      </c>
      <c r="L5" s="5">
        <f t="shared" ref="L5:L21" si="9">C5*(J6+G5*K5)</f>
        <v>397782.32845799765</v>
      </c>
      <c r="M5" s="5">
        <f t="shared" si="0"/>
        <v>7085211.7164609525</v>
      </c>
      <c r="N5" s="33">
        <f t="shared" ref="N5:N22" si="10">M5/J5</f>
        <v>71.169554965526231</v>
      </c>
      <c r="O5" s="4"/>
      <c r="Q5" s="27" t="s">
        <v>36</v>
      </c>
      <c r="R5" s="29">
        <f t="shared" si="1"/>
        <v>99553.969669937564</v>
      </c>
      <c r="S5" s="29">
        <f t="shared" si="2"/>
        <v>397782.32845799765</v>
      </c>
      <c r="T5" s="35">
        <f t="shared" si="3"/>
        <v>71.169554965526231</v>
      </c>
      <c r="U5" s="42">
        <v>0.96680194174873568</v>
      </c>
      <c r="V5" s="43">
        <f>1-U5</f>
        <v>3.3198058251264317E-2</v>
      </c>
      <c r="W5" s="29">
        <f t="shared" ref="W5:W22" si="11">S5*U5</f>
        <v>384576.72754652548</v>
      </c>
      <c r="X5" s="29">
        <f t="shared" si="4"/>
        <v>6431063.9831096902</v>
      </c>
      <c r="Y5" s="35">
        <f t="shared" ref="Y5:Y22" si="12">X5/R5</f>
        <v>64.598769937867047</v>
      </c>
      <c r="Z5" s="36">
        <f t="shared" ref="Z5:Z22" si="13">T5-Y5</f>
        <v>6.5707850276591842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3449</v>
      </c>
      <c r="E6">
        <v>3</v>
      </c>
      <c r="F6" s="3">
        <f t="shared" si="5"/>
        <v>8.6981733835894465E-4</v>
      </c>
      <c r="G6" s="2">
        <v>0.5</v>
      </c>
      <c r="H6" s="3">
        <f t="shared" si="6"/>
        <v>4.3396499349052514E-3</v>
      </c>
      <c r="I6" s="3">
        <f t="shared" si="7"/>
        <v>0.99566035006509479</v>
      </c>
      <c r="J6" s="5">
        <f t="shared" ref="J6:J22" si="14">I5*J5</f>
        <v>99373.323744207315</v>
      </c>
      <c r="K6" s="5">
        <f t="shared" si="8"/>
        <v>431.24543791786778</v>
      </c>
      <c r="L6" s="5">
        <f t="shared" si="9"/>
        <v>495788.50512624194</v>
      </c>
      <c r="M6" s="5">
        <f t="shared" si="0"/>
        <v>6687429.3880029544</v>
      </c>
      <c r="N6" s="33">
        <f t="shared" si="10"/>
        <v>67.296022071444284</v>
      </c>
      <c r="O6" s="4"/>
      <c r="Q6" s="27" t="s">
        <v>38</v>
      </c>
      <c r="R6" s="29">
        <f t="shared" si="1"/>
        <v>99373.323744207315</v>
      </c>
      <c r="S6" s="29">
        <f t="shared" si="2"/>
        <v>495788.50512624194</v>
      </c>
      <c r="T6" s="35">
        <f t="shared" si="3"/>
        <v>67.296022071444284</v>
      </c>
      <c r="U6" s="42">
        <v>0.96680194174873568</v>
      </c>
      <c r="V6" s="43">
        <f>1-U6</f>
        <v>3.3198058251264317E-2</v>
      </c>
      <c r="W6" s="29">
        <f t="shared" si="11"/>
        <v>479329.28945275373</v>
      </c>
      <c r="X6" s="29">
        <f t="shared" si="4"/>
        <v>6046487.2555631651</v>
      </c>
      <c r="Y6" s="35">
        <f t="shared" si="12"/>
        <v>60.846181125300518</v>
      </c>
      <c r="Z6" s="36">
        <f t="shared" si="13"/>
        <v>6.449840946143766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3510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98942.078306289448</v>
      </c>
      <c r="K7" s="5">
        <f t="shared" si="8"/>
        <v>0</v>
      </c>
      <c r="L7" s="5">
        <f t="shared" si="9"/>
        <v>494710.39153144724</v>
      </c>
      <c r="M7" s="5">
        <f t="shared" si="0"/>
        <v>6191640.8828767128</v>
      </c>
      <c r="N7" s="33">
        <f t="shared" si="10"/>
        <v>62.578439718130817</v>
      </c>
      <c r="O7" s="4"/>
      <c r="Q7" s="27" t="s">
        <v>40</v>
      </c>
      <c r="R7" s="29">
        <f t="shared" si="1"/>
        <v>98942.078306289448</v>
      </c>
      <c r="S7" s="29">
        <f t="shared" si="2"/>
        <v>494710.39153144724</v>
      </c>
      <c r="T7" s="35">
        <f t="shared" si="3"/>
        <v>62.578439718130817</v>
      </c>
      <c r="U7" s="42">
        <v>0.96680194174873568</v>
      </c>
      <c r="V7" s="43">
        <f>1-U7</f>
        <v>3.3198058251264317E-2</v>
      </c>
      <c r="W7" s="29">
        <f t="shared" si="11"/>
        <v>478286.96713588049</v>
      </c>
      <c r="X7" s="29">
        <f t="shared" si="4"/>
        <v>5567157.9661104111</v>
      </c>
      <c r="Y7" s="35">
        <f t="shared" si="12"/>
        <v>56.266838754654742</v>
      </c>
      <c r="Z7" s="36">
        <f t="shared" si="13"/>
        <v>6.3116009634760744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3640</v>
      </c>
      <c r="E8">
        <v>5</v>
      </c>
      <c r="F8" s="3">
        <f t="shared" si="5"/>
        <v>1.3736263736263737E-3</v>
      </c>
      <c r="G8" s="2">
        <v>0.5</v>
      </c>
      <c r="H8" s="3">
        <f t="shared" si="6"/>
        <v>6.8446269678302538E-3</v>
      </c>
      <c r="I8" s="3">
        <f t="shared" si="7"/>
        <v>0.99315537303216972</v>
      </c>
      <c r="J8" s="5">
        <f t="shared" si="14"/>
        <v>98942.078306289448</v>
      </c>
      <c r="K8" s="5">
        <f t="shared" si="8"/>
        <v>677.22161742840149</v>
      </c>
      <c r="L8" s="5">
        <f t="shared" si="9"/>
        <v>493017.33748787618</v>
      </c>
      <c r="M8" s="5">
        <f t="shared" si="0"/>
        <v>5696930.4913452659</v>
      </c>
      <c r="N8" s="33">
        <f t="shared" si="10"/>
        <v>57.578439718130817</v>
      </c>
      <c r="O8" s="4"/>
      <c r="Q8" s="27" t="s">
        <v>42</v>
      </c>
      <c r="R8" s="29">
        <f t="shared" si="1"/>
        <v>98942.078306289448</v>
      </c>
      <c r="S8" s="29">
        <f t="shared" si="2"/>
        <v>493017.33748787618</v>
      </c>
      <c r="T8" s="35">
        <f t="shared" si="3"/>
        <v>57.578439718130817</v>
      </c>
      <c r="U8" s="42">
        <v>0.96680194174873568</v>
      </c>
      <c r="V8" s="43">
        <f>1-U8</f>
        <v>3.3198058251264317E-2</v>
      </c>
      <c r="W8" s="29">
        <f t="shared" si="11"/>
        <v>476650.11919907044</v>
      </c>
      <c r="X8" s="29">
        <f t="shared" si="4"/>
        <v>5088870.998974531</v>
      </c>
      <c r="Y8" s="35">
        <f t="shared" si="12"/>
        <v>51.432829045911063</v>
      </c>
      <c r="Z8" s="36">
        <f t="shared" si="13"/>
        <v>6.1456106722197532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4084</v>
      </c>
      <c r="E9">
        <v>10</v>
      </c>
      <c r="F9" s="3">
        <f t="shared" si="5"/>
        <v>2.4485798237022529E-3</v>
      </c>
      <c r="G9" s="2">
        <v>0.5</v>
      </c>
      <c r="H9" s="3">
        <f t="shared" si="6"/>
        <v>1.2168410805548797E-2</v>
      </c>
      <c r="I9" s="3">
        <f t="shared" si="7"/>
        <v>0.98783158919445124</v>
      </c>
      <c r="J9" s="5">
        <f t="shared" si="14"/>
        <v>98264.856688861037</v>
      </c>
      <c r="K9" s="5">
        <f t="shared" si="8"/>
        <v>1195.7271439384406</v>
      </c>
      <c r="L9" s="5">
        <f t="shared" si="9"/>
        <v>488334.96558445913</v>
      </c>
      <c r="M9" s="5">
        <f t="shared" si="0"/>
        <v>5203913.1538573895</v>
      </c>
      <c r="N9" s="33">
        <f t="shared" si="10"/>
        <v>52.95802924065412</v>
      </c>
      <c r="O9" s="4"/>
      <c r="Q9" s="27" t="s">
        <v>44</v>
      </c>
      <c r="R9" s="29">
        <f t="shared" si="1"/>
        <v>98264.856688861037</v>
      </c>
      <c r="S9" s="29">
        <f t="shared" si="2"/>
        <v>488334.96558445913</v>
      </c>
      <c r="T9" s="35">
        <f t="shared" si="3"/>
        <v>52.95802924065412</v>
      </c>
      <c r="U9" s="42">
        <v>0.9555940589531835</v>
      </c>
      <c r="V9" s="43">
        <f t="shared" ref="V9:V22" si="15">1-U9</f>
        <v>4.4405941046816499E-2</v>
      </c>
      <c r="W9" s="29">
        <f t="shared" si="11"/>
        <v>466649.99189161649</v>
      </c>
      <c r="X9" s="29">
        <f t="shared" si="4"/>
        <v>4612220.8797754608</v>
      </c>
      <c r="Y9" s="35">
        <f t="shared" si="12"/>
        <v>46.936626533525349</v>
      </c>
      <c r="Z9" s="36">
        <f t="shared" si="13"/>
        <v>6.0214027071287717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4889</v>
      </c>
      <c r="E10">
        <v>10</v>
      </c>
      <c r="F10" s="3">
        <f t="shared" si="5"/>
        <v>2.0454080589077522E-3</v>
      </c>
      <c r="G10" s="2">
        <v>0.5</v>
      </c>
      <c r="H10" s="3">
        <f t="shared" si="6"/>
        <v>1.0175010175010175E-2</v>
      </c>
      <c r="I10" s="3">
        <f t="shared" si="7"/>
        <v>0.98982498982498979</v>
      </c>
      <c r="J10" s="5">
        <f t="shared" si="14"/>
        <v>97069.129544922602</v>
      </c>
      <c r="K10" s="5">
        <f t="shared" si="8"/>
        <v>987.67938079896828</v>
      </c>
      <c r="L10" s="5">
        <f t="shared" si="9"/>
        <v>482876.4492726156</v>
      </c>
      <c r="M10" s="5">
        <f t="shared" si="0"/>
        <v>4715578.1882729307</v>
      </c>
      <c r="N10" s="33">
        <f t="shared" si="10"/>
        <v>48.579586634601576</v>
      </c>
      <c r="O10" s="4"/>
      <c r="Q10" s="27" t="s">
        <v>46</v>
      </c>
      <c r="R10" s="29">
        <f t="shared" si="1"/>
        <v>97069.129544922602</v>
      </c>
      <c r="S10" s="29">
        <f t="shared" si="2"/>
        <v>482876.4492726156</v>
      </c>
      <c r="T10" s="35">
        <f t="shared" si="3"/>
        <v>48.579586634601576</v>
      </c>
      <c r="U10" s="42">
        <v>0.96363095511775332</v>
      </c>
      <c r="V10" s="43">
        <f t="shared" si="15"/>
        <v>3.6369044882246682E-2</v>
      </c>
      <c r="W10" s="29">
        <f t="shared" si="11"/>
        <v>465314.69401643996</v>
      </c>
      <c r="X10" s="29">
        <f t="shared" si="4"/>
        <v>4145570.8878838439</v>
      </c>
      <c r="Y10" s="35">
        <f t="shared" si="12"/>
        <v>42.707407672439423</v>
      </c>
      <c r="Z10" s="36">
        <f t="shared" si="13"/>
        <v>5.8721789621621525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4368</v>
      </c>
      <c r="E11">
        <v>18</v>
      </c>
      <c r="F11" s="3">
        <f t="shared" si="5"/>
        <v>4.120879120879121E-3</v>
      </c>
      <c r="G11" s="2">
        <v>0.5</v>
      </c>
      <c r="H11" s="3">
        <f t="shared" si="6"/>
        <v>2.0394289598912305E-2</v>
      </c>
      <c r="I11" s="3">
        <f t="shared" si="7"/>
        <v>0.97960571040108768</v>
      </c>
      <c r="J11" s="5">
        <f t="shared" si="14"/>
        <v>96081.450164123627</v>
      </c>
      <c r="K11" s="5">
        <f t="shared" si="8"/>
        <v>1959.5129197305973</v>
      </c>
      <c r="L11" s="5">
        <f t="shared" si="9"/>
        <v>475508.46852129162</v>
      </c>
      <c r="M11" s="5">
        <f t="shared" si="0"/>
        <v>4232701.7390003148</v>
      </c>
      <c r="N11" s="33">
        <f t="shared" si="10"/>
        <v>44.053266595894762</v>
      </c>
      <c r="O11" s="4"/>
      <c r="Q11" s="27" t="s">
        <v>48</v>
      </c>
      <c r="R11" s="29">
        <f t="shared" si="1"/>
        <v>96081.450164123627</v>
      </c>
      <c r="S11" s="29">
        <f t="shared" si="2"/>
        <v>475508.46852129162</v>
      </c>
      <c r="T11" s="35">
        <f t="shared" si="3"/>
        <v>44.053266595894762</v>
      </c>
      <c r="U11" s="42">
        <v>0.96005435016735896</v>
      </c>
      <c r="V11" s="43">
        <f t="shared" si="15"/>
        <v>3.9945649832641039E-2</v>
      </c>
      <c r="W11" s="29">
        <f t="shared" si="11"/>
        <v>456513.97374528472</v>
      </c>
      <c r="X11" s="29">
        <f t="shared" si="4"/>
        <v>3680256.193867404</v>
      </c>
      <c r="Y11" s="35">
        <f t="shared" si="12"/>
        <v>38.303503824941174</v>
      </c>
      <c r="Z11" s="36">
        <f t="shared" si="13"/>
        <v>5.7497627709535877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4664</v>
      </c>
      <c r="E12">
        <v>16</v>
      </c>
      <c r="F12" s="3">
        <f t="shared" si="5"/>
        <v>3.4305317324185248E-3</v>
      </c>
      <c r="G12" s="2">
        <v>0.5</v>
      </c>
      <c r="H12" s="3">
        <f t="shared" si="6"/>
        <v>1.7006802721088437E-2</v>
      </c>
      <c r="I12" s="3">
        <f t="shared" si="7"/>
        <v>0.98299319727891155</v>
      </c>
      <c r="J12" s="5">
        <f t="shared" si="14"/>
        <v>94121.937244393033</v>
      </c>
      <c r="K12" s="5">
        <f t="shared" si="8"/>
        <v>1600.7132184420586</v>
      </c>
      <c r="L12" s="5">
        <f t="shared" si="9"/>
        <v>466607.90317585994</v>
      </c>
      <c r="M12" s="5">
        <f t="shared" si="0"/>
        <v>3757193.2704790235</v>
      </c>
      <c r="N12" s="33">
        <f t="shared" si="10"/>
        <v>39.918358891437336</v>
      </c>
      <c r="O12" s="4"/>
      <c r="Q12" s="27" t="s">
        <v>50</v>
      </c>
      <c r="R12" s="29">
        <f t="shared" si="1"/>
        <v>94121.937244393033</v>
      </c>
      <c r="S12" s="29">
        <f t="shared" si="2"/>
        <v>466607.90317585994</v>
      </c>
      <c r="T12" s="35">
        <f t="shared" si="3"/>
        <v>39.918358891437336</v>
      </c>
      <c r="U12" s="42">
        <v>0.94127750867207383</v>
      </c>
      <c r="V12" s="43">
        <f t="shared" si="15"/>
        <v>5.8722491327926174E-2</v>
      </c>
      <c r="W12" s="29">
        <f t="shared" si="11"/>
        <v>439207.52462807368</v>
      </c>
      <c r="X12" s="29">
        <f t="shared" si="4"/>
        <v>3223742.2201221194</v>
      </c>
      <c r="Y12" s="35">
        <f t="shared" si="12"/>
        <v>34.250699831554542</v>
      </c>
      <c r="Z12" s="36">
        <f t="shared" si="13"/>
        <v>5.6676590598827943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5282</v>
      </c>
      <c r="E13">
        <v>28</v>
      </c>
      <c r="F13" s="3">
        <f t="shared" si="5"/>
        <v>5.301022340022719E-3</v>
      </c>
      <c r="G13" s="2">
        <v>0.5</v>
      </c>
      <c r="H13" s="3">
        <f t="shared" si="6"/>
        <v>2.6158445440956659E-2</v>
      </c>
      <c r="I13" s="3">
        <f t="shared" si="7"/>
        <v>0.97384155455904331</v>
      </c>
      <c r="J13" s="5">
        <f t="shared" si="14"/>
        <v>92521.224025950971</v>
      </c>
      <c r="K13" s="5">
        <f t="shared" si="8"/>
        <v>2420.211390813367</v>
      </c>
      <c r="L13" s="5">
        <f t="shared" si="9"/>
        <v>456555.5916527214</v>
      </c>
      <c r="M13" s="5">
        <f t="shared" si="0"/>
        <v>3290585.3673031637</v>
      </c>
      <c r="N13" s="33">
        <f t="shared" si="10"/>
        <v>35.565735342846288</v>
      </c>
      <c r="O13" s="4"/>
      <c r="Q13" s="27" t="s">
        <v>52</v>
      </c>
      <c r="R13" s="29">
        <f t="shared" si="1"/>
        <v>92521.224025950971</v>
      </c>
      <c r="S13" s="29">
        <f t="shared" si="2"/>
        <v>456555.5916527214</v>
      </c>
      <c r="T13" s="35">
        <f t="shared" si="3"/>
        <v>35.565735342846288</v>
      </c>
      <c r="U13" s="42">
        <v>0.95386474178345915</v>
      </c>
      <c r="V13" s="43">
        <f t="shared" si="15"/>
        <v>4.6135258216540853E-2</v>
      </c>
      <c r="W13" s="29">
        <f t="shared" si="11"/>
        <v>435492.28154161753</v>
      </c>
      <c r="X13" s="29">
        <f t="shared" si="4"/>
        <v>2784534.6954940455</v>
      </c>
      <c r="Y13" s="35">
        <f t="shared" si="12"/>
        <v>30.096172254627984</v>
      </c>
      <c r="Z13" s="36">
        <f t="shared" si="13"/>
        <v>5.4695630882183046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5291</v>
      </c>
      <c r="E14">
        <v>40</v>
      </c>
      <c r="F14" s="3">
        <f t="shared" si="5"/>
        <v>7.56000756000756E-3</v>
      </c>
      <c r="G14" s="2">
        <v>0.5</v>
      </c>
      <c r="H14" s="3">
        <f t="shared" si="6"/>
        <v>3.709886848451123E-2</v>
      </c>
      <c r="I14" s="3">
        <f t="shared" si="7"/>
        <v>0.96290113151548873</v>
      </c>
      <c r="J14" s="5">
        <f t="shared" si="14"/>
        <v>90101.012635137595</v>
      </c>
      <c r="K14" s="5">
        <f t="shared" si="8"/>
        <v>3342.6456180722544</v>
      </c>
      <c r="L14" s="5">
        <f t="shared" si="9"/>
        <v>442148.4491305073</v>
      </c>
      <c r="M14" s="5">
        <f t="shared" si="0"/>
        <v>2834029.7756504426</v>
      </c>
      <c r="N14" s="33">
        <f t="shared" si="10"/>
        <v>31.453917028954983</v>
      </c>
      <c r="O14" s="4"/>
      <c r="Q14" s="27" t="s">
        <v>54</v>
      </c>
      <c r="R14" s="29">
        <f t="shared" si="1"/>
        <v>90101.012635137595</v>
      </c>
      <c r="S14" s="29">
        <f t="shared" si="2"/>
        <v>442148.4491305073</v>
      </c>
      <c r="T14" s="35">
        <f t="shared" si="3"/>
        <v>31.453917028954983</v>
      </c>
      <c r="U14" s="42">
        <v>0.94210046609890041</v>
      </c>
      <c r="V14" s="43">
        <f t="shared" si="15"/>
        <v>5.7899533901099587E-2</v>
      </c>
      <c r="W14" s="29">
        <f t="shared" si="11"/>
        <v>416548.2600107569</v>
      </c>
      <c r="X14" s="29">
        <f t="shared" si="4"/>
        <v>2349042.4139524279</v>
      </c>
      <c r="Y14" s="35">
        <f t="shared" si="12"/>
        <v>26.071209914863356</v>
      </c>
      <c r="Z14" s="36">
        <f t="shared" si="13"/>
        <v>5.3827071140916267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5209</v>
      </c>
      <c r="E15">
        <v>53</v>
      </c>
      <c r="F15" s="3">
        <f t="shared" si="5"/>
        <v>1.0174697638702246E-2</v>
      </c>
      <c r="G15" s="2">
        <v>0.5</v>
      </c>
      <c r="H15" s="3">
        <f t="shared" si="6"/>
        <v>4.9611532341102688E-2</v>
      </c>
      <c r="I15" s="3">
        <f t="shared" si="7"/>
        <v>0.95038846765889728</v>
      </c>
      <c r="J15" s="5">
        <f t="shared" si="14"/>
        <v>86758.367017065335</v>
      </c>
      <c r="K15" s="5">
        <f t="shared" si="8"/>
        <v>4304.2155311283932</v>
      </c>
      <c r="L15" s="5">
        <f t="shared" si="9"/>
        <v>423031.29625750566</v>
      </c>
      <c r="M15" s="5">
        <f t="shared" si="0"/>
        <v>2391881.3265199354</v>
      </c>
      <c r="N15" s="33">
        <f t="shared" si="10"/>
        <v>27.569459969773906</v>
      </c>
      <c r="O15" s="4"/>
      <c r="Q15" s="27" t="s">
        <v>56</v>
      </c>
      <c r="R15" s="29">
        <f t="shared" si="1"/>
        <v>86758.367017065335</v>
      </c>
      <c r="S15" s="29">
        <f t="shared" si="2"/>
        <v>423031.29625750566</v>
      </c>
      <c r="T15" s="35">
        <f t="shared" si="3"/>
        <v>27.569459969773906</v>
      </c>
      <c r="U15" s="42">
        <v>0.91645683631107144</v>
      </c>
      <c r="V15" s="43">
        <f t="shared" si="15"/>
        <v>8.3543163688928557E-2</v>
      </c>
      <c r="W15" s="29">
        <f t="shared" si="11"/>
        <v>387689.92342872522</v>
      </c>
      <c r="X15" s="29">
        <f t="shared" si="4"/>
        <v>1932494.1539416711</v>
      </c>
      <c r="Y15" s="35">
        <f t="shared" si="12"/>
        <v>22.274441306180307</v>
      </c>
      <c r="Z15" s="36">
        <f t="shared" si="13"/>
        <v>5.2950186635935985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4199</v>
      </c>
      <c r="E16">
        <v>47</v>
      </c>
      <c r="F16" s="3">
        <f t="shared" si="5"/>
        <v>1.1193141224100976E-2</v>
      </c>
      <c r="G16" s="2">
        <v>0.5</v>
      </c>
      <c r="H16" s="3">
        <f t="shared" si="6"/>
        <v>5.4442256457778296E-2</v>
      </c>
      <c r="I16" s="3">
        <f t="shared" si="7"/>
        <v>0.94555774354222166</v>
      </c>
      <c r="J16" s="5">
        <f t="shared" si="14"/>
        <v>82454.151485936934</v>
      </c>
      <c r="K16" s="5">
        <f t="shared" si="8"/>
        <v>4488.99006120588</v>
      </c>
      <c r="L16" s="5">
        <f t="shared" si="9"/>
        <v>401048.28227666992</v>
      </c>
      <c r="M16" s="5">
        <f t="shared" si="0"/>
        <v>1968850.0302624297</v>
      </c>
      <c r="N16" s="33">
        <f t="shared" si="10"/>
        <v>23.878118867043696</v>
      </c>
      <c r="O16" s="4"/>
      <c r="Q16" s="27" t="s">
        <v>58</v>
      </c>
      <c r="R16" s="29">
        <f t="shared" si="1"/>
        <v>82454.151485936934</v>
      </c>
      <c r="S16" s="29">
        <f t="shared" si="2"/>
        <v>401048.28227666992</v>
      </c>
      <c r="T16" s="35">
        <f t="shared" si="3"/>
        <v>23.878118867043696</v>
      </c>
      <c r="U16" s="42">
        <v>0.8859396016463057</v>
      </c>
      <c r="V16" s="43">
        <f t="shared" si="15"/>
        <v>0.1140603983536943</v>
      </c>
      <c r="W16" s="29">
        <f t="shared" si="11"/>
        <v>355304.55544112809</v>
      </c>
      <c r="X16" s="29">
        <f t="shared" si="4"/>
        <v>1544804.2305129459</v>
      </c>
      <c r="Y16" s="35">
        <f t="shared" si="12"/>
        <v>18.73531171776623</v>
      </c>
      <c r="Z16" s="36">
        <f t="shared" si="13"/>
        <v>5.1428071492774663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3392</v>
      </c>
      <c r="E17">
        <v>47</v>
      </c>
      <c r="F17" s="3">
        <f t="shared" si="5"/>
        <v>1.3856132075471699E-2</v>
      </c>
      <c r="G17" s="2">
        <v>0.5</v>
      </c>
      <c r="H17" s="3">
        <f t="shared" si="6"/>
        <v>6.6961105570594107E-2</v>
      </c>
      <c r="I17" s="3">
        <f t="shared" si="7"/>
        <v>0.93303889442940591</v>
      </c>
      <c r="J17" s="5">
        <f t="shared" si="14"/>
        <v>77965.16142473105</v>
      </c>
      <c r="K17" s="5">
        <f t="shared" si="8"/>
        <v>5220.6334049898269</v>
      </c>
      <c r="L17" s="5">
        <f t="shared" si="9"/>
        <v>376774.22361118067</v>
      </c>
      <c r="M17" s="5">
        <f t="shared" si="0"/>
        <v>1567801.7479857598</v>
      </c>
      <c r="N17" s="33">
        <f t="shared" si="10"/>
        <v>20.10900406458266</v>
      </c>
      <c r="O17" s="4"/>
      <c r="Q17" s="27" t="s">
        <v>60</v>
      </c>
      <c r="R17" s="29">
        <f t="shared" si="1"/>
        <v>77965.16142473105</v>
      </c>
      <c r="S17" s="29">
        <f t="shared" si="2"/>
        <v>376774.22361118067</v>
      </c>
      <c r="T17" s="35">
        <f t="shared" si="3"/>
        <v>20.10900406458266</v>
      </c>
      <c r="U17" s="42">
        <v>0.85631920960893304</v>
      </c>
      <c r="V17" s="43">
        <f t="shared" si="15"/>
        <v>0.14368079039106696</v>
      </c>
      <c r="W17" s="29">
        <f t="shared" si="11"/>
        <v>322639.00536374561</v>
      </c>
      <c r="X17" s="29">
        <f t="shared" si="4"/>
        <v>1189499.6750718178</v>
      </c>
      <c r="Y17" s="35">
        <f t="shared" si="12"/>
        <v>15.256810264161153</v>
      </c>
      <c r="Z17" s="36">
        <f t="shared" si="13"/>
        <v>4.8521938004215066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2602</v>
      </c>
      <c r="E18">
        <v>54</v>
      </c>
      <c r="F18" s="3">
        <f t="shared" si="5"/>
        <v>2.0753266717909301E-2</v>
      </c>
      <c r="G18" s="2">
        <v>0.5</v>
      </c>
      <c r="H18" s="3">
        <f t="shared" si="6"/>
        <v>9.8648154914139585E-2</v>
      </c>
      <c r="I18" s="3">
        <f t="shared" si="7"/>
        <v>0.90135184508586041</v>
      </c>
      <c r="J18" s="5">
        <f t="shared" si="14"/>
        <v>72744.528019741221</v>
      </c>
      <c r="K18" s="5">
        <f t="shared" si="8"/>
        <v>7176.1134692473997</v>
      </c>
      <c r="L18" s="5">
        <f t="shared" si="9"/>
        <v>345782.35642558755</v>
      </c>
      <c r="M18" s="5">
        <f t="shared" si="0"/>
        <v>1191027.5243745791</v>
      </c>
      <c r="N18" s="33">
        <f t="shared" si="10"/>
        <v>16.37274385849835</v>
      </c>
      <c r="O18" s="4"/>
      <c r="Q18" s="27" t="s">
        <v>62</v>
      </c>
      <c r="R18" s="29">
        <f t="shared" si="1"/>
        <v>72744.528019741221</v>
      </c>
      <c r="S18" s="29">
        <f t="shared" si="2"/>
        <v>345782.35642558755</v>
      </c>
      <c r="T18" s="35">
        <f t="shared" si="3"/>
        <v>16.37274385849835</v>
      </c>
      <c r="U18" s="42">
        <v>0.77613843304153718</v>
      </c>
      <c r="V18" s="43">
        <f t="shared" si="15"/>
        <v>0.22386156695846282</v>
      </c>
      <c r="W18" s="29">
        <f t="shared" si="11"/>
        <v>268374.97628956585</v>
      </c>
      <c r="X18" s="29">
        <f t="shared" si="4"/>
        <v>866860.66970807221</v>
      </c>
      <c r="Y18" s="35">
        <f t="shared" si="12"/>
        <v>11.916506894825488</v>
      </c>
      <c r="Z18" s="36">
        <f t="shared" si="13"/>
        <v>4.4562369636728612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1901</v>
      </c>
      <c r="E19">
        <v>73</v>
      </c>
      <c r="F19" s="3">
        <f t="shared" si="5"/>
        <v>3.8400841662283011E-2</v>
      </c>
      <c r="G19" s="2">
        <v>0.5</v>
      </c>
      <c r="H19" s="3">
        <f t="shared" si="6"/>
        <v>0.17518598512119032</v>
      </c>
      <c r="I19" s="3">
        <f t="shared" si="7"/>
        <v>0.82481401487880968</v>
      </c>
      <c r="J19" s="5">
        <f t="shared" si="14"/>
        <v>65568.414550493821</v>
      </c>
      <c r="K19" s="5">
        <f t="shared" si="8"/>
        <v>11486.66729586285</v>
      </c>
      <c r="L19" s="5">
        <f t="shared" si="9"/>
        <v>299125.40451281198</v>
      </c>
      <c r="M19" s="5">
        <f t="shared" si="0"/>
        <v>845245.16794899153</v>
      </c>
      <c r="N19" s="33">
        <f t="shared" si="10"/>
        <v>12.891041727081468</v>
      </c>
      <c r="O19" s="4"/>
      <c r="Q19" s="27" t="s">
        <v>64</v>
      </c>
      <c r="R19" s="29">
        <f t="shared" si="1"/>
        <v>65568.414550493821</v>
      </c>
      <c r="S19" s="29">
        <f t="shared" si="2"/>
        <v>299125.40451281198</v>
      </c>
      <c r="T19" s="35">
        <f t="shared" si="3"/>
        <v>12.891041727081468</v>
      </c>
      <c r="U19" s="42">
        <v>0.73716277889453141</v>
      </c>
      <c r="V19" s="43">
        <f t="shared" si="15"/>
        <v>0.26283722110546859</v>
      </c>
      <c r="W19" s="29">
        <f t="shared" si="11"/>
        <v>220504.11442861528</v>
      </c>
      <c r="X19" s="29">
        <f t="shared" si="4"/>
        <v>598485.69341850642</v>
      </c>
      <c r="Y19" s="35">
        <f t="shared" si="12"/>
        <v>9.1276523539793146</v>
      </c>
      <c r="Z19" s="36">
        <f t="shared" si="13"/>
        <v>3.7633893731021537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1103</v>
      </c>
      <c r="E20">
        <v>64</v>
      </c>
      <c r="F20" s="3">
        <f t="shared" si="5"/>
        <v>5.8023572076155938E-2</v>
      </c>
      <c r="G20" s="2">
        <v>0.5</v>
      </c>
      <c r="H20" s="3">
        <f t="shared" si="6"/>
        <v>0.25336500395882822</v>
      </c>
      <c r="I20" s="3">
        <f t="shared" si="7"/>
        <v>0.74663499604117178</v>
      </c>
      <c r="J20" s="5">
        <f t="shared" si="14"/>
        <v>54081.747254630973</v>
      </c>
      <c r="K20" s="5">
        <f t="shared" si="8"/>
        <v>13702.422107269924</v>
      </c>
      <c r="L20" s="5">
        <f t="shared" si="9"/>
        <v>236152.68100498008</v>
      </c>
      <c r="M20" s="5">
        <f t="shared" si="0"/>
        <v>546119.76343617961</v>
      </c>
      <c r="N20" s="33">
        <f t="shared" si="10"/>
        <v>10.098042152094408</v>
      </c>
      <c r="O20" s="4"/>
      <c r="Q20" s="27" t="s">
        <v>66</v>
      </c>
      <c r="R20" s="29">
        <f t="shared" si="1"/>
        <v>54081.747254630973</v>
      </c>
      <c r="S20" s="29">
        <f t="shared" si="2"/>
        <v>236152.68100498008</v>
      </c>
      <c r="T20" s="35">
        <f t="shared" si="3"/>
        <v>10.098042152094408</v>
      </c>
      <c r="U20" s="42">
        <v>0.7271372759570951</v>
      </c>
      <c r="V20" s="43">
        <f t="shared" si="15"/>
        <v>0.2728627240429049</v>
      </c>
      <c r="W20" s="29">
        <f t="shared" si="11"/>
        <v>171715.41717592606</v>
      </c>
      <c r="X20" s="29">
        <f t="shared" si="4"/>
        <v>377981.5789898911</v>
      </c>
      <c r="Y20" s="35">
        <f t="shared" si="12"/>
        <v>6.9890785371680995</v>
      </c>
      <c r="Z20" s="36">
        <f t="shared" si="13"/>
        <v>3.1089636149263082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590</v>
      </c>
      <c r="E21">
        <v>64</v>
      </c>
      <c r="F21" s="3">
        <f t="shared" si="5"/>
        <v>0.10847457627118644</v>
      </c>
      <c r="G21" s="2">
        <v>0.5</v>
      </c>
      <c r="H21" s="3">
        <f t="shared" si="6"/>
        <v>0.42666666666666669</v>
      </c>
      <c r="I21" s="3">
        <f t="shared" si="7"/>
        <v>0.57333333333333325</v>
      </c>
      <c r="J21" s="5">
        <f t="shared" si="14"/>
        <v>40379.325147361051</v>
      </c>
      <c r="K21" s="5">
        <f t="shared" si="8"/>
        <v>17228.512062874048</v>
      </c>
      <c r="L21" s="5">
        <f t="shared" si="9"/>
        <v>158825.3455796201</v>
      </c>
      <c r="M21" s="5">
        <f>L21+M22</f>
        <v>309967.08243119949</v>
      </c>
      <c r="N21" s="33">
        <f t="shared" si="10"/>
        <v>7.676380952380951</v>
      </c>
      <c r="O21" s="4"/>
      <c r="Q21" s="27" t="s">
        <v>68</v>
      </c>
      <c r="R21" s="29">
        <f t="shared" si="1"/>
        <v>40379.325147361051</v>
      </c>
      <c r="S21" s="29">
        <f t="shared" si="2"/>
        <v>158825.3455796201</v>
      </c>
      <c r="T21" s="35">
        <f t="shared" si="3"/>
        <v>7.676380952380951</v>
      </c>
      <c r="U21" s="42">
        <v>0.68635947845240242</v>
      </c>
      <c r="V21" s="43">
        <f t="shared" si="15"/>
        <v>0.31364052154759758</v>
      </c>
      <c r="W21" s="29">
        <f t="shared" si="11"/>
        <v>109011.28135705063</v>
      </c>
      <c r="X21" s="29">
        <f>X22+W21</f>
        <v>206266.16181396507</v>
      </c>
      <c r="Y21" s="35">
        <f t="shared" si="12"/>
        <v>5.1082122116011979</v>
      </c>
      <c r="Z21" s="36">
        <f t="shared" si="13"/>
        <v>2.5681687407797531</v>
      </c>
    </row>
    <row r="22" spans="1:26" s="2" customFormat="1" x14ac:dyDescent="0.25">
      <c r="A22" s="12">
        <v>19</v>
      </c>
      <c r="B22" s="13" t="s">
        <v>69</v>
      </c>
      <c r="C22" s="12"/>
      <c r="D22">
        <v>457</v>
      </c>
      <c r="E22">
        <v>70</v>
      </c>
      <c r="F22" s="17">
        <f t="shared" si="5"/>
        <v>0.15317286652078774</v>
      </c>
      <c r="G22" s="12"/>
      <c r="H22" s="17">
        <v>1</v>
      </c>
      <c r="I22" s="17">
        <f t="shared" si="7"/>
        <v>0</v>
      </c>
      <c r="J22" s="21">
        <f t="shared" si="14"/>
        <v>23150.813084486999</v>
      </c>
      <c r="K22" s="21">
        <f t="shared" si="8"/>
        <v>23150.813084486999</v>
      </c>
      <c r="L22" s="21">
        <f>K22/F22</f>
        <v>151141.73685157942</v>
      </c>
      <c r="M22" s="21">
        <f>L22</f>
        <v>151141.73685157942</v>
      </c>
      <c r="N22" s="34">
        <f t="shared" si="10"/>
        <v>6.5285714285714294</v>
      </c>
      <c r="O22" s="4"/>
      <c r="Q22" s="30" t="s">
        <v>69</v>
      </c>
      <c r="R22" s="31">
        <f t="shared" si="1"/>
        <v>23150.813084486999</v>
      </c>
      <c r="S22" s="31">
        <f t="shared" si="2"/>
        <v>151141.73685157942</v>
      </c>
      <c r="T22" s="38">
        <f t="shared" si="3"/>
        <v>6.5285714285714294</v>
      </c>
      <c r="U22" s="44">
        <v>0.64346806172022719</v>
      </c>
      <c r="V22" s="45">
        <f t="shared" si="15"/>
        <v>0.35653193827977281</v>
      </c>
      <c r="W22" s="31">
        <f t="shared" si="11"/>
        <v>97254.880456914441</v>
      </c>
      <c r="X22" s="31">
        <f>W22</f>
        <v>97254.880456914441</v>
      </c>
      <c r="Y22" s="38">
        <f t="shared" si="12"/>
        <v>4.2009272029449116</v>
      </c>
      <c r="Z22" s="37">
        <f t="shared" si="13"/>
        <v>2.3276442256265177</v>
      </c>
    </row>
    <row r="23" spans="1:26" s="2" customFormat="1" ht="13.2" x14ac:dyDescent="0.25">
      <c r="B23" s="2" t="s">
        <v>70</v>
      </c>
      <c r="D23" s="25">
        <f>SUM(D4:D22)</f>
        <v>61279</v>
      </c>
      <c r="E23" s="25">
        <f>SUM(E4:E22)</f>
        <v>605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2" t="s">
        <v>88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 x14ac:dyDescent="0.35">
      <c r="A27" s="7"/>
      <c r="B27" s="6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1" t="s">
        <v>14</v>
      </c>
      <c r="S27" s="71"/>
      <c r="T27" s="71"/>
      <c r="U27" s="68" t="s">
        <v>15</v>
      </c>
      <c r="V27" s="72" t="s">
        <v>16</v>
      </c>
      <c r="W27" s="73" t="s">
        <v>17</v>
      </c>
      <c r="X27" s="73" t="s">
        <v>18</v>
      </c>
      <c r="Y27" s="74" t="s">
        <v>19</v>
      </c>
      <c r="Z27" s="74" t="s">
        <v>20</v>
      </c>
    </row>
    <row r="28" spans="1:26" s="10" customFormat="1" ht="32.549999999999997" customHeight="1" thickBot="1" x14ac:dyDescent="0.35">
      <c r="B28" s="6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72"/>
      <c r="W28" s="73"/>
      <c r="X28" s="73"/>
      <c r="Y28" s="74"/>
      <c r="Z28" s="74"/>
    </row>
    <row r="29" spans="1:26" s="2" customFormat="1" x14ac:dyDescent="0.25">
      <c r="A29" s="2">
        <v>1</v>
      </c>
      <c r="B29" s="1">
        <v>0</v>
      </c>
      <c r="C29" s="1">
        <v>1</v>
      </c>
      <c r="D29">
        <v>415</v>
      </c>
      <c r="E29">
        <v>3</v>
      </c>
      <c r="F29" s="3">
        <f>E29/D29</f>
        <v>7.2289156626506026E-3</v>
      </c>
      <c r="G29" s="2">
        <v>0.3</v>
      </c>
      <c r="H29" s="18">
        <f>C29*F29/(1+(1-G29)*C29*F29)</f>
        <v>7.1925197794293939E-3</v>
      </c>
      <c r="I29" s="18">
        <f>1-H29</f>
        <v>0.99280748022057064</v>
      </c>
      <c r="J29" s="19">
        <v>100000</v>
      </c>
      <c r="K29" s="20">
        <f>J29*H29</f>
        <v>719.25197794293945</v>
      </c>
      <c r="L29" s="20">
        <f>C29*(J30+G29*K29)</f>
        <v>99496.523615439946</v>
      </c>
      <c r="M29" s="5">
        <f t="shared" ref="M29:M45" si="16">L29+M30</f>
        <v>8051763.4354360783</v>
      </c>
      <c r="N29" s="32">
        <f>M29/J29</f>
        <v>80.51763435436078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99496.523615439946</v>
      </c>
      <c r="T29" s="35">
        <f t="shared" ref="T29:T47" si="19">N29</f>
        <v>80.51763435436078</v>
      </c>
      <c r="U29" s="42">
        <v>0.95864674002964168</v>
      </c>
      <c r="V29" s="43">
        <f>1-U29</f>
        <v>4.1353259970358325E-2</v>
      </c>
      <c r="W29" s="29">
        <f>S29*U29</f>
        <v>95382.018008223764</v>
      </c>
      <c r="X29" s="29">
        <f t="shared" ref="X29:X45" si="20">X30+W29</f>
        <v>7099346.6115981275</v>
      </c>
      <c r="Y29" s="40">
        <f>X29/R29</f>
        <v>70.993466115981278</v>
      </c>
      <c r="Z29" s="36">
        <f>T29-Y29</f>
        <v>9.5241682383795023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2083</v>
      </c>
      <c r="E30">
        <v>1</v>
      </c>
      <c r="F30" s="3">
        <f t="shared" ref="F30:F47" si="21">E30/D30</f>
        <v>4.8007681228996637E-4</v>
      </c>
      <c r="G30" s="2">
        <v>0.4</v>
      </c>
      <c r="H30" s="3">
        <f t="shared" ref="H30:H46" si="22">C30*F30/(1+(1-G30)*C30*F30)</f>
        <v>1.9180972475304496E-3</v>
      </c>
      <c r="I30" s="3">
        <f t="shared" ref="I30:I47" si="23">1-H30</f>
        <v>0.99808190275246955</v>
      </c>
      <c r="J30" s="5">
        <f>I29*J29</f>
        <v>99280.748022057058</v>
      </c>
      <c r="K30" s="5">
        <f t="shared" ref="K30:K47" si="24">J30*H30</f>
        <v>190.43012951387178</v>
      </c>
      <c r="L30" s="5">
        <f t="shared" ref="L30:L46" si="25">C30*(J31+G30*K30)</f>
        <v>396665.95977739495</v>
      </c>
      <c r="M30" s="5">
        <f t="shared" si="16"/>
        <v>7952266.911820638</v>
      </c>
      <c r="N30" s="33">
        <f t="shared" ref="N30:N47" si="26">M30/J30</f>
        <v>80.098781186196291</v>
      </c>
      <c r="O30" s="4"/>
      <c r="Q30" s="27" t="s">
        <v>36</v>
      </c>
      <c r="R30" s="29">
        <f t="shared" si="17"/>
        <v>99280.748022057058</v>
      </c>
      <c r="S30" s="29">
        <f t="shared" si="18"/>
        <v>396665.95977739495</v>
      </c>
      <c r="T30" s="35">
        <f t="shared" si="19"/>
        <v>80.098781186196291</v>
      </c>
      <c r="U30" s="42">
        <v>0.95864674002964168</v>
      </c>
      <c r="V30" s="43">
        <f>1-U30</f>
        <v>4.1353259970358325E-2</v>
      </c>
      <c r="W30" s="29">
        <f t="shared" ref="W30:W47" si="27">S30*U30</f>
        <v>380262.52922132862</v>
      </c>
      <c r="X30" s="29">
        <f t="shared" si="20"/>
        <v>7003964.5935899038</v>
      </c>
      <c r="Y30" s="35">
        <f t="shared" ref="Y30:Y47" si="28">X30/R30</f>
        <v>70.547057039032822</v>
      </c>
      <c r="Z30" s="36">
        <f t="shared" ref="Z30:Z47" si="29">T30-Y30</f>
        <v>9.5517241471634691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3232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99090.317892543186</v>
      </c>
      <c r="K31" s="5">
        <f t="shared" si="24"/>
        <v>0</v>
      </c>
      <c r="L31" s="5">
        <f t="shared" si="25"/>
        <v>495451.5894627159</v>
      </c>
      <c r="M31" s="5">
        <f t="shared" si="16"/>
        <v>7555600.9520432428</v>
      </c>
      <c r="N31" s="33">
        <f t="shared" si="26"/>
        <v>76.249638841978353</v>
      </c>
      <c r="O31" s="4"/>
      <c r="Q31" s="27" t="s">
        <v>38</v>
      </c>
      <c r="R31" s="29">
        <f t="shared" si="17"/>
        <v>99090.317892543186</v>
      </c>
      <c r="S31" s="29">
        <f t="shared" si="18"/>
        <v>495451.5894627159</v>
      </c>
      <c r="T31" s="35">
        <f t="shared" si="19"/>
        <v>76.249638841978353</v>
      </c>
      <c r="U31" s="42">
        <v>0.95864674002964168</v>
      </c>
      <c r="V31" s="43">
        <f>1-U31</f>
        <v>4.1353259970358325E-2</v>
      </c>
      <c r="W31" s="29">
        <f t="shared" si="27"/>
        <v>474963.05108093697</v>
      </c>
      <c r="X31" s="29">
        <f t="shared" si="20"/>
        <v>6623702.0643685749</v>
      </c>
      <c r="Y31" s="35">
        <f t="shared" si="28"/>
        <v>66.845098544860221</v>
      </c>
      <c r="Z31" s="36">
        <f t="shared" si="29"/>
        <v>9.4045402971181318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3267</v>
      </c>
      <c r="E32">
        <v>3</v>
      </c>
      <c r="F32" s="3">
        <f t="shared" si="21"/>
        <v>9.1827364554637281E-4</v>
      </c>
      <c r="G32" s="2">
        <v>0.5</v>
      </c>
      <c r="H32" s="3">
        <f t="shared" si="22"/>
        <v>4.5808520384791572E-3</v>
      </c>
      <c r="I32" s="3">
        <f t="shared" si="23"/>
        <v>0.99541914796152087</v>
      </c>
      <c r="J32" s="5">
        <f t="shared" si="30"/>
        <v>99090.317892543186</v>
      </c>
      <c r="K32" s="5">
        <f t="shared" si="24"/>
        <v>453.91808471160414</v>
      </c>
      <c r="L32" s="5">
        <f t="shared" si="25"/>
        <v>494316.79425093689</v>
      </c>
      <c r="M32" s="5">
        <f t="shared" si="16"/>
        <v>7060149.3625805266</v>
      </c>
      <c r="N32" s="33">
        <f t="shared" si="26"/>
        <v>71.249638841978339</v>
      </c>
      <c r="O32" s="4"/>
      <c r="Q32" s="27" t="s">
        <v>40</v>
      </c>
      <c r="R32" s="29">
        <f t="shared" si="17"/>
        <v>99090.317892543186</v>
      </c>
      <c r="S32" s="29">
        <f t="shared" si="18"/>
        <v>494316.79425093689</v>
      </c>
      <c r="T32" s="35">
        <f t="shared" si="19"/>
        <v>71.249638841978339</v>
      </c>
      <c r="U32" s="42">
        <v>0.95864674002964168</v>
      </c>
      <c r="V32" s="43">
        <f>1-U32</f>
        <v>4.1353259970358325E-2</v>
      </c>
      <c r="W32" s="29">
        <f t="shared" si="27"/>
        <v>473875.18335056375</v>
      </c>
      <c r="X32" s="29">
        <f t="shared" si="20"/>
        <v>6148739.0132876383</v>
      </c>
      <c r="Y32" s="35">
        <f t="shared" si="28"/>
        <v>62.051864844712014</v>
      </c>
      <c r="Z32" s="36">
        <f t="shared" si="29"/>
        <v>9.1977739972663244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3424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98636.399807831578</v>
      </c>
      <c r="K33" s="5">
        <f t="shared" si="24"/>
        <v>0</v>
      </c>
      <c r="L33" s="5">
        <f t="shared" si="25"/>
        <v>493181.99903915788</v>
      </c>
      <c r="M33" s="5">
        <f t="shared" si="16"/>
        <v>6565832.5683295894</v>
      </c>
      <c r="N33" s="33">
        <f t="shared" si="26"/>
        <v>66.566020060763336</v>
      </c>
      <c r="O33" s="4"/>
      <c r="Q33" s="27" t="s">
        <v>42</v>
      </c>
      <c r="R33" s="29">
        <f t="shared" si="17"/>
        <v>98636.399807831578</v>
      </c>
      <c r="S33" s="29">
        <f t="shared" si="18"/>
        <v>493181.99903915788</v>
      </c>
      <c r="T33" s="35">
        <f t="shared" si="19"/>
        <v>66.566020060763336</v>
      </c>
      <c r="U33" s="42">
        <v>0.95864674002964168</v>
      </c>
      <c r="V33" s="43">
        <f>1-U33</f>
        <v>4.1353259970358325E-2</v>
      </c>
      <c r="W33" s="29">
        <f t="shared" si="27"/>
        <v>472787.31562019058</v>
      </c>
      <c r="X33" s="29">
        <f t="shared" si="20"/>
        <v>5674863.8299370743</v>
      </c>
      <c r="Y33" s="35">
        <f t="shared" si="28"/>
        <v>57.533160587705261</v>
      </c>
      <c r="Z33" s="36">
        <f t="shared" si="29"/>
        <v>9.0328594730580747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4131</v>
      </c>
      <c r="E34">
        <v>1</v>
      </c>
      <c r="F34" s="3">
        <f t="shared" si="21"/>
        <v>2.4207213749697409E-4</v>
      </c>
      <c r="G34" s="2">
        <v>0.5</v>
      </c>
      <c r="H34" s="3">
        <f t="shared" si="22"/>
        <v>1.2096286440062901E-3</v>
      </c>
      <c r="I34" s="3">
        <f t="shared" si="23"/>
        <v>0.99879037135599369</v>
      </c>
      <c r="J34" s="5">
        <f t="shared" si="30"/>
        <v>98636.399807831578</v>
      </c>
      <c r="K34" s="5">
        <f t="shared" si="24"/>
        <v>119.3134145492096</v>
      </c>
      <c r="L34" s="5">
        <f t="shared" si="25"/>
        <v>492883.71550278494</v>
      </c>
      <c r="M34" s="5">
        <f t="shared" si="16"/>
        <v>6072650.5692904312</v>
      </c>
      <c r="N34" s="33">
        <f t="shared" si="26"/>
        <v>61.566020060763329</v>
      </c>
      <c r="O34" s="4"/>
      <c r="Q34" s="27" t="s">
        <v>44</v>
      </c>
      <c r="R34" s="29">
        <f t="shared" si="17"/>
        <v>98636.399807831578</v>
      </c>
      <c r="S34" s="29">
        <f t="shared" si="18"/>
        <v>492883.71550278494</v>
      </c>
      <c r="T34" s="35">
        <f t="shared" si="19"/>
        <v>61.566020060763329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477693.1464768502</v>
      </c>
      <c r="X34" s="29">
        <f t="shared" si="20"/>
        <v>5202076.5143168839</v>
      </c>
      <c r="Y34" s="35">
        <f t="shared" si="28"/>
        <v>52.739926887557054</v>
      </c>
      <c r="Z34" s="36">
        <f t="shared" si="29"/>
        <v>8.8260931732062744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4428</v>
      </c>
      <c r="E35">
        <v>1</v>
      </c>
      <c r="F35" s="3">
        <f t="shared" si="21"/>
        <v>2.2583559168925022E-4</v>
      </c>
      <c r="G35" s="2">
        <v>0.5</v>
      </c>
      <c r="H35" s="3">
        <f t="shared" si="22"/>
        <v>1.1285407967498023E-3</v>
      </c>
      <c r="I35" s="3">
        <f t="shared" si="23"/>
        <v>0.99887145920325016</v>
      </c>
      <c r="J35" s="5">
        <f t="shared" si="30"/>
        <v>98517.08639328237</v>
      </c>
      <c r="K35" s="5">
        <f t="shared" si="24"/>
        <v>111.180551171744</v>
      </c>
      <c r="L35" s="5">
        <f t="shared" si="25"/>
        <v>492307.48058848246</v>
      </c>
      <c r="M35" s="5">
        <f t="shared" si="16"/>
        <v>5579766.8537876466</v>
      </c>
      <c r="N35" s="33">
        <f t="shared" si="26"/>
        <v>56.637554540672213</v>
      </c>
      <c r="O35" s="4"/>
      <c r="Q35" s="27" t="s">
        <v>46</v>
      </c>
      <c r="R35" s="29">
        <f t="shared" si="17"/>
        <v>98517.08639328237</v>
      </c>
      <c r="S35" s="29">
        <f t="shared" si="18"/>
        <v>492307.48058848246</v>
      </c>
      <c r="T35" s="35">
        <f t="shared" si="19"/>
        <v>56.637554540672213</v>
      </c>
      <c r="U35" s="42">
        <v>0.96192878092594225</v>
      </c>
      <c r="V35" s="43">
        <f t="shared" si="31"/>
        <v>3.8071219074057749E-2</v>
      </c>
      <c r="W35" s="29">
        <f t="shared" si="27"/>
        <v>473564.73464320094</v>
      </c>
      <c r="X35" s="29">
        <f t="shared" si="20"/>
        <v>4724383.367840034</v>
      </c>
      <c r="Y35" s="35">
        <f t="shared" si="28"/>
        <v>47.954964370141766</v>
      </c>
      <c r="Z35" s="36">
        <f t="shared" si="29"/>
        <v>8.682590170530446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4124</v>
      </c>
      <c r="E36">
        <v>3</v>
      </c>
      <c r="F36" s="3">
        <f t="shared" si="21"/>
        <v>7.2744907856450052E-4</v>
      </c>
      <c r="G36" s="2">
        <v>0.5</v>
      </c>
      <c r="H36" s="3">
        <f t="shared" si="22"/>
        <v>3.6306426237444032E-3</v>
      </c>
      <c r="I36" s="3">
        <f t="shared" si="23"/>
        <v>0.99636935737625565</v>
      </c>
      <c r="J36" s="5">
        <f t="shared" si="30"/>
        <v>98405.905842110617</v>
      </c>
      <c r="K36" s="5">
        <f t="shared" si="24"/>
        <v>357.27667617854519</v>
      </c>
      <c r="L36" s="5">
        <f t="shared" si="25"/>
        <v>491136.3375201067</v>
      </c>
      <c r="M36" s="5">
        <f t="shared" si="16"/>
        <v>5087459.3731991639</v>
      </c>
      <c r="N36" s="33">
        <f t="shared" si="26"/>
        <v>51.698720007332113</v>
      </c>
      <c r="O36" s="4"/>
      <c r="Q36" s="27" t="s">
        <v>48</v>
      </c>
      <c r="R36" s="29">
        <f t="shared" si="17"/>
        <v>98405.905842110617</v>
      </c>
      <c r="S36" s="29">
        <f t="shared" si="18"/>
        <v>491136.3375201067</v>
      </c>
      <c r="T36" s="35">
        <f t="shared" si="19"/>
        <v>51.698720007332113</v>
      </c>
      <c r="U36" s="42">
        <v>0.95558309086652893</v>
      </c>
      <c r="V36" s="43">
        <f t="shared" si="31"/>
        <v>4.4416909133471072E-2</v>
      </c>
      <c r="W36" s="29">
        <f t="shared" si="27"/>
        <v>469321.57944433036</v>
      </c>
      <c r="X36" s="29">
        <f t="shared" si="20"/>
        <v>4250818.6331968326</v>
      </c>
      <c r="Y36" s="35">
        <f t="shared" si="28"/>
        <v>43.196783737930794</v>
      </c>
      <c r="Z36" s="36">
        <f t="shared" si="29"/>
        <v>8.5019362694013196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4488</v>
      </c>
      <c r="E37">
        <v>3</v>
      </c>
      <c r="F37" s="3">
        <f t="shared" si="21"/>
        <v>6.6844919786096253E-4</v>
      </c>
      <c r="G37" s="2">
        <v>0.5</v>
      </c>
      <c r="H37" s="3">
        <f t="shared" si="22"/>
        <v>3.3366700033366698E-3</v>
      </c>
      <c r="I37" s="3">
        <f t="shared" si="23"/>
        <v>0.99666332999666329</v>
      </c>
      <c r="J37" s="5">
        <f t="shared" si="30"/>
        <v>98048.62916593207</v>
      </c>
      <c r="K37" s="5">
        <f t="shared" si="24"/>
        <v>327.15591980624646</v>
      </c>
      <c r="L37" s="5">
        <f t="shared" si="25"/>
        <v>489425.25603014475</v>
      </c>
      <c r="M37" s="5">
        <f t="shared" si="16"/>
        <v>4596323.0356790572</v>
      </c>
      <c r="N37" s="33">
        <f t="shared" si="26"/>
        <v>46.87799385650252</v>
      </c>
      <c r="O37" s="4"/>
      <c r="Q37" s="27" t="s">
        <v>50</v>
      </c>
      <c r="R37" s="29">
        <f t="shared" si="17"/>
        <v>98048.62916593207</v>
      </c>
      <c r="S37" s="29">
        <f t="shared" si="18"/>
        <v>489425.25603014475</v>
      </c>
      <c r="T37" s="35">
        <f t="shared" si="19"/>
        <v>46.87799385650252</v>
      </c>
      <c r="U37" s="42">
        <v>0.95343645724036619</v>
      </c>
      <c r="V37" s="43">
        <f t="shared" si="31"/>
        <v>4.6563542759633814E-2</v>
      </c>
      <c r="W37" s="29">
        <f t="shared" si="27"/>
        <v>466635.8821933404</v>
      </c>
      <c r="X37" s="29">
        <f t="shared" si="20"/>
        <v>3781497.0537525024</v>
      </c>
      <c r="Y37" s="35">
        <f t="shared" si="28"/>
        <v>38.567566787220514</v>
      </c>
      <c r="Z37" s="36">
        <f t="shared" si="29"/>
        <v>8.3104270692820066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5047</v>
      </c>
      <c r="E38">
        <v>5</v>
      </c>
      <c r="F38" s="3">
        <f t="shared" si="21"/>
        <v>9.906875371507827E-4</v>
      </c>
      <c r="G38" s="2">
        <v>0.5</v>
      </c>
      <c r="H38" s="3">
        <f t="shared" si="22"/>
        <v>4.9411997232928157E-3</v>
      </c>
      <c r="I38" s="3">
        <f t="shared" si="23"/>
        <v>0.99505880027670723</v>
      </c>
      <c r="J38" s="5">
        <f t="shared" si="30"/>
        <v>97721.473246125825</v>
      </c>
      <c r="K38" s="5">
        <f t="shared" si="24"/>
        <v>482.86131656352319</v>
      </c>
      <c r="L38" s="5">
        <f t="shared" si="25"/>
        <v>487400.21293922036</v>
      </c>
      <c r="M38" s="5">
        <f t="shared" si="16"/>
        <v>4106897.7796489121</v>
      </c>
      <c r="N38" s="33">
        <f t="shared" si="26"/>
        <v>42.026564307980593</v>
      </c>
      <c r="O38" s="4"/>
      <c r="Q38" s="27" t="s">
        <v>52</v>
      </c>
      <c r="R38" s="29">
        <f t="shared" si="17"/>
        <v>97721.473246125825</v>
      </c>
      <c r="S38" s="29">
        <f t="shared" si="18"/>
        <v>487400.21293922036</v>
      </c>
      <c r="T38" s="35">
        <f t="shared" si="19"/>
        <v>42.026564307980593</v>
      </c>
      <c r="U38" s="42">
        <v>0.93748024841036759</v>
      </c>
      <c r="V38" s="43">
        <f t="shared" si="31"/>
        <v>6.2519751589632411E-2</v>
      </c>
      <c r="W38" s="29">
        <f t="shared" si="27"/>
        <v>456928.07270152634</v>
      </c>
      <c r="X38" s="29">
        <f t="shared" si="20"/>
        <v>3314861.171559162</v>
      </c>
      <c r="Y38" s="35">
        <f t="shared" si="28"/>
        <v>33.921522685297624</v>
      </c>
      <c r="Z38" s="36">
        <f t="shared" si="29"/>
        <v>8.1050416226829682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5527</v>
      </c>
      <c r="E39">
        <v>16</v>
      </c>
      <c r="F39" s="3">
        <f t="shared" si="21"/>
        <v>2.894879681563235E-3</v>
      </c>
      <c r="G39" s="2">
        <v>0.5</v>
      </c>
      <c r="H39" s="3">
        <f t="shared" si="22"/>
        <v>1.4370396982216633E-2</v>
      </c>
      <c r="I39" s="3">
        <f t="shared" si="23"/>
        <v>0.98562960301778335</v>
      </c>
      <c r="J39" s="5">
        <f t="shared" si="30"/>
        <v>97238.611929562307</v>
      </c>
      <c r="K39" s="5">
        <f t="shared" si="24"/>
        <v>1397.3574554275165</v>
      </c>
      <c r="L39" s="5">
        <f t="shared" si="25"/>
        <v>482699.66600924276</v>
      </c>
      <c r="M39" s="5">
        <f t="shared" si="16"/>
        <v>3619497.5667096917</v>
      </c>
      <c r="N39" s="33">
        <f t="shared" si="26"/>
        <v>37.222842807871245</v>
      </c>
      <c r="O39" s="4"/>
      <c r="Q39" s="27" t="s">
        <v>54</v>
      </c>
      <c r="R39" s="29">
        <f t="shared" si="17"/>
        <v>97238.611929562307</v>
      </c>
      <c r="S39" s="29">
        <f t="shared" si="18"/>
        <v>482699.66600924276</v>
      </c>
      <c r="T39" s="35">
        <f t="shared" si="19"/>
        <v>37.222842807871245</v>
      </c>
      <c r="U39" s="42">
        <v>0.91788799906018037</v>
      </c>
      <c r="V39" s="43">
        <f t="shared" si="31"/>
        <v>8.2112000939819629E-2</v>
      </c>
      <c r="W39" s="29">
        <f t="shared" si="27"/>
        <v>443064.23058024119</v>
      </c>
      <c r="X39" s="29">
        <f t="shared" si="20"/>
        <v>2857933.0988576356</v>
      </c>
      <c r="Y39" s="35">
        <f t="shared" si="28"/>
        <v>29.39092858429391</v>
      </c>
      <c r="Z39" s="36">
        <f t="shared" si="29"/>
        <v>7.8319142235773356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5586</v>
      </c>
      <c r="E40">
        <v>9</v>
      </c>
      <c r="F40" s="3">
        <f t="shared" si="21"/>
        <v>1.611170784103115E-3</v>
      </c>
      <c r="G40" s="2">
        <v>0.5</v>
      </c>
      <c r="H40" s="3">
        <f t="shared" si="22"/>
        <v>8.0235357047338859E-3</v>
      </c>
      <c r="I40" s="3">
        <f t="shared" si="23"/>
        <v>0.99197646429526609</v>
      </c>
      <c r="J40" s="5">
        <f t="shared" si="30"/>
        <v>95841.254474134796</v>
      </c>
      <c r="K40" s="5">
        <f t="shared" si="24"/>
        <v>768.98572725970678</v>
      </c>
      <c r="L40" s="5">
        <f t="shared" si="25"/>
        <v>477283.80805252469</v>
      </c>
      <c r="M40" s="5">
        <f t="shared" si="16"/>
        <v>3136797.900700449</v>
      </c>
      <c r="N40" s="33">
        <f t="shared" si="26"/>
        <v>32.729098945037222</v>
      </c>
      <c r="O40" s="4"/>
      <c r="Q40" s="27" t="s">
        <v>56</v>
      </c>
      <c r="R40" s="29">
        <f t="shared" si="17"/>
        <v>95841.254474134796</v>
      </c>
      <c r="S40" s="29">
        <f t="shared" si="18"/>
        <v>477283.80805252469</v>
      </c>
      <c r="T40" s="35">
        <f t="shared" si="19"/>
        <v>32.729098945037222</v>
      </c>
      <c r="U40" s="42">
        <v>0.89571782863194893</v>
      </c>
      <c r="V40" s="43">
        <f t="shared" si="31"/>
        <v>0.10428217136805107</v>
      </c>
      <c r="W40" s="29">
        <f t="shared" si="27"/>
        <v>427511.61618999531</v>
      </c>
      <c r="X40" s="29">
        <f t="shared" si="20"/>
        <v>2414868.8682773942</v>
      </c>
      <c r="Y40" s="35">
        <f t="shared" si="28"/>
        <v>25.196549038588682</v>
      </c>
      <c r="Z40" s="36">
        <f t="shared" si="29"/>
        <v>7.5325499064485406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4474</v>
      </c>
      <c r="E41">
        <v>26</v>
      </c>
      <c r="F41" s="3">
        <f t="shared" si="21"/>
        <v>5.8113544926240504E-3</v>
      </c>
      <c r="G41" s="2">
        <v>0.5</v>
      </c>
      <c r="H41" s="3">
        <f t="shared" si="22"/>
        <v>2.8640669751046486E-2</v>
      </c>
      <c r="I41" s="3">
        <f t="shared" si="23"/>
        <v>0.97135933024895349</v>
      </c>
      <c r="J41" s="5">
        <f t="shared" si="30"/>
        <v>95072.268746875081</v>
      </c>
      <c r="K41" s="5">
        <f t="shared" si="24"/>
        <v>2722.9334516619874</v>
      </c>
      <c r="L41" s="5">
        <f t="shared" si="25"/>
        <v>468554.01010522043</v>
      </c>
      <c r="M41" s="5">
        <f t="shared" si="16"/>
        <v>2659514.0926479241</v>
      </c>
      <c r="N41" s="33">
        <f t="shared" si="26"/>
        <v>27.97360500282938</v>
      </c>
      <c r="O41" s="4"/>
      <c r="Q41" s="27" t="s">
        <v>58</v>
      </c>
      <c r="R41" s="29">
        <f t="shared" si="17"/>
        <v>95072.268746875081</v>
      </c>
      <c r="S41" s="29">
        <f t="shared" si="18"/>
        <v>468554.01010522043</v>
      </c>
      <c r="T41" s="35">
        <f t="shared" si="19"/>
        <v>27.97360500282938</v>
      </c>
      <c r="U41" s="42">
        <v>0.86473435856680392</v>
      </c>
      <c r="V41" s="43">
        <f t="shared" si="31"/>
        <v>0.13526564143319608</v>
      </c>
      <c r="W41" s="29">
        <f t="shared" si="27"/>
        <v>405174.75138224155</v>
      </c>
      <c r="X41" s="29">
        <f t="shared" si="20"/>
        <v>1987357.2520873989</v>
      </c>
      <c r="Y41" s="35">
        <f t="shared" si="28"/>
        <v>20.903648122447073</v>
      </c>
      <c r="Z41" s="36">
        <f t="shared" si="29"/>
        <v>7.069956880382307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3870</v>
      </c>
      <c r="E42">
        <v>31</v>
      </c>
      <c r="F42" s="3">
        <f t="shared" si="21"/>
        <v>8.010335917312662E-3</v>
      </c>
      <c r="G42" s="2">
        <v>0.5</v>
      </c>
      <c r="H42" s="3">
        <f t="shared" si="22"/>
        <v>3.9265357821405951E-2</v>
      </c>
      <c r="I42" s="3">
        <f t="shared" si="23"/>
        <v>0.96073464217859406</v>
      </c>
      <c r="J42" s="5">
        <f t="shared" si="30"/>
        <v>92349.335295213095</v>
      </c>
      <c r="K42" s="5">
        <f t="shared" si="24"/>
        <v>3626.129694935536</v>
      </c>
      <c r="L42" s="5">
        <f t="shared" si="25"/>
        <v>452681.35223872669</v>
      </c>
      <c r="M42" s="5">
        <f t="shared" si="16"/>
        <v>2190960.0825427035</v>
      </c>
      <c r="N42" s="33">
        <f t="shared" si="26"/>
        <v>23.724697915137796</v>
      </c>
      <c r="O42" s="4"/>
      <c r="Q42" s="27" t="s">
        <v>60</v>
      </c>
      <c r="R42" s="29">
        <f t="shared" si="17"/>
        <v>92349.335295213095</v>
      </c>
      <c r="S42" s="29">
        <f t="shared" si="18"/>
        <v>452681.35223872669</v>
      </c>
      <c r="T42" s="35">
        <f t="shared" si="19"/>
        <v>23.724697915137796</v>
      </c>
      <c r="U42" s="42">
        <v>0.81758889711164551</v>
      </c>
      <c r="V42" s="43">
        <f t="shared" si="31"/>
        <v>0.18241110288835449</v>
      </c>
      <c r="W42" s="29">
        <f t="shared" si="27"/>
        <v>370107.24751986889</v>
      </c>
      <c r="X42" s="29">
        <f t="shared" si="20"/>
        <v>1582182.5007051574</v>
      </c>
      <c r="Y42" s="35">
        <f t="shared" si="28"/>
        <v>17.132581362360597</v>
      </c>
      <c r="Z42" s="36">
        <f t="shared" si="29"/>
        <v>6.592116552777199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2985</v>
      </c>
      <c r="E43">
        <v>39</v>
      </c>
      <c r="F43" s="3">
        <f t="shared" si="21"/>
        <v>1.3065326633165829E-2</v>
      </c>
      <c r="G43" s="2">
        <v>0.5</v>
      </c>
      <c r="H43" s="3">
        <f t="shared" si="22"/>
        <v>6.3260340632603412E-2</v>
      </c>
      <c r="I43" s="3">
        <f t="shared" si="23"/>
        <v>0.93673965936739656</v>
      </c>
      <c r="J43" s="5">
        <f t="shared" si="30"/>
        <v>88723.205600277564</v>
      </c>
      <c r="K43" s="5">
        <f t="shared" si="24"/>
        <v>5612.6602082900654</v>
      </c>
      <c r="L43" s="5">
        <f t="shared" si="25"/>
        <v>429584.37748066266</v>
      </c>
      <c r="M43" s="5">
        <f t="shared" si="16"/>
        <v>1738278.7303039769</v>
      </c>
      <c r="N43" s="33">
        <f t="shared" si="26"/>
        <v>19.592154257088055</v>
      </c>
      <c r="O43" s="4"/>
      <c r="Q43" s="27" t="s">
        <v>62</v>
      </c>
      <c r="R43" s="29">
        <f t="shared" si="17"/>
        <v>88723.205600277564</v>
      </c>
      <c r="S43" s="29">
        <f t="shared" si="18"/>
        <v>429584.37748066266</v>
      </c>
      <c r="T43" s="35">
        <f t="shared" si="19"/>
        <v>19.592154257088055</v>
      </c>
      <c r="U43" s="42">
        <v>0.77888026534586052</v>
      </c>
      <c r="V43" s="43">
        <f t="shared" si="31"/>
        <v>0.22111973465413948</v>
      </c>
      <c r="W43" s="29">
        <f t="shared" si="27"/>
        <v>334594.79392057483</v>
      </c>
      <c r="X43" s="29">
        <f t="shared" si="20"/>
        <v>1212075.2531852885</v>
      </c>
      <c r="Y43" s="35">
        <f t="shared" si="28"/>
        <v>13.661310420252631</v>
      </c>
      <c r="Z43" s="36">
        <f t="shared" si="29"/>
        <v>5.9308438368354235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2286</v>
      </c>
      <c r="E44">
        <v>52</v>
      </c>
      <c r="F44" s="3">
        <f t="shared" si="21"/>
        <v>2.2747156605424323E-2</v>
      </c>
      <c r="G44" s="2">
        <v>0.5</v>
      </c>
      <c r="H44" s="3">
        <f t="shared" si="22"/>
        <v>0.10761589403973511</v>
      </c>
      <c r="I44" s="3">
        <f t="shared" si="23"/>
        <v>0.89238410596026485</v>
      </c>
      <c r="J44" s="5">
        <f t="shared" si="30"/>
        <v>83110.5453919875</v>
      </c>
      <c r="K44" s="5">
        <f t="shared" si="24"/>
        <v>8944.0156464887223</v>
      </c>
      <c r="L44" s="5">
        <f t="shared" si="25"/>
        <v>393192.68784371566</v>
      </c>
      <c r="M44" s="5">
        <f t="shared" si="16"/>
        <v>1308694.3528233143</v>
      </c>
      <c r="N44" s="33">
        <f t="shared" si="26"/>
        <v>15.746429609514781</v>
      </c>
      <c r="O44" s="4"/>
      <c r="Q44" s="27" t="s">
        <v>64</v>
      </c>
      <c r="R44" s="29">
        <f t="shared" si="17"/>
        <v>83110.5453919875</v>
      </c>
      <c r="S44" s="29">
        <f t="shared" si="18"/>
        <v>393192.68784371566</v>
      </c>
      <c r="T44" s="35">
        <f t="shared" si="19"/>
        <v>15.746429609514781</v>
      </c>
      <c r="U44" s="42">
        <v>0.71980976748499381</v>
      </c>
      <c r="V44" s="43">
        <f t="shared" si="31"/>
        <v>0.28019023251500619</v>
      </c>
      <c r="W44" s="29">
        <f t="shared" si="27"/>
        <v>283023.93721358472</v>
      </c>
      <c r="X44" s="29">
        <f t="shared" si="20"/>
        <v>877480.45926471357</v>
      </c>
      <c r="Y44" s="35">
        <f t="shared" si="28"/>
        <v>10.557991830352126</v>
      </c>
      <c r="Z44" s="36">
        <f t="shared" si="29"/>
        <v>5.1884377791626548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1513</v>
      </c>
      <c r="E45">
        <v>73</v>
      </c>
      <c r="F45" s="3">
        <f t="shared" si="21"/>
        <v>4.8248512888301391E-2</v>
      </c>
      <c r="G45" s="2">
        <v>0.5</v>
      </c>
      <c r="H45" s="3">
        <f t="shared" si="22"/>
        <v>0.21527572987319377</v>
      </c>
      <c r="I45" s="3">
        <f t="shared" si="23"/>
        <v>0.78472427012680623</v>
      </c>
      <c r="J45" s="5">
        <f t="shared" si="30"/>
        <v>74166.529745498774</v>
      </c>
      <c r="K45" s="5">
        <f t="shared" si="24"/>
        <v>15966.253823124185</v>
      </c>
      <c r="L45" s="5">
        <f t="shared" si="25"/>
        <v>330917.01416968339</v>
      </c>
      <c r="M45" s="5">
        <f t="shared" si="16"/>
        <v>915501.66497959872</v>
      </c>
      <c r="N45" s="33">
        <f t="shared" si="26"/>
        <v>12.343865462239201</v>
      </c>
      <c r="O45" s="4"/>
      <c r="Q45" s="27" t="s">
        <v>66</v>
      </c>
      <c r="R45" s="29">
        <f t="shared" si="17"/>
        <v>74166.529745498774</v>
      </c>
      <c r="S45" s="29">
        <f t="shared" si="18"/>
        <v>330917.01416968339</v>
      </c>
      <c r="T45" s="35">
        <f t="shared" si="19"/>
        <v>12.343865462239201</v>
      </c>
      <c r="U45" s="42">
        <v>0.68480776711742686</v>
      </c>
      <c r="V45" s="43">
        <f t="shared" si="31"/>
        <v>0.31519223288257314</v>
      </c>
      <c r="W45" s="29">
        <f t="shared" si="27"/>
        <v>226614.54157470679</v>
      </c>
      <c r="X45" s="29">
        <f t="shared" si="20"/>
        <v>594456.52205112891</v>
      </c>
      <c r="Y45" s="35">
        <f t="shared" si="28"/>
        <v>8.0151589145534601</v>
      </c>
      <c r="Z45" s="36">
        <f t="shared" si="29"/>
        <v>4.3287065476857407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982</v>
      </c>
      <c r="E46">
        <v>75</v>
      </c>
      <c r="F46" s="3">
        <f t="shared" si="21"/>
        <v>7.637474541751528E-2</v>
      </c>
      <c r="G46" s="2">
        <v>0.5</v>
      </c>
      <c r="H46" s="3">
        <f t="shared" si="22"/>
        <v>0.32064985036340315</v>
      </c>
      <c r="I46" s="3">
        <f t="shared" si="23"/>
        <v>0.67935014963659679</v>
      </c>
      <c r="J46" s="5">
        <f t="shared" si="30"/>
        <v>58200.275922374589</v>
      </c>
      <c r="K46" s="5">
        <f t="shared" si="24"/>
        <v>18661.909765618188</v>
      </c>
      <c r="L46" s="5">
        <f t="shared" si="25"/>
        <v>244346.60519782745</v>
      </c>
      <c r="M46" s="5">
        <f>L46+M47</f>
        <v>584584.65080991539</v>
      </c>
      <c r="N46" s="33">
        <f t="shared" si="26"/>
        <v>10.044362188069574</v>
      </c>
      <c r="O46" s="4"/>
      <c r="Q46" s="27" t="s">
        <v>68</v>
      </c>
      <c r="R46" s="29">
        <f t="shared" si="17"/>
        <v>58200.275922374589</v>
      </c>
      <c r="S46" s="29">
        <f t="shared" si="18"/>
        <v>244346.60519782745</v>
      </c>
      <c r="T46" s="35">
        <f t="shared" si="19"/>
        <v>10.044362188069574</v>
      </c>
      <c r="U46" s="42">
        <v>0.65629805890441617</v>
      </c>
      <c r="V46" s="43">
        <f t="shared" si="31"/>
        <v>0.34370194109558383</v>
      </c>
      <c r="W46" s="29">
        <f t="shared" si="27"/>
        <v>160364.20269121788</v>
      </c>
      <c r="X46" s="29">
        <f>X47+W46</f>
        <v>367841.98047642212</v>
      </c>
      <c r="Y46" s="35">
        <f t="shared" si="28"/>
        <v>6.3202789788666358</v>
      </c>
      <c r="Z46" s="36">
        <f t="shared" si="29"/>
        <v>3.7240832092029379</v>
      </c>
    </row>
    <row r="47" spans="1:26" s="2" customFormat="1" x14ac:dyDescent="0.25">
      <c r="A47" s="12">
        <v>19</v>
      </c>
      <c r="B47" s="13" t="s">
        <v>69</v>
      </c>
      <c r="C47" s="12"/>
      <c r="D47">
        <v>654</v>
      </c>
      <c r="E47">
        <v>76</v>
      </c>
      <c r="F47" s="17">
        <f t="shared" si="21"/>
        <v>0.11620795107033639</v>
      </c>
      <c r="G47" s="12"/>
      <c r="H47" s="17">
        <v>1</v>
      </c>
      <c r="I47" s="17">
        <f t="shared" si="23"/>
        <v>0</v>
      </c>
      <c r="J47" s="21">
        <f t="shared" si="30"/>
        <v>39538.366156756398</v>
      </c>
      <c r="K47" s="21">
        <f t="shared" si="24"/>
        <v>39538.366156756398</v>
      </c>
      <c r="L47" s="21">
        <f>K47/F47</f>
        <v>340238.04561208794</v>
      </c>
      <c r="M47" s="21">
        <f>L47</f>
        <v>340238.04561208794</v>
      </c>
      <c r="N47" s="34">
        <f t="shared" si="26"/>
        <v>8.6052631578947363</v>
      </c>
      <c r="O47" s="4"/>
      <c r="Q47" s="30" t="s">
        <v>69</v>
      </c>
      <c r="R47" s="31">
        <f t="shared" si="17"/>
        <v>39538.366156756398</v>
      </c>
      <c r="S47" s="31">
        <f t="shared" si="18"/>
        <v>340238.04561208794</v>
      </c>
      <c r="T47" s="38">
        <f t="shared" si="19"/>
        <v>8.6052631578947363</v>
      </c>
      <c r="U47" s="44">
        <v>0.6098018151143324</v>
      </c>
      <c r="V47" s="45">
        <f t="shared" si="31"/>
        <v>0.3901981848856676</v>
      </c>
      <c r="W47" s="31">
        <f t="shared" si="27"/>
        <v>207477.77778520423</v>
      </c>
      <c r="X47" s="31">
        <f>W47</f>
        <v>207477.77778520423</v>
      </c>
      <c r="Y47" s="38">
        <f t="shared" si="28"/>
        <v>5.2475050932207017</v>
      </c>
      <c r="Z47" s="37">
        <f t="shared" si="29"/>
        <v>3.3577580646740346</v>
      </c>
    </row>
    <row r="48" spans="1:26" s="2" customFormat="1" ht="13.2" x14ac:dyDescent="0.25">
      <c r="B48" s="2" t="s">
        <v>70</v>
      </c>
      <c r="D48" s="25">
        <f>SUM(D29:D47)</f>
        <v>62516</v>
      </c>
      <c r="E48" s="25">
        <f>SUM(E29:E47)</f>
        <v>417</v>
      </c>
    </row>
    <row r="51" spans="1:26" s="2" customFormat="1" ht="18" thickBot="1" x14ac:dyDescent="0.35">
      <c r="B51" s="63" t="s">
        <v>89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 x14ac:dyDescent="0.35">
      <c r="A52" s="7"/>
      <c r="B52" s="6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1" t="s">
        <v>14</v>
      </c>
      <c r="S52" s="71"/>
      <c r="T52" s="71"/>
      <c r="U52" s="68" t="s">
        <v>15</v>
      </c>
      <c r="V52" s="72" t="s">
        <v>16</v>
      </c>
      <c r="W52" s="73" t="s">
        <v>17</v>
      </c>
      <c r="X52" s="73" t="s">
        <v>18</v>
      </c>
      <c r="Y52" s="74" t="s">
        <v>19</v>
      </c>
      <c r="Z52" s="74" t="s">
        <v>20</v>
      </c>
    </row>
    <row r="53" spans="1:26" s="10" customFormat="1" ht="35.549999999999997" customHeight="1" thickBot="1" x14ac:dyDescent="0.35">
      <c r="B53" s="6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72"/>
      <c r="W53" s="73"/>
      <c r="X53" s="73"/>
      <c r="Y53" s="74"/>
      <c r="Z53" s="7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862</v>
      </c>
      <c r="E54" s="49">
        <f>E4+E29</f>
        <v>5</v>
      </c>
      <c r="F54" s="3">
        <f>E54/D54</f>
        <v>5.8004640371229696E-3</v>
      </c>
      <c r="G54" s="2">
        <v>0.3</v>
      </c>
      <c r="H54" s="18">
        <f>C54*F54/(1+(1-G54)*C54*F54)</f>
        <v>5.7770075101097633E-3</v>
      </c>
      <c r="I54" s="18">
        <f>1-H54</f>
        <v>0.99422299248989021</v>
      </c>
      <c r="J54" s="19">
        <v>100000</v>
      </c>
      <c r="K54" s="20">
        <f>J54*H54</f>
        <v>577.70075101097632</v>
      </c>
      <c r="L54" s="20">
        <f>C54*(J55+G54*K54)</f>
        <v>99595.609474292316</v>
      </c>
      <c r="M54" s="5">
        <f t="shared" ref="M54:M70" si="32">L54+M55</f>
        <v>7599106.3145582005</v>
      </c>
      <c r="N54" s="32">
        <f>M54/J54</f>
        <v>75.991063145582004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99595.609474292316</v>
      </c>
      <c r="T54" s="35">
        <f t="shared" ref="T54:T72" si="35">N54</f>
        <v>75.991063145582004</v>
      </c>
      <c r="U54" s="42">
        <v>0.96170886472285344</v>
      </c>
      <c r="V54" s="43">
        <f>1-U54</f>
        <v>3.829113527714656E-2</v>
      </c>
      <c r="W54" s="29">
        <f>S54*U54</f>
        <v>95781.980518902332</v>
      </c>
      <c r="X54" s="29">
        <f t="shared" ref="X54:X70" si="36">X55+W54</f>
        <v>6734871.2148758266</v>
      </c>
      <c r="Y54" s="40">
        <f>X54/R54</f>
        <v>67.348712148758267</v>
      </c>
      <c r="Z54" s="36">
        <f>T54-Y54</f>
        <v>8.6423509968237369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4285</v>
      </c>
      <c r="E55" s="49">
        <f t="shared" si="37"/>
        <v>2</v>
      </c>
      <c r="F55" s="3">
        <f t="shared" ref="F55:F72" si="38">E55/D55</f>
        <v>4.6674445740956829E-4</v>
      </c>
      <c r="G55" s="2">
        <v>0.4</v>
      </c>
      <c r="H55" s="3">
        <f t="shared" ref="H55:H71" si="39">C55*F55/(1+(1-G55)*C55*F55)</f>
        <v>1.8648888060049419E-3</v>
      </c>
      <c r="I55" s="3">
        <f t="shared" ref="I55:I72" si="40">1-H55</f>
        <v>0.99813511119399501</v>
      </c>
      <c r="J55" s="5">
        <f>I54*J54</f>
        <v>99422.299248989017</v>
      </c>
      <c r="K55" s="5">
        <f t="shared" ref="K55:K72" si="41">J55*H55</f>
        <v>185.41153293671317</v>
      </c>
      <c r="L55" s="5">
        <f t="shared" ref="L55:L71" si="42">C55*(J56+G55*K55)</f>
        <v>397244.20931690792</v>
      </c>
      <c r="M55" s="5">
        <f t="shared" si="32"/>
        <v>7499510.7050839085</v>
      </c>
      <c r="N55" s="33">
        <f t="shared" ref="N55:N72" si="43">M55/J55</f>
        <v>75.430871763511021</v>
      </c>
      <c r="O55" s="4"/>
      <c r="Q55" s="27" t="s">
        <v>36</v>
      </c>
      <c r="R55" s="29">
        <f t="shared" si="33"/>
        <v>99422.299248989017</v>
      </c>
      <c r="S55" s="29">
        <f t="shared" si="34"/>
        <v>397244.20931690792</v>
      </c>
      <c r="T55" s="35">
        <f t="shared" si="35"/>
        <v>75.430871763511021</v>
      </c>
      <c r="U55" s="42">
        <v>0.96170886472285344</v>
      </c>
      <c r="V55" s="43">
        <f>1-U55</f>
        <v>3.829113527714656E-2</v>
      </c>
      <c r="W55" s="29">
        <f t="shared" ref="W55:W72" si="44">S55*U55</f>
        <v>382033.27755989105</v>
      </c>
      <c r="X55" s="29">
        <f t="shared" si="36"/>
        <v>6639089.234356924</v>
      </c>
      <c r="Y55" s="35">
        <f t="shared" ref="Y55:Y72" si="45">X55/R55</f>
        <v>66.776661619243669</v>
      </c>
      <c r="Z55" s="36">
        <f t="shared" ref="Z55:Z72" si="46">T55-Y55</f>
        <v>8.6542101442673527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6681</v>
      </c>
      <c r="E56" s="49">
        <f t="shared" si="37"/>
        <v>3</v>
      </c>
      <c r="F56" s="3">
        <f t="shared" si="38"/>
        <v>4.4903457566232598E-4</v>
      </c>
      <c r="G56" s="2">
        <v>0.5</v>
      </c>
      <c r="H56" s="3">
        <f t="shared" si="39"/>
        <v>2.2426553038797934E-3</v>
      </c>
      <c r="I56" s="3">
        <f t="shared" si="40"/>
        <v>0.99775734469612021</v>
      </c>
      <c r="J56" s="5">
        <f t="shared" ref="J56:J72" si="47">I55*J55</f>
        <v>99236.887716052297</v>
      </c>
      <c r="K56" s="5">
        <f t="shared" si="41"/>
        <v>222.5541325769282</v>
      </c>
      <c r="L56" s="5">
        <f t="shared" si="42"/>
        <v>495628.05324881914</v>
      </c>
      <c r="M56" s="5">
        <f t="shared" si="32"/>
        <v>7102266.4957670011</v>
      </c>
      <c r="N56" s="33">
        <f t="shared" si="43"/>
        <v>71.568815379305349</v>
      </c>
      <c r="O56" s="4"/>
      <c r="Q56" s="27" t="s">
        <v>38</v>
      </c>
      <c r="R56" s="29">
        <f t="shared" si="33"/>
        <v>99236.887716052297</v>
      </c>
      <c r="S56" s="29">
        <f t="shared" si="34"/>
        <v>495628.05324881914</v>
      </c>
      <c r="T56" s="35">
        <f t="shared" si="35"/>
        <v>71.568815379305349</v>
      </c>
      <c r="U56" s="42">
        <v>0.96170886472285344</v>
      </c>
      <c r="V56" s="43">
        <f>1-U56</f>
        <v>3.829113527714656E-2</v>
      </c>
      <c r="W56" s="29">
        <f t="shared" si="44"/>
        <v>476649.8924147198</v>
      </c>
      <c r="X56" s="29">
        <f t="shared" si="36"/>
        <v>6257055.9567970326</v>
      </c>
      <c r="Y56" s="35">
        <f t="shared" si="45"/>
        <v>63.051714949993418</v>
      </c>
      <c r="Z56" s="36">
        <f t="shared" si="46"/>
        <v>8.517100429311931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6777</v>
      </c>
      <c r="E57" s="49">
        <f t="shared" si="37"/>
        <v>3</v>
      </c>
      <c r="F57" s="3">
        <f t="shared" si="38"/>
        <v>4.4267374944665782E-4</v>
      </c>
      <c r="G57" s="2">
        <v>0.5</v>
      </c>
      <c r="H57" s="3">
        <f t="shared" si="39"/>
        <v>2.2109219544550075E-3</v>
      </c>
      <c r="I57" s="3">
        <f t="shared" si="40"/>
        <v>0.99778907804554495</v>
      </c>
      <c r="J57" s="5">
        <f t="shared" si="47"/>
        <v>99014.333583475367</v>
      </c>
      <c r="K57" s="5">
        <f t="shared" si="41"/>
        <v>218.91296392543745</v>
      </c>
      <c r="L57" s="5">
        <f t="shared" si="42"/>
        <v>494524.38550756319</v>
      </c>
      <c r="M57" s="5">
        <f t="shared" si="32"/>
        <v>6606638.4425181821</v>
      </c>
      <c r="N57" s="33">
        <f t="shared" si="43"/>
        <v>66.724061087058331</v>
      </c>
      <c r="O57" s="4"/>
      <c r="Q57" s="27" t="s">
        <v>40</v>
      </c>
      <c r="R57" s="29">
        <f t="shared" si="33"/>
        <v>99014.333583475367</v>
      </c>
      <c r="S57" s="29">
        <f t="shared" si="34"/>
        <v>494524.38550756319</v>
      </c>
      <c r="T57" s="35">
        <f t="shared" si="35"/>
        <v>66.724061087058331</v>
      </c>
      <c r="U57" s="42">
        <v>0.96170886472285344</v>
      </c>
      <c r="V57" s="43">
        <f>1-U57</f>
        <v>3.829113527714656E-2</v>
      </c>
      <c r="W57" s="29">
        <f t="shared" si="44"/>
        <v>475588.48536424531</v>
      </c>
      <c r="X57" s="29">
        <f t="shared" si="36"/>
        <v>5780406.0643823128</v>
      </c>
      <c r="Y57" s="35">
        <f t="shared" si="45"/>
        <v>58.379487647705709</v>
      </c>
      <c r="Z57" s="36">
        <f t="shared" si="46"/>
        <v>8.3445734393526223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7064</v>
      </c>
      <c r="E58" s="49">
        <f t="shared" si="37"/>
        <v>5</v>
      </c>
      <c r="F58" s="3">
        <f t="shared" si="38"/>
        <v>7.0781426953567381E-4</v>
      </c>
      <c r="G58" s="2">
        <v>0.5</v>
      </c>
      <c r="H58" s="3">
        <f t="shared" si="39"/>
        <v>3.5328198968416591E-3</v>
      </c>
      <c r="I58" s="3">
        <f t="shared" si="40"/>
        <v>0.99646718010315838</v>
      </c>
      <c r="J58" s="5">
        <f t="shared" si="47"/>
        <v>98795.420619549928</v>
      </c>
      <c r="K58" s="5">
        <f t="shared" si="41"/>
        <v>349.02642768158671</v>
      </c>
      <c r="L58" s="5">
        <f t="shared" si="42"/>
        <v>493104.53702854569</v>
      </c>
      <c r="M58" s="5">
        <f t="shared" si="32"/>
        <v>6112114.057010619</v>
      </c>
      <c r="N58" s="33">
        <f t="shared" si="43"/>
        <v>61.86637010785838</v>
      </c>
      <c r="O58" s="4"/>
      <c r="Q58" s="27" t="s">
        <v>42</v>
      </c>
      <c r="R58" s="29">
        <f t="shared" si="33"/>
        <v>98795.420619549928</v>
      </c>
      <c r="S58" s="29">
        <f t="shared" si="34"/>
        <v>493104.53702854569</v>
      </c>
      <c r="T58" s="35">
        <f t="shared" si="35"/>
        <v>61.86637010785838</v>
      </c>
      <c r="U58" s="42">
        <v>0.96170886472285344</v>
      </c>
      <c r="V58" s="43">
        <f>1-U58</f>
        <v>3.829113527714656E-2</v>
      </c>
      <c r="W58" s="29">
        <f t="shared" si="44"/>
        <v>474223.00449541095</v>
      </c>
      <c r="X58" s="29">
        <f t="shared" si="36"/>
        <v>5304817.5790180676</v>
      </c>
      <c r="Y58" s="35">
        <f t="shared" si="45"/>
        <v>53.694974379898888</v>
      </c>
      <c r="Z58" s="36">
        <f t="shared" si="46"/>
        <v>8.1713957279594922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8215</v>
      </c>
      <c r="E59" s="49">
        <f t="shared" si="37"/>
        <v>11</v>
      </c>
      <c r="F59" s="3">
        <f t="shared" si="38"/>
        <v>1.3390139987827145E-3</v>
      </c>
      <c r="G59" s="2">
        <v>0.5</v>
      </c>
      <c r="H59" s="3">
        <f t="shared" si="39"/>
        <v>6.6727327873824689E-3</v>
      </c>
      <c r="I59" s="3">
        <f t="shared" si="40"/>
        <v>0.99332726721261755</v>
      </c>
      <c r="J59" s="5">
        <f t="shared" si="47"/>
        <v>98446.394191868341</v>
      </c>
      <c r="K59" s="5">
        <f t="shared" si="41"/>
        <v>656.90648232365891</v>
      </c>
      <c r="L59" s="5">
        <f t="shared" si="42"/>
        <v>490589.70475353254</v>
      </c>
      <c r="M59" s="5">
        <f t="shared" si="32"/>
        <v>5619009.5199820735</v>
      </c>
      <c r="N59" s="33">
        <f t="shared" si="43"/>
        <v>57.076844369036351</v>
      </c>
      <c r="O59" s="4"/>
      <c r="Q59" s="27" t="s">
        <v>44</v>
      </c>
      <c r="R59" s="29">
        <f t="shared" si="33"/>
        <v>98446.394191868341</v>
      </c>
      <c r="S59" s="29">
        <f t="shared" si="34"/>
        <v>490589.70475353254</v>
      </c>
      <c r="T59" s="35">
        <f t="shared" si="35"/>
        <v>57.076844369036351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472482.86741118046</v>
      </c>
      <c r="X59" s="29">
        <f t="shared" si="36"/>
        <v>4830594.5745226564</v>
      </c>
      <c r="Y59" s="35">
        <f t="shared" si="45"/>
        <v>49.068273288994291</v>
      </c>
      <c r="Z59" s="36">
        <f t="shared" si="46"/>
        <v>8.00857108004206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9317</v>
      </c>
      <c r="E60" s="49">
        <f t="shared" si="37"/>
        <v>11</v>
      </c>
      <c r="F60" s="3">
        <f t="shared" si="38"/>
        <v>1.1806375442739079E-3</v>
      </c>
      <c r="G60" s="2">
        <v>0.5</v>
      </c>
      <c r="H60" s="3">
        <f t="shared" si="39"/>
        <v>5.885815185403178E-3</v>
      </c>
      <c r="I60" s="3">
        <f t="shared" si="40"/>
        <v>0.99411418481459679</v>
      </c>
      <c r="J60" s="5">
        <f t="shared" si="47"/>
        <v>97789.487709544686</v>
      </c>
      <c r="K60" s="5">
        <f t="shared" si="41"/>
        <v>575.57085173363555</v>
      </c>
      <c r="L60" s="5">
        <f t="shared" si="42"/>
        <v>487508.51141838939</v>
      </c>
      <c r="M60" s="5">
        <f t="shared" si="32"/>
        <v>5128419.8152285414</v>
      </c>
      <c r="N60" s="33">
        <f t="shared" si="43"/>
        <v>52.44346744571385</v>
      </c>
      <c r="O60" s="4"/>
      <c r="Q60" s="27" t="s">
        <v>46</v>
      </c>
      <c r="R60" s="29">
        <f t="shared" si="33"/>
        <v>97789.487709544686</v>
      </c>
      <c r="S60" s="29">
        <f t="shared" si="34"/>
        <v>487508.51141838939</v>
      </c>
      <c r="T60" s="35">
        <f t="shared" si="35"/>
        <v>52.44346744571385</v>
      </c>
      <c r="U60" s="42">
        <v>0.95736753435116873</v>
      </c>
      <c r="V60" s="43">
        <f t="shared" si="48"/>
        <v>4.2632465648831275E-2</v>
      </c>
      <c r="W60" s="29">
        <f t="shared" si="44"/>
        <v>466724.82155183202</v>
      </c>
      <c r="X60" s="29">
        <f t="shared" si="36"/>
        <v>4358111.707111476</v>
      </c>
      <c r="Y60" s="35">
        <f t="shared" si="45"/>
        <v>44.566259719613043</v>
      </c>
      <c r="Z60" s="36">
        <f t="shared" si="46"/>
        <v>7.8772077261008064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8492</v>
      </c>
      <c r="E61" s="49">
        <f t="shared" si="37"/>
        <v>21</v>
      </c>
      <c r="F61" s="3">
        <f t="shared" si="38"/>
        <v>2.4729156853509184E-3</v>
      </c>
      <c r="G61" s="2">
        <v>0.5</v>
      </c>
      <c r="H61" s="3">
        <f t="shared" si="39"/>
        <v>1.2288606706068229E-2</v>
      </c>
      <c r="I61" s="3">
        <f t="shared" si="40"/>
        <v>0.98771139329393176</v>
      </c>
      <c r="J61" s="5">
        <f t="shared" si="47"/>
        <v>97213.916857811055</v>
      </c>
      <c r="K61" s="5">
        <f t="shared" si="41"/>
        <v>1194.6235906220561</v>
      </c>
      <c r="L61" s="5">
        <f t="shared" si="42"/>
        <v>483083.02531250019</v>
      </c>
      <c r="M61" s="5">
        <f t="shared" si="32"/>
        <v>4640911.3038101522</v>
      </c>
      <c r="N61" s="33">
        <f t="shared" si="43"/>
        <v>47.73916589121837</v>
      </c>
      <c r="O61" s="4"/>
      <c r="Q61" s="27" t="s">
        <v>48</v>
      </c>
      <c r="R61" s="29">
        <f t="shared" si="33"/>
        <v>97213.916857811055</v>
      </c>
      <c r="S61" s="29">
        <f t="shared" si="34"/>
        <v>483083.02531250019</v>
      </c>
      <c r="T61" s="35">
        <f t="shared" si="35"/>
        <v>47.73916589121837</v>
      </c>
      <c r="U61" s="42">
        <v>0.95681081085376496</v>
      </c>
      <c r="V61" s="43">
        <f t="shared" si="48"/>
        <v>4.3189189146235041E-2</v>
      </c>
      <c r="W61" s="29">
        <f t="shared" si="44"/>
        <v>462219.06115894316</v>
      </c>
      <c r="X61" s="29">
        <f t="shared" si="36"/>
        <v>3891386.8855596436</v>
      </c>
      <c r="Y61" s="35">
        <f t="shared" si="45"/>
        <v>40.029113231301451</v>
      </c>
      <c r="Z61" s="36">
        <f t="shared" si="46"/>
        <v>7.7100526599169186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9152</v>
      </c>
      <c r="E62" s="49">
        <f t="shared" si="37"/>
        <v>19</v>
      </c>
      <c r="F62" s="3">
        <f t="shared" si="38"/>
        <v>2.076048951048951E-3</v>
      </c>
      <c r="G62" s="2">
        <v>0.5</v>
      </c>
      <c r="H62" s="3">
        <f t="shared" si="39"/>
        <v>1.0326648187401491E-2</v>
      </c>
      <c r="I62" s="3">
        <f t="shared" si="40"/>
        <v>0.98967335181259852</v>
      </c>
      <c r="J62" s="5">
        <f t="shared" si="47"/>
        <v>96019.293267189001</v>
      </c>
      <c r="K62" s="5">
        <f t="shared" si="41"/>
        <v>991.55746077318952</v>
      </c>
      <c r="L62" s="5">
        <f t="shared" si="42"/>
        <v>477617.57268401206</v>
      </c>
      <c r="M62" s="5">
        <f t="shared" si="32"/>
        <v>4157828.2784976522</v>
      </c>
      <c r="N62" s="33">
        <f t="shared" si="43"/>
        <v>43.302008763257938</v>
      </c>
      <c r="O62" s="4"/>
      <c r="Q62" s="27" t="s">
        <v>50</v>
      </c>
      <c r="R62" s="29">
        <f t="shared" si="33"/>
        <v>96019.293267189001</v>
      </c>
      <c r="S62" s="29">
        <f t="shared" si="34"/>
        <v>477617.57268401206</v>
      </c>
      <c r="T62" s="35">
        <f t="shared" si="35"/>
        <v>43.302008763257938</v>
      </c>
      <c r="U62" s="42">
        <v>0.94800928093814252</v>
      </c>
      <c r="V62" s="43">
        <f t="shared" si="48"/>
        <v>5.1990719061857482E-2</v>
      </c>
      <c r="W62" s="29">
        <f t="shared" si="44"/>
        <v>452785.89164359128</v>
      </c>
      <c r="X62" s="29">
        <f t="shared" si="36"/>
        <v>3429167.8244007006</v>
      </c>
      <c r="Y62" s="35">
        <f t="shared" si="45"/>
        <v>35.713320810001115</v>
      </c>
      <c r="Z62" s="36">
        <f t="shared" si="46"/>
        <v>7.588687953256823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10329</v>
      </c>
      <c r="E63" s="49">
        <f t="shared" si="37"/>
        <v>33</v>
      </c>
      <c r="F63" s="3">
        <f t="shared" si="38"/>
        <v>3.1948881789137379E-3</v>
      </c>
      <c r="G63" s="2">
        <v>0.5</v>
      </c>
      <c r="H63" s="3">
        <f t="shared" si="39"/>
        <v>1.5847860538827255E-2</v>
      </c>
      <c r="I63" s="3">
        <f t="shared" si="40"/>
        <v>0.98415213946117275</v>
      </c>
      <c r="J63" s="5">
        <f t="shared" si="47"/>
        <v>95027.735806415818</v>
      </c>
      <c r="K63" s="5">
        <f t="shared" si="41"/>
        <v>1505.986304380599</v>
      </c>
      <c r="L63" s="5">
        <f t="shared" si="42"/>
        <v>471373.71327112766</v>
      </c>
      <c r="M63" s="5">
        <f t="shared" si="32"/>
        <v>3680210.7058136403</v>
      </c>
      <c r="N63" s="33">
        <f t="shared" si="43"/>
        <v>38.727753266801187</v>
      </c>
      <c r="O63" s="4"/>
      <c r="Q63" s="27" t="s">
        <v>52</v>
      </c>
      <c r="R63" s="29">
        <f t="shared" si="33"/>
        <v>95027.735806415818</v>
      </c>
      <c r="S63" s="29">
        <f t="shared" si="34"/>
        <v>471373.71327112766</v>
      </c>
      <c r="T63" s="35">
        <f t="shared" si="35"/>
        <v>38.727753266801187</v>
      </c>
      <c r="U63" s="42">
        <v>0.94216194080535964</v>
      </c>
      <c r="V63" s="43">
        <f t="shared" si="48"/>
        <v>5.7838059194640357E-2</v>
      </c>
      <c r="W63" s="29">
        <f t="shared" si="44"/>
        <v>444110.37254015473</v>
      </c>
      <c r="X63" s="29">
        <f t="shared" si="36"/>
        <v>2976381.9327571094</v>
      </c>
      <c r="Y63" s="35">
        <f t="shared" si="45"/>
        <v>31.321191728911618</v>
      </c>
      <c r="Z63" s="36">
        <f t="shared" si="46"/>
        <v>7.4065615378895693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10818</v>
      </c>
      <c r="E64" s="49">
        <f t="shared" si="37"/>
        <v>56</v>
      </c>
      <c r="F64" s="3">
        <f t="shared" si="38"/>
        <v>5.1765575892031802E-3</v>
      </c>
      <c r="G64" s="2">
        <v>0.5</v>
      </c>
      <c r="H64" s="3">
        <f t="shared" si="39"/>
        <v>2.555210804891404E-2</v>
      </c>
      <c r="I64" s="3">
        <f t="shared" si="40"/>
        <v>0.97444789195108594</v>
      </c>
      <c r="J64" s="5">
        <f t="shared" si="47"/>
        <v>93521.749502035222</v>
      </c>
      <c r="K64" s="5">
        <f t="shared" si="41"/>
        <v>2389.677848199477</v>
      </c>
      <c r="L64" s="5">
        <f t="shared" si="42"/>
        <v>461634.55288967735</v>
      </c>
      <c r="M64" s="5">
        <f t="shared" si="32"/>
        <v>3208836.9925425127</v>
      </c>
      <c r="N64" s="33">
        <f t="shared" si="43"/>
        <v>34.311130936153859</v>
      </c>
      <c r="O64" s="4"/>
      <c r="Q64" s="27" t="s">
        <v>54</v>
      </c>
      <c r="R64" s="29">
        <f t="shared" si="33"/>
        <v>93521.749502035222</v>
      </c>
      <c r="S64" s="29">
        <f t="shared" si="34"/>
        <v>461634.55288967735</v>
      </c>
      <c r="T64" s="35">
        <f t="shared" si="35"/>
        <v>34.311130936153859</v>
      </c>
      <c r="U64" s="42">
        <v>0.92489605986448908</v>
      </c>
      <c r="V64" s="43">
        <f t="shared" si="48"/>
        <v>7.5103940135510916E-2</v>
      </c>
      <c r="W64" s="29">
        <f t="shared" si="44"/>
        <v>426963.97906496766</v>
      </c>
      <c r="X64" s="29">
        <f t="shared" si="36"/>
        <v>2532271.5602169544</v>
      </c>
      <c r="Y64" s="35">
        <f t="shared" si="45"/>
        <v>27.076819816783338</v>
      </c>
      <c r="Z64" s="36">
        <f t="shared" si="46"/>
        <v>7.2343111193705205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10795</v>
      </c>
      <c r="E65" s="49">
        <f t="shared" si="37"/>
        <v>62</v>
      </c>
      <c r="F65" s="3">
        <f t="shared" si="38"/>
        <v>5.7433997220935618E-3</v>
      </c>
      <c r="G65" s="2">
        <v>0.5</v>
      </c>
      <c r="H65" s="3">
        <f t="shared" si="39"/>
        <v>2.8310502283105023E-2</v>
      </c>
      <c r="I65" s="3">
        <f t="shared" si="40"/>
        <v>0.97168949771689495</v>
      </c>
      <c r="J65" s="5">
        <f t="shared" si="47"/>
        <v>91132.071653835737</v>
      </c>
      <c r="K65" s="5">
        <f t="shared" si="41"/>
        <v>2579.994722620007</v>
      </c>
      <c r="L65" s="5">
        <f t="shared" si="42"/>
        <v>449210.37146262859</v>
      </c>
      <c r="M65" s="5">
        <f t="shared" si="32"/>
        <v>2747202.4396528355</v>
      </c>
      <c r="N65" s="33">
        <f t="shared" si="43"/>
        <v>30.145286832587946</v>
      </c>
      <c r="O65" s="4"/>
      <c r="Q65" s="27" t="s">
        <v>56</v>
      </c>
      <c r="R65" s="29">
        <f t="shared" si="33"/>
        <v>91132.071653835737</v>
      </c>
      <c r="S65" s="29">
        <f t="shared" si="34"/>
        <v>449210.37146262859</v>
      </c>
      <c r="T65" s="35">
        <f t="shared" si="35"/>
        <v>30.145286832587946</v>
      </c>
      <c r="U65" s="42">
        <v>0.89970667843387275</v>
      </c>
      <c r="V65" s="43">
        <f t="shared" si="48"/>
        <v>0.10029332156612725</v>
      </c>
      <c r="W65" s="29">
        <f t="shared" si="44"/>
        <v>404157.57122668769</v>
      </c>
      <c r="X65" s="29">
        <f t="shared" si="36"/>
        <v>2105307.581151987</v>
      </c>
      <c r="Y65" s="35">
        <f t="shared" si="45"/>
        <v>23.101719767207495</v>
      </c>
      <c r="Z65" s="36">
        <f t="shared" si="46"/>
        <v>7.0435670653804507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8673</v>
      </c>
      <c r="E66" s="49">
        <f t="shared" si="37"/>
        <v>73</v>
      </c>
      <c r="F66" s="3">
        <f t="shared" si="38"/>
        <v>8.4169260924708868E-3</v>
      </c>
      <c r="G66" s="2">
        <v>0.5</v>
      </c>
      <c r="H66" s="3">
        <f t="shared" si="39"/>
        <v>4.1217322567895655E-2</v>
      </c>
      <c r="I66" s="3">
        <f t="shared" si="40"/>
        <v>0.95878267743210432</v>
      </c>
      <c r="J66" s="5">
        <f t="shared" si="47"/>
        <v>88552.076931215721</v>
      </c>
      <c r="K66" s="5">
        <f t="shared" si="41"/>
        <v>3649.8795189310299</v>
      </c>
      <c r="L66" s="5">
        <f t="shared" si="42"/>
        <v>433635.68585875101</v>
      </c>
      <c r="M66" s="5">
        <f t="shared" si="32"/>
        <v>2297992.0681902068</v>
      </c>
      <c r="N66" s="33">
        <f t="shared" si="43"/>
        <v>25.950741618123875</v>
      </c>
      <c r="O66" s="4"/>
      <c r="Q66" s="27" t="s">
        <v>58</v>
      </c>
      <c r="R66" s="29">
        <f t="shared" si="33"/>
        <v>88552.076931215721</v>
      </c>
      <c r="S66" s="29">
        <f t="shared" si="34"/>
        <v>433635.68585875101</v>
      </c>
      <c r="T66" s="35">
        <f t="shared" si="35"/>
        <v>25.950741618123875</v>
      </c>
      <c r="U66" s="42">
        <v>0.86438699185239576</v>
      </c>
      <c r="V66" s="43">
        <f t="shared" si="48"/>
        <v>0.13561300814760424</v>
      </c>
      <c r="W66" s="29">
        <f t="shared" si="44"/>
        <v>374829.04605929623</v>
      </c>
      <c r="X66" s="29">
        <f t="shared" si="36"/>
        <v>1701150.0099252993</v>
      </c>
      <c r="Y66" s="35">
        <f t="shared" si="45"/>
        <v>19.210729650606563</v>
      </c>
      <c r="Z66" s="36">
        <f t="shared" si="46"/>
        <v>6.7400119675173116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7262</v>
      </c>
      <c r="E67" s="49">
        <f t="shared" si="37"/>
        <v>78</v>
      </c>
      <c r="F67" s="3">
        <f t="shared" si="38"/>
        <v>1.0740842743045993E-2</v>
      </c>
      <c r="G67" s="2">
        <v>0.5</v>
      </c>
      <c r="H67" s="3">
        <f t="shared" si="39"/>
        <v>5.2299852487595548E-2</v>
      </c>
      <c r="I67" s="3">
        <f t="shared" si="40"/>
        <v>0.9477001475124045</v>
      </c>
      <c r="J67" s="5">
        <f t="shared" si="47"/>
        <v>84902.197412284688</v>
      </c>
      <c r="K67" s="5">
        <f t="shared" si="41"/>
        <v>4440.372400535206</v>
      </c>
      <c r="L67" s="5">
        <f t="shared" si="42"/>
        <v>413410.05606008548</v>
      </c>
      <c r="M67" s="5">
        <f t="shared" si="32"/>
        <v>1864356.3823314558</v>
      </c>
      <c r="N67" s="33">
        <f t="shared" si="43"/>
        <v>21.958870784912076</v>
      </c>
      <c r="O67" s="4"/>
      <c r="Q67" s="27" t="s">
        <v>60</v>
      </c>
      <c r="R67" s="29">
        <f t="shared" si="33"/>
        <v>84902.197412284688</v>
      </c>
      <c r="S67" s="29">
        <f t="shared" si="34"/>
        <v>413410.05606008548</v>
      </c>
      <c r="T67" s="35">
        <f t="shared" si="35"/>
        <v>21.958870784912076</v>
      </c>
      <c r="U67" s="42">
        <v>0.82345390469096191</v>
      </c>
      <c r="V67" s="43">
        <f t="shared" si="48"/>
        <v>0.17654609530903809</v>
      </c>
      <c r="W67" s="29">
        <f t="shared" si="44"/>
        <v>340424.12490118685</v>
      </c>
      <c r="X67" s="29">
        <f t="shared" si="36"/>
        <v>1326320.9638660031</v>
      </c>
      <c r="Y67" s="35">
        <f t="shared" si="45"/>
        <v>15.621750723663776</v>
      </c>
      <c r="Z67" s="36">
        <f t="shared" si="46"/>
        <v>6.3371200612482994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5587</v>
      </c>
      <c r="E68" s="49">
        <f t="shared" si="37"/>
        <v>93</v>
      </c>
      <c r="F68" s="3">
        <f t="shared" si="38"/>
        <v>1.6645784857705386E-2</v>
      </c>
      <c r="G68" s="2">
        <v>0.5</v>
      </c>
      <c r="H68" s="3">
        <f t="shared" si="39"/>
        <v>7.9903771801701162E-2</v>
      </c>
      <c r="I68" s="3">
        <f t="shared" si="40"/>
        <v>0.92009622819829884</v>
      </c>
      <c r="J68" s="5">
        <f t="shared" si="47"/>
        <v>80461.82501174949</v>
      </c>
      <c r="K68" s="5">
        <f t="shared" si="41"/>
        <v>6429.2033044872423</v>
      </c>
      <c r="L68" s="5">
        <f t="shared" si="42"/>
        <v>386236.11679752939</v>
      </c>
      <c r="M68" s="5">
        <f t="shared" si="32"/>
        <v>1450946.3262713703</v>
      </c>
      <c r="N68" s="33">
        <f t="shared" si="43"/>
        <v>18.032729509422573</v>
      </c>
      <c r="O68" s="4"/>
      <c r="Q68" s="27" t="s">
        <v>62</v>
      </c>
      <c r="R68" s="29">
        <f t="shared" si="33"/>
        <v>80461.82501174949</v>
      </c>
      <c r="S68" s="29">
        <f t="shared" si="34"/>
        <v>386236.11679752939</v>
      </c>
      <c r="T68" s="35">
        <f t="shared" si="35"/>
        <v>18.032729509422573</v>
      </c>
      <c r="U68" s="42">
        <v>0.7557222850963411</v>
      </c>
      <c r="V68" s="43">
        <f t="shared" si="48"/>
        <v>0.2442777149036589</v>
      </c>
      <c r="W68" s="29">
        <f t="shared" si="44"/>
        <v>291887.24077296618</v>
      </c>
      <c r="X68" s="29">
        <f t="shared" si="36"/>
        <v>985896.83896481618</v>
      </c>
      <c r="Y68" s="35">
        <f t="shared" si="45"/>
        <v>12.252976350223848</v>
      </c>
      <c r="Z68" s="36">
        <f t="shared" si="46"/>
        <v>5.7797531591987248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4187</v>
      </c>
      <c r="E69" s="49">
        <f t="shared" si="37"/>
        <v>125</v>
      </c>
      <c r="F69" s="3">
        <f t="shared" si="38"/>
        <v>2.9854310962502986E-2</v>
      </c>
      <c r="G69" s="2">
        <v>0.5</v>
      </c>
      <c r="H69" s="3">
        <f t="shared" si="39"/>
        <v>0.13890432270252251</v>
      </c>
      <c r="I69" s="3">
        <f t="shared" si="40"/>
        <v>0.86109567729747749</v>
      </c>
      <c r="J69" s="5">
        <f t="shared" si="47"/>
        <v>74032.621707262253</v>
      </c>
      <c r="K69" s="5">
        <f t="shared" si="41"/>
        <v>10283.45117613933</v>
      </c>
      <c r="L69" s="5">
        <f t="shared" si="42"/>
        <v>344454.48059596296</v>
      </c>
      <c r="M69" s="5">
        <f t="shared" si="32"/>
        <v>1064710.2094738409</v>
      </c>
      <c r="N69" s="33">
        <f t="shared" si="43"/>
        <v>14.381635891322187</v>
      </c>
      <c r="O69" s="4"/>
      <c r="Q69" s="27" t="s">
        <v>64</v>
      </c>
      <c r="R69" s="29">
        <f t="shared" si="33"/>
        <v>74032.621707262253</v>
      </c>
      <c r="S69" s="29">
        <f t="shared" si="34"/>
        <v>344454.48059596296</v>
      </c>
      <c r="T69" s="35">
        <f t="shared" si="35"/>
        <v>14.381635891322187</v>
      </c>
      <c r="U69" s="42">
        <v>0.69850988448397933</v>
      </c>
      <c r="V69" s="43">
        <f t="shared" si="48"/>
        <v>0.30149011551602067</v>
      </c>
      <c r="W69" s="29">
        <f t="shared" si="44"/>
        <v>240604.85945107517</v>
      </c>
      <c r="X69" s="29">
        <f t="shared" si="36"/>
        <v>694009.59819185</v>
      </c>
      <c r="Y69" s="35">
        <f t="shared" si="45"/>
        <v>9.3743755413131744</v>
      </c>
      <c r="Z69" s="36">
        <f t="shared" si="46"/>
        <v>5.0072603500090125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2616</v>
      </c>
      <c r="E70" s="49">
        <f t="shared" si="37"/>
        <v>137</v>
      </c>
      <c r="F70" s="3">
        <f t="shared" si="38"/>
        <v>5.2370030581039756E-2</v>
      </c>
      <c r="G70" s="2">
        <v>0.5</v>
      </c>
      <c r="H70" s="3">
        <f t="shared" si="39"/>
        <v>0.23153625147878992</v>
      </c>
      <c r="I70" s="3">
        <f t="shared" si="40"/>
        <v>0.76846374852121002</v>
      </c>
      <c r="J70" s="5">
        <f t="shared" si="47"/>
        <v>63749.170531122923</v>
      </c>
      <c r="K70" s="5">
        <f t="shared" si="41"/>
        <v>14760.24397965834</v>
      </c>
      <c r="L70" s="5">
        <f t="shared" si="42"/>
        <v>281845.24270646874</v>
      </c>
      <c r="M70" s="5">
        <f t="shared" si="32"/>
        <v>720255.72887787782</v>
      </c>
      <c r="N70" s="33">
        <f t="shared" si="43"/>
        <v>11.298276085431455</v>
      </c>
      <c r="O70" s="4"/>
      <c r="Q70" s="27" t="s">
        <v>66</v>
      </c>
      <c r="R70" s="29">
        <f t="shared" si="33"/>
        <v>63749.170531122923</v>
      </c>
      <c r="S70" s="29">
        <f t="shared" si="34"/>
        <v>281845.24270646874</v>
      </c>
      <c r="T70" s="35">
        <f t="shared" si="35"/>
        <v>11.298276085431455</v>
      </c>
      <c r="U70" s="42">
        <v>0.67065690345363116</v>
      </c>
      <c r="V70" s="43">
        <f t="shared" si="48"/>
        <v>0.32934309654636884</v>
      </c>
      <c r="W70" s="29">
        <f t="shared" si="44"/>
        <v>189021.45772665745</v>
      </c>
      <c r="X70" s="29">
        <f t="shared" si="36"/>
        <v>453404.73874077486</v>
      </c>
      <c r="Y70" s="35">
        <f t="shared" si="45"/>
        <v>7.1123237363444369</v>
      </c>
      <c r="Z70" s="36">
        <f t="shared" si="46"/>
        <v>4.1859523490870183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1572</v>
      </c>
      <c r="E71" s="49">
        <f t="shared" si="49"/>
        <v>139</v>
      </c>
      <c r="F71" s="3">
        <f t="shared" si="38"/>
        <v>8.8422391857506361E-2</v>
      </c>
      <c r="G71" s="2">
        <v>0.5</v>
      </c>
      <c r="H71" s="3">
        <f t="shared" si="39"/>
        <v>0.36207345662933055</v>
      </c>
      <c r="I71" s="3">
        <f t="shared" si="40"/>
        <v>0.63792654337066945</v>
      </c>
      <c r="J71" s="5">
        <f t="shared" si="47"/>
        <v>48988.926551464581</v>
      </c>
      <c r="K71" s="5">
        <f t="shared" si="41"/>
        <v>17737.589973049169</v>
      </c>
      <c r="L71" s="5">
        <f t="shared" si="42"/>
        <v>200600.6578247</v>
      </c>
      <c r="M71" s="5">
        <f>L71+M72</f>
        <v>438410.48617140902</v>
      </c>
      <c r="N71" s="33">
        <f t="shared" si="43"/>
        <v>8.9491751918843025</v>
      </c>
      <c r="O71" s="4"/>
      <c r="Q71" s="27" t="s">
        <v>68</v>
      </c>
      <c r="R71" s="29">
        <f t="shared" si="33"/>
        <v>48988.926551464581</v>
      </c>
      <c r="S71" s="29">
        <f t="shared" si="34"/>
        <v>200600.6578247</v>
      </c>
      <c r="T71" s="35">
        <f t="shared" si="35"/>
        <v>8.9491751918843025</v>
      </c>
      <c r="U71" s="42">
        <v>0.63527807449444496</v>
      </c>
      <c r="V71" s="43">
        <f t="shared" si="48"/>
        <v>0.36472192550555504</v>
      </c>
      <c r="W71" s="29">
        <f t="shared" si="44"/>
        <v>127437.19964519443</v>
      </c>
      <c r="X71" s="29">
        <f>X72+W71</f>
        <v>264383.28101411741</v>
      </c>
      <c r="Y71" s="35">
        <f t="shared" si="45"/>
        <v>5.3967967788878477</v>
      </c>
      <c r="Z71" s="36">
        <f t="shared" si="46"/>
        <v>3.5523784129964548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1111</v>
      </c>
      <c r="E72" s="50">
        <f t="shared" si="49"/>
        <v>146</v>
      </c>
      <c r="F72" s="17">
        <f t="shared" si="38"/>
        <v>0.13141314131413143</v>
      </c>
      <c r="G72" s="12"/>
      <c r="H72" s="17">
        <v>1</v>
      </c>
      <c r="I72" s="17">
        <f t="shared" si="40"/>
        <v>0</v>
      </c>
      <c r="J72" s="21">
        <f t="shared" si="47"/>
        <v>31251.336578415412</v>
      </c>
      <c r="K72" s="21">
        <f t="shared" si="41"/>
        <v>31251.336578415412</v>
      </c>
      <c r="L72" s="21">
        <f>K72/F72</f>
        <v>237809.82834670902</v>
      </c>
      <c r="M72" s="21">
        <f>L72</f>
        <v>237809.82834670902</v>
      </c>
      <c r="N72" s="34">
        <f t="shared" si="43"/>
        <v>7.6095890410958891</v>
      </c>
      <c r="O72" s="4"/>
      <c r="Q72" s="30" t="s">
        <v>69</v>
      </c>
      <c r="R72" s="31">
        <f t="shared" si="33"/>
        <v>31251.336578415412</v>
      </c>
      <c r="S72" s="31">
        <f t="shared" si="34"/>
        <v>237809.82834670902</v>
      </c>
      <c r="T72" s="38">
        <f t="shared" si="35"/>
        <v>7.6095890410958891</v>
      </c>
      <c r="U72" s="44">
        <v>0.57586384179742911</v>
      </c>
      <c r="V72" s="45">
        <f t="shared" si="48"/>
        <v>0.42413615820257089</v>
      </c>
      <c r="W72" s="31">
        <f t="shared" si="44"/>
        <v>136946.08136892301</v>
      </c>
      <c r="X72" s="31">
        <f>W72</f>
        <v>136946.08136892301</v>
      </c>
      <c r="Y72" s="38">
        <f t="shared" si="45"/>
        <v>4.3820871797050929</v>
      </c>
      <c r="Z72" s="37">
        <f t="shared" si="46"/>
        <v>3.2275018613907962</v>
      </c>
    </row>
    <row r="73" spans="1:26" s="2" customFormat="1" ht="13.2" x14ac:dyDescent="0.25">
      <c r="B73" s="2" t="s">
        <v>70</v>
      </c>
      <c r="D73" s="25">
        <f>SUM(D54:D72)</f>
        <v>123795</v>
      </c>
      <c r="E73" s="25">
        <f>SUM(E54:E72)</f>
        <v>1022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71.848994952299094</v>
      </c>
      <c r="F78" s="54">
        <f>$Y$4</f>
        <v>65.274423211921359</v>
      </c>
      <c r="G78" s="54">
        <f>E78-F78</f>
        <v>6.5745717403777348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80.51763435436078</v>
      </c>
      <c r="F79" s="54">
        <f>$Y$29</f>
        <v>70.993466115981278</v>
      </c>
      <c r="G79" s="54">
        <f t="shared" ref="G79:G80" si="50">E79-F79</f>
        <v>9.5241682383795023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75.991063145582004</v>
      </c>
      <c r="F80" s="54">
        <f>$Y$54</f>
        <v>67.348712148758267</v>
      </c>
      <c r="G80" s="54">
        <f t="shared" si="50"/>
        <v>8.6423509968237369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38" workbookViewId="0">
      <selection activeCell="D4" sqref="D4:D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9" t="s">
        <v>87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 x14ac:dyDescent="0.25">
      <c r="A2" s="7"/>
      <c r="B2" s="6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8" t="s">
        <v>15</v>
      </c>
      <c r="V2" s="68" t="s">
        <v>16</v>
      </c>
      <c r="W2" s="69" t="s">
        <v>17</v>
      </c>
      <c r="X2" s="69" t="s">
        <v>18</v>
      </c>
      <c r="Y2" s="70" t="s">
        <v>19</v>
      </c>
      <c r="Z2" s="70" t="s">
        <v>20</v>
      </c>
    </row>
    <row r="3" spans="1:26" s="10" customFormat="1" ht="23.25" customHeight="1" thickBot="1" x14ac:dyDescent="0.35">
      <c r="B3" s="6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69"/>
      <c r="X3" s="69"/>
      <c r="Y3" s="70"/>
      <c r="Z3" s="70"/>
    </row>
    <row r="4" spans="1:26" s="2" customFormat="1" x14ac:dyDescent="0.25">
      <c r="A4" s="2">
        <v>1</v>
      </c>
      <c r="B4" s="1">
        <v>0</v>
      </c>
      <c r="C4" s="1">
        <v>1</v>
      </c>
      <c r="D4">
        <v>484</v>
      </c>
      <c r="E4">
        <v>2</v>
      </c>
      <c r="F4" s="3">
        <f>E4/D4</f>
        <v>4.1322314049586778E-3</v>
      </c>
      <c r="G4" s="2">
        <v>0.3</v>
      </c>
      <c r="H4" s="18">
        <f>C4*F4/(1+(1-G4)*C4*F4)</f>
        <v>4.1203131437989289E-3</v>
      </c>
      <c r="I4" s="18">
        <f>1-H4</f>
        <v>0.9958796868562011</v>
      </c>
      <c r="J4" s="41">
        <v>100000</v>
      </c>
      <c r="K4" s="20">
        <f>J4*H4</f>
        <v>412.03131437989288</v>
      </c>
      <c r="L4" s="20">
        <f>C4*(J5+G4*K4)</f>
        <v>99711.578079934086</v>
      </c>
      <c r="M4" s="5">
        <f t="shared" ref="M4:M20" si="0">L4+M5</f>
        <v>7295776.5428637667</v>
      </c>
      <c r="N4" s="32">
        <f>M4/J4</f>
        <v>72.957765428637671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99711.578079934086</v>
      </c>
      <c r="T4" s="35">
        <f t="shared" ref="T4:T22" si="3">N4</f>
        <v>72.957765428637671</v>
      </c>
      <c r="U4" s="42">
        <v>0.96680194174873568</v>
      </c>
      <c r="V4" s="43">
        <f>1-U4</f>
        <v>3.3198058251264317E-2</v>
      </c>
      <c r="W4" s="29">
        <f>S4*U4</f>
        <v>96401.347302510942</v>
      </c>
      <c r="X4" s="29">
        <f t="shared" ref="X4:X20" si="4">X5+W4</f>
        <v>6597532.0648401501</v>
      </c>
      <c r="Y4" s="40">
        <f>X4/R4</f>
        <v>65.975320648401507</v>
      </c>
      <c r="Z4" s="36">
        <f>T4-Y4</f>
        <v>6.9824447802361647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2058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99587.968685620115</v>
      </c>
      <c r="K5" s="5">
        <f t="shared" ref="K5:K22" si="8">J5*H5</f>
        <v>0</v>
      </c>
      <c r="L5" s="5">
        <f t="shared" ref="L5:L21" si="9">C5*(J6+G5*K5)</f>
        <v>398351.87474248046</v>
      </c>
      <c r="M5" s="5">
        <f t="shared" si="0"/>
        <v>7196064.9647838324</v>
      </c>
      <c r="N5" s="33">
        <f t="shared" ref="N5:N22" si="10">M5/J5</f>
        <v>72.258376787465281</v>
      </c>
      <c r="O5" s="4"/>
      <c r="Q5" s="27" t="s">
        <v>36</v>
      </c>
      <c r="R5" s="29">
        <f t="shared" si="1"/>
        <v>99587.968685620115</v>
      </c>
      <c r="S5" s="29">
        <f t="shared" si="2"/>
        <v>398351.87474248046</v>
      </c>
      <c r="T5" s="35">
        <f t="shared" si="3"/>
        <v>72.258376787465281</v>
      </c>
      <c r="U5" s="42">
        <v>0.96680194174873568</v>
      </c>
      <c r="V5" s="43">
        <f>1-U5</f>
        <v>3.3198058251264317E-2</v>
      </c>
      <c r="W5" s="29">
        <f t="shared" ref="W5:W22" si="11">S5*U5</f>
        <v>385127.36600027926</v>
      </c>
      <c r="X5" s="29">
        <f t="shared" si="4"/>
        <v>6501130.7175376387</v>
      </c>
      <c r="Y5" s="35">
        <f t="shared" ref="Y5:Y22" si="12">X5/R5</f>
        <v>65.280282380901312</v>
      </c>
      <c r="Z5" s="36">
        <f t="shared" ref="Z5:Z22" si="13">T5-Y5</f>
        <v>6.9780944065639687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3387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99587.968685620115</v>
      </c>
      <c r="K6" s="5">
        <f t="shared" si="8"/>
        <v>0</v>
      </c>
      <c r="L6" s="5">
        <f t="shared" si="9"/>
        <v>497939.84342810058</v>
      </c>
      <c r="M6" s="5">
        <f t="shared" si="0"/>
        <v>6797713.0900413524</v>
      </c>
      <c r="N6" s="33">
        <f t="shared" si="10"/>
        <v>68.258376787465295</v>
      </c>
      <c r="O6" s="4"/>
      <c r="Q6" s="27" t="s">
        <v>38</v>
      </c>
      <c r="R6" s="29">
        <f t="shared" si="1"/>
        <v>99587.968685620115</v>
      </c>
      <c r="S6" s="29">
        <f t="shared" si="2"/>
        <v>497939.84342810058</v>
      </c>
      <c r="T6" s="35">
        <f t="shared" si="3"/>
        <v>68.258376787465295</v>
      </c>
      <c r="U6" s="42">
        <v>0.96680194174873568</v>
      </c>
      <c r="V6" s="43">
        <f>1-U6</f>
        <v>3.3198058251264317E-2</v>
      </c>
      <c r="W6" s="29">
        <f t="shared" si="11"/>
        <v>481409.20750034903</v>
      </c>
      <c r="X6" s="29">
        <f t="shared" si="4"/>
        <v>6116003.3515373599</v>
      </c>
      <c r="Y6" s="35">
        <f t="shared" si="12"/>
        <v>61.413074613906375</v>
      </c>
      <c r="Z6" s="36">
        <f t="shared" si="13"/>
        <v>6.8453021735589203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3543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99587.968685620115</v>
      </c>
      <c r="K7" s="5">
        <f t="shared" si="8"/>
        <v>0</v>
      </c>
      <c r="L7" s="5">
        <f t="shared" si="9"/>
        <v>497939.84342810058</v>
      </c>
      <c r="M7" s="5">
        <f t="shared" si="0"/>
        <v>6299773.246613252</v>
      </c>
      <c r="N7" s="33">
        <f t="shared" si="10"/>
        <v>63.258376787465295</v>
      </c>
      <c r="O7" s="4"/>
      <c r="Q7" s="27" t="s">
        <v>40</v>
      </c>
      <c r="R7" s="29">
        <f t="shared" si="1"/>
        <v>99587.968685620115</v>
      </c>
      <c r="S7" s="29">
        <f t="shared" si="2"/>
        <v>497939.84342810058</v>
      </c>
      <c r="T7" s="35">
        <f t="shared" si="3"/>
        <v>63.258376787465295</v>
      </c>
      <c r="U7" s="42">
        <v>0.96680194174873568</v>
      </c>
      <c r="V7" s="43">
        <f>1-U7</f>
        <v>3.3198058251264317E-2</v>
      </c>
      <c r="W7" s="29">
        <f t="shared" si="11"/>
        <v>481409.20750034903</v>
      </c>
      <c r="X7" s="29">
        <f t="shared" si="4"/>
        <v>5634594.1440370111</v>
      </c>
      <c r="Y7" s="35">
        <f t="shared" si="12"/>
        <v>56.579064905162703</v>
      </c>
      <c r="Z7" s="36">
        <f t="shared" si="13"/>
        <v>6.6793118823025921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3536</v>
      </c>
      <c r="E8">
        <v>3</v>
      </c>
      <c r="F8" s="3">
        <f t="shared" si="5"/>
        <v>8.484162895927602E-4</v>
      </c>
      <c r="G8" s="2">
        <v>0.5</v>
      </c>
      <c r="H8" s="3">
        <f t="shared" si="6"/>
        <v>4.2331028643996047E-3</v>
      </c>
      <c r="I8" s="3">
        <f t="shared" si="7"/>
        <v>0.9957668971356004</v>
      </c>
      <c r="J8" s="5">
        <f t="shared" si="14"/>
        <v>99587.968685620115</v>
      </c>
      <c r="K8" s="5">
        <f t="shared" si="8"/>
        <v>421.56611550283662</v>
      </c>
      <c r="L8" s="5">
        <f t="shared" si="9"/>
        <v>496885.92813934351</v>
      </c>
      <c r="M8" s="5">
        <f t="shared" si="0"/>
        <v>5801833.4031851515</v>
      </c>
      <c r="N8" s="33">
        <f t="shared" si="10"/>
        <v>58.258376787465295</v>
      </c>
      <c r="O8" s="4"/>
      <c r="Q8" s="27" t="s">
        <v>42</v>
      </c>
      <c r="R8" s="29">
        <f t="shared" si="1"/>
        <v>99587.968685620115</v>
      </c>
      <c r="S8" s="29">
        <f t="shared" si="2"/>
        <v>496885.92813934351</v>
      </c>
      <c r="T8" s="35">
        <f t="shared" si="3"/>
        <v>58.258376787465295</v>
      </c>
      <c r="U8" s="42">
        <v>0.96680194174873568</v>
      </c>
      <c r="V8" s="43">
        <f>1-U8</f>
        <v>3.3198058251264317E-2</v>
      </c>
      <c r="W8" s="29">
        <f t="shared" si="11"/>
        <v>480390.28015274007</v>
      </c>
      <c r="X8" s="29">
        <f t="shared" si="4"/>
        <v>5153184.9365366623</v>
      </c>
      <c r="Y8" s="35">
        <f t="shared" si="12"/>
        <v>51.745055196419024</v>
      </c>
      <c r="Z8" s="36">
        <f t="shared" si="13"/>
        <v>6.513321591046271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3920</v>
      </c>
      <c r="E9">
        <v>12</v>
      </c>
      <c r="F9" s="3">
        <f t="shared" si="5"/>
        <v>3.0612244897959182E-3</v>
      </c>
      <c r="G9" s="2">
        <v>0.5</v>
      </c>
      <c r="H9" s="3">
        <f t="shared" si="6"/>
        <v>1.5189873417721518E-2</v>
      </c>
      <c r="I9" s="3">
        <f t="shared" si="7"/>
        <v>0.98481012658227851</v>
      </c>
      <c r="J9" s="5">
        <f t="shared" si="14"/>
        <v>99166.40257011728</v>
      </c>
      <c r="K9" s="5">
        <f t="shared" si="8"/>
        <v>1506.3251023308953</v>
      </c>
      <c r="L9" s="5">
        <f t="shared" si="9"/>
        <v>492066.20009475912</v>
      </c>
      <c r="M9" s="5">
        <f t="shared" si="0"/>
        <v>5304947.4750458077</v>
      </c>
      <c r="N9" s="33">
        <f t="shared" si="10"/>
        <v>53.495411122681951</v>
      </c>
      <c r="O9" s="4"/>
      <c r="Q9" s="27" t="s">
        <v>44</v>
      </c>
      <c r="R9" s="29">
        <f t="shared" si="1"/>
        <v>99166.40257011728</v>
      </c>
      <c r="S9" s="29">
        <f t="shared" si="2"/>
        <v>492066.20009475912</v>
      </c>
      <c r="T9" s="35">
        <f t="shared" si="3"/>
        <v>53.495411122681951</v>
      </c>
      <c r="U9" s="42">
        <v>0.9555940589531835</v>
      </c>
      <c r="V9" s="43">
        <f t="shared" ref="V9:V22" si="15">1-U9</f>
        <v>4.4405941046816499E-2</v>
      </c>
      <c r="W9" s="29">
        <f t="shared" si="11"/>
        <v>470215.53742222022</v>
      </c>
      <c r="X9" s="29">
        <f t="shared" si="4"/>
        <v>4672794.6563839223</v>
      </c>
      <c r="Y9" s="35">
        <f t="shared" si="12"/>
        <v>47.120743873712108</v>
      </c>
      <c r="Z9" s="36">
        <f t="shared" si="13"/>
        <v>6.3746672489698426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4808</v>
      </c>
      <c r="E10">
        <v>14</v>
      </c>
      <c r="F10" s="3">
        <f t="shared" si="5"/>
        <v>2.9118136439267887E-3</v>
      </c>
      <c r="G10" s="2">
        <v>0.5</v>
      </c>
      <c r="H10" s="3">
        <f t="shared" si="6"/>
        <v>1.445385091885195E-2</v>
      </c>
      <c r="I10" s="3">
        <f t="shared" si="7"/>
        <v>0.98554614908114802</v>
      </c>
      <c r="J10" s="5">
        <f t="shared" si="14"/>
        <v>97660.077467786381</v>
      </c>
      <c r="K10" s="5">
        <f t="shared" si="8"/>
        <v>1411.5642004429169</v>
      </c>
      <c r="L10" s="5">
        <f t="shared" si="9"/>
        <v>484771.47683782456</v>
      </c>
      <c r="M10" s="5">
        <f t="shared" si="0"/>
        <v>4812881.2749510482</v>
      </c>
      <c r="N10" s="33">
        <f t="shared" si="10"/>
        <v>49.281972733828709</v>
      </c>
      <c r="O10" s="4"/>
      <c r="Q10" s="27" t="s">
        <v>46</v>
      </c>
      <c r="R10" s="29">
        <f t="shared" si="1"/>
        <v>97660.077467786381</v>
      </c>
      <c r="S10" s="29">
        <f t="shared" si="2"/>
        <v>484771.47683782456</v>
      </c>
      <c r="T10" s="35">
        <f t="shared" si="3"/>
        <v>49.281972733828709</v>
      </c>
      <c r="U10" s="42">
        <v>0.96363095511775332</v>
      </c>
      <c r="V10" s="43">
        <f t="shared" si="15"/>
        <v>3.6369044882246682E-2</v>
      </c>
      <c r="W10" s="29">
        <f t="shared" si="11"/>
        <v>467140.80123907671</v>
      </c>
      <c r="X10" s="29">
        <f t="shared" si="4"/>
        <v>4202579.1189617021</v>
      </c>
      <c r="Y10" s="35">
        <f t="shared" si="12"/>
        <v>43.032723585007822</v>
      </c>
      <c r="Z10" s="36">
        <f t="shared" si="13"/>
        <v>6.249249148820887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4384</v>
      </c>
      <c r="E11">
        <v>15</v>
      </c>
      <c r="F11" s="3">
        <f t="shared" si="5"/>
        <v>3.4215328467153286E-3</v>
      </c>
      <c r="G11" s="2">
        <v>0.5</v>
      </c>
      <c r="H11" s="3">
        <f t="shared" si="6"/>
        <v>1.6962569263824494E-2</v>
      </c>
      <c r="I11" s="3">
        <f t="shared" si="7"/>
        <v>0.98303743073617555</v>
      </c>
      <c r="J11" s="5">
        <f t="shared" si="14"/>
        <v>96248.513267343456</v>
      </c>
      <c r="K11" s="5">
        <f t="shared" si="8"/>
        <v>1632.6220728374442</v>
      </c>
      <c r="L11" s="5">
        <f t="shared" si="9"/>
        <v>477161.01115462364</v>
      </c>
      <c r="M11" s="5">
        <f t="shared" si="0"/>
        <v>4328109.7981132232</v>
      </c>
      <c r="N11" s="33">
        <f t="shared" si="10"/>
        <v>44.968069128416602</v>
      </c>
      <c r="O11" s="4"/>
      <c r="Q11" s="27" t="s">
        <v>48</v>
      </c>
      <c r="R11" s="29">
        <f t="shared" si="1"/>
        <v>96248.513267343456</v>
      </c>
      <c r="S11" s="29">
        <f t="shared" si="2"/>
        <v>477161.01115462364</v>
      </c>
      <c r="T11" s="35">
        <f t="shared" si="3"/>
        <v>44.968069128416602</v>
      </c>
      <c r="U11" s="42">
        <v>0.96005435016735896</v>
      </c>
      <c r="V11" s="43">
        <f t="shared" si="15"/>
        <v>3.9945649832641039E-2</v>
      </c>
      <c r="W11" s="29">
        <f t="shared" si="11"/>
        <v>458100.50448925211</v>
      </c>
      <c r="X11" s="29">
        <f t="shared" si="4"/>
        <v>3735438.3177226251</v>
      </c>
      <c r="Y11" s="35">
        <f t="shared" si="12"/>
        <v>38.810348242439161</v>
      </c>
      <c r="Z11" s="36">
        <f t="shared" si="13"/>
        <v>6.1577208859774402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4510</v>
      </c>
      <c r="E12">
        <v>26</v>
      </c>
      <c r="F12" s="3">
        <f t="shared" si="5"/>
        <v>5.7649667405764967E-3</v>
      </c>
      <c r="G12" s="2">
        <v>0.5</v>
      </c>
      <c r="H12" s="3">
        <f t="shared" si="6"/>
        <v>2.8415300546448086E-2</v>
      </c>
      <c r="I12" s="3">
        <f t="shared" si="7"/>
        <v>0.97158469945355197</v>
      </c>
      <c r="J12" s="5">
        <f t="shared" si="14"/>
        <v>94615.89119450601</v>
      </c>
      <c r="K12" s="5">
        <f t="shared" si="8"/>
        <v>2688.5389847619194</v>
      </c>
      <c r="L12" s="5">
        <f t="shared" si="9"/>
        <v>466358.10851062532</v>
      </c>
      <c r="M12" s="5">
        <f t="shared" si="0"/>
        <v>3850948.7869585995</v>
      </c>
      <c r="N12" s="33">
        <f t="shared" si="10"/>
        <v>40.700866824178995</v>
      </c>
      <c r="O12" s="4"/>
      <c r="Q12" s="27" t="s">
        <v>50</v>
      </c>
      <c r="R12" s="29">
        <f t="shared" si="1"/>
        <v>94615.89119450601</v>
      </c>
      <c r="S12" s="29">
        <f t="shared" si="2"/>
        <v>466358.10851062532</v>
      </c>
      <c r="T12" s="35">
        <f t="shared" si="3"/>
        <v>40.700866824178995</v>
      </c>
      <c r="U12" s="42">
        <v>0.94127750867207383</v>
      </c>
      <c r="V12" s="43">
        <f t="shared" si="15"/>
        <v>5.8722491327926174E-2</v>
      </c>
      <c r="W12" s="29">
        <f t="shared" si="11"/>
        <v>438972.39852790209</v>
      </c>
      <c r="X12" s="29">
        <f t="shared" si="4"/>
        <v>3277337.8132333732</v>
      </c>
      <c r="Y12" s="35">
        <f t="shared" si="12"/>
        <v>34.638344276607903</v>
      </c>
      <c r="Z12" s="36">
        <f t="shared" si="13"/>
        <v>6.062522547571092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5187</v>
      </c>
      <c r="E13">
        <v>32</v>
      </c>
      <c r="F13" s="3">
        <f t="shared" si="5"/>
        <v>6.1692693271640639E-3</v>
      </c>
      <c r="G13" s="2">
        <v>0.5</v>
      </c>
      <c r="H13" s="3">
        <f t="shared" si="6"/>
        <v>3.0377824188342509E-2</v>
      </c>
      <c r="I13" s="3">
        <f t="shared" si="7"/>
        <v>0.96962217581165744</v>
      </c>
      <c r="J13" s="5">
        <f t="shared" si="14"/>
        <v>91927.352209744102</v>
      </c>
      <c r="K13" s="5">
        <f t="shared" si="8"/>
        <v>2792.5529435274457</v>
      </c>
      <c r="L13" s="5">
        <f t="shared" si="9"/>
        <v>452655.37868990185</v>
      </c>
      <c r="M13" s="5">
        <f t="shared" si="0"/>
        <v>3384590.6784479739</v>
      </c>
      <c r="N13" s="33">
        <f t="shared" si="10"/>
        <v>36.818102524323706</v>
      </c>
      <c r="O13" s="4"/>
      <c r="Q13" s="27" t="s">
        <v>52</v>
      </c>
      <c r="R13" s="29">
        <f t="shared" si="1"/>
        <v>91927.352209744102</v>
      </c>
      <c r="S13" s="29">
        <f t="shared" si="2"/>
        <v>452655.37868990185</v>
      </c>
      <c r="T13" s="35">
        <f t="shared" si="3"/>
        <v>36.818102524323706</v>
      </c>
      <c r="U13" s="42">
        <v>0.95386474178345915</v>
      </c>
      <c r="V13" s="43">
        <f t="shared" si="15"/>
        <v>4.6135258216540853E-2</v>
      </c>
      <c r="W13" s="29">
        <f t="shared" si="11"/>
        <v>431772.00591093715</v>
      </c>
      <c r="X13" s="29">
        <f t="shared" si="4"/>
        <v>2838365.4147054711</v>
      </c>
      <c r="Y13" s="35">
        <f t="shared" si="12"/>
        <v>30.87617935768861</v>
      </c>
      <c r="Z13" s="36">
        <f t="shared" si="13"/>
        <v>5.941923166635096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5222</v>
      </c>
      <c r="E14">
        <v>41</v>
      </c>
      <c r="F14" s="3">
        <f t="shared" si="5"/>
        <v>7.851397931826886E-3</v>
      </c>
      <c r="G14" s="2">
        <v>0.5</v>
      </c>
      <c r="H14" s="3">
        <f t="shared" si="6"/>
        <v>3.8501267724668983E-2</v>
      </c>
      <c r="I14" s="3">
        <f t="shared" si="7"/>
        <v>0.961498732275331</v>
      </c>
      <c r="J14" s="5">
        <f t="shared" si="14"/>
        <v>89134.799266216651</v>
      </c>
      <c r="K14" s="5">
        <f t="shared" si="8"/>
        <v>3431.8027701332358</v>
      </c>
      <c r="L14" s="5">
        <f t="shared" si="9"/>
        <v>437094.48940575018</v>
      </c>
      <c r="M14" s="5">
        <f t="shared" si="0"/>
        <v>2931935.299758072</v>
      </c>
      <c r="N14" s="33">
        <f t="shared" si="10"/>
        <v>32.893273153634809</v>
      </c>
      <c r="O14" s="4"/>
      <c r="Q14" s="27" t="s">
        <v>54</v>
      </c>
      <c r="R14" s="29">
        <f t="shared" si="1"/>
        <v>89134.799266216651</v>
      </c>
      <c r="S14" s="29">
        <f t="shared" si="2"/>
        <v>437094.48940575018</v>
      </c>
      <c r="T14" s="35">
        <f t="shared" si="3"/>
        <v>32.893273153634809</v>
      </c>
      <c r="U14" s="42">
        <v>0.94210046609890041</v>
      </c>
      <c r="V14" s="43">
        <f t="shared" si="15"/>
        <v>5.7899533901099587E-2</v>
      </c>
      <c r="W14" s="29">
        <f t="shared" si="11"/>
        <v>411786.92219841812</v>
      </c>
      <c r="X14" s="29">
        <f t="shared" si="4"/>
        <v>2406593.4087945339</v>
      </c>
      <c r="Y14" s="35">
        <f t="shared" si="12"/>
        <v>26.999482004854492</v>
      </c>
      <c r="Z14" s="36">
        <f t="shared" si="13"/>
        <v>5.8937911487803163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5257</v>
      </c>
      <c r="E15">
        <v>43</v>
      </c>
      <c r="F15" s="3">
        <f t="shared" si="5"/>
        <v>8.1795700970135055E-3</v>
      </c>
      <c r="G15" s="2">
        <v>0.5</v>
      </c>
      <c r="H15" s="3">
        <f t="shared" si="6"/>
        <v>4.0078292478329759E-2</v>
      </c>
      <c r="I15" s="3">
        <f t="shared" si="7"/>
        <v>0.95992170752167028</v>
      </c>
      <c r="J15" s="5">
        <f t="shared" si="14"/>
        <v>85702.996496083419</v>
      </c>
      <c r="K15" s="5">
        <f t="shared" si="8"/>
        <v>3434.8297598393019</v>
      </c>
      <c r="L15" s="5">
        <f t="shared" si="9"/>
        <v>419927.90808081889</v>
      </c>
      <c r="M15" s="5">
        <f t="shared" si="0"/>
        <v>2494840.8103523217</v>
      </c>
      <c r="N15" s="33">
        <f t="shared" si="10"/>
        <v>29.110310168283725</v>
      </c>
      <c r="O15" s="4"/>
      <c r="Q15" s="27" t="s">
        <v>56</v>
      </c>
      <c r="R15" s="29">
        <f t="shared" si="1"/>
        <v>85702.996496083419</v>
      </c>
      <c r="S15" s="29">
        <f t="shared" si="2"/>
        <v>419927.90808081889</v>
      </c>
      <c r="T15" s="35">
        <f t="shared" si="3"/>
        <v>29.110310168283725</v>
      </c>
      <c r="U15" s="42">
        <v>0.91645683631107144</v>
      </c>
      <c r="V15" s="43">
        <f t="shared" si="15"/>
        <v>8.3543163688928557E-2</v>
      </c>
      <c r="W15" s="29">
        <f t="shared" si="11"/>
        <v>384845.80211847369</v>
      </c>
      <c r="X15" s="29">
        <f t="shared" si="4"/>
        <v>1994806.4865961159</v>
      </c>
      <c r="Y15" s="35">
        <f t="shared" si="12"/>
        <v>23.275807943159577</v>
      </c>
      <c r="Z15" s="36">
        <f t="shared" si="13"/>
        <v>5.8345022251241474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4405</v>
      </c>
      <c r="E16">
        <v>53</v>
      </c>
      <c r="F16" s="3">
        <f t="shared" si="5"/>
        <v>1.2031782065834279E-2</v>
      </c>
      <c r="G16" s="2">
        <v>0.5</v>
      </c>
      <c r="H16" s="3">
        <f t="shared" si="6"/>
        <v>5.8402203856749303E-2</v>
      </c>
      <c r="I16" s="3">
        <f t="shared" si="7"/>
        <v>0.94159779614325068</v>
      </c>
      <c r="J16" s="5">
        <f t="shared" si="14"/>
        <v>82268.166736244122</v>
      </c>
      <c r="K16" s="5">
        <f t="shared" si="8"/>
        <v>4804.6422446511715</v>
      </c>
      <c r="L16" s="5">
        <f t="shared" si="9"/>
        <v>399329.22806959262</v>
      </c>
      <c r="M16" s="5">
        <f t="shared" si="0"/>
        <v>2074912.9022715027</v>
      </c>
      <c r="N16" s="33">
        <f t="shared" si="10"/>
        <v>25.221333896059427</v>
      </c>
      <c r="O16" s="4"/>
      <c r="Q16" s="27" t="s">
        <v>58</v>
      </c>
      <c r="R16" s="29">
        <f t="shared" si="1"/>
        <v>82268.166736244122</v>
      </c>
      <c r="S16" s="29">
        <f t="shared" si="2"/>
        <v>399329.22806959262</v>
      </c>
      <c r="T16" s="35">
        <f t="shared" si="3"/>
        <v>25.221333896059427</v>
      </c>
      <c r="U16" s="42">
        <v>0.8859396016463057</v>
      </c>
      <c r="V16" s="43">
        <f t="shared" si="15"/>
        <v>0.1140603983536943</v>
      </c>
      <c r="W16" s="29">
        <f t="shared" si="11"/>
        <v>353781.57724170166</v>
      </c>
      <c r="X16" s="29">
        <f t="shared" si="4"/>
        <v>1609960.6844776422</v>
      </c>
      <c r="Y16" s="35">
        <f t="shared" si="12"/>
        <v>19.569667689803481</v>
      </c>
      <c r="Z16" s="36">
        <f t="shared" si="13"/>
        <v>5.6516662062559462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3343</v>
      </c>
      <c r="E17">
        <v>68</v>
      </c>
      <c r="F17" s="3">
        <f t="shared" si="5"/>
        <v>2.0341011067903082E-2</v>
      </c>
      <c r="G17" s="2">
        <v>0.5</v>
      </c>
      <c r="H17" s="3">
        <f t="shared" si="6"/>
        <v>9.6783376031881571E-2</v>
      </c>
      <c r="I17" s="3">
        <f t="shared" si="7"/>
        <v>0.90321662396811842</v>
      </c>
      <c r="J17" s="5">
        <f t="shared" si="14"/>
        <v>77463.524491592951</v>
      </c>
      <c r="K17" s="5">
        <f t="shared" si="8"/>
        <v>7497.1814196247078</v>
      </c>
      <c r="L17" s="5">
        <f t="shared" si="9"/>
        <v>368574.66890890297</v>
      </c>
      <c r="M17" s="5">
        <f t="shared" si="0"/>
        <v>1675583.6742019099</v>
      </c>
      <c r="N17" s="33">
        <f t="shared" si="10"/>
        <v>21.630614992011623</v>
      </c>
      <c r="O17" s="4"/>
      <c r="Q17" s="27" t="s">
        <v>60</v>
      </c>
      <c r="R17" s="29">
        <f t="shared" si="1"/>
        <v>77463.524491592951</v>
      </c>
      <c r="S17" s="29">
        <f t="shared" si="2"/>
        <v>368574.66890890297</v>
      </c>
      <c r="T17" s="35">
        <f t="shared" si="3"/>
        <v>21.630614992011623</v>
      </c>
      <c r="U17" s="42">
        <v>0.85631920960893304</v>
      </c>
      <c r="V17" s="43">
        <f t="shared" si="15"/>
        <v>0.14368079039106696</v>
      </c>
      <c r="W17" s="29">
        <f t="shared" si="11"/>
        <v>315617.56916194595</v>
      </c>
      <c r="X17" s="29">
        <f t="shared" si="4"/>
        <v>1256179.1072359406</v>
      </c>
      <c r="Y17" s="35">
        <f t="shared" si="12"/>
        <v>16.216394948209111</v>
      </c>
      <c r="Z17" s="36">
        <f t="shared" si="13"/>
        <v>5.4142200438025121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2740</v>
      </c>
      <c r="E18">
        <v>56</v>
      </c>
      <c r="F18" s="3">
        <f t="shared" si="5"/>
        <v>2.0437956204379562E-2</v>
      </c>
      <c r="G18" s="2">
        <v>0.5</v>
      </c>
      <c r="H18" s="3">
        <f t="shared" si="6"/>
        <v>9.7222222222222224E-2</v>
      </c>
      <c r="I18" s="3">
        <f t="shared" si="7"/>
        <v>0.90277777777777779</v>
      </c>
      <c r="J18" s="5">
        <f t="shared" si="14"/>
        <v>69966.343071968236</v>
      </c>
      <c r="K18" s="5">
        <f t="shared" si="8"/>
        <v>6802.2833542191338</v>
      </c>
      <c r="L18" s="5">
        <f t="shared" si="9"/>
        <v>332826.00697429333</v>
      </c>
      <c r="M18" s="5">
        <f t="shared" si="0"/>
        <v>1307009.005293007</v>
      </c>
      <c r="N18" s="33">
        <f t="shared" si="10"/>
        <v>18.680539069315106</v>
      </c>
      <c r="O18" s="4"/>
      <c r="Q18" s="27" t="s">
        <v>62</v>
      </c>
      <c r="R18" s="29">
        <f t="shared" si="1"/>
        <v>69966.343071968236</v>
      </c>
      <c r="S18" s="29">
        <f t="shared" si="2"/>
        <v>332826.00697429333</v>
      </c>
      <c r="T18" s="35">
        <f t="shared" si="3"/>
        <v>18.680539069315106</v>
      </c>
      <c r="U18" s="42">
        <v>0.77613843304153718</v>
      </c>
      <c r="V18" s="43">
        <f t="shared" si="15"/>
        <v>0.22386156695846282</v>
      </c>
      <c r="W18" s="29">
        <f t="shared" si="11"/>
        <v>258319.05552849974</v>
      </c>
      <c r="X18" s="29">
        <f t="shared" si="4"/>
        <v>940561.53807399457</v>
      </c>
      <c r="Y18" s="35">
        <f t="shared" si="12"/>
        <v>13.443057001085814</v>
      </c>
      <c r="Z18" s="36">
        <f t="shared" si="13"/>
        <v>5.2374820682292924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2009</v>
      </c>
      <c r="E19">
        <v>60</v>
      </c>
      <c r="F19" s="3">
        <f t="shared" si="5"/>
        <v>2.9865604778496764E-2</v>
      </c>
      <c r="G19" s="2">
        <v>0.5</v>
      </c>
      <c r="H19" s="3">
        <f t="shared" si="6"/>
        <v>0.13895321908290875</v>
      </c>
      <c r="I19" s="3">
        <f t="shared" si="7"/>
        <v>0.86104678091709119</v>
      </c>
      <c r="J19" s="5">
        <f t="shared" si="14"/>
        <v>63164.0597177491</v>
      </c>
      <c r="K19" s="5">
        <f t="shared" si="8"/>
        <v>8776.8494281263229</v>
      </c>
      <c r="L19" s="5">
        <f t="shared" si="9"/>
        <v>293878.1750184297</v>
      </c>
      <c r="M19" s="5">
        <f t="shared" si="0"/>
        <v>974182.99831871362</v>
      </c>
      <c r="N19" s="33">
        <f t="shared" si="10"/>
        <v>15.423058661395196</v>
      </c>
      <c r="O19" s="4"/>
      <c r="Q19" s="27" t="s">
        <v>64</v>
      </c>
      <c r="R19" s="29">
        <f t="shared" si="1"/>
        <v>63164.0597177491</v>
      </c>
      <c r="S19" s="29">
        <f t="shared" si="2"/>
        <v>293878.1750184297</v>
      </c>
      <c r="T19" s="35">
        <f t="shared" si="3"/>
        <v>15.423058661395196</v>
      </c>
      <c r="U19" s="42">
        <v>0.73716277889453141</v>
      </c>
      <c r="V19" s="43">
        <f t="shared" si="15"/>
        <v>0.26283722110546859</v>
      </c>
      <c r="W19" s="29">
        <f t="shared" si="11"/>
        <v>216636.05215303908</v>
      </c>
      <c r="X19" s="29">
        <f t="shared" si="4"/>
        <v>682242.4825454948</v>
      </c>
      <c r="Y19" s="35">
        <f t="shared" si="12"/>
        <v>10.801118319406957</v>
      </c>
      <c r="Z19" s="36">
        <f t="shared" si="13"/>
        <v>4.621940341988239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1184</v>
      </c>
      <c r="E20">
        <v>58</v>
      </c>
      <c r="F20" s="3">
        <f t="shared" si="5"/>
        <v>4.8986486486486486E-2</v>
      </c>
      <c r="G20" s="2">
        <v>0.5</v>
      </c>
      <c r="H20" s="3">
        <f t="shared" si="6"/>
        <v>0.218209179834462</v>
      </c>
      <c r="I20" s="3">
        <f t="shared" si="7"/>
        <v>0.78179082016553803</v>
      </c>
      <c r="J20" s="5">
        <f t="shared" si="14"/>
        <v>54387.210289622773</v>
      </c>
      <c r="K20" s="5">
        <f t="shared" si="8"/>
        <v>11867.788550782998</v>
      </c>
      <c r="L20" s="5">
        <f t="shared" si="9"/>
        <v>242266.58007115635</v>
      </c>
      <c r="M20" s="5">
        <f t="shared" si="0"/>
        <v>680304.82330028387</v>
      </c>
      <c r="N20" s="33">
        <f t="shared" si="10"/>
        <v>12.508544190399261</v>
      </c>
      <c r="O20" s="4"/>
      <c r="Q20" s="27" t="s">
        <v>66</v>
      </c>
      <c r="R20" s="29">
        <f t="shared" si="1"/>
        <v>54387.210289622773</v>
      </c>
      <c r="S20" s="29">
        <f t="shared" si="2"/>
        <v>242266.58007115635</v>
      </c>
      <c r="T20" s="35">
        <f t="shared" si="3"/>
        <v>12.508544190399261</v>
      </c>
      <c r="U20" s="42">
        <v>0.7271372759570951</v>
      </c>
      <c r="V20" s="43">
        <f t="shared" si="15"/>
        <v>0.2728627240429049</v>
      </c>
      <c r="W20" s="29">
        <f t="shared" si="11"/>
        <v>176161.06108838209</v>
      </c>
      <c r="X20" s="29">
        <f t="shared" si="4"/>
        <v>465606.43039245578</v>
      </c>
      <c r="Y20" s="35">
        <f t="shared" si="12"/>
        <v>8.5609544580979318</v>
      </c>
      <c r="Z20" s="36">
        <f t="shared" si="13"/>
        <v>3.9475897323013296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592</v>
      </c>
      <c r="E21">
        <v>48</v>
      </c>
      <c r="F21" s="3">
        <f t="shared" si="5"/>
        <v>8.1081081081081086E-2</v>
      </c>
      <c r="G21" s="2">
        <v>0.5</v>
      </c>
      <c r="H21" s="3">
        <f t="shared" si="6"/>
        <v>0.3370786516853933</v>
      </c>
      <c r="I21" s="3">
        <f t="shared" si="7"/>
        <v>0.6629213483146067</v>
      </c>
      <c r="J21" s="5">
        <f t="shared" si="14"/>
        <v>42519.421738839774</v>
      </c>
      <c r="K21" s="5">
        <f t="shared" si="8"/>
        <v>14332.389350170712</v>
      </c>
      <c r="L21" s="5">
        <f t="shared" si="9"/>
        <v>176766.13531877205</v>
      </c>
      <c r="M21" s="5">
        <f>L21+M22</f>
        <v>438038.24322912755</v>
      </c>
      <c r="N21" s="33">
        <f t="shared" si="10"/>
        <v>10.302074330164215</v>
      </c>
      <c r="O21" s="4"/>
      <c r="Q21" s="27" t="s">
        <v>68</v>
      </c>
      <c r="R21" s="29">
        <f t="shared" si="1"/>
        <v>42519.421738839774</v>
      </c>
      <c r="S21" s="29">
        <f t="shared" si="2"/>
        <v>176766.13531877205</v>
      </c>
      <c r="T21" s="35">
        <f t="shared" si="3"/>
        <v>10.302074330164215</v>
      </c>
      <c r="U21" s="42">
        <v>0.68635947845240242</v>
      </c>
      <c r="V21" s="43">
        <f t="shared" si="15"/>
        <v>0.31364052154759758</v>
      </c>
      <c r="W21" s="29">
        <f t="shared" si="11"/>
        <v>121325.11244543918</v>
      </c>
      <c r="X21" s="29">
        <f>X22+W21</f>
        <v>289445.36930407368</v>
      </c>
      <c r="Y21" s="35">
        <f t="shared" si="12"/>
        <v>6.8073684322869576</v>
      </c>
      <c r="Z21" s="36">
        <f t="shared" si="13"/>
        <v>3.4947058978772576</v>
      </c>
    </row>
    <row r="22" spans="1:26" s="2" customFormat="1" x14ac:dyDescent="0.25">
      <c r="A22" s="12">
        <v>19</v>
      </c>
      <c r="B22" s="13" t="s">
        <v>69</v>
      </c>
      <c r="C22" s="12"/>
      <c r="D22">
        <v>482</v>
      </c>
      <c r="E22">
        <v>52</v>
      </c>
      <c r="F22" s="17">
        <f t="shared" si="5"/>
        <v>0.1078838174273859</v>
      </c>
      <c r="G22" s="12"/>
      <c r="H22" s="17">
        <v>1</v>
      </c>
      <c r="I22" s="17">
        <f t="shared" si="7"/>
        <v>0</v>
      </c>
      <c r="J22" s="21">
        <f t="shared" si="14"/>
        <v>28187.03238866906</v>
      </c>
      <c r="K22" s="21">
        <f t="shared" si="8"/>
        <v>28187.03238866906</v>
      </c>
      <c r="L22" s="21">
        <f>K22/F22</f>
        <v>261272.10791035549</v>
      </c>
      <c r="M22" s="21">
        <f>L22</f>
        <v>261272.10791035549</v>
      </c>
      <c r="N22" s="34">
        <f t="shared" si="10"/>
        <v>9.2692307692307683</v>
      </c>
      <c r="O22" s="4"/>
      <c r="Q22" s="30" t="s">
        <v>69</v>
      </c>
      <c r="R22" s="31">
        <f t="shared" si="1"/>
        <v>28187.03238866906</v>
      </c>
      <c r="S22" s="31">
        <f t="shared" si="2"/>
        <v>261272.10791035549</v>
      </c>
      <c r="T22" s="38">
        <f t="shared" si="3"/>
        <v>9.2692307692307683</v>
      </c>
      <c r="U22" s="44">
        <v>0.64346806172022719</v>
      </c>
      <c r="V22" s="45">
        <f t="shared" si="15"/>
        <v>0.35653193827977281</v>
      </c>
      <c r="W22" s="31">
        <f t="shared" si="11"/>
        <v>168120.2568586345</v>
      </c>
      <c r="X22" s="31">
        <f>W22</f>
        <v>168120.2568586345</v>
      </c>
      <c r="Y22" s="38">
        <f t="shared" si="12"/>
        <v>5.9644539567144133</v>
      </c>
      <c r="Z22" s="37">
        <f t="shared" si="13"/>
        <v>3.304776812516355</v>
      </c>
    </row>
    <row r="23" spans="1:26" s="2" customFormat="1" ht="13.2" x14ac:dyDescent="0.25">
      <c r="B23" s="2" t="s">
        <v>70</v>
      </c>
      <c r="D23" s="25">
        <f>SUM(D4:D22)</f>
        <v>61051</v>
      </c>
      <c r="E23" s="25">
        <f>SUM(E4:E22)</f>
        <v>583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2" t="s">
        <v>88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 x14ac:dyDescent="0.35">
      <c r="A27" s="7"/>
      <c r="B27" s="6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1" t="s">
        <v>14</v>
      </c>
      <c r="S27" s="71"/>
      <c r="T27" s="71"/>
      <c r="U27" s="68" t="s">
        <v>15</v>
      </c>
      <c r="V27" s="72" t="s">
        <v>16</v>
      </c>
      <c r="W27" s="73" t="s">
        <v>17</v>
      </c>
      <c r="X27" s="73" t="s">
        <v>18</v>
      </c>
      <c r="Y27" s="74" t="s">
        <v>19</v>
      </c>
      <c r="Z27" s="74" t="s">
        <v>20</v>
      </c>
    </row>
    <row r="28" spans="1:26" s="10" customFormat="1" ht="32.549999999999997" customHeight="1" thickBot="1" x14ac:dyDescent="0.35">
      <c r="B28" s="6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72"/>
      <c r="W28" s="73"/>
      <c r="X28" s="73"/>
      <c r="Y28" s="74"/>
      <c r="Z28" s="74"/>
    </row>
    <row r="29" spans="1:26" s="2" customFormat="1" x14ac:dyDescent="0.25">
      <c r="A29" s="2">
        <v>1</v>
      </c>
      <c r="B29" s="1">
        <v>0</v>
      </c>
      <c r="C29" s="1">
        <v>1</v>
      </c>
      <c r="D29">
        <v>448</v>
      </c>
      <c r="E29">
        <v>2</v>
      </c>
      <c r="F29" s="3">
        <f>E29/D29</f>
        <v>4.464285714285714E-3</v>
      </c>
      <c r="G29" s="2">
        <v>0.3</v>
      </c>
      <c r="H29" s="18">
        <f>C29*F29/(1+(1-G29)*C29*F29)</f>
        <v>4.450378282153983E-3</v>
      </c>
      <c r="I29" s="18">
        <f>1-H29</f>
        <v>0.995549621717846</v>
      </c>
      <c r="J29" s="19">
        <v>100000</v>
      </c>
      <c r="K29" s="20">
        <f>J29*H29</f>
        <v>445.03782821539829</v>
      </c>
      <c r="L29" s="20">
        <f>C29*(J30+G29*K29)</f>
        <v>99688.473520249216</v>
      </c>
      <c r="M29" s="5">
        <f t="shared" ref="M29:M45" si="16">L29+M30</f>
        <v>8085990.6735782512</v>
      </c>
      <c r="N29" s="32">
        <f>M29/J29</f>
        <v>80.859906735782516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99688.473520249216</v>
      </c>
      <c r="T29" s="35">
        <f t="shared" ref="T29:T47" si="19">N29</f>
        <v>80.859906735782516</v>
      </c>
      <c r="U29" s="42">
        <v>0.95864674002964168</v>
      </c>
      <c r="V29" s="43">
        <f>1-U29</f>
        <v>4.1353259970358325E-2</v>
      </c>
      <c r="W29" s="29">
        <f>S29*U29</f>
        <v>95566.030158718175</v>
      </c>
      <c r="X29" s="29">
        <f t="shared" ref="X29:X45" si="20">X30+W29</f>
        <v>7118761.4242414478</v>
      </c>
      <c r="Y29" s="40">
        <f>X29/R29</f>
        <v>71.187614242414483</v>
      </c>
      <c r="Z29" s="36">
        <f>T29-Y29</f>
        <v>9.6722924933680332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1971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99554.962171784602</v>
      </c>
      <c r="K30" s="5">
        <f t="shared" ref="K30:K47" si="24">J30*H30</f>
        <v>0</v>
      </c>
      <c r="L30" s="5">
        <f t="shared" ref="L30:L46" si="25">C30*(J31+G30*K30)</f>
        <v>398219.84868713841</v>
      </c>
      <c r="M30" s="5">
        <f t="shared" si="16"/>
        <v>7986302.200058002</v>
      </c>
      <c r="N30" s="33">
        <f t="shared" ref="N30:N47" si="26">M30/J30</f>
        <v>80.220031486501256</v>
      </c>
      <c r="O30" s="4"/>
      <c r="Q30" s="27" t="s">
        <v>36</v>
      </c>
      <c r="R30" s="29">
        <f t="shared" si="17"/>
        <v>99554.962171784602</v>
      </c>
      <c r="S30" s="29">
        <f t="shared" si="18"/>
        <v>398219.84868713841</v>
      </c>
      <c r="T30" s="35">
        <f t="shared" si="19"/>
        <v>80.220031486501256</v>
      </c>
      <c r="U30" s="42">
        <v>0.95864674002964168</v>
      </c>
      <c r="V30" s="43">
        <f>1-U30</f>
        <v>4.1353259970358325E-2</v>
      </c>
      <c r="W30" s="29">
        <f t="shared" ref="W30:W47" si="27">S30*U30</f>
        <v>381752.15975902241</v>
      </c>
      <c r="X30" s="29">
        <f t="shared" si="20"/>
        <v>7023195.3940827297</v>
      </c>
      <c r="Y30" s="35">
        <f t="shared" ref="Y30:Y47" si="28">X30/R30</f>
        <v>70.545909926257906</v>
      </c>
      <c r="Z30" s="36">
        <f t="shared" ref="Z30:Z47" si="29">T30-Y30</f>
        <v>9.6741215602433499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3132</v>
      </c>
      <c r="E31">
        <v>1</v>
      </c>
      <c r="F31" s="3">
        <f t="shared" si="21"/>
        <v>3.1928480204342275E-4</v>
      </c>
      <c r="G31" s="2">
        <v>0.5</v>
      </c>
      <c r="H31" s="3">
        <f t="shared" si="22"/>
        <v>1.5951507417450949E-3</v>
      </c>
      <c r="I31" s="3">
        <f t="shared" si="23"/>
        <v>0.9984048492582549</v>
      </c>
      <c r="J31" s="5">
        <f t="shared" ref="J31:J47" si="30">I30*J30</f>
        <v>99554.962171784602</v>
      </c>
      <c r="K31" s="5">
        <f t="shared" si="24"/>
        <v>158.80517175272706</v>
      </c>
      <c r="L31" s="5">
        <f t="shared" si="25"/>
        <v>497377.79792954121</v>
      </c>
      <c r="M31" s="5">
        <f t="shared" si="16"/>
        <v>7588082.3513708636</v>
      </c>
      <c r="N31" s="33">
        <f t="shared" si="26"/>
        <v>76.220031486501256</v>
      </c>
      <c r="O31" s="4"/>
      <c r="Q31" s="27" t="s">
        <v>38</v>
      </c>
      <c r="R31" s="29">
        <f t="shared" si="17"/>
        <v>99554.962171784602</v>
      </c>
      <c r="S31" s="29">
        <f t="shared" si="18"/>
        <v>497377.79792954121</v>
      </c>
      <c r="T31" s="35">
        <f t="shared" si="19"/>
        <v>76.220031486501256</v>
      </c>
      <c r="U31" s="42">
        <v>0.95864674002964168</v>
      </c>
      <c r="V31" s="43">
        <f>1-U31</f>
        <v>4.1353259970358325E-2</v>
      </c>
      <c r="W31" s="29">
        <f t="shared" si="27"/>
        <v>476809.60454827652</v>
      </c>
      <c r="X31" s="29">
        <f t="shared" si="20"/>
        <v>6641443.2343237074</v>
      </c>
      <c r="Y31" s="35">
        <f t="shared" si="28"/>
        <v>66.711322966139335</v>
      </c>
      <c r="Z31" s="36">
        <f t="shared" si="29"/>
        <v>9.508708520361921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3243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99396.157000031875</v>
      </c>
      <c r="K32" s="5">
        <f t="shared" si="24"/>
        <v>0</v>
      </c>
      <c r="L32" s="5">
        <f t="shared" si="25"/>
        <v>496980.78500015941</v>
      </c>
      <c r="M32" s="5">
        <f t="shared" si="16"/>
        <v>7090704.5534413224</v>
      </c>
      <c r="N32" s="33">
        <f t="shared" si="26"/>
        <v>71.337813930160792</v>
      </c>
      <c r="O32" s="4"/>
      <c r="Q32" s="27" t="s">
        <v>40</v>
      </c>
      <c r="R32" s="29">
        <f t="shared" si="17"/>
        <v>99396.157000031875</v>
      </c>
      <c r="S32" s="29">
        <f t="shared" si="18"/>
        <v>496980.78500015941</v>
      </c>
      <c r="T32" s="35">
        <f t="shared" si="19"/>
        <v>71.337813930160792</v>
      </c>
      <c r="U32" s="42">
        <v>0.95864674002964168</v>
      </c>
      <c r="V32" s="43">
        <f>1-U32</f>
        <v>4.1353259970358325E-2</v>
      </c>
      <c r="W32" s="29">
        <f t="shared" si="27"/>
        <v>476429.00939777505</v>
      </c>
      <c r="X32" s="29">
        <f t="shared" si="20"/>
        <v>6164633.629775431</v>
      </c>
      <c r="Y32" s="35">
        <f t="shared" si="28"/>
        <v>62.020844827767881</v>
      </c>
      <c r="Z32" s="36">
        <f t="shared" si="29"/>
        <v>9.3169691023929104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3376</v>
      </c>
      <c r="E33">
        <v>2</v>
      </c>
      <c r="F33" s="3">
        <f t="shared" si="21"/>
        <v>5.9241706161137445E-4</v>
      </c>
      <c r="G33" s="2">
        <v>0.5</v>
      </c>
      <c r="H33" s="3">
        <f t="shared" si="22"/>
        <v>2.9577048210588587E-3</v>
      </c>
      <c r="I33" s="3">
        <f t="shared" si="23"/>
        <v>0.99704229517894116</v>
      </c>
      <c r="J33" s="5">
        <f t="shared" si="30"/>
        <v>99396.157000031875</v>
      </c>
      <c r="K33" s="5">
        <f t="shared" si="24"/>
        <v>293.98449275371752</v>
      </c>
      <c r="L33" s="5">
        <f t="shared" si="25"/>
        <v>496245.82376827509</v>
      </c>
      <c r="M33" s="5">
        <f t="shared" si="16"/>
        <v>6593723.768441163</v>
      </c>
      <c r="N33" s="33">
        <f t="shared" si="26"/>
        <v>66.337813930160792</v>
      </c>
      <c r="O33" s="4"/>
      <c r="Q33" s="27" t="s">
        <v>42</v>
      </c>
      <c r="R33" s="29">
        <f t="shared" si="17"/>
        <v>99396.157000031875</v>
      </c>
      <c r="S33" s="29">
        <f t="shared" si="18"/>
        <v>496245.82376827509</v>
      </c>
      <c r="T33" s="35">
        <f t="shared" si="19"/>
        <v>66.337813930160792</v>
      </c>
      <c r="U33" s="42">
        <v>0.95864674002964168</v>
      </c>
      <c r="V33" s="43">
        <f>1-U33</f>
        <v>4.1353259970358325E-2</v>
      </c>
      <c r="W33" s="29">
        <f t="shared" si="27"/>
        <v>475724.44120878098</v>
      </c>
      <c r="X33" s="29">
        <f t="shared" si="20"/>
        <v>5688204.6203776561</v>
      </c>
      <c r="Y33" s="35">
        <f t="shared" si="28"/>
        <v>57.227611127619674</v>
      </c>
      <c r="Z33" s="36">
        <f t="shared" si="29"/>
        <v>9.1102028025411173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3978</v>
      </c>
      <c r="E34">
        <v>3</v>
      </c>
      <c r="F34" s="3">
        <f t="shared" si="21"/>
        <v>7.5414781297134241E-4</v>
      </c>
      <c r="G34" s="2">
        <v>0.5</v>
      </c>
      <c r="H34" s="3">
        <f t="shared" si="22"/>
        <v>3.7636432066240123E-3</v>
      </c>
      <c r="I34" s="3">
        <f t="shared" si="23"/>
        <v>0.99623635679337597</v>
      </c>
      <c r="J34" s="5">
        <f t="shared" si="30"/>
        <v>99102.172507278156</v>
      </c>
      <c r="K34" s="5">
        <f t="shared" si="24"/>
        <v>372.9852183186984</v>
      </c>
      <c r="L34" s="5">
        <f t="shared" si="25"/>
        <v>494578.39949059405</v>
      </c>
      <c r="M34" s="5">
        <f t="shared" si="16"/>
        <v>6097477.9446728881</v>
      </c>
      <c r="N34" s="33">
        <f t="shared" si="26"/>
        <v>61.527187451163933</v>
      </c>
      <c r="O34" s="4"/>
      <c r="Q34" s="27" t="s">
        <v>44</v>
      </c>
      <c r="R34" s="29">
        <f t="shared" si="17"/>
        <v>99102.172507278156</v>
      </c>
      <c r="S34" s="29">
        <f t="shared" si="18"/>
        <v>494578.39949059405</v>
      </c>
      <c r="T34" s="35">
        <f t="shared" si="19"/>
        <v>61.527187451163933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479335.60067234875</v>
      </c>
      <c r="X34" s="29">
        <f t="shared" si="20"/>
        <v>5212480.1791688753</v>
      </c>
      <c r="Y34" s="35">
        <f t="shared" si="28"/>
        <v>52.597032409012691</v>
      </c>
      <c r="Z34" s="36">
        <f t="shared" si="29"/>
        <v>8.9301550421512417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4403</v>
      </c>
      <c r="E35">
        <v>2</v>
      </c>
      <c r="F35" s="3">
        <f t="shared" si="21"/>
        <v>4.5423574835339541E-4</v>
      </c>
      <c r="G35" s="2">
        <v>0.5</v>
      </c>
      <c r="H35" s="3">
        <f t="shared" si="22"/>
        <v>2.2686025408348459E-3</v>
      </c>
      <c r="I35" s="3">
        <f t="shared" si="23"/>
        <v>0.99773139745916517</v>
      </c>
      <c r="J35" s="5">
        <f t="shared" si="30"/>
        <v>98729.187288959452</v>
      </c>
      <c r="K35" s="5">
        <f t="shared" si="24"/>
        <v>223.97728513829279</v>
      </c>
      <c r="L35" s="5">
        <f t="shared" si="25"/>
        <v>493085.99323195161</v>
      </c>
      <c r="M35" s="5">
        <f t="shared" si="16"/>
        <v>5602899.5451822942</v>
      </c>
      <c r="N35" s="33">
        <f t="shared" si="26"/>
        <v>56.750184003680616</v>
      </c>
      <c r="O35" s="4"/>
      <c r="Q35" s="27" t="s">
        <v>46</v>
      </c>
      <c r="R35" s="29">
        <f t="shared" si="17"/>
        <v>98729.187288959452</v>
      </c>
      <c r="S35" s="29">
        <f t="shared" si="18"/>
        <v>493085.99323195161</v>
      </c>
      <c r="T35" s="35">
        <f t="shared" si="19"/>
        <v>56.750184003680616</v>
      </c>
      <c r="U35" s="42">
        <v>0.96192878092594225</v>
      </c>
      <c r="V35" s="43">
        <f t="shared" si="31"/>
        <v>3.8071219074057749E-2</v>
      </c>
      <c r="W35" s="29">
        <f t="shared" si="27"/>
        <v>474313.60836126865</v>
      </c>
      <c r="X35" s="29">
        <f t="shared" si="20"/>
        <v>4733144.5784965269</v>
      </c>
      <c r="Y35" s="35">
        <f t="shared" si="28"/>
        <v>47.940682066424934</v>
      </c>
      <c r="Z35" s="36">
        <f t="shared" si="29"/>
        <v>8.809501937255682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4164</v>
      </c>
      <c r="E36">
        <v>3</v>
      </c>
      <c r="F36" s="3">
        <f t="shared" si="21"/>
        <v>7.2046109510086451E-4</v>
      </c>
      <c r="G36" s="2">
        <v>0.5</v>
      </c>
      <c r="H36" s="3">
        <f t="shared" si="22"/>
        <v>3.5958288385472851E-3</v>
      </c>
      <c r="I36" s="3">
        <f t="shared" si="23"/>
        <v>0.99640417116145275</v>
      </c>
      <c r="J36" s="5">
        <f t="shared" si="30"/>
        <v>98505.210003821165</v>
      </c>
      <c r="K36" s="5">
        <f t="shared" si="24"/>
        <v>354.20787487889669</v>
      </c>
      <c r="L36" s="5">
        <f t="shared" si="25"/>
        <v>491640.53033190861</v>
      </c>
      <c r="M36" s="5">
        <f t="shared" si="16"/>
        <v>5109813.551950343</v>
      </c>
      <c r="N36" s="33">
        <f t="shared" si="26"/>
        <v>51.873535945480704</v>
      </c>
      <c r="O36" s="4"/>
      <c r="Q36" s="27" t="s">
        <v>48</v>
      </c>
      <c r="R36" s="29">
        <f t="shared" si="17"/>
        <v>98505.210003821165</v>
      </c>
      <c r="S36" s="29">
        <f t="shared" si="18"/>
        <v>491640.53033190861</v>
      </c>
      <c r="T36" s="35">
        <f t="shared" si="19"/>
        <v>51.873535945480704</v>
      </c>
      <c r="U36" s="42">
        <v>0.95558309086652893</v>
      </c>
      <c r="V36" s="43">
        <f t="shared" si="31"/>
        <v>4.4416909133471072E-2</v>
      </c>
      <c r="W36" s="29">
        <f t="shared" si="27"/>
        <v>469803.37756982469</v>
      </c>
      <c r="X36" s="29">
        <f t="shared" si="20"/>
        <v>4258830.9701352585</v>
      </c>
      <c r="Y36" s="35">
        <f t="shared" si="28"/>
        <v>43.234575815533532</v>
      </c>
      <c r="Z36" s="36">
        <f t="shared" si="29"/>
        <v>8.6389601299471721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4274</v>
      </c>
      <c r="E37">
        <v>9</v>
      </c>
      <c r="F37" s="3">
        <f t="shared" si="21"/>
        <v>2.1057557323350493E-3</v>
      </c>
      <c r="G37" s="2">
        <v>0.5</v>
      </c>
      <c r="H37" s="3">
        <f t="shared" si="22"/>
        <v>1.0473641335971139E-2</v>
      </c>
      <c r="I37" s="3">
        <f t="shared" si="23"/>
        <v>0.98952635866402883</v>
      </c>
      <c r="J37" s="5">
        <f t="shared" si="30"/>
        <v>98151.002128942273</v>
      </c>
      <c r="K37" s="5">
        <f t="shared" si="24"/>
        <v>1027.9983930646811</v>
      </c>
      <c r="L37" s="5">
        <f t="shared" si="25"/>
        <v>488185.01466204965</v>
      </c>
      <c r="M37" s="5">
        <f t="shared" si="16"/>
        <v>4618173.0216184342</v>
      </c>
      <c r="N37" s="33">
        <f t="shared" si="26"/>
        <v>47.051715432833575</v>
      </c>
      <c r="O37" s="4"/>
      <c r="Q37" s="27" t="s">
        <v>50</v>
      </c>
      <c r="R37" s="29">
        <f t="shared" si="17"/>
        <v>98151.002128942273</v>
      </c>
      <c r="S37" s="29">
        <f t="shared" si="18"/>
        <v>488185.01466204965</v>
      </c>
      <c r="T37" s="35">
        <f t="shared" si="19"/>
        <v>47.051715432833575</v>
      </c>
      <c r="U37" s="42">
        <v>0.95343645724036619</v>
      </c>
      <c r="V37" s="43">
        <f t="shared" si="31"/>
        <v>4.6563542759633814E-2</v>
      </c>
      <c r="W37" s="29">
        <f t="shared" si="27"/>
        <v>465453.39085722086</v>
      </c>
      <c r="X37" s="29">
        <f t="shared" si="20"/>
        <v>3789027.5925654341</v>
      </c>
      <c r="Y37" s="35">
        <f t="shared" si="28"/>
        <v>38.604064251812105</v>
      </c>
      <c r="Z37" s="36">
        <f t="shared" si="29"/>
        <v>8.4476511810214703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4988</v>
      </c>
      <c r="E38">
        <v>7</v>
      </c>
      <c r="F38" s="3">
        <f t="shared" si="21"/>
        <v>1.4033680834001604E-3</v>
      </c>
      <c r="G38" s="2">
        <v>0.5</v>
      </c>
      <c r="H38" s="3">
        <f t="shared" si="22"/>
        <v>6.9923084606932362E-3</v>
      </c>
      <c r="I38" s="3">
        <f t="shared" si="23"/>
        <v>0.99300769153930679</v>
      </c>
      <c r="J38" s="5">
        <f t="shared" si="30"/>
        <v>97123.003735877588</v>
      </c>
      <c r="K38" s="5">
        <f t="shared" si="24"/>
        <v>679.1140007503177</v>
      </c>
      <c r="L38" s="5">
        <f t="shared" si="25"/>
        <v>483917.23367751221</v>
      </c>
      <c r="M38" s="5">
        <f t="shared" si="16"/>
        <v>4129988.006956385</v>
      </c>
      <c r="N38" s="33">
        <f t="shared" si="26"/>
        <v>42.523273046494054</v>
      </c>
      <c r="O38" s="4"/>
      <c r="Q38" s="27" t="s">
        <v>52</v>
      </c>
      <c r="R38" s="29">
        <f t="shared" si="17"/>
        <v>97123.003735877588</v>
      </c>
      <c r="S38" s="29">
        <f t="shared" si="18"/>
        <v>483917.23367751221</v>
      </c>
      <c r="T38" s="35">
        <f t="shared" si="19"/>
        <v>42.523273046494054</v>
      </c>
      <c r="U38" s="42">
        <v>0.93748024841036759</v>
      </c>
      <c r="V38" s="43">
        <f t="shared" si="31"/>
        <v>6.2519751589632411E-2</v>
      </c>
      <c r="W38" s="29">
        <f t="shared" si="27"/>
        <v>453662.84843805205</v>
      </c>
      <c r="X38" s="29">
        <f t="shared" si="20"/>
        <v>3323574.2017082134</v>
      </c>
      <c r="Y38" s="35">
        <f t="shared" si="28"/>
        <v>34.220257548320376</v>
      </c>
      <c r="Z38" s="36">
        <f t="shared" si="29"/>
        <v>8.3030154981736786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5388</v>
      </c>
      <c r="E39">
        <v>12</v>
      </c>
      <c r="F39" s="3">
        <f t="shared" si="21"/>
        <v>2.2271714922048997E-3</v>
      </c>
      <c r="G39" s="2">
        <v>0.5</v>
      </c>
      <c r="H39" s="3">
        <f t="shared" si="22"/>
        <v>1.1074197120708749E-2</v>
      </c>
      <c r="I39" s="3">
        <f t="shared" si="23"/>
        <v>0.98892580287929122</v>
      </c>
      <c r="J39" s="5">
        <f t="shared" si="30"/>
        <v>96443.889735127275</v>
      </c>
      <c r="K39" s="5">
        <f t="shared" si="24"/>
        <v>1068.0386460146985</v>
      </c>
      <c r="L39" s="5">
        <f t="shared" si="25"/>
        <v>479549.3520605996</v>
      </c>
      <c r="M39" s="5">
        <f t="shared" si="16"/>
        <v>3646070.7732788729</v>
      </c>
      <c r="N39" s="33">
        <f t="shared" si="26"/>
        <v>37.805098729348352</v>
      </c>
      <c r="O39" s="4"/>
      <c r="Q39" s="27" t="s">
        <v>54</v>
      </c>
      <c r="R39" s="29">
        <f t="shared" si="17"/>
        <v>96443.889735127275</v>
      </c>
      <c r="S39" s="29">
        <f t="shared" si="18"/>
        <v>479549.3520605996</v>
      </c>
      <c r="T39" s="35">
        <f t="shared" si="19"/>
        <v>37.805098729348352</v>
      </c>
      <c r="U39" s="42">
        <v>0.91788799906018037</v>
      </c>
      <c r="V39" s="43">
        <f t="shared" si="31"/>
        <v>8.2112000939819629E-2</v>
      </c>
      <c r="W39" s="29">
        <f t="shared" si="27"/>
        <v>440172.59521350975</v>
      </c>
      <c r="X39" s="29">
        <f t="shared" si="20"/>
        <v>2869911.3532701614</v>
      </c>
      <c r="Y39" s="35">
        <f t="shared" si="28"/>
        <v>29.757316520020741</v>
      </c>
      <c r="Z39" s="36">
        <f t="shared" si="29"/>
        <v>8.047782209327611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5696</v>
      </c>
      <c r="E40">
        <v>22</v>
      </c>
      <c r="F40" s="3">
        <f t="shared" si="21"/>
        <v>3.8623595505617976E-3</v>
      </c>
      <c r="G40" s="2">
        <v>0.5</v>
      </c>
      <c r="H40" s="3">
        <f t="shared" si="22"/>
        <v>1.9127108328986262E-2</v>
      </c>
      <c r="I40" s="3">
        <f t="shared" si="23"/>
        <v>0.98087289167101377</v>
      </c>
      <c r="J40" s="5">
        <f t="shared" si="30"/>
        <v>95375.851089112577</v>
      </c>
      <c r="K40" s="5">
        <f t="shared" si="24"/>
        <v>1824.2642357507186</v>
      </c>
      <c r="L40" s="5">
        <f t="shared" si="25"/>
        <v>472318.59485618607</v>
      </c>
      <c r="M40" s="5">
        <f t="shared" si="16"/>
        <v>3166521.4212182732</v>
      </c>
      <c r="N40" s="33">
        <f t="shared" si="26"/>
        <v>33.200452578501192</v>
      </c>
      <c r="O40" s="4"/>
      <c r="Q40" s="27" t="s">
        <v>56</v>
      </c>
      <c r="R40" s="29">
        <f t="shared" si="17"/>
        <v>95375.851089112577</v>
      </c>
      <c r="S40" s="29">
        <f t="shared" si="18"/>
        <v>472318.59485618607</v>
      </c>
      <c r="T40" s="35">
        <f t="shared" si="19"/>
        <v>33.200452578501192</v>
      </c>
      <c r="U40" s="42">
        <v>0.89571782863194893</v>
      </c>
      <c r="V40" s="43">
        <f t="shared" si="31"/>
        <v>0.10428217136805107</v>
      </c>
      <c r="W40" s="29">
        <f t="shared" si="27"/>
        <v>423064.18620707619</v>
      </c>
      <c r="X40" s="29">
        <f t="shared" si="20"/>
        <v>2429738.7580566518</v>
      </c>
      <c r="Y40" s="35">
        <f t="shared" si="28"/>
        <v>25.475408400670233</v>
      </c>
      <c r="Z40" s="36">
        <f t="shared" si="29"/>
        <v>7.7250441778309593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4644</v>
      </c>
      <c r="E41">
        <v>23</v>
      </c>
      <c r="F41" s="3">
        <f t="shared" si="21"/>
        <v>4.9526270456503015E-3</v>
      </c>
      <c r="G41" s="2">
        <v>0.5</v>
      </c>
      <c r="H41" s="3">
        <f t="shared" si="22"/>
        <v>2.4460278634478361E-2</v>
      </c>
      <c r="I41" s="3">
        <f t="shared" si="23"/>
        <v>0.97553972136552169</v>
      </c>
      <c r="J41" s="5">
        <f t="shared" si="30"/>
        <v>93551.586853361863</v>
      </c>
      <c r="K41" s="5">
        <f t="shared" si="24"/>
        <v>2288.297881130834</v>
      </c>
      <c r="L41" s="5">
        <f t="shared" si="25"/>
        <v>462037.18956398225</v>
      </c>
      <c r="M41" s="5">
        <f t="shared" si="16"/>
        <v>2694202.8263620869</v>
      </c>
      <c r="N41" s="33">
        <f t="shared" si="26"/>
        <v>28.799114124970806</v>
      </c>
      <c r="O41" s="4"/>
      <c r="Q41" s="27" t="s">
        <v>58</v>
      </c>
      <c r="R41" s="29">
        <f t="shared" si="17"/>
        <v>93551.586853361863</v>
      </c>
      <c r="S41" s="29">
        <f t="shared" si="18"/>
        <v>462037.18956398225</v>
      </c>
      <c r="T41" s="35">
        <f t="shared" si="19"/>
        <v>28.799114124970806</v>
      </c>
      <c r="U41" s="42">
        <v>0.86473435856680392</v>
      </c>
      <c r="V41" s="43">
        <f t="shared" si="31"/>
        <v>0.13526564143319608</v>
      </c>
      <c r="W41" s="29">
        <f t="shared" si="27"/>
        <v>399539.43275161897</v>
      </c>
      <c r="X41" s="29">
        <f t="shared" si="20"/>
        <v>2006674.5718495755</v>
      </c>
      <c r="Y41" s="35">
        <f t="shared" si="28"/>
        <v>21.449925536751746</v>
      </c>
      <c r="Z41" s="36">
        <f t="shared" si="29"/>
        <v>7.3491885882190608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3978</v>
      </c>
      <c r="E42">
        <v>26</v>
      </c>
      <c r="F42" s="3">
        <f t="shared" si="21"/>
        <v>6.5359477124183009E-3</v>
      </c>
      <c r="G42" s="2">
        <v>0.5</v>
      </c>
      <c r="H42" s="3">
        <f t="shared" si="22"/>
        <v>3.2154340836012867E-2</v>
      </c>
      <c r="I42" s="3">
        <f t="shared" si="23"/>
        <v>0.96784565916398713</v>
      </c>
      <c r="J42" s="5">
        <f t="shared" si="30"/>
        <v>91263.288972231036</v>
      </c>
      <c r="K42" s="5">
        <f t="shared" si="24"/>
        <v>2934.5108994286511</v>
      </c>
      <c r="L42" s="5">
        <f t="shared" si="25"/>
        <v>448980.16761258355</v>
      </c>
      <c r="M42" s="5">
        <f t="shared" si="16"/>
        <v>2232165.6367981047</v>
      </c>
      <c r="N42" s="33">
        <f t="shared" si="26"/>
        <v>24.458527212155293</v>
      </c>
      <c r="O42" s="4"/>
      <c r="Q42" s="27" t="s">
        <v>60</v>
      </c>
      <c r="R42" s="29">
        <f t="shared" si="17"/>
        <v>91263.288972231036</v>
      </c>
      <c r="S42" s="29">
        <f t="shared" si="18"/>
        <v>448980.16761258355</v>
      </c>
      <c r="T42" s="35">
        <f t="shared" si="19"/>
        <v>24.458527212155293</v>
      </c>
      <c r="U42" s="42">
        <v>0.81758889711164551</v>
      </c>
      <c r="V42" s="43">
        <f t="shared" si="31"/>
        <v>0.18241110288835449</v>
      </c>
      <c r="W42" s="29">
        <f t="shared" si="27"/>
        <v>367081.20006337395</v>
      </c>
      <c r="X42" s="29">
        <f t="shared" si="20"/>
        <v>1607135.1390979565</v>
      </c>
      <c r="Y42" s="35">
        <f t="shared" si="28"/>
        <v>17.609875309084735</v>
      </c>
      <c r="Z42" s="36">
        <f t="shared" si="29"/>
        <v>6.8486519030705573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3031</v>
      </c>
      <c r="E43">
        <v>38</v>
      </c>
      <c r="F43" s="3">
        <f t="shared" si="21"/>
        <v>1.2537116463213462E-2</v>
      </c>
      <c r="G43" s="2">
        <v>0.5</v>
      </c>
      <c r="H43" s="3">
        <f t="shared" si="22"/>
        <v>6.0780550223928337E-2</v>
      </c>
      <c r="I43" s="3">
        <f t="shared" si="23"/>
        <v>0.93921944977607164</v>
      </c>
      <c r="J43" s="5">
        <f t="shared" si="30"/>
        <v>88328.778072802379</v>
      </c>
      <c r="K43" s="5">
        <f t="shared" si="24"/>
        <v>5368.6717318721849</v>
      </c>
      <c r="L43" s="5">
        <f t="shared" si="25"/>
        <v>428222.21103433141</v>
      </c>
      <c r="M43" s="5">
        <f t="shared" si="16"/>
        <v>1783185.4691855214</v>
      </c>
      <c r="N43" s="33">
        <f t="shared" si="26"/>
        <v>20.18804638863886</v>
      </c>
      <c r="O43" s="4"/>
      <c r="Q43" s="27" t="s">
        <v>62</v>
      </c>
      <c r="R43" s="29">
        <f t="shared" si="17"/>
        <v>88328.778072802379</v>
      </c>
      <c r="S43" s="29">
        <f t="shared" si="18"/>
        <v>428222.21103433141</v>
      </c>
      <c r="T43" s="35">
        <f t="shared" si="19"/>
        <v>20.18804638863886</v>
      </c>
      <c r="U43" s="42">
        <v>0.77888026534586052</v>
      </c>
      <c r="V43" s="43">
        <f t="shared" si="31"/>
        <v>0.22111973465413948</v>
      </c>
      <c r="W43" s="29">
        <f t="shared" si="27"/>
        <v>333533.82935741113</v>
      </c>
      <c r="X43" s="29">
        <f t="shared" si="20"/>
        <v>1240053.9390345826</v>
      </c>
      <c r="Y43" s="35">
        <f t="shared" si="28"/>
        <v>14.039070460280849</v>
      </c>
      <c r="Z43" s="36">
        <f t="shared" si="29"/>
        <v>6.148975928358011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2462</v>
      </c>
      <c r="E44">
        <v>52</v>
      </c>
      <c r="F44" s="3">
        <f t="shared" si="21"/>
        <v>2.1121039805036556E-2</v>
      </c>
      <c r="G44" s="2">
        <v>0.5</v>
      </c>
      <c r="H44" s="3">
        <f t="shared" si="22"/>
        <v>0.10030864197530864</v>
      </c>
      <c r="I44" s="3">
        <f t="shared" si="23"/>
        <v>0.89969135802469136</v>
      </c>
      <c r="J44" s="5">
        <f t="shared" si="30"/>
        <v>82960.106340930186</v>
      </c>
      <c r="K44" s="5">
        <f t="shared" si="24"/>
        <v>8321.6156051858979</v>
      </c>
      <c r="L44" s="5">
        <f t="shared" si="25"/>
        <v>393996.49269168614</v>
      </c>
      <c r="M44" s="5">
        <f t="shared" si="16"/>
        <v>1354963.2581511899</v>
      </c>
      <c r="N44" s="33">
        <f t="shared" si="26"/>
        <v>16.332708791173392</v>
      </c>
      <c r="O44" s="4"/>
      <c r="Q44" s="27" t="s">
        <v>64</v>
      </c>
      <c r="R44" s="29">
        <f t="shared" si="17"/>
        <v>82960.106340930186</v>
      </c>
      <c r="S44" s="29">
        <f t="shared" si="18"/>
        <v>393996.49269168614</v>
      </c>
      <c r="T44" s="35">
        <f t="shared" si="19"/>
        <v>16.332708791173392</v>
      </c>
      <c r="U44" s="42">
        <v>0.71980976748499381</v>
      </c>
      <c r="V44" s="43">
        <f t="shared" si="31"/>
        <v>0.28019023251500619</v>
      </c>
      <c r="W44" s="29">
        <f t="shared" si="27"/>
        <v>283602.52379430569</v>
      </c>
      <c r="X44" s="29">
        <f t="shared" si="20"/>
        <v>906520.10967717157</v>
      </c>
      <c r="Y44" s="35">
        <f t="shared" si="28"/>
        <v>10.927181143569968</v>
      </c>
      <c r="Z44" s="36">
        <f t="shared" si="29"/>
        <v>5.4055276476034244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1543</v>
      </c>
      <c r="E45">
        <v>71</v>
      </c>
      <c r="F45" s="3">
        <f t="shared" si="21"/>
        <v>4.6014257939079713E-2</v>
      </c>
      <c r="G45" s="2">
        <v>0.5</v>
      </c>
      <c r="H45" s="3">
        <f t="shared" si="22"/>
        <v>0.20633536762569021</v>
      </c>
      <c r="I45" s="3">
        <f t="shared" si="23"/>
        <v>0.79366463237430973</v>
      </c>
      <c r="J45" s="5">
        <f t="shared" si="30"/>
        <v>74638.490735744286</v>
      </c>
      <c r="K45" s="5">
        <f t="shared" si="24"/>
        <v>15400.56042498647</v>
      </c>
      <c r="L45" s="5">
        <f t="shared" si="25"/>
        <v>334691.05261625518</v>
      </c>
      <c r="M45" s="5">
        <f t="shared" si="16"/>
        <v>960966.76545950375</v>
      </c>
      <c r="N45" s="33">
        <f t="shared" si="26"/>
        <v>12.874949050909706</v>
      </c>
      <c r="O45" s="4"/>
      <c r="Q45" s="27" t="s">
        <v>66</v>
      </c>
      <c r="R45" s="29">
        <f t="shared" si="17"/>
        <v>74638.490735744286</v>
      </c>
      <c r="S45" s="29">
        <f t="shared" si="18"/>
        <v>334691.05261625518</v>
      </c>
      <c r="T45" s="35">
        <f t="shared" si="19"/>
        <v>12.874949050909706</v>
      </c>
      <c r="U45" s="42">
        <v>0.68480776711742686</v>
      </c>
      <c r="V45" s="43">
        <f t="shared" si="31"/>
        <v>0.31519223288257314</v>
      </c>
      <c r="W45" s="29">
        <f t="shared" si="27"/>
        <v>229199.03241631895</v>
      </c>
      <c r="X45" s="29">
        <f t="shared" si="20"/>
        <v>622917.58588286582</v>
      </c>
      <c r="Y45" s="35">
        <f t="shared" si="28"/>
        <v>8.3457955773555224</v>
      </c>
      <c r="Z45" s="36">
        <f t="shared" si="29"/>
        <v>4.5291534735541834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996</v>
      </c>
      <c r="E46">
        <v>66</v>
      </c>
      <c r="F46" s="3">
        <f t="shared" si="21"/>
        <v>6.6265060240963861E-2</v>
      </c>
      <c r="G46" s="2">
        <v>0.5</v>
      </c>
      <c r="H46" s="3">
        <f t="shared" si="22"/>
        <v>0.2842377260981912</v>
      </c>
      <c r="I46" s="3">
        <f t="shared" si="23"/>
        <v>0.7157622739018088</v>
      </c>
      <c r="J46" s="5">
        <f t="shared" si="30"/>
        <v>59237.930310757809</v>
      </c>
      <c r="K46" s="5">
        <f t="shared" si="24"/>
        <v>16837.654610292917</v>
      </c>
      <c r="L46" s="5">
        <f t="shared" si="25"/>
        <v>254095.51502805675</v>
      </c>
      <c r="M46" s="5">
        <f>L46+M47</f>
        <v>626275.71284324862</v>
      </c>
      <c r="N46" s="33">
        <f t="shared" si="26"/>
        <v>10.572207866781511</v>
      </c>
      <c r="O46" s="4"/>
      <c r="Q46" s="27" t="s">
        <v>68</v>
      </c>
      <c r="R46" s="29">
        <f t="shared" si="17"/>
        <v>59237.930310757809</v>
      </c>
      <c r="S46" s="29">
        <f t="shared" si="18"/>
        <v>254095.51502805675</v>
      </c>
      <c r="T46" s="35">
        <f t="shared" si="19"/>
        <v>10.572207866781511</v>
      </c>
      <c r="U46" s="42">
        <v>0.65629805890441617</v>
      </c>
      <c r="V46" s="43">
        <f t="shared" si="31"/>
        <v>0.34370194109558383</v>
      </c>
      <c r="W46" s="29">
        <f t="shared" si="27"/>
        <v>166762.39328923155</v>
      </c>
      <c r="X46" s="29">
        <f>X47+W46</f>
        <v>393718.55346654681</v>
      </c>
      <c r="Y46" s="35">
        <f t="shared" si="28"/>
        <v>6.6463927993623066</v>
      </c>
      <c r="Z46" s="36">
        <f t="shared" si="29"/>
        <v>3.9258150674192045</v>
      </c>
    </row>
    <row r="47" spans="1:26" s="2" customFormat="1" x14ac:dyDescent="0.25">
      <c r="A47" s="12">
        <v>19</v>
      </c>
      <c r="B47" s="13" t="s">
        <v>69</v>
      </c>
      <c r="C47" s="12"/>
      <c r="D47">
        <v>711</v>
      </c>
      <c r="E47">
        <v>81</v>
      </c>
      <c r="F47" s="17">
        <f t="shared" si="21"/>
        <v>0.11392405063291139</v>
      </c>
      <c r="G47" s="12"/>
      <c r="H47" s="17">
        <v>1</v>
      </c>
      <c r="I47" s="17">
        <f t="shared" si="23"/>
        <v>0</v>
      </c>
      <c r="J47" s="21">
        <f t="shared" si="30"/>
        <v>42400.275700464896</v>
      </c>
      <c r="K47" s="21">
        <f t="shared" si="24"/>
        <v>42400.275700464896</v>
      </c>
      <c r="L47" s="21">
        <f>K47/F47</f>
        <v>372180.19781519187</v>
      </c>
      <c r="M47" s="21">
        <f>L47</f>
        <v>372180.19781519187</v>
      </c>
      <c r="N47" s="34">
        <f t="shared" si="26"/>
        <v>8.7777777777777786</v>
      </c>
      <c r="O47" s="4"/>
      <c r="Q47" s="30" t="s">
        <v>69</v>
      </c>
      <c r="R47" s="31">
        <f t="shared" si="17"/>
        <v>42400.275700464896</v>
      </c>
      <c r="S47" s="31">
        <f t="shared" si="18"/>
        <v>372180.19781519187</v>
      </c>
      <c r="T47" s="38">
        <f t="shared" si="19"/>
        <v>8.7777777777777786</v>
      </c>
      <c r="U47" s="44">
        <v>0.6098018151143324</v>
      </c>
      <c r="V47" s="45">
        <f t="shared" si="31"/>
        <v>0.3901981848856676</v>
      </c>
      <c r="W47" s="31">
        <f t="shared" si="27"/>
        <v>226956.16017731529</v>
      </c>
      <c r="X47" s="31">
        <f>W47</f>
        <v>226956.16017731529</v>
      </c>
      <c r="Y47" s="38">
        <f t="shared" si="28"/>
        <v>5.35270482155914</v>
      </c>
      <c r="Z47" s="37">
        <f t="shared" si="29"/>
        <v>3.4250729562186386</v>
      </c>
    </row>
    <row r="48" spans="1:26" s="2" customFormat="1" ht="13.2" x14ac:dyDescent="0.25">
      <c r="B48" s="2" t="s">
        <v>70</v>
      </c>
      <c r="D48" s="25">
        <f>SUM(D29:D47)</f>
        <v>62426</v>
      </c>
      <c r="E48" s="25">
        <f>SUM(E29:E47)</f>
        <v>420</v>
      </c>
    </row>
    <row r="51" spans="1:26" s="2" customFormat="1" ht="18" thickBot="1" x14ac:dyDescent="0.35">
      <c r="B51" s="63" t="s">
        <v>89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 x14ac:dyDescent="0.35">
      <c r="A52" s="7"/>
      <c r="B52" s="6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1" t="s">
        <v>14</v>
      </c>
      <c r="S52" s="71"/>
      <c r="T52" s="71"/>
      <c r="U52" s="68" t="s">
        <v>15</v>
      </c>
      <c r="V52" s="72" t="s">
        <v>16</v>
      </c>
      <c r="W52" s="73" t="s">
        <v>17</v>
      </c>
      <c r="X52" s="73" t="s">
        <v>18</v>
      </c>
      <c r="Y52" s="74" t="s">
        <v>19</v>
      </c>
      <c r="Z52" s="74" t="s">
        <v>20</v>
      </c>
    </row>
    <row r="53" spans="1:26" s="10" customFormat="1" ht="35.549999999999997" customHeight="1" thickBot="1" x14ac:dyDescent="0.35">
      <c r="B53" s="6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72"/>
      <c r="W53" s="73"/>
      <c r="X53" s="73"/>
      <c r="Y53" s="74"/>
      <c r="Z53" s="7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932</v>
      </c>
      <c r="E54" s="49">
        <f>E4+E29</f>
        <v>4</v>
      </c>
      <c r="F54" s="3">
        <f>E54/D54</f>
        <v>4.2918454935622317E-3</v>
      </c>
      <c r="G54" s="2">
        <v>0.3</v>
      </c>
      <c r="H54" s="18">
        <f>C54*F54/(1+(1-G54)*C54*F54)</f>
        <v>4.2789901583226361E-3</v>
      </c>
      <c r="I54" s="18">
        <f>1-H54</f>
        <v>0.99572100984167733</v>
      </c>
      <c r="J54" s="19">
        <v>100000</v>
      </c>
      <c r="K54" s="20">
        <f>J54*H54</f>
        <v>427.89901583226361</v>
      </c>
      <c r="L54" s="20">
        <f>C54*(J55+G54*K54)</f>
        <v>99700.470688917412</v>
      </c>
      <c r="M54" s="5">
        <f t="shared" ref="M54:M70" si="32">L54+M55</f>
        <v>7677974.2783795325</v>
      </c>
      <c r="N54" s="32">
        <f>M54/J54</f>
        <v>76.779742783795328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99700.470688917412</v>
      </c>
      <c r="T54" s="35">
        <f t="shared" ref="T54:T72" si="35">N54</f>
        <v>76.779742783795328</v>
      </c>
      <c r="U54" s="42">
        <v>0.96170886472285344</v>
      </c>
      <c r="V54" s="43">
        <f>1-U54</f>
        <v>3.829113527714656E-2</v>
      </c>
      <c r="W54" s="29">
        <f>S54*U54</f>
        <v>95882.826478572897</v>
      </c>
      <c r="X54" s="29">
        <f t="shared" ref="X54:X70" si="36">X55+W54</f>
        <v>6778643.4636320435</v>
      </c>
      <c r="Y54" s="40">
        <f>X54/R54</f>
        <v>67.786434636320436</v>
      </c>
      <c r="Z54" s="36">
        <f>T54-Y54</f>
        <v>8.9933081474748917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4029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99572.10098416773</v>
      </c>
      <c r="K55" s="5">
        <f t="shared" ref="K55:K72" si="41">J55*H55</f>
        <v>0</v>
      </c>
      <c r="L55" s="5">
        <f t="shared" ref="L55:L71" si="42">C55*(J56+G55*K55)</f>
        <v>398288.40393667092</v>
      </c>
      <c r="M55" s="5">
        <f t="shared" si="32"/>
        <v>7578273.8076906148</v>
      </c>
      <c r="N55" s="33">
        <f t="shared" ref="N55:N72" si="43">M55/J55</f>
        <v>76.108405193695603</v>
      </c>
      <c r="O55" s="4"/>
      <c r="Q55" s="27" t="s">
        <v>36</v>
      </c>
      <c r="R55" s="29">
        <f t="shared" si="33"/>
        <v>99572.10098416773</v>
      </c>
      <c r="S55" s="29">
        <f t="shared" si="34"/>
        <v>398288.40393667092</v>
      </c>
      <c r="T55" s="35">
        <f t="shared" si="35"/>
        <v>76.108405193695603</v>
      </c>
      <c r="U55" s="42">
        <v>0.96170886472285344</v>
      </c>
      <c r="V55" s="43">
        <f>1-U55</f>
        <v>3.829113527714656E-2</v>
      </c>
      <c r="W55" s="29">
        <f t="shared" ref="W55:W72" si="44">S55*U55</f>
        <v>383037.48878221307</v>
      </c>
      <c r="X55" s="29">
        <f t="shared" si="36"/>
        <v>6682760.6371534709</v>
      </c>
      <c r="Y55" s="35">
        <f t="shared" ref="Y55:Y72" si="45">X55/R55</f>
        <v>67.11478989698179</v>
      </c>
      <c r="Z55" s="36">
        <f t="shared" ref="Z55:Z72" si="46">T55-Y55</f>
        <v>8.9936152967138128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6519</v>
      </c>
      <c r="E56" s="49">
        <f t="shared" si="37"/>
        <v>1</v>
      </c>
      <c r="F56" s="3">
        <f t="shared" si="38"/>
        <v>1.5339776039269826E-4</v>
      </c>
      <c r="G56" s="2">
        <v>0.5</v>
      </c>
      <c r="H56" s="3">
        <f t="shared" si="39"/>
        <v>7.6669477880855633E-4</v>
      </c>
      <c r="I56" s="3">
        <f t="shared" si="40"/>
        <v>0.99923330522119147</v>
      </c>
      <c r="J56" s="5">
        <f t="shared" ref="J56:J72" si="47">I55*J55</f>
        <v>99572.10098416773</v>
      </c>
      <c r="K56" s="5">
        <f t="shared" si="41"/>
        <v>76.341409939559711</v>
      </c>
      <c r="L56" s="5">
        <f t="shared" si="42"/>
        <v>497669.65139598981</v>
      </c>
      <c r="M56" s="5">
        <f t="shared" si="32"/>
        <v>7179985.4037539437</v>
      </c>
      <c r="N56" s="33">
        <f t="shared" si="43"/>
        <v>72.108405193695603</v>
      </c>
      <c r="O56" s="4"/>
      <c r="Q56" s="27" t="s">
        <v>38</v>
      </c>
      <c r="R56" s="29">
        <f t="shared" si="33"/>
        <v>99572.10098416773</v>
      </c>
      <c r="S56" s="29">
        <f t="shared" si="34"/>
        <v>497669.65139598981</v>
      </c>
      <c r="T56" s="35">
        <f t="shared" si="35"/>
        <v>72.108405193695603</v>
      </c>
      <c r="U56" s="42">
        <v>0.96170886472285344</v>
      </c>
      <c r="V56" s="43">
        <f>1-U56</f>
        <v>3.829113527714656E-2</v>
      </c>
      <c r="W56" s="29">
        <f t="shared" si="44"/>
        <v>478613.31545105559</v>
      </c>
      <c r="X56" s="29">
        <f t="shared" si="36"/>
        <v>6299723.1483712578</v>
      </c>
      <c r="Y56" s="35">
        <f t="shared" si="45"/>
        <v>63.267954438090378</v>
      </c>
      <c r="Z56" s="36">
        <f t="shared" si="46"/>
        <v>8.8404507556052252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6786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99495.75957422817</v>
      </c>
      <c r="K57" s="5">
        <f t="shared" si="41"/>
        <v>0</v>
      </c>
      <c r="L57" s="5">
        <f t="shared" si="42"/>
        <v>497478.79787114088</v>
      </c>
      <c r="M57" s="5">
        <f t="shared" si="32"/>
        <v>6682315.7523579542</v>
      </c>
      <c r="N57" s="33">
        <f t="shared" si="43"/>
        <v>67.1618145431882</v>
      </c>
      <c r="O57" s="4"/>
      <c r="Q57" s="27" t="s">
        <v>40</v>
      </c>
      <c r="R57" s="29">
        <f t="shared" si="33"/>
        <v>99495.75957422817</v>
      </c>
      <c r="S57" s="29">
        <f t="shared" si="34"/>
        <v>497478.79787114088</v>
      </c>
      <c r="T57" s="35">
        <f t="shared" si="35"/>
        <v>67.1618145431882</v>
      </c>
      <c r="U57" s="42">
        <v>0.96170886472285344</v>
      </c>
      <c r="V57" s="43">
        <f>1-U57</f>
        <v>3.829113527714656E-2</v>
      </c>
      <c r="W57" s="29">
        <f t="shared" si="44"/>
        <v>478429.76992434479</v>
      </c>
      <c r="X57" s="29">
        <f t="shared" si="36"/>
        <v>5821109.8329202021</v>
      </c>
      <c r="Y57" s="35">
        <f t="shared" si="45"/>
        <v>58.506109786290949</v>
      </c>
      <c r="Z57" s="36">
        <f t="shared" si="46"/>
        <v>8.6557047568972507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6912</v>
      </c>
      <c r="E58" s="49">
        <f t="shared" si="37"/>
        <v>5</v>
      </c>
      <c r="F58" s="3">
        <f t="shared" si="38"/>
        <v>7.2337962962962959E-4</v>
      </c>
      <c r="G58" s="2">
        <v>0.5</v>
      </c>
      <c r="H58" s="3">
        <f t="shared" si="39"/>
        <v>3.6103689797097253E-3</v>
      </c>
      <c r="I58" s="3">
        <f t="shared" si="40"/>
        <v>0.99638963102029032</v>
      </c>
      <c r="J58" s="5">
        <f t="shared" si="47"/>
        <v>99495.75957422817</v>
      </c>
      <c r="K58" s="5">
        <f t="shared" si="41"/>
        <v>359.21640397945032</v>
      </c>
      <c r="L58" s="5">
        <f t="shared" si="42"/>
        <v>496580.75686119229</v>
      </c>
      <c r="M58" s="5">
        <f t="shared" si="32"/>
        <v>6184836.9544868134</v>
      </c>
      <c r="N58" s="33">
        <f t="shared" si="43"/>
        <v>62.1618145431882</v>
      </c>
      <c r="O58" s="4"/>
      <c r="Q58" s="27" t="s">
        <v>42</v>
      </c>
      <c r="R58" s="29">
        <f t="shared" si="33"/>
        <v>99495.75957422817</v>
      </c>
      <c r="S58" s="29">
        <f t="shared" si="34"/>
        <v>496580.75686119229</v>
      </c>
      <c r="T58" s="35">
        <f t="shared" si="35"/>
        <v>62.1618145431882</v>
      </c>
      <c r="U58" s="42">
        <v>0.96170886472285344</v>
      </c>
      <c r="V58" s="43">
        <f>1-U58</f>
        <v>3.829113527714656E-2</v>
      </c>
      <c r="W58" s="29">
        <f t="shared" si="44"/>
        <v>477566.11592419253</v>
      </c>
      <c r="X58" s="29">
        <f t="shared" si="36"/>
        <v>5342680.0629958576</v>
      </c>
      <c r="Y58" s="35">
        <f t="shared" si="45"/>
        <v>53.697565462676685</v>
      </c>
      <c r="Z58" s="36">
        <f t="shared" si="46"/>
        <v>8.4642490805115145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7898</v>
      </c>
      <c r="E59" s="49">
        <f t="shared" si="37"/>
        <v>15</v>
      </c>
      <c r="F59" s="3">
        <f t="shared" si="38"/>
        <v>1.8992149911369967E-3</v>
      </c>
      <c r="G59" s="2">
        <v>0.5</v>
      </c>
      <c r="H59" s="3">
        <f t="shared" si="39"/>
        <v>9.4512003024384075E-3</v>
      </c>
      <c r="I59" s="3">
        <f t="shared" si="40"/>
        <v>0.9905487996975616</v>
      </c>
      <c r="J59" s="5">
        <f t="shared" si="47"/>
        <v>99136.543170248726</v>
      </c>
      <c r="K59" s="5">
        <f t="shared" si="41"/>
        <v>936.95932679335306</v>
      </c>
      <c r="L59" s="5">
        <f t="shared" si="42"/>
        <v>493340.31753426022</v>
      </c>
      <c r="M59" s="5">
        <f t="shared" si="32"/>
        <v>5688256.1976256212</v>
      </c>
      <c r="N59" s="33">
        <f t="shared" si="43"/>
        <v>57.377996203247584</v>
      </c>
      <c r="O59" s="4"/>
      <c r="Q59" s="27" t="s">
        <v>44</v>
      </c>
      <c r="R59" s="29">
        <f t="shared" si="33"/>
        <v>99136.543170248726</v>
      </c>
      <c r="S59" s="29">
        <f t="shared" si="34"/>
        <v>493340.31753426022</v>
      </c>
      <c r="T59" s="35">
        <f t="shared" si="35"/>
        <v>57.377996203247584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475131.95972025971</v>
      </c>
      <c r="X59" s="29">
        <f t="shared" si="36"/>
        <v>4865113.947071665</v>
      </c>
      <c r="Y59" s="35">
        <f t="shared" si="45"/>
        <v>49.074879872669449</v>
      </c>
      <c r="Z59" s="36">
        <f t="shared" si="46"/>
        <v>8.3031163305781348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9211</v>
      </c>
      <c r="E60" s="49">
        <f t="shared" si="37"/>
        <v>16</v>
      </c>
      <c r="F60" s="3">
        <f t="shared" si="38"/>
        <v>1.7370535229616763E-3</v>
      </c>
      <c r="G60" s="2">
        <v>0.5</v>
      </c>
      <c r="H60" s="3">
        <f t="shared" si="39"/>
        <v>8.6477137606745212E-3</v>
      </c>
      <c r="I60" s="3">
        <f t="shared" si="40"/>
        <v>0.99135228623932548</v>
      </c>
      <c r="J60" s="5">
        <f t="shared" si="47"/>
        <v>98199.583843455373</v>
      </c>
      <c r="K60" s="5">
        <f t="shared" si="41"/>
        <v>849.2018924955604</v>
      </c>
      <c r="L60" s="5">
        <f t="shared" si="42"/>
        <v>488874.91448603797</v>
      </c>
      <c r="M60" s="5">
        <f t="shared" si="32"/>
        <v>5194915.8800913608</v>
      </c>
      <c r="N60" s="33">
        <f t="shared" si="43"/>
        <v>52.90160789655507</v>
      </c>
      <c r="O60" s="4"/>
      <c r="Q60" s="27" t="s">
        <v>46</v>
      </c>
      <c r="R60" s="29">
        <f t="shared" si="33"/>
        <v>98199.583843455373</v>
      </c>
      <c r="S60" s="29">
        <f t="shared" si="34"/>
        <v>488874.91448603797</v>
      </c>
      <c r="T60" s="35">
        <f t="shared" si="35"/>
        <v>52.90160789655507</v>
      </c>
      <c r="U60" s="42">
        <v>0.95736753435116873</v>
      </c>
      <c r="V60" s="43">
        <f t="shared" si="48"/>
        <v>4.2632465648831275E-2</v>
      </c>
      <c r="W60" s="29">
        <f t="shared" si="44"/>
        <v>468032.97148763662</v>
      </c>
      <c r="X60" s="29">
        <f t="shared" si="36"/>
        <v>4389981.9873514054</v>
      </c>
      <c r="Y60" s="35">
        <f t="shared" si="45"/>
        <v>44.704690341149352</v>
      </c>
      <c r="Z60" s="36">
        <f t="shared" si="46"/>
        <v>8.1969175554057188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8548</v>
      </c>
      <c r="E61" s="49">
        <f t="shared" si="37"/>
        <v>18</v>
      </c>
      <c r="F61" s="3">
        <f t="shared" si="38"/>
        <v>2.1057557323350493E-3</v>
      </c>
      <c r="G61" s="2">
        <v>0.5</v>
      </c>
      <c r="H61" s="3">
        <f t="shared" si="39"/>
        <v>1.0473641335971139E-2</v>
      </c>
      <c r="I61" s="3">
        <f t="shared" si="40"/>
        <v>0.98952635866402883</v>
      </c>
      <c r="J61" s="5">
        <f t="shared" si="47"/>
        <v>97350.381950959811</v>
      </c>
      <c r="K61" s="5">
        <f t="shared" si="41"/>
        <v>1019.6129844741513</v>
      </c>
      <c r="L61" s="5">
        <f t="shared" si="42"/>
        <v>484202.87729361362</v>
      </c>
      <c r="M61" s="5">
        <f t="shared" si="32"/>
        <v>4706040.9656053232</v>
      </c>
      <c r="N61" s="33">
        <f t="shared" si="43"/>
        <v>48.341268634939595</v>
      </c>
      <c r="O61" s="4"/>
      <c r="Q61" s="27" t="s">
        <v>48</v>
      </c>
      <c r="R61" s="29">
        <f t="shared" si="33"/>
        <v>97350.381950959811</v>
      </c>
      <c r="S61" s="29">
        <f t="shared" si="34"/>
        <v>484202.87729361362</v>
      </c>
      <c r="T61" s="35">
        <f t="shared" si="35"/>
        <v>48.341268634939595</v>
      </c>
      <c r="U61" s="42">
        <v>0.95681081085376496</v>
      </c>
      <c r="V61" s="43">
        <f t="shared" si="48"/>
        <v>4.3189189146235041E-2</v>
      </c>
      <c r="W61" s="29">
        <f t="shared" si="44"/>
        <v>463290.54764102853</v>
      </c>
      <c r="X61" s="29">
        <f t="shared" si="36"/>
        <v>3921949.0158637692</v>
      </c>
      <c r="Y61" s="35">
        <f t="shared" si="45"/>
        <v>40.286940197517133</v>
      </c>
      <c r="Z61" s="36">
        <f t="shared" si="46"/>
        <v>8.0543284374224626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8784</v>
      </c>
      <c r="E62" s="49">
        <f t="shared" si="37"/>
        <v>35</v>
      </c>
      <c r="F62" s="3">
        <f t="shared" si="38"/>
        <v>3.9845173041894357E-3</v>
      </c>
      <c r="G62" s="2">
        <v>0.5</v>
      </c>
      <c r="H62" s="3">
        <f t="shared" si="39"/>
        <v>1.9726089161923015E-2</v>
      </c>
      <c r="I62" s="3">
        <f t="shared" si="40"/>
        <v>0.98027391083807702</v>
      </c>
      <c r="J62" s="5">
        <f t="shared" si="47"/>
        <v>96330.768966485659</v>
      </c>
      <c r="K62" s="5">
        <f t="shared" si="41"/>
        <v>1900.2293376695027</v>
      </c>
      <c r="L62" s="5">
        <f t="shared" si="42"/>
        <v>476903.27148825454</v>
      </c>
      <c r="M62" s="5">
        <f t="shared" si="32"/>
        <v>4221838.0883117095</v>
      </c>
      <c r="N62" s="33">
        <f t="shared" si="43"/>
        <v>43.826475523936956</v>
      </c>
      <c r="O62" s="4"/>
      <c r="Q62" s="27" t="s">
        <v>50</v>
      </c>
      <c r="R62" s="29">
        <f t="shared" si="33"/>
        <v>96330.768966485659</v>
      </c>
      <c r="S62" s="29">
        <f t="shared" si="34"/>
        <v>476903.27148825454</v>
      </c>
      <c r="T62" s="35">
        <f t="shared" si="35"/>
        <v>43.826475523936956</v>
      </c>
      <c r="U62" s="42">
        <v>0.94800928093814252</v>
      </c>
      <c r="V62" s="43">
        <f t="shared" si="48"/>
        <v>5.1990719061857482E-2</v>
      </c>
      <c r="W62" s="29">
        <f t="shared" si="44"/>
        <v>452108.72748062795</v>
      </c>
      <c r="X62" s="29">
        <f t="shared" si="36"/>
        <v>3458658.4682227406</v>
      </c>
      <c r="Y62" s="35">
        <f t="shared" si="45"/>
        <v>35.903984836101941</v>
      </c>
      <c r="Z62" s="36">
        <f t="shared" si="46"/>
        <v>7.9224906878350154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10175</v>
      </c>
      <c r="E63" s="49">
        <f t="shared" si="37"/>
        <v>39</v>
      </c>
      <c r="F63" s="3">
        <f t="shared" si="38"/>
        <v>3.832923832923833E-3</v>
      </c>
      <c r="G63" s="2">
        <v>0.5</v>
      </c>
      <c r="H63" s="3">
        <f t="shared" si="39"/>
        <v>1.8982720856656123E-2</v>
      </c>
      <c r="I63" s="3">
        <f t="shared" si="40"/>
        <v>0.98101727914334391</v>
      </c>
      <c r="J63" s="5">
        <f t="shared" si="47"/>
        <v>94430.539628816157</v>
      </c>
      <c r="K63" s="5">
        <f t="shared" si="41"/>
        <v>1792.5485741172211</v>
      </c>
      <c r="L63" s="5">
        <f t="shared" si="42"/>
        <v>467671.32670878776</v>
      </c>
      <c r="M63" s="5">
        <f t="shared" si="32"/>
        <v>3744934.816823455</v>
      </c>
      <c r="N63" s="33">
        <f t="shared" si="43"/>
        <v>39.658089761468027</v>
      </c>
      <c r="O63" s="4"/>
      <c r="Q63" s="27" t="s">
        <v>52</v>
      </c>
      <c r="R63" s="29">
        <f t="shared" si="33"/>
        <v>94430.539628816157</v>
      </c>
      <c r="S63" s="29">
        <f t="shared" si="34"/>
        <v>467671.32670878776</v>
      </c>
      <c r="T63" s="35">
        <f t="shared" si="35"/>
        <v>39.658089761468027</v>
      </c>
      <c r="U63" s="42">
        <v>0.94216194080535964</v>
      </c>
      <c r="V63" s="43">
        <f t="shared" si="48"/>
        <v>5.7838059194640357E-2</v>
      </c>
      <c r="W63" s="29">
        <f t="shared" si="44"/>
        <v>440622.12483096891</v>
      </c>
      <c r="X63" s="29">
        <f t="shared" si="36"/>
        <v>3006549.7407421125</v>
      </c>
      <c r="Y63" s="35">
        <f t="shared" si="45"/>
        <v>31.838743615785102</v>
      </c>
      <c r="Z63" s="36">
        <f t="shared" si="46"/>
        <v>7.8193461456829247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10610</v>
      </c>
      <c r="E64" s="49">
        <f t="shared" si="37"/>
        <v>53</v>
      </c>
      <c r="F64" s="3">
        <f t="shared" si="38"/>
        <v>4.9952874646559849E-3</v>
      </c>
      <c r="G64" s="2">
        <v>0.5</v>
      </c>
      <c r="H64" s="3">
        <f t="shared" si="39"/>
        <v>2.4668373283686294E-2</v>
      </c>
      <c r="I64" s="3">
        <f t="shared" si="40"/>
        <v>0.97533162671631368</v>
      </c>
      <c r="J64" s="5">
        <f t="shared" si="47"/>
        <v>92637.991054698941</v>
      </c>
      <c r="K64" s="5">
        <f t="shared" si="41"/>
        <v>2285.2285435881054</v>
      </c>
      <c r="L64" s="5">
        <f t="shared" si="42"/>
        <v>457476.88391452446</v>
      </c>
      <c r="M64" s="5">
        <f t="shared" si="32"/>
        <v>3277263.4901146675</v>
      </c>
      <c r="N64" s="33">
        <f t="shared" si="43"/>
        <v>35.377100181064783</v>
      </c>
      <c r="O64" s="4"/>
      <c r="Q64" s="27" t="s">
        <v>54</v>
      </c>
      <c r="R64" s="29">
        <f t="shared" si="33"/>
        <v>92637.991054698941</v>
      </c>
      <c r="S64" s="29">
        <f t="shared" si="34"/>
        <v>457476.88391452446</v>
      </c>
      <c r="T64" s="35">
        <f t="shared" si="35"/>
        <v>35.377100181064783</v>
      </c>
      <c r="U64" s="42">
        <v>0.92489605986448908</v>
      </c>
      <c r="V64" s="43">
        <f t="shared" si="48"/>
        <v>7.5103940135510916E-2</v>
      </c>
      <c r="W64" s="29">
        <f t="shared" si="44"/>
        <v>423118.56741162791</v>
      </c>
      <c r="X64" s="29">
        <f t="shared" si="36"/>
        <v>2565927.6159111434</v>
      </c>
      <c r="Y64" s="35">
        <f t="shared" si="45"/>
        <v>27.698437613959786</v>
      </c>
      <c r="Z64" s="36">
        <f t="shared" si="46"/>
        <v>7.6786625671049968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10953</v>
      </c>
      <c r="E65" s="49">
        <f t="shared" si="37"/>
        <v>65</v>
      </c>
      <c r="F65" s="3">
        <f t="shared" si="38"/>
        <v>5.9344471834200671E-3</v>
      </c>
      <c r="G65" s="2">
        <v>0.5</v>
      </c>
      <c r="H65" s="3">
        <f t="shared" si="39"/>
        <v>2.9238450811929287E-2</v>
      </c>
      <c r="I65" s="3">
        <f t="shared" si="40"/>
        <v>0.97076154918807067</v>
      </c>
      <c r="J65" s="5">
        <f t="shared" si="47"/>
        <v>90352.762511110835</v>
      </c>
      <c r="K65" s="5">
        <f t="shared" si="41"/>
        <v>2641.7748024030425</v>
      </c>
      <c r="L65" s="5">
        <f t="shared" si="42"/>
        <v>445159.37554954656</v>
      </c>
      <c r="M65" s="5">
        <f t="shared" si="32"/>
        <v>2819786.6062001428</v>
      </c>
      <c r="N65" s="33">
        <f t="shared" si="43"/>
        <v>31.208637432124874</v>
      </c>
      <c r="O65" s="4"/>
      <c r="Q65" s="27" t="s">
        <v>56</v>
      </c>
      <c r="R65" s="29">
        <f t="shared" si="33"/>
        <v>90352.762511110835</v>
      </c>
      <c r="S65" s="29">
        <f t="shared" si="34"/>
        <v>445159.37554954656</v>
      </c>
      <c r="T65" s="35">
        <f t="shared" si="35"/>
        <v>31.208637432124874</v>
      </c>
      <c r="U65" s="42">
        <v>0.89970667843387275</v>
      </c>
      <c r="V65" s="43">
        <f t="shared" si="48"/>
        <v>0.10029332156612725</v>
      </c>
      <c r="W65" s="29">
        <f t="shared" si="44"/>
        <v>400512.8631493795</v>
      </c>
      <c r="X65" s="29">
        <f t="shared" si="36"/>
        <v>2142809.0484995153</v>
      </c>
      <c r="Y65" s="35">
        <f t="shared" si="45"/>
        <v>23.716032459284357</v>
      </c>
      <c r="Z65" s="36">
        <f t="shared" si="46"/>
        <v>7.4926049728405175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9049</v>
      </c>
      <c r="E66" s="49">
        <f t="shared" si="37"/>
        <v>76</v>
      </c>
      <c r="F66" s="3">
        <f t="shared" si="38"/>
        <v>8.3987180903967295E-3</v>
      </c>
      <c r="G66" s="2">
        <v>0.5</v>
      </c>
      <c r="H66" s="3">
        <f t="shared" si="39"/>
        <v>4.1129992423422454E-2</v>
      </c>
      <c r="I66" s="3">
        <f t="shared" si="40"/>
        <v>0.95887000757657759</v>
      </c>
      <c r="J66" s="5">
        <f t="shared" si="47"/>
        <v>87710.987708707791</v>
      </c>
      <c r="K66" s="5">
        <f t="shared" si="41"/>
        <v>3607.5522599100514</v>
      </c>
      <c r="L66" s="5">
        <f t="shared" si="42"/>
        <v>429536.05789376376</v>
      </c>
      <c r="M66" s="5">
        <f t="shared" si="32"/>
        <v>2374627.2306505963</v>
      </c>
      <c r="N66" s="33">
        <f t="shared" si="43"/>
        <v>27.073315358582462</v>
      </c>
      <c r="O66" s="4"/>
      <c r="Q66" s="27" t="s">
        <v>58</v>
      </c>
      <c r="R66" s="29">
        <f t="shared" si="33"/>
        <v>87710.987708707791</v>
      </c>
      <c r="S66" s="29">
        <f t="shared" si="34"/>
        <v>429536.05789376376</v>
      </c>
      <c r="T66" s="35">
        <f t="shared" si="35"/>
        <v>27.073315358582462</v>
      </c>
      <c r="U66" s="42">
        <v>0.86438699185239576</v>
      </c>
      <c r="V66" s="43">
        <f t="shared" si="48"/>
        <v>0.13561300814760424</v>
      </c>
      <c r="W66" s="29">
        <f t="shared" si="44"/>
        <v>371285.38097492699</v>
      </c>
      <c r="X66" s="29">
        <f t="shared" si="36"/>
        <v>1742296.1853501359</v>
      </c>
      <c r="Y66" s="35">
        <f t="shared" si="45"/>
        <v>19.864058436286015</v>
      </c>
      <c r="Z66" s="36">
        <f t="shared" si="46"/>
        <v>7.2092569222964471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7321</v>
      </c>
      <c r="E67" s="49">
        <f t="shared" si="37"/>
        <v>94</v>
      </c>
      <c r="F67" s="3">
        <f t="shared" si="38"/>
        <v>1.2839775986887037E-2</v>
      </c>
      <c r="G67" s="2">
        <v>0.5</v>
      </c>
      <c r="H67" s="3">
        <f t="shared" si="39"/>
        <v>6.22022233986236E-2</v>
      </c>
      <c r="I67" s="3">
        <f t="shared" si="40"/>
        <v>0.93779777660137642</v>
      </c>
      <c r="J67" s="5">
        <f t="shared" si="47"/>
        <v>84103.43544879774</v>
      </c>
      <c r="K67" s="5">
        <f t="shared" si="41"/>
        <v>5231.4206803778361</v>
      </c>
      <c r="L67" s="5">
        <f t="shared" si="42"/>
        <v>407438.62554304412</v>
      </c>
      <c r="M67" s="5">
        <f t="shared" si="32"/>
        <v>1945091.1727568323</v>
      </c>
      <c r="N67" s="33">
        <f t="shared" si="43"/>
        <v>23.127368845009975</v>
      </c>
      <c r="O67" s="4"/>
      <c r="Q67" s="27" t="s">
        <v>60</v>
      </c>
      <c r="R67" s="29">
        <f t="shared" si="33"/>
        <v>84103.43544879774</v>
      </c>
      <c r="S67" s="29">
        <f t="shared" si="34"/>
        <v>407438.62554304412</v>
      </c>
      <c r="T67" s="35">
        <f t="shared" si="35"/>
        <v>23.127368845009975</v>
      </c>
      <c r="U67" s="42">
        <v>0.82345390469096191</v>
      </c>
      <c r="V67" s="43">
        <f t="shared" si="48"/>
        <v>0.17654609530903809</v>
      </c>
      <c r="W67" s="29">
        <f t="shared" si="44"/>
        <v>335506.92712533835</v>
      </c>
      <c r="X67" s="29">
        <f t="shared" si="36"/>
        <v>1371010.8043752089</v>
      </c>
      <c r="Y67" s="35">
        <f t="shared" si="45"/>
        <v>16.301483965062065</v>
      </c>
      <c r="Z67" s="36">
        <f t="shared" si="46"/>
        <v>6.8258848799479104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5771</v>
      </c>
      <c r="E68" s="49">
        <f t="shared" si="37"/>
        <v>94</v>
      </c>
      <c r="F68" s="3">
        <f t="shared" si="38"/>
        <v>1.6288338242938832E-2</v>
      </c>
      <c r="G68" s="2">
        <v>0.5</v>
      </c>
      <c r="H68" s="3">
        <f t="shared" si="39"/>
        <v>7.8255078255078256E-2</v>
      </c>
      <c r="I68" s="3">
        <f t="shared" si="40"/>
        <v>0.92174492174492173</v>
      </c>
      <c r="J68" s="5">
        <f t="shared" si="47"/>
        <v>78872.014768419904</v>
      </c>
      <c r="K68" s="5">
        <f t="shared" si="41"/>
        <v>6172.1356878383876</v>
      </c>
      <c r="L68" s="5">
        <f t="shared" si="42"/>
        <v>378929.73462250351</v>
      </c>
      <c r="M68" s="5">
        <f t="shared" si="32"/>
        <v>1537652.5472137881</v>
      </c>
      <c r="N68" s="33">
        <f t="shared" si="43"/>
        <v>19.495540360273125</v>
      </c>
      <c r="O68" s="4"/>
      <c r="Q68" s="27" t="s">
        <v>62</v>
      </c>
      <c r="R68" s="29">
        <f t="shared" si="33"/>
        <v>78872.014768419904</v>
      </c>
      <c r="S68" s="29">
        <f t="shared" si="34"/>
        <v>378929.73462250351</v>
      </c>
      <c r="T68" s="35">
        <f t="shared" si="35"/>
        <v>19.495540360273125</v>
      </c>
      <c r="U68" s="42">
        <v>0.7557222850963411</v>
      </c>
      <c r="V68" s="43">
        <f t="shared" si="48"/>
        <v>0.2442777149036589</v>
      </c>
      <c r="W68" s="29">
        <f t="shared" si="44"/>
        <v>286365.64493986848</v>
      </c>
      <c r="X68" s="29">
        <f t="shared" si="36"/>
        <v>1035503.8772498704</v>
      </c>
      <c r="Y68" s="35">
        <f t="shared" si="45"/>
        <v>13.128913725486353</v>
      </c>
      <c r="Z68" s="36">
        <f t="shared" si="46"/>
        <v>6.3666266347867726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4471</v>
      </c>
      <c r="E69" s="49">
        <f t="shared" si="37"/>
        <v>112</v>
      </c>
      <c r="F69" s="3">
        <f t="shared" si="38"/>
        <v>2.50503243122344E-2</v>
      </c>
      <c r="G69" s="2">
        <v>0.5</v>
      </c>
      <c r="H69" s="3">
        <f t="shared" si="39"/>
        <v>0.11786992212165862</v>
      </c>
      <c r="I69" s="3">
        <f t="shared" si="40"/>
        <v>0.88213007787834141</v>
      </c>
      <c r="J69" s="5">
        <f t="shared" si="47"/>
        <v>72699.879080581508</v>
      </c>
      <c r="K69" s="5">
        <f t="shared" si="41"/>
        <v>8569.12908548214</v>
      </c>
      <c r="L69" s="5">
        <f t="shared" si="42"/>
        <v>342076.57268920215</v>
      </c>
      <c r="M69" s="5">
        <f t="shared" si="32"/>
        <v>1158722.8125912845</v>
      </c>
      <c r="N69" s="33">
        <f t="shared" si="43"/>
        <v>15.938442088836775</v>
      </c>
      <c r="O69" s="4"/>
      <c r="Q69" s="27" t="s">
        <v>64</v>
      </c>
      <c r="R69" s="29">
        <f t="shared" si="33"/>
        <v>72699.879080581508</v>
      </c>
      <c r="S69" s="29">
        <f t="shared" si="34"/>
        <v>342076.57268920215</v>
      </c>
      <c r="T69" s="35">
        <f t="shared" si="35"/>
        <v>15.938442088836775</v>
      </c>
      <c r="U69" s="42">
        <v>0.69850988448397933</v>
      </c>
      <c r="V69" s="43">
        <f t="shared" si="48"/>
        <v>0.30149011551602067</v>
      </c>
      <c r="W69" s="29">
        <f t="shared" si="44"/>
        <v>238943.86727381014</v>
      </c>
      <c r="X69" s="29">
        <f t="shared" si="36"/>
        <v>749138.23231000197</v>
      </c>
      <c r="Y69" s="35">
        <f t="shared" si="45"/>
        <v>10.304532026520254</v>
      </c>
      <c r="Z69" s="36">
        <f t="shared" si="46"/>
        <v>5.6339100623165201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2727</v>
      </c>
      <c r="E70" s="49">
        <f t="shared" si="37"/>
        <v>129</v>
      </c>
      <c r="F70" s="3">
        <f t="shared" si="38"/>
        <v>4.7304730473047306E-2</v>
      </c>
      <c r="G70" s="2">
        <v>0.5</v>
      </c>
      <c r="H70" s="3">
        <f t="shared" si="39"/>
        <v>0.21151008362026563</v>
      </c>
      <c r="I70" s="3">
        <f t="shared" si="40"/>
        <v>0.78848991637973431</v>
      </c>
      <c r="J70" s="5">
        <f t="shared" si="47"/>
        <v>64130.749995099366</v>
      </c>
      <c r="K70" s="5">
        <f t="shared" si="41"/>
        <v>13564.300294093817</v>
      </c>
      <c r="L70" s="5">
        <f t="shared" si="42"/>
        <v>286742.99924026232</v>
      </c>
      <c r="M70" s="5">
        <f t="shared" si="32"/>
        <v>816646.23990208225</v>
      </c>
      <c r="N70" s="33">
        <f t="shared" si="43"/>
        <v>12.734082167516945</v>
      </c>
      <c r="O70" s="4"/>
      <c r="Q70" s="27" t="s">
        <v>66</v>
      </c>
      <c r="R70" s="29">
        <f t="shared" si="33"/>
        <v>64130.749995099366</v>
      </c>
      <c r="S70" s="29">
        <f t="shared" si="34"/>
        <v>286742.99924026232</v>
      </c>
      <c r="T70" s="35">
        <f t="shared" si="35"/>
        <v>12.734082167516945</v>
      </c>
      <c r="U70" s="42">
        <v>0.67065690345363116</v>
      </c>
      <c r="V70" s="43">
        <f t="shared" si="48"/>
        <v>0.32934309654636884</v>
      </c>
      <c r="W70" s="29">
        <f t="shared" si="44"/>
        <v>192306.17195748125</v>
      </c>
      <c r="X70" s="29">
        <f t="shared" si="36"/>
        <v>510194.36503619183</v>
      </c>
      <c r="Y70" s="35">
        <f t="shared" si="45"/>
        <v>7.9555340468523914</v>
      </c>
      <c r="Z70" s="36">
        <f t="shared" si="46"/>
        <v>4.7785481206645537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1588</v>
      </c>
      <c r="E71" s="49">
        <f t="shared" si="49"/>
        <v>114</v>
      </c>
      <c r="F71" s="3">
        <f t="shared" si="38"/>
        <v>7.1788413098236775E-2</v>
      </c>
      <c r="G71" s="2">
        <v>0.5</v>
      </c>
      <c r="H71" s="3">
        <f t="shared" si="39"/>
        <v>0.30432461292044849</v>
      </c>
      <c r="I71" s="3">
        <f t="shared" si="40"/>
        <v>0.69567538707955157</v>
      </c>
      <c r="J71" s="5">
        <f t="shared" si="47"/>
        <v>50566.449701005549</v>
      </c>
      <c r="K71" s="5">
        <f t="shared" si="41"/>
        <v>15388.615232019842</v>
      </c>
      <c r="L71" s="5">
        <f t="shared" si="42"/>
        <v>214360.71042497817</v>
      </c>
      <c r="M71" s="5">
        <f>L71+M72</f>
        <v>529903.24066181993</v>
      </c>
      <c r="N71" s="33">
        <f t="shared" si="43"/>
        <v>10.479344383382376</v>
      </c>
      <c r="O71" s="4"/>
      <c r="Q71" s="27" t="s">
        <v>68</v>
      </c>
      <c r="R71" s="29">
        <f t="shared" si="33"/>
        <v>50566.449701005549</v>
      </c>
      <c r="S71" s="29">
        <f t="shared" si="34"/>
        <v>214360.71042497817</v>
      </c>
      <c r="T71" s="35">
        <f t="shared" si="35"/>
        <v>10.479344383382376</v>
      </c>
      <c r="U71" s="42">
        <v>0.63527807449444496</v>
      </c>
      <c r="V71" s="43">
        <f t="shared" si="48"/>
        <v>0.36472192550555504</v>
      </c>
      <c r="W71" s="29">
        <f t="shared" si="44"/>
        <v>136178.65936604142</v>
      </c>
      <c r="X71" s="29">
        <f>X72+W71</f>
        <v>317888.19307871058</v>
      </c>
      <c r="Y71" s="35">
        <f t="shared" si="45"/>
        <v>6.2865436461992532</v>
      </c>
      <c r="Z71" s="36">
        <f t="shared" si="46"/>
        <v>4.1928007371831226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1193</v>
      </c>
      <c r="E72" s="50">
        <f t="shared" si="49"/>
        <v>133</v>
      </c>
      <c r="F72" s="17">
        <f t="shared" si="38"/>
        <v>0.11148365465213747</v>
      </c>
      <c r="G72" s="12"/>
      <c r="H72" s="17">
        <v>1</v>
      </c>
      <c r="I72" s="17">
        <f t="shared" si="40"/>
        <v>0</v>
      </c>
      <c r="J72" s="21">
        <f t="shared" si="47"/>
        <v>35177.834468985711</v>
      </c>
      <c r="K72" s="21">
        <f t="shared" si="41"/>
        <v>35177.834468985711</v>
      </c>
      <c r="L72" s="21">
        <f>K72/F72</f>
        <v>315542.53023684176</v>
      </c>
      <c r="M72" s="21">
        <f>L72</f>
        <v>315542.53023684176</v>
      </c>
      <c r="N72" s="34">
        <f t="shared" si="43"/>
        <v>8.9699248120300759</v>
      </c>
      <c r="O72" s="4"/>
      <c r="Q72" s="30" t="s">
        <v>69</v>
      </c>
      <c r="R72" s="31">
        <f t="shared" si="33"/>
        <v>35177.834468985711</v>
      </c>
      <c r="S72" s="31">
        <f t="shared" si="34"/>
        <v>315542.53023684176</v>
      </c>
      <c r="T72" s="38">
        <f t="shared" si="35"/>
        <v>8.9699248120300759</v>
      </c>
      <c r="U72" s="44">
        <v>0.57586384179742911</v>
      </c>
      <c r="V72" s="45">
        <f t="shared" si="48"/>
        <v>0.42413615820257089</v>
      </c>
      <c r="W72" s="31">
        <f t="shared" si="44"/>
        <v>181709.53371266913</v>
      </c>
      <c r="X72" s="31">
        <f>W72</f>
        <v>181709.53371266913</v>
      </c>
      <c r="Y72" s="38">
        <f t="shared" si="45"/>
        <v>5.1654553628897215</v>
      </c>
      <c r="Z72" s="37">
        <f t="shared" si="46"/>
        <v>3.8044694491403543</v>
      </c>
    </row>
    <row r="73" spans="1:26" s="2" customFormat="1" ht="13.2" x14ac:dyDescent="0.25">
      <c r="B73" s="2" t="s">
        <v>70</v>
      </c>
      <c r="D73" s="25">
        <f>SUM(D54:D72)</f>
        <v>123477</v>
      </c>
      <c r="E73" s="25">
        <f>SUM(E54:E72)</f>
        <v>1003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72.957765428637671</v>
      </c>
      <c r="F78" s="54">
        <f>$Y$4</f>
        <v>65.975320648401507</v>
      </c>
      <c r="G78" s="54">
        <f>E78-F78</f>
        <v>6.9824447802361647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80.859906735782516</v>
      </c>
      <c r="F79" s="54">
        <f>$Y$29</f>
        <v>71.187614242414483</v>
      </c>
      <c r="G79" s="54">
        <f t="shared" ref="G79:G80" si="50">E79-F79</f>
        <v>9.6722924933680332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76.779742783795328</v>
      </c>
      <c r="F80" s="54">
        <f>$Y$54</f>
        <v>67.786434636320436</v>
      </c>
      <c r="G80" s="54">
        <f t="shared" si="50"/>
        <v>8.9933081474748917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53" workbookViewId="0">
      <selection activeCell="D29" sqref="D29:D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9" t="s">
        <v>87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 x14ac:dyDescent="0.25">
      <c r="A2" s="7"/>
      <c r="B2" s="6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8" t="s">
        <v>15</v>
      </c>
      <c r="V2" s="68" t="s">
        <v>16</v>
      </c>
      <c r="W2" s="69" t="s">
        <v>17</v>
      </c>
      <c r="X2" s="69" t="s">
        <v>18</v>
      </c>
      <c r="Y2" s="70" t="s">
        <v>19</v>
      </c>
      <c r="Z2" s="70" t="s">
        <v>20</v>
      </c>
    </row>
    <row r="3" spans="1:26" s="10" customFormat="1" ht="23.25" customHeight="1" thickBot="1" x14ac:dyDescent="0.35">
      <c r="B3" s="6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69"/>
      <c r="X3" s="69"/>
      <c r="Y3" s="70"/>
      <c r="Z3" s="70"/>
    </row>
    <row r="4" spans="1:26" s="2" customFormat="1" x14ac:dyDescent="0.25">
      <c r="A4" s="2">
        <v>1</v>
      </c>
      <c r="B4" s="1">
        <v>0</v>
      </c>
      <c r="C4" s="1">
        <v>1</v>
      </c>
      <c r="D4">
        <v>445</v>
      </c>
      <c r="E4">
        <v>3</v>
      </c>
      <c r="F4" s="3">
        <f>E4/D4</f>
        <v>6.7415730337078653E-3</v>
      </c>
      <c r="G4" s="2">
        <v>0.3</v>
      </c>
      <c r="H4" s="18">
        <f>C4*F4/(1+(1-G4)*C4*F4)</f>
        <v>6.7099082979199288E-3</v>
      </c>
      <c r="I4" s="18">
        <f>1-H4</f>
        <v>0.99329009170208005</v>
      </c>
      <c r="J4" s="41">
        <v>100000</v>
      </c>
      <c r="K4" s="20">
        <f>J4*H4</f>
        <v>670.99082979199284</v>
      </c>
      <c r="L4" s="20">
        <f>C4*(J5+G4*K4)</f>
        <v>99530.306419145607</v>
      </c>
      <c r="M4" s="5">
        <f t="shared" ref="M4:M20" si="0">L4+M5</f>
        <v>7106233.6338733798</v>
      </c>
      <c r="N4" s="32">
        <f>M4/J4</f>
        <v>71.0623363387338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99530.306419145607</v>
      </c>
      <c r="T4" s="35">
        <f t="shared" ref="T4:T22" si="3">N4</f>
        <v>71.0623363387338</v>
      </c>
      <c r="U4" s="42">
        <v>0.96680194174873568</v>
      </c>
      <c r="V4" s="43">
        <f>1-U4</f>
        <v>3.3198058251264317E-2</v>
      </c>
      <c r="W4" s="29">
        <f>S4*U4</f>
        <v>96226.093508876627</v>
      </c>
      <c r="X4" s="29">
        <f t="shared" ref="X4:X20" si="4">X5+W4</f>
        <v>6451502.0783445891</v>
      </c>
      <c r="Y4" s="40">
        <f>X4/R4</f>
        <v>64.515020783445891</v>
      </c>
      <c r="Z4" s="36">
        <f>T4-Y4</f>
        <v>6.5473155552879092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1993</v>
      </c>
      <c r="E5">
        <v>1</v>
      </c>
      <c r="F5" s="3">
        <f t="shared" ref="F5:F22" si="5">E5/D5</f>
        <v>5.0175614651279475E-4</v>
      </c>
      <c r="G5" s="2">
        <v>0.4</v>
      </c>
      <c r="H5" s="3">
        <f t="shared" ref="H5:H21" si="6">C5*F5/(1+(1-G5)*C5*F5)</f>
        <v>2.004610604390097E-3</v>
      </c>
      <c r="I5" s="3">
        <f t="shared" ref="I5:I22" si="7">1-H5</f>
        <v>0.99799538939560994</v>
      </c>
      <c r="J5" s="5">
        <f>I4*J4</f>
        <v>99329.00917020801</v>
      </c>
      <c r="K5" s="5">
        <f t="shared" ref="K5:K22" si="8">J5*H5</f>
        <v>199.11598510616017</v>
      </c>
      <c r="L5" s="5">
        <f t="shared" ref="L5:L21" si="9">C5*(J6+G5*K5)</f>
        <v>396838.15831657726</v>
      </c>
      <c r="M5" s="5">
        <f t="shared" si="0"/>
        <v>7006703.3274542345</v>
      </c>
      <c r="N5" s="33">
        <f t="shared" ref="N5:N22" si="10">M5/J5</f>
        <v>70.540352571600721</v>
      </c>
      <c r="O5" s="4"/>
      <c r="Q5" s="27" t="s">
        <v>36</v>
      </c>
      <c r="R5" s="29">
        <f t="shared" si="1"/>
        <v>99329.00917020801</v>
      </c>
      <c r="S5" s="29">
        <f t="shared" si="2"/>
        <v>396838.15831657726</v>
      </c>
      <c r="T5" s="35">
        <f t="shared" si="3"/>
        <v>70.540352571600721</v>
      </c>
      <c r="U5" s="42">
        <v>0.96680194174873568</v>
      </c>
      <c r="V5" s="43">
        <f>1-U5</f>
        <v>3.3198058251264317E-2</v>
      </c>
      <c r="W5" s="29">
        <f t="shared" ref="W5:W22" si="11">S5*U5</f>
        <v>383663.90202045906</v>
      </c>
      <c r="X5" s="29">
        <f t="shared" si="4"/>
        <v>6355275.9848357122</v>
      </c>
      <c r="Y5" s="35">
        <f t="shared" ref="Y5:Y22" si="12">X5/R5</f>
        <v>63.98207369556512</v>
      </c>
      <c r="Z5" s="36">
        <f t="shared" ref="Z5:Z22" si="13">T5-Y5</f>
        <v>6.558278876035601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3248</v>
      </c>
      <c r="E6">
        <v>2</v>
      </c>
      <c r="F6" s="3">
        <f t="shared" si="5"/>
        <v>6.1576354679802956E-4</v>
      </c>
      <c r="G6" s="2">
        <v>0.5</v>
      </c>
      <c r="H6" s="3">
        <f t="shared" si="6"/>
        <v>3.0740854595757761E-3</v>
      </c>
      <c r="I6" s="3">
        <f t="shared" si="7"/>
        <v>0.99692591454042423</v>
      </c>
      <c r="J6" s="5">
        <f t="shared" ref="J6:J22" si="14">I5*J5</f>
        <v>99129.893185101857</v>
      </c>
      <c r="K6" s="5">
        <f t="shared" si="8"/>
        <v>304.73376324962146</v>
      </c>
      <c r="L6" s="5">
        <f t="shared" si="9"/>
        <v>494887.63151738525</v>
      </c>
      <c r="M6" s="5">
        <f t="shared" si="0"/>
        <v>6609865.1691376576</v>
      </c>
      <c r="N6" s="33">
        <f t="shared" si="10"/>
        <v>66.678828724200102</v>
      </c>
      <c r="O6" s="4"/>
      <c r="Q6" s="27" t="s">
        <v>38</v>
      </c>
      <c r="R6" s="29">
        <f t="shared" si="1"/>
        <v>99129.893185101857</v>
      </c>
      <c r="S6" s="29">
        <f t="shared" si="2"/>
        <v>494887.63151738525</v>
      </c>
      <c r="T6" s="35">
        <f t="shared" si="3"/>
        <v>66.678828724200102</v>
      </c>
      <c r="U6" s="42">
        <v>0.96680194174873568</v>
      </c>
      <c r="V6" s="43">
        <f>1-U6</f>
        <v>3.3198058251264317E-2</v>
      </c>
      <c r="W6" s="29">
        <f t="shared" si="11"/>
        <v>478458.32309844089</v>
      </c>
      <c r="X6" s="29">
        <f t="shared" si="4"/>
        <v>5971612.0828152532</v>
      </c>
      <c r="Y6" s="35">
        <f t="shared" si="12"/>
        <v>60.240275571211058</v>
      </c>
      <c r="Z6" s="36">
        <f t="shared" si="13"/>
        <v>6.4385531529890443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3542</v>
      </c>
      <c r="E7">
        <v>4</v>
      </c>
      <c r="F7" s="3">
        <f t="shared" si="5"/>
        <v>1.129305477131564E-3</v>
      </c>
      <c r="G7" s="2">
        <v>0.5</v>
      </c>
      <c r="H7" s="3">
        <f t="shared" si="6"/>
        <v>5.6306306306306304E-3</v>
      </c>
      <c r="I7" s="3">
        <f t="shared" si="7"/>
        <v>0.99436936936936937</v>
      </c>
      <c r="J7" s="5">
        <f t="shared" si="14"/>
        <v>98825.159421852237</v>
      </c>
      <c r="K7" s="5">
        <f t="shared" si="8"/>
        <v>556.4479697176364</v>
      </c>
      <c r="L7" s="5">
        <f t="shared" si="9"/>
        <v>492734.67718496709</v>
      </c>
      <c r="M7" s="5">
        <f t="shared" si="0"/>
        <v>6114977.5376202725</v>
      </c>
      <c r="N7" s="33">
        <f t="shared" si="10"/>
        <v>61.876728288567044</v>
      </c>
      <c r="O7" s="4"/>
      <c r="Q7" s="27" t="s">
        <v>40</v>
      </c>
      <c r="R7" s="29">
        <f t="shared" si="1"/>
        <v>98825.159421852237</v>
      </c>
      <c r="S7" s="29">
        <f t="shared" si="2"/>
        <v>492734.67718496709</v>
      </c>
      <c r="T7" s="35">
        <f t="shared" si="3"/>
        <v>61.876728288567044</v>
      </c>
      <c r="U7" s="42">
        <v>0.96680194174873568</v>
      </c>
      <c r="V7" s="43">
        <f>1-U7</f>
        <v>3.3198058251264317E-2</v>
      </c>
      <c r="W7" s="29">
        <f t="shared" si="11"/>
        <v>476376.84266936261</v>
      </c>
      <c r="X7" s="29">
        <f t="shared" si="4"/>
        <v>5493153.7597168125</v>
      </c>
      <c r="Y7" s="35">
        <f t="shared" si="12"/>
        <v>55.584567653145271</v>
      </c>
      <c r="Z7" s="36">
        <f t="shared" si="13"/>
        <v>6.292160635421773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3570</v>
      </c>
      <c r="E8">
        <v>3</v>
      </c>
      <c r="F8" s="3">
        <f t="shared" si="5"/>
        <v>8.4033613445378156E-4</v>
      </c>
      <c r="G8" s="2">
        <v>0.5</v>
      </c>
      <c r="H8" s="3">
        <f t="shared" si="6"/>
        <v>4.1928721174004204E-3</v>
      </c>
      <c r="I8" s="3">
        <f t="shared" si="7"/>
        <v>0.99580712788259962</v>
      </c>
      <c r="J8" s="5">
        <f t="shared" si="14"/>
        <v>98268.711452134594</v>
      </c>
      <c r="K8" s="5">
        <f t="shared" si="8"/>
        <v>412.02814026052249</v>
      </c>
      <c r="L8" s="5">
        <f t="shared" si="9"/>
        <v>490313.48691002169</v>
      </c>
      <c r="M8" s="5">
        <f t="shared" si="0"/>
        <v>5622242.8604353052</v>
      </c>
      <c r="N8" s="33">
        <f t="shared" si="10"/>
        <v>57.212949853054972</v>
      </c>
      <c r="O8" s="4"/>
      <c r="Q8" s="27" t="s">
        <v>42</v>
      </c>
      <c r="R8" s="29">
        <f t="shared" si="1"/>
        <v>98268.711452134594</v>
      </c>
      <c r="S8" s="29">
        <f t="shared" si="2"/>
        <v>490313.48691002169</v>
      </c>
      <c r="T8" s="35">
        <f t="shared" si="3"/>
        <v>57.212949853054972</v>
      </c>
      <c r="U8" s="42">
        <v>0.96680194174873568</v>
      </c>
      <c r="V8" s="43">
        <f>1-U8</f>
        <v>3.3198058251264317E-2</v>
      </c>
      <c r="W8" s="29">
        <f t="shared" si="11"/>
        <v>474036.03121020226</v>
      </c>
      <c r="X8" s="29">
        <f t="shared" si="4"/>
        <v>5016776.9170474503</v>
      </c>
      <c r="Y8" s="35">
        <f t="shared" si="12"/>
        <v>51.051620021404851</v>
      </c>
      <c r="Z8" s="36">
        <f t="shared" si="13"/>
        <v>6.1613298316501215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3724</v>
      </c>
      <c r="E9">
        <v>5</v>
      </c>
      <c r="F9" s="3">
        <f t="shared" si="5"/>
        <v>1.3426423200859291E-3</v>
      </c>
      <c r="G9" s="2">
        <v>0.5</v>
      </c>
      <c r="H9" s="3">
        <f t="shared" si="6"/>
        <v>6.6907533788304564E-3</v>
      </c>
      <c r="I9" s="3">
        <f t="shared" si="7"/>
        <v>0.99330924662116959</v>
      </c>
      <c r="J9" s="5">
        <f t="shared" si="14"/>
        <v>97856.683311874076</v>
      </c>
      <c r="K9" s="5">
        <f t="shared" si="8"/>
        <v>654.73493451006345</v>
      </c>
      <c r="L9" s="5">
        <f t="shared" si="9"/>
        <v>487646.57922309526</v>
      </c>
      <c r="M9" s="5">
        <f t="shared" si="0"/>
        <v>5131929.3735252833</v>
      </c>
      <c r="N9" s="33">
        <f t="shared" si="10"/>
        <v>52.443320168225725</v>
      </c>
      <c r="O9" s="4"/>
      <c r="Q9" s="27" t="s">
        <v>44</v>
      </c>
      <c r="R9" s="29">
        <f t="shared" si="1"/>
        <v>97856.683311874076</v>
      </c>
      <c r="S9" s="29">
        <f t="shared" si="2"/>
        <v>487646.57922309526</v>
      </c>
      <c r="T9" s="35">
        <f t="shared" si="3"/>
        <v>52.443320168225725</v>
      </c>
      <c r="U9" s="42">
        <v>0.9555940589531835</v>
      </c>
      <c r="V9" s="43">
        <f t="shared" ref="V9:V22" si="15">1-U9</f>
        <v>4.4405941046816499E-2</v>
      </c>
      <c r="W9" s="29">
        <f t="shared" si="11"/>
        <v>465992.17397443275</v>
      </c>
      <c r="X9" s="29">
        <f t="shared" si="4"/>
        <v>4542740.8858372485</v>
      </c>
      <c r="Y9" s="35">
        <f t="shared" si="12"/>
        <v>46.422387639680259</v>
      </c>
      <c r="Z9" s="36">
        <f t="shared" si="13"/>
        <v>6.0209325285454653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4732</v>
      </c>
      <c r="E10">
        <v>13</v>
      </c>
      <c r="F10" s="3">
        <f t="shared" si="5"/>
        <v>2.7472527472527475E-3</v>
      </c>
      <c r="G10" s="2">
        <v>0.5</v>
      </c>
      <c r="H10" s="3">
        <f t="shared" si="6"/>
        <v>1.3642564802182813E-2</v>
      </c>
      <c r="I10" s="3">
        <f t="shared" si="7"/>
        <v>0.98635743519781716</v>
      </c>
      <c r="J10" s="5">
        <f t="shared" si="14"/>
        <v>97201.948377364024</v>
      </c>
      <c r="K10" s="5">
        <f t="shared" si="8"/>
        <v>1326.0838796366172</v>
      </c>
      <c r="L10" s="5">
        <f t="shared" si="9"/>
        <v>482694.53218772862</v>
      </c>
      <c r="M10" s="5">
        <f t="shared" si="0"/>
        <v>4644282.7943021879</v>
      </c>
      <c r="N10" s="33">
        <f t="shared" si="10"/>
        <v>47.77972943784868</v>
      </c>
      <c r="O10" s="4"/>
      <c r="Q10" s="27" t="s">
        <v>46</v>
      </c>
      <c r="R10" s="29">
        <f t="shared" si="1"/>
        <v>97201.948377364024</v>
      </c>
      <c r="S10" s="29">
        <f t="shared" si="2"/>
        <v>482694.53218772862</v>
      </c>
      <c r="T10" s="35">
        <f t="shared" si="3"/>
        <v>47.77972943784868</v>
      </c>
      <c r="U10" s="42">
        <v>0.96363095511775332</v>
      </c>
      <c r="V10" s="43">
        <f t="shared" si="15"/>
        <v>3.6369044882246682E-2</v>
      </c>
      <c r="W10" s="29">
        <f t="shared" si="11"/>
        <v>465139.39308217802</v>
      </c>
      <c r="X10" s="29">
        <f t="shared" si="4"/>
        <v>4076748.711862816</v>
      </c>
      <c r="Y10" s="35">
        <f t="shared" si="12"/>
        <v>41.941018466376669</v>
      </c>
      <c r="Z10" s="36">
        <f t="shared" si="13"/>
        <v>5.8387109714720111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4446</v>
      </c>
      <c r="E11">
        <v>25</v>
      </c>
      <c r="F11" s="3">
        <f t="shared" si="5"/>
        <v>5.6230319388214127E-3</v>
      </c>
      <c r="G11" s="2">
        <v>0.5</v>
      </c>
      <c r="H11" s="3">
        <f t="shared" si="6"/>
        <v>2.7725407563491188E-2</v>
      </c>
      <c r="I11" s="3">
        <f t="shared" si="7"/>
        <v>0.97227459243650882</v>
      </c>
      <c r="J11" s="5">
        <f t="shared" si="14"/>
        <v>95875.864497727409</v>
      </c>
      <c r="K11" s="5">
        <f t="shared" si="8"/>
        <v>2658.1974187015476</v>
      </c>
      <c r="L11" s="5">
        <f t="shared" si="9"/>
        <v>472733.82894188317</v>
      </c>
      <c r="M11" s="5">
        <f t="shared" si="0"/>
        <v>4161588.2621144592</v>
      </c>
      <c r="N11" s="33">
        <f t="shared" si="10"/>
        <v>43.406005087058205</v>
      </c>
      <c r="O11" s="4"/>
      <c r="Q11" s="27" t="s">
        <v>48</v>
      </c>
      <c r="R11" s="29">
        <f t="shared" si="1"/>
        <v>95875.864497727409</v>
      </c>
      <c r="S11" s="29">
        <f t="shared" si="2"/>
        <v>472733.82894188317</v>
      </c>
      <c r="T11" s="35">
        <f t="shared" si="3"/>
        <v>43.406005087058205</v>
      </c>
      <c r="U11" s="42">
        <v>0.96005435016735896</v>
      </c>
      <c r="V11" s="43">
        <f t="shared" si="15"/>
        <v>3.9945649832641039E-2</v>
      </c>
      <c r="W11" s="29">
        <f t="shared" si="11"/>
        <v>453850.16894692706</v>
      </c>
      <c r="X11" s="29">
        <f t="shared" si="4"/>
        <v>3611609.3187806378</v>
      </c>
      <c r="Y11" s="35">
        <f t="shared" si="12"/>
        <v>37.669640192566355</v>
      </c>
      <c r="Z11" s="36">
        <f t="shared" si="13"/>
        <v>5.7363648944918495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4407</v>
      </c>
      <c r="E12">
        <v>10</v>
      </c>
      <c r="F12" s="3">
        <f t="shared" si="5"/>
        <v>2.269117313365101E-3</v>
      </c>
      <c r="G12" s="2">
        <v>0.5</v>
      </c>
      <c r="H12" s="3">
        <f t="shared" si="6"/>
        <v>1.1281588447653429E-2</v>
      </c>
      <c r="I12" s="3">
        <f t="shared" si="7"/>
        <v>0.98871841155234652</v>
      </c>
      <c r="J12" s="5">
        <f t="shared" si="14"/>
        <v>93217.667079025865</v>
      </c>
      <c r="K12" s="5">
        <f t="shared" si="8"/>
        <v>1051.6433560359415</v>
      </c>
      <c r="L12" s="5">
        <f t="shared" si="9"/>
        <v>463459.22700503946</v>
      </c>
      <c r="M12" s="5">
        <f t="shared" si="0"/>
        <v>3688854.4331725761</v>
      </c>
      <c r="N12" s="33">
        <f t="shared" si="10"/>
        <v>39.57248179194751</v>
      </c>
      <c r="O12" s="4"/>
      <c r="Q12" s="27" t="s">
        <v>50</v>
      </c>
      <c r="R12" s="29">
        <f t="shared" si="1"/>
        <v>93217.667079025865</v>
      </c>
      <c r="S12" s="29">
        <f t="shared" si="2"/>
        <v>463459.22700503946</v>
      </c>
      <c r="T12" s="35">
        <f t="shared" si="3"/>
        <v>39.57248179194751</v>
      </c>
      <c r="U12" s="42">
        <v>0.94127750867207383</v>
      </c>
      <c r="V12" s="43">
        <f t="shared" si="15"/>
        <v>5.8722491327926174E-2</v>
      </c>
      <c r="W12" s="29">
        <f t="shared" si="11"/>
        <v>436243.74656638864</v>
      </c>
      <c r="X12" s="29">
        <f t="shared" si="4"/>
        <v>3157759.1498337109</v>
      </c>
      <c r="Y12" s="35">
        <f t="shared" si="12"/>
        <v>33.875114544077796</v>
      </c>
      <c r="Z12" s="36">
        <f t="shared" si="13"/>
        <v>5.6973672478697139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5027</v>
      </c>
      <c r="E13">
        <v>36</v>
      </c>
      <c r="F13" s="3">
        <f t="shared" si="5"/>
        <v>7.1613288243485181E-3</v>
      </c>
      <c r="G13" s="2">
        <v>0.5</v>
      </c>
      <c r="H13" s="3">
        <f t="shared" si="6"/>
        <v>3.5176861442251316E-2</v>
      </c>
      <c r="I13" s="3">
        <f t="shared" si="7"/>
        <v>0.96482313855774871</v>
      </c>
      <c r="J13" s="5">
        <f t="shared" si="14"/>
        <v>92166.023722989921</v>
      </c>
      <c r="K13" s="5">
        <f t="shared" si="8"/>
        <v>3242.1114461868642</v>
      </c>
      <c r="L13" s="5">
        <f t="shared" si="9"/>
        <v>452724.8399994825</v>
      </c>
      <c r="M13" s="5">
        <f t="shared" si="0"/>
        <v>3225395.2061675368</v>
      </c>
      <c r="N13" s="33">
        <f t="shared" si="10"/>
        <v>34.995490484233542</v>
      </c>
      <c r="O13" s="4"/>
      <c r="Q13" s="27" t="s">
        <v>52</v>
      </c>
      <c r="R13" s="29">
        <f t="shared" si="1"/>
        <v>92166.023722989921</v>
      </c>
      <c r="S13" s="29">
        <f t="shared" si="2"/>
        <v>452724.8399994825</v>
      </c>
      <c r="T13" s="35">
        <f t="shared" si="3"/>
        <v>34.995490484233542</v>
      </c>
      <c r="U13" s="42">
        <v>0.95386474178345915</v>
      </c>
      <c r="V13" s="43">
        <f t="shared" si="15"/>
        <v>4.6135258216540853E-2</v>
      </c>
      <c r="W13" s="29">
        <f t="shared" si="11"/>
        <v>431838.26260506426</v>
      </c>
      <c r="X13" s="29">
        <f t="shared" si="4"/>
        <v>2721515.4032673221</v>
      </c>
      <c r="Y13" s="35">
        <f t="shared" si="12"/>
        <v>29.52840204376167</v>
      </c>
      <c r="Z13" s="36">
        <f t="shared" si="13"/>
        <v>5.4670884404718727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5180</v>
      </c>
      <c r="E14">
        <v>43</v>
      </c>
      <c r="F14" s="3">
        <f t="shared" si="5"/>
        <v>8.3011583011583009E-3</v>
      </c>
      <c r="G14" s="2">
        <v>0.5</v>
      </c>
      <c r="H14" s="3">
        <f t="shared" si="6"/>
        <v>4.0661938534278963E-2</v>
      </c>
      <c r="I14" s="3">
        <f t="shared" si="7"/>
        <v>0.95933806146572098</v>
      </c>
      <c r="J14" s="5">
        <f t="shared" si="14"/>
        <v>88923.912276803065</v>
      </c>
      <c r="K14" s="5">
        <f t="shared" si="8"/>
        <v>3615.8186552269808</v>
      </c>
      <c r="L14" s="5">
        <f t="shared" si="9"/>
        <v>435580.01474594785</v>
      </c>
      <c r="M14" s="5">
        <f t="shared" si="0"/>
        <v>2772670.3661680543</v>
      </c>
      <c r="N14" s="33">
        <f t="shared" si="10"/>
        <v>31.180256189552971</v>
      </c>
      <c r="O14" s="4"/>
      <c r="Q14" s="27" t="s">
        <v>54</v>
      </c>
      <c r="R14" s="29">
        <f t="shared" si="1"/>
        <v>88923.912276803065</v>
      </c>
      <c r="S14" s="29">
        <f t="shared" si="2"/>
        <v>435580.01474594785</v>
      </c>
      <c r="T14" s="35">
        <f t="shared" si="3"/>
        <v>31.180256189552971</v>
      </c>
      <c r="U14" s="42">
        <v>0.94210046609890041</v>
      </c>
      <c r="V14" s="43">
        <f t="shared" si="15"/>
        <v>5.7899533901099587E-2</v>
      </c>
      <c r="W14" s="29">
        <f t="shared" si="11"/>
        <v>410360.13491552341</v>
      </c>
      <c r="X14" s="29">
        <f t="shared" si="4"/>
        <v>2289677.140662258</v>
      </c>
      <c r="Y14" s="35">
        <f t="shared" si="12"/>
        <v>25.748722498116511</v>
      </c>
      <c r="Z14" s="36">
        <f t="shared" si="13"/>
        <v>5.43153369143646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5309</v>
      </c>
      <c r="E15">
        <v>69</v>
      </c>
      <c r="F15" s="3">
        <f t="shared" si="5"/>
        <v>1.2996797890374836E-2</v>
      </c>
      <c r="G15" s="2">
        <v>0.5</v>
      </c>
      <c r="H15" s="3">
        <f t="shared" si="6"/>
        <v>6.2938976557511642E-2</v>
      </c>
      <c r="I15" s="3">
        <f t="shared" si="7"/>
        <v>0.93706102344248832</v>
      </c>
      <c r="J15" s="5">
        <f t="shared" si="14"/>
        <v>85308.093621576074</v>
      </c>
      <c r="K15" s="5">
        <f t="shared" si="8"/>
        <v>5369.204104614385</v>
      </c>
      <c r="L15" s="5">
        <f t="shared" si="9"/>
        <v>413117.45784634439</v>
      </c>
      <c r="M15" s="5">
        <f t="shared" si="0"/>
        <v>2337090.3514221064</v>
      </c>
      <c r="N15" s="33">
        <f t="shared" si="10"/>
        <v>27.39588065101259</v>
      </c>
      <c r="O15" s="4"/>
      <c r="Q15" s="27" t="s">
        <v>56</v>
      </c>
      <c r="R15" s="29">
        <f t="shared" si="1"/>
        <v>85308.093621576074</v>
      </c>
      <c r="S15" s="29">
        <f t="shared" si="2"/>
        <v>413117.45784634439</v>
      </c>
      <c r="T15" s="35">
        <f t="shared" si="3"/>
        <v>27.39588065101259</v>
      </c>
      <c r="U15" s="42">
        <v>0.91645683631107144</v>
      </c>
      <c r="V15" s="43">
        <f t="shared" si="15"/>
        <v>8.3543163688928557E-2</v>
      </c>
      <c r="W15" s="29">
        <f t="shared" si="11"/>
        <v>378604.3184427332</v>
      </c>
      <c r="X15" s="29">
        <f t="shared" si="4"/>
        <v>1879317.0057467346</v>
      </c>
      <c r="Y15" s="35">
        <f t="shared" si="12"/>
        <v>22.029762077245842</v>
      </c>
      <c r="Z15" s="36">
        <f t="shared" si="13"/>
        <v>5.3661185737667481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4487</v>
      </c>
      <c r="E16">
        <v>74</v>
      </c>
      <c r="F16" s="3">
        <f t="shared" si="5"/>
        <v>1.6492088254958771E-2</v>
      </c>
      <c r="G16" s="2">
        <v>0.5</v>
      </c>
      <c r="H16" s="3">
        <f t="shared" si="6"/>
        <v>7.9195205479452052E-2</v>
      </c>
      <c r="I16" s="3">
        <f t="shared" si="7"/>
        <v>0.92080479452054798</v>
      </c>
      <c r="J16" s="5">
        <f t="shared" si="14"/>
        <v>79938.889516961688</v>
      </c>
      <c r="K16" s="5">
        <f t="shared" si="8"/>
        <v>6330.7767810949963</v>
      </c>
      <c r="L16" s="5">
        <f t="shared" si="9"/>
        <v>383867.50563207094</v>
      </c>
      <c r="M16" s="5">
        <f t="shared" si="0"/>
        <v>1923972.8935757619</v>
      </c>
      <c r="N16" s="33">
        <f t="shared" si="10"/>
        <v>24.068046293882119</v>
      </c>
      <c r="O16" s="4"/>
      <c r="Q16" s="27" t="s">
        <v>58</v>
      </c>
      <c r="R16" s="29">
        <f t="shared" si="1"/>
        <v>79938.889516961688</v>
      </c>
      <c r="S16" s="29">
        <f t="shared" si="2"/>
        <v>383867.50563207094</v>
      </c>
      <c r="T16" s="35">
        <f t="shared" si="3"/>
        <v>24.068046293882119</v>
      </c>
      <c r="U16" s="42">
        <v>0.8859396016463057</v>
      </c>
      <c r="V16" s="43">
        <f t="shared" si="15"/>
        <v>0.1140603983536943</v>
      </c>
      <c r="W16" s="29">
        <f t="shared" si="11"/>
        <v>340083.42502463795</v>
      </c>
      <c r="X16" s="29">
        <f t="shared" si="4"/>
        <v>1500712.6873040013</v>
      </c>
      <c r="Y16" s="35">
        <f t="shared" si="12"/>
        <v>18.773249120324287</v>
      </c>
      <c r="Z16" s="36">
        <f t="shared" si="13"/>
        <v>5.2947971735578321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3512</v>
      </c>
      <c r="E17">
        <v>44</v>
      </c>
      <c r="F17" s="3">
        <f t="shared" si="5"/>
        <v>1.2528473804100227E-2</v>
      </c>
      <c r="G17" s="2">
        <v>0.5</v>
      </c>
      <c r="H17" s="3">
        <f t="shared" si="6"/>
        <v>6.0739922694643837E-2</v>
      </c>
      <c r="I17" s="3">
        <f t="shared" si="7"/>
        <v>0.93926007730535621</v>
      </c>
      <c r="J17" s="5">
        <f t="shared" si="14"/>
        <v>73608.1127358667</v>
      </c>
      <c r="K17" s="5">
        <f t="shared" si="8"/>
        <v>4470.9510772751719</v>
      </c>
      <c r="L17" s="5">
        <f t="shared" si="9"/>
        <v>356863.18598614563</v>
      </c>
      <c r="M17" s="5">
        <f t="shared" si="0"/>
        <v>1540105.3879436909</v>
      </c>
      <c r="N17" s="33">
        <f t="shared" si="10"/>
        <v>20.923038652956123</v>
      </c>
      <c r="O17" s="4"/>
      <c r="Q17" s="27" t="s">
        <v>60</v>
      </c>
      <c r="R17" s="29">
        <f t="shared" si="1"/>
        <v>73608.1127358667</v>
      </c>
      <c r="S17" s="29">
        <f t="shared" si="2"/>
        <v>356863.18598614563</v>
      </c>
      <c r="T17" s="35">
        <f t="shared" si="3"/>
        <v>20.923038652956123</v>
      </c>
      <c r="U17" s="42">
        <v>0.85631920960893304</v>
      </c>
      <c r="V17" s="43">
        <f t="shared" si="15"/>
        <v>0.14368079039106696</v>
      </c>
      <c r="W17" s="29">
        <f t="shared" si="11"/>
        <v>305588.8013621819</v>
      </c>
      <c r="X17" s="29">
        <f t="shared" si="4"/>
        <v>1160629.2622793633</v>
      </c>
      <c r="Y17" s="35">
        <f t="shared" si="12"/>
        <v>15.767681294100463</v>
      </c>
      <c r="Z17" s="36">
        <f t="shared" si="13"/>
        <v>5.1553573588556603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2741</v>
      </c>
      <c r="E18">
        <v>64</v>
      </c>
      <c r="F18" s="3">
        <f t="shared" si="5"/>
        <v>2.3349142648668369E-2</v>
      </c>
      <c r="G18" s="2">
        <v>0.5</v>
      </c>
      <c r="H18" s="3">
        <f t="shared" si="6"/>
        <v>0.11030679076180626</v>
      </c>
      <c r="I18" s="3">
        <f t="shared" si="7"/>
        <v>0.88969320923819373</v>
      </c>
      <c r="J18" s="5">
        <f t="shared" si="14"/>
        <v>69137.161658591533</v>
      </c>
      <c r="K18" s="5">
        <f t="shared" si="8"/>
        <v>7626.2984249394303</v>
      </c>
      <c r="L18" s="5">
        <f t="shared" si="9"/>
        <v>326620.06223060912</v>
      </c>
      <c r="M18" s="5">
        <f t="shared" si="0"/>
        <v>1183242.2019575452</v>
      </c>
      <c r="N18" s="33">
        <f t="shared" si="10"/>
        <v>17.114416813935058</v>
      </c>
      <c r="O18" s="4"/>
      <c r="Q18" s="27" t="s">
        <v>62</v>
      </c>
      <c r="R18" s="29">
        <f t="shared" si="1"/>
        <v>69137.161658591533</v>
      </c>
      <c r="S18" s="29">
        <f t="shared" si="2"/>
        <v>326620.06223060912</v>
      </c>
      <c r="T18" s="35">
        <f t="shared" si="3"/>
        <v>17.114416813935058</v>
      </c>
      <c r="U18" s="42">
        <v>0.77613843304153718</v>
      </c>
      <c r="V18" s="43">
        <f t="shared" si="15"/>
        <v>0.22386156695846282</v>
      </c>
      <c r="W18" s="29">
        <f t="shared" si="11"/>
        <v>253502.38329959434</v>
      </c>
      <c r="X18" s="29">
        <f t="shared" si="4"/>
        <v>855040.46091718157</v>
      </c>
      <c r="Y18" s="35">
        <f t="shared" si="12"/>
        <v>12.367306386390068</v>
      </c>
      <c r="Z18" s="36">
        <f t="shared" si="13"/>
        <v>4.7471104275449907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2125</v>
      </c>
      <c r="E19">
        <v>105</v>
      </c>
      <c r="F19" s="3">
        <f t="shared" si="5"/>
        <v>4.9411764705882349E-2</v>
      </c>
      <c r="G19" s="2">
        <v>0.5</v>
      </c>
      <c r="H19" s="3">
        <f t="shared" si="6"/>
        <v>0.21989528795811517</v>
      </c>
      <c r="I19" s="3">
        <f t="shared" si="7"/>
        <v>0.78010471204188481</v>
      </c>
      <c r="J19" s="5">
        <f t="shared" si="14"/>
        <v>61510.863233652104</v>
      </c>
      <c r="K19" s="5">
        <f t="shared" si="8"/>
        <v>13525.948983316168</v>
      </c>
      <c r="L19" s="5">
        <f t="shared" si="9"/>
        <v>273739.4437099701</v>
      </c>
      <c r="M19" s="5">
        <f t="shared" si="0"/>
        <v>856622.139726936</v>
      </c>
      <c r="N19" s="33">
        <f t="shared" si="10"/>
        <v>13.926355357313289</v>
      </c>
      <c r="O19" s="4"/>
      <c r="Q19" s="27" t="s">
        <v>64</v>
      </c>
      <c r="R19" s="29">
        <f t="shared" si="1"/>
        <v>61510.863233652104</v>
      </c>
      <c r="S19" s="29">
        <f t="shared" si="2"/>
        <v>273739.4437099701</v>
      </c>
      <c r="T19" s="35">
        <f t="shared" si="3"/>
        <v>13.926355357313289</v>
      </c>
      <c r="U19" s="42">
        <v>0.73716277889453141</v>
      </c>
      <c r="V19" s="43">
        <f t="shared" si="15"/>
        <v>0.26283722110546859</v>
      </c>
      <c r="W19" s="29">
        <f t="shared" si="11"/>
        <v>201790.52901828472</v>
      </c>
      <c r="X19" s="29">
        <f t="shared" si="4"/>
        <v>601538.07761758729</v>
      </c>
      <c r="Y19" s="35">
        <f t="shared" si="12"/>
        <v>9.7793795436200384</v>
      </c>
      <c r="Z19" s="36">
        <f t="shared" si="13"/>
        <v>4.1469758136932509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1269</v>
      </c>
      <c r="E20">
        <v>57</v>
      </c>
      <c r="F20" s="3">
        <f t="shared" si="5"/>
        <v>4.4917257683215132E-2</v>
      </c>
      <c r="G20" s="2">
        <v>0.5</v>
      </c>
      <c r="H20" s="3">
        <f t="shared" si="6"/>
        <v>0.20191285866099892</v>
      </c>
      <c r="I20" s="3">
        <f t="shared" si="7"/>
        <v>0.79808714133900105</v>
      </c>
      <c r="J20" s="5">
        <f t="shared" si="14"/>
        <v>47984.914250335933</v>
      </c>
      <c r="K20" s="5">
        <f t="shared" si="8"/>
        <v>9688.7712088882326</v>
      </c>
      <c r="L20" s="5">
        <f t="shared" si="9"/>
        <v>215702.64322945906</v>
      </c>
      <c r="M20" s="5">
        <f t="shared" si="0"/>
        <v>582882.6960169659</v>
      </c>
      <c r="N20" s="33">
        <f t="shared" si="10"/>
        <v>12.147207202998915</v>
      </c>
      <c r="O20" s="4"/>
      <c r="Q20" s="27" t="s">
        <v>66</v>
      </c>
      <c r="R20" s="29">
        <f t="shared" si="1"/>
        <v>47984.914250335933</v>
      </c>
      <c r="S20" s="29">
        <f t="shared" si="2"/>
        <v>215702.64322945906</v>
      </c>
      <c r="T20" s="35">
        <f t="shared" si="3"/>
        <v>12.147207202998915</v>
      </c>
      <c r="U20" s="42">
        <v>0.7271372759570951</v>
      </c>
      <c r="V20" s="43">
        <f t="shared" si="15"/>
        <v>0.2728627240429049</v>
      </c>
      <c r="W20" s="29">
        <f t="shared" si="11"/>
        <v>156845.43241461401</v>
      </c>
      <c r="X20" s="29">
        <f t="shared" si="4"/>
        <v>399747.54859930254</v>
      </c>
      <c r="Y20" s="35">
        <f t="shared" si="12"/>
        <v>8.3306921528260105</v>
      </c>
      <c r="Z20" s="36">
        <f t="shared" si="13"/>
        <v>3.8165150501729048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609</v>
      </c>
      <c r="E21">
        <v>58</v>
      </c>
      <c r="F21" s="3">
        <f t="shared" si="5"/>
        <v>9.5238095238095233E-2</v>
      </c>
      <c r="G21" s="2">
        <v>0.5</v>
      </c>
      <c r="H21" s="3">
        <f t="shared" si="6"/>
        <v>0.38461538461538458</v>
      </c>
      <c r="I21" s="3">
        <f t="shared" si="7"/>
        <v>0.61538461538461542</v>
      </c>
      <c r="J21" s="5">
        <f t="shared" si="14"/>
        <v>38296.1430414477</v>
      </c>
      <c r="K21" s="5">
        <f t="shared" si="8"/>
        <v>14729.285785172191</v>
      </c>
      <c r="L21" s="5">
        <f t="shared" si="9"/>
        <v>154657.50074430802</v>
      </c>
      <c r="M21" s="5">
        <f>L21+M22</f>
        <v>367180.05278750684</v>
      </c>
      <c r="N21" s="33">
        <f t="shared" si="10"/>
        <v>9.5879120879120894</v>
      </c>
      <c r="O21" s="4"/>
      <c r="Q21" s="27" t="s">
        <v>68</v>
      </c>
      <c r="R21" s="29">
        <f t="shared" si="1"/>
        <v>38296.1430414477</v>
      </c>
      <c r="S21" s="29">
        <f t="shared" si="2"/>
        <v>154657.50074430802</v>
      </c>
      <c r="T21" s="35">
        <f t="shared" si="3"/>
        <v>9.5879120879120894</v>
      </c>
      <c r="U21" s="42">
        <v>0.68635947845240242</v>
      </c>
      <c r="V21" s="43">
        <f t="shared" si="15"/>
        <v>0.31364052154759758</v>
      </c>
      <c r="W21" s="29">
        <f t="shared" si="11"/>
        <v>106150.64154961529</v>
      </c>
      <c r="X21" s="29">
        <f>X22+W21</f>
        <v>242902.11618468852</v>
      </c>
      <c r="Y21" s="35">
        <f t="shared" si="12"/>
        <v>6.3427305439557431</v>
      </c>
      <c r="Z21" s="36">
        <f t="shared" si="13"/>
        <v>3.2451815439563463</v>
      </c>
    </row>
    <row r="22" spans="1:26" s="2" customFormat="1" x14ac:dyDescent="0.25">
      <c r="A22" s="12">
        <v>19</v>
      </c>
      <c r="B22" s="13" t="s">
        <v>69</v>
      </c>
      <c r="C22" s="12"/>
      <c r="D22">
        <v>505</v>
      </c>
      <c r="E22">
        <v>56</v>
      </c>
      <c r="F22" s="17">
        <f t="shared" si="5"/>
        <v>0.11089108910891089</v>
      </c>
      <c r="G22" s="12"/>
      <c r="H22" s="17">
        <v>1</v>
      </c>
      <c r="I22" s="17">
        <f t="shared" si="7"/>
        <v>0</v>
      </c>
      <c r="J22" s="21">
        <f t="shared" si="14"/>
        <v>23566.857256275511</v>
      </c>
      <c r="K22" s="21">
        <f t="shared" si="8"/>
        <v>23566.857256275511</v>
      </c>
      <c r="L22" s="21">
        <f>K22/F22</f>
        <v>212522.55204319881</v>
      </c>
      <c r="M22" s="21">
        <f>L22</f>
        <v>212522.55204319881</v>
      </c>
      <c r="N22" s="34">
        <f t="shared" si="10"/>
        <v>9.0178571428571441</v>
      </c>
      <c r="O22" s="4"/>
      <c r="Q22" s="30" t="s">
        <v>69</v>
      </c>
      <c r="R22" s="31">
        <f t="shared" si="1"/>
        <v>23566.857256275511</v>
      </c>
      <c r="S22" s="31">
        <f t="shared" si="2"/>
        <v>212522.55204319881</v>
      </c>
      <c r="T22" s="38">
        <f t="shared" si="3"/>
        <v>9.0178571428571441</v>
      </c>
      <c r="U22" s="44">
        <v>0.64346806172022719</v>
      </c>
      <c r="V22" s="45">
        <f t="shared" si="15"/>
        <v>0.35653193827977281</v>
      </c>
      <c r="W22" s="31">
        <f t="shared" si="11"/>
        <v>136751.47463507325</v>
      </c>
      <c r="X22" s="31">
        <f>W22</f>
        <v>136751.47463507325</v>
      </c>
      <c r="Y22" s="38">
        <f t="shared" si="12"/>
        <v>5.8027030565841917</v>
      </c>
      <c r="Z22" s="37">
        <f t="shared" si="13"/>
        <v>3.2151540862729524</v>
      </c>
    </row>
    <row r="23" spans="1:26" s="2" customFormat="1" ht="13.2" x14ac:dyDescent="0.25">
      <c r="B23" s="2" t="s">
        <v>70</v>
      </c>
      <c r="D23" s="25">
        <f>SUM(D4:D22)</f>
        <v>60871</v>
      </c>
      <c r="E23" s="25">
        <f>SUM(E4:E22)</f>
        <v>672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2" t="s">
        <v>88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 x14ac:dyDescent="0.35">
      <c r="A27" s="7"/>
      <c r="B27" s="6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1" t="s">
        <v>14</v>
      </c>
      <c r="S27" s="71"/>
      <c r="T27" s="71"/>
      <c r="U27" s="68" t="s">
        <v>15</v>
      </c>
      <c r="V27" s="72" t="s">
        <v>16</v>
      </c>
      <c r="W27" s="73" t="s">
        <v>17</v>
      </c>
      <c r="X27" s="73" t="s">
        <v>18</v>
      </c>
      <c r="Y27" s="74" t="s">
        <v>19</v>
      </c>
      <c r="Z27" s="74" t="s">
        <v>20</v>
      </c>
    </row>
    <row r="28" spans="1:26" s="10" customFormat="1" ht="32.549999999999997" customHeight="1" thickBot="1" x14ac:dyDescent="0.35">
      <c r="B28" s="6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72"/>
      <c r="W28" s="73"/>
      <c r="X28" s="73"/>
      <c r="Y28" s="74"/>
      <c r="Z28" s="74"/>
    </row>
    <row r="29" spans="1:26" s="2" customFormat="1" x14ac:dyDescent="0.25">
      <c r="A29" s="2">
        <v>1</v>
      </c>
      <c r="B29" s="1">
        <v>0</v>
      </c>
      <c r="C29" s="1">
        <v>1</v>
      </c>
      <c r="D29">
        <v>372</v>
      </c>
      <c r="E29">
        <v>2</v>
      </c>
      <c r="F29" s="3">
        <f>E29/D29</f>
        <v>5.3763440860215058E-3</v>
      </c>
      <c r="G29" s="2">
        <v>0.3</v>
      </c>
      <c r="H29" s="18">
        <f>C29*F29/(1+(1-G29)*C29*F29)</f>
        <v>5.3561863952865567E-3</v>
      </c>
      <c r="I29" s="18">
        <f>1-H29</f>
        <v>0.99464381360471343</v>
      </c>
      <c r="J29" s="19">
        <v>100000</v>
      </c>
      <c r="K29" s="20">
        <f>J29*H29</f>
        <v>535.61863952865565</v>
      </c>
      <c r="L29" s="20">
        <f>C29*(J30+G29*K29)</f>
        <v>99625.066952329944</v>
      </c>
      <c r="M29" s="5">
        <f t="shared" ref="M29:M45" si="16">L29+M30</f>
        <v>8005957.6828930629</v>
      </c>
      <c r="N29" s="32">
        <f>M29/J29</f>
        <v>80.059576828930631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99625.066952329944</v>
      </c>
      <c r="T29" s="35">
        <f t="shared" ref="T29:T47" si="19">N29</f>
        <v>80.059576828930631</v>
      </c>
      <c r="U29" s="42">
        <v>0.95864674002964168</v>
      </c>
      <c r="V29" s="43">
        <f>1-U29</f>
        <v>4.1353259970358325E-2</v>
      </c>
      <c r="W29" s="29">
        <f>S29*U29</f>
        <v>95505.245659085893</v>
      </c>
      <c r="X29" s="29">
        <f t="shared" ref="X29:X45" si="20">X30+W29</f>
        <v>7058659.7322730143</v>
      </c>
      <c r="Y29" s="40">
        <f>X29/R29</f>
        <v>70.586597322730142</v>
      </c>
      <c r="Z29" s="36">
        <f>T29-Y29</f>
        <v>9.4729795062004882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1908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99464.38136047135</v>
      </c>
      <c r="K30" s="5">
        <f t="shared" ref="K30:K47" si="24">J30*H30</f>
        <v>0</v>
      </c>
      <c r="L30" s="5">
        <f t="shared" ref="L30:L46" si="25">C30*(J31+G30*K30)</f>
        <v>397857.5254418854</v>
      </c>
      <c r="M30" s="5">
        <f t="shared" si="16"/>
        <v>7906332.6159407329</v>
      </c>
      <c r="N30" s="33">
        <f t="shared" ref="N30:N47" si="26">M30/J30</f>
        <v>79.489084512446681</v>
      </c>
      <c r="O30" s="4"/>
      <c r="Q30" s="27" t="s">
        <v>36</v>
      </c>
      <c r="R30" s="29">
        <f t="shared" si="17"/>
        <v>99464.38136047135</v>
      </c>
      <c r="S30" s="29">
        <f t="shared" si="18"/>
        <v>397857.5254418854</v>
      </c>
      <c r="T30" s="35">
        <f t="shared" si="19"/>
        <v>79.489084512446681</v>
      </c>
      <c r="U30" s="42">
        <v>0.95864674002964168</v>
      </c>
      <c r="V30" s="43">
        <f>1-U30</f>
        <v>4.1353259970358325E-2</v>
      </c>
      <c r="W30" s="29">
        <f t="shared" ref="W30:W47" si="27">S30*U30</f>
        <v>381404.81976112368</v>
      </c>
      <c r="X30" s="29">
        <f t="shared" si="20"/>
        <v>6963154.4866139283</v>
      </c>
      <c r="Y30" s="35">
        <f t="shared" ref="Y30:Y47" si="28">X30/R30</f>
        <v>70.006512797567055</v>
      </c>
      <c r="Z30" s="36">
        <f t="shared" ref="Z30:Z47" si="29">T30-Y30</f>
        <v>9.4825717148796258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2985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99464.38136047135</v>
      </c>
      <c r="K31" s="5">
        <f t="shared" si="24"/>
        <v>0</v>
      </c>
      <c r="L31" s="5">
        <f t="shared" si="25"/>
        <v>497321.90680235677</v>
      </c>
      <c r="M31" s="5">
        <f t="shared" si="16"/>
        <v>7508475.0904988479</v>
      </c>
      <c r="N31" s="33">
        <f t="shared" si="26"/>
        <v>75.489084512446681</v>
      </c>
      <c r="O31" s="4"/>
      <c r="Q31" s="27" t="s">
        <v>38</v>
      </c>
      <c r="R31" s="29">
        <f t="shared" si="17"/>
        <v>99464.38136047135</v>
      </c>
      <c r="S31" s="29">
        <f t="shared" si="18"/>
        <v>497321.90680235677</v>
      </c>
      <c r="T31" s="35">
        <f t="shared" si="19"/>
        <v>75.489084512446681</v>
      </c>
      <c r="U31" s="42">
        <v>0.95864674002964168</v>
      </c>
      <c r="V31" s="43">
        <f>1-U31</f>
        <v>4.1353259970358325E-2</v>
      </c>
      <c r="W31" s="29">
        <f t="shared" si="27"/>
        <v>476756.02470140462</v>
      </c>
      <c r="X31" s="29">
        <f t="shared" si="20"/>
        <v>6581749.6668528048</v>
      </c>
      <c r="Y31" s="35">
        <f t="shared" si="28"/>
        <v>66.171925837448498</v>
      </c>
      <c r="Z31" s="36">
        <f t="shared" si="29"/>
        <v>9.3171586749981827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3275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99464.38136047135</v>
      </c>
      <c r="K32" s="5">
        <f t="shared" si="24"/>
        <v>0</v>
      </c>
      <c r="L32" s="5">
        <f t="shared" si="25"/>
        <v>497321.90680235677</v>
      </c>
      <c r="M32" s="5">
        <f t="shared" si="16"/>
        <v>7011153.1836964907</v>
      </c>
      <c r="N32" s="33">
        <f t="shared" si="26"/>
        <v>70.489084512446681</v>
      </c>
      <c r="O32" s="4"/>
      <c r="Q32" s="27" t="s">
        <v>40</v>
      </c>
      <c r="R32" s="29">
        <f t="shared" si="17"/>
        <v>99464.38136047135</v>
      </c>
      <c r="S32" s="29">
        <f t="shared" si="18"/>
        <v>497321.90680235677</v>
      </c>
      <c r="T32" s="35">
        <f t="shared" si="19"/>
        <v>70.489084512446681</v>
      </c>
      <c r="U32" s="42">
        <v>0.95864674002964168</v>
      </c>
      <c r="V32" s="43">
        <f>1-U32</f>
        <v>4.1353259970358325E-2</v>
      </c>
      <c r="W32" s="29">
        <f t="shared" si="27"/>
        <v>476756.02470140462</v>
      </c>
      <c r="X32" s="29">
        <f t="shared" si="20"/>
        <v>6104993.6421514004</v>
      </c>
      <c r="Y32" s="35">
        <f t="shared" si="28"/>
        <v>61.378692137300291</v>
      </c>
      <c r="Z32" s="36">
        <f t="shared" si="29"/>
        <v>9.1103923751463896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3362</v>
      </c>
      <c r="E33">
        <v>3</v>
      </c>
      <c r="F33" s="3">
        <f t="shared" si="21"/>
        <v>8.92325996430696E-4</v>
      </c>
      <c r="G33" s="2">
        <v>0.5</v>
      </c>
      <c r="H33" s="3">
        <f t="shared" si="22"/>
        <v>4.4516990651431963E-3</v>
      </c>
      <c r="I33" s="3">
        <f t="shared" si="23"/>
        <v>0.9955483009348568</v>
      </c>
      <c r="J33" s="5">
        <f t="shared" si="30"/>
        <v>99464.38136047135</v>
      </c>
      <c r="K33" s="5">
        <f t="shared" si="24"/>
        <v>442.7854935174567</v>
      </c>
      <c r="L33" s="5">
        <f t="shared" si="25"/>
        <v>496214.94306856312</v>
      </c>
      <c r="M33" s="5">
        <f t="shared" si="16"/>
        <v>6513831.2768941335</v>
      </c>
      <c r="N33" s="33">
        <f t="shared" si="26"/>
        <v>65.489084512446667</v>
      </c>
      <c r="O33" s="4"/>
      <c r="Q33" s="27" t="s">
        <v>42</v>
      </c>
      <c r="R33" s="29">
        <f t="shared" si="17"/>
        <v>99464.38136047135</v>
      </c>
      <c r="S33" s="29">
        <f t="shared" si="18"/>
        <v>496214.94306856312</v>
      </c>
      <c r="T33" s="35">
        <f t="shared" si="19"/>
        <v>65.489084512446667</v>
      </c>
      <c r="U33" s="42">
        <v>0.95864674002964168</v>
      </c>
      <c r="V33" s="43">
        <f>1-U33</f>
        <v>4.1353259970358325E-2</v>
      </c>
      <c r="W33" s="29">
        <f t="shared" si="27"/>
        <v>475694.83752667229</v>
      </c>
      <c r="X33" s="29">
        <f t="shared" si="20"/>
        <v>5628237.6174499961</v>
      </c>
      <c r="Y33" s="35">
        <f t="shared" si="28"/>
        <v>56.585458437152084</v>
      </c>
      <c r="Z33" s="36">
        <f t="shared" si="29"/>
        <v>8.9036260752945822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3817</v>
      </c>
      <c r="E34">
        <v>2</v>
      </c>
      <c r="F34" s="3">
        <f t="shared" si="21"/>
        <v>5.2397170552790154E-4</v>
      </c>
      <c r="G34" s="2">
        <v>0.5</v>
      </c>
      <c r="H34" s="3">
        <f t="shared" si="22"/>
        <v>2.6164311878597597E-3</v>
      </c>
      <c r="I34" s="3">
        <f t="shared" si="23"/>
        <v>0.99738356881214019</v>
      </c>
      <c r="J34" s="5">
        <f t="shared" si="30"/>
        <v>99021.595866953896</v>
      </c>
      <c r="K34" s="5">
        <f t="shared" si="24"/>
        <v>259.08319169794328</v>
      </c>
      <c r="L34" s="5">
        <f t="shared" si="25"/>
        <v>494460.2713555246</v>
      </c>
      <c r="M34" s="5">
        <f t="shared" si="16"/>
        <v>6017616.3338255705</v>
      </c>
      <c r="N34" s="33">
        <f t="shared" si="26"/>
        <v>60.770746836991819</v>
      </c>
      <c r="O34" s="4"/>
      <c r="Q34" s="27" t="s">
        <v>44</v>
      </c>
      <c r="R34" s="29">
        <f t="shared" si="17"/>
        <v>99021.595866953896</v>
      </c>
      <c r="S34" s="29">
        <f t="shared" si="18"/>
        <v>494460.2713555246</v>
      </c>
      <c r="T34" s="35">
        <f t="shared" si="19"/>
        <v>60.770746836991819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479221.1132207372</v>
      </c>
      <c r="X34" s="29">
        <f t="shared" si="20"/>
        <v>5152542.7799233235</v>
      </c>
      <c r="Y34" s="35">
        <f t="shared" si="28"/>
        <v>52.034535848587169</v>
      </c>
      <c r="Z34" s="36">
        <f t="shared" si="29"/>
        <v>8.7362109884046504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4367</v>
      </c>
      <c r="E35">
        <v>3</v>
      </c>
      <c r="F35" s="3">
        <f t="shared" si="21"/>
        <v>6.8697046027020841E-4</v>
      </c>
      <c r="G35" s="2">
        <v>0.5</v>
      </c>
      <c r="H35" s="3">
        <f t="shared" si="22"/>
        <v>3.428963310092582E-3</v>
      </c>
      <c r="I35" s="3">
        <f t="shared" si="23"/>
        <v>0.99657103668990743</v>
      </c>
      <c r="J35" s="5">
        <f t="shared" si="30"/>
        <v>98762.512675255944</v>
      </c>
      <c r="K35" s="5">
        <f t="shared" si="24"/>
        <v>338.65303237600619</v>
      </c>
      <c r="L35" s="5">
        <f t="shared" si="25"/>
        <v>492965.93079533963</v>
      </c>
      <c r="M35" s="5">
        <f t="shared" si="16"/>
        <v>5523156.0624700459</v>
      </c>
      <c r="N35" s="33">
        <f t="shared" si="26"/>
        <v>55.923608187561058</v>
      </c>
      <c r="O35" s="4"/>
      <c r="Q35" s="27" t="s">
        <v>46</v>
      </c>
      <c r="R35" s="29">
        <f t="shared" si="17"/>
        <v>98762.512675255944</v>
      </c>
      <c r="S35" s="29">
        <f t="shared" si="18"/>
        <v>492965.93079533963</v>
      </c>
      <c r="T35" s="35">
        <f t="shared" si="19"/>
        <v>55.923608187561058</v>
      </c>
      <c r="U35" s="42">
        <v>0.96192878092594225</v>
      </c>
      <c r="V35" s="43">
        <f t="shared" si="31"/>
        <v>3.8071219074057749E-2</v>
      </c>
      <c r="W35" s="29">
        <f t="shared" si="27"/>
        <v>474198.11684798345</v>
      </c>
      <c r="X35" s="29">
        <f t="shared" si="20"/>
        <v>4673321.6667025862</v>
      </c>
      <c r="Y35" s="35">
        <f t="shared" si="28"/>
        <v>47.318780578913369</v>
      </c>
      <c r="Z35" s="36">
        <f t="shared" si="29"/>
        <v>8.6048276086476889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4194</v>
      </c>
      <c r="E36">
        <v>3</v>
      </c>
      <c r="F36" s="3">
        <f t="shared" si="21"/>
        <v>7.1530758226037196E-4</v>
      </c>
      <c r="G36" s="2">
        <v>0.5</v>
      </c>
      <c r="H36" s="3">
        <f t="shared" si="22"/>
        <v>3.5701535166012136E-3</v>
      </c>
      <c r="I36" s="3">
        <f t="shared" si="23"/>
        <v>0.99642984648339883</v>
      </c>
      <c r="J36" s="5">
        <f t="shared" si="30"/>
        <v>98423.859642879936</v>
      </c>
      <c r="K36" s="5">
        <f t="shared" si="24"/>
        <v>351.38828862149205</v>
      </c>
      <c r="L36" s="5">
        <f t="shared" si="25"/>
        <v>491240.827492846</v>
      </c>
      <c r="M36" s="5">
        <f t="shared" si="16"/>
        <v>5030190.131674706</v>
      </c>
      <c r="N36" s="33">
        <f t="shared" si="26"/>
        <v>51.107426084754181</v>
      </c>
      <c r="O36" s="4"/>
      <c r="Q36" s="27" t="s">
        <v>48</v>
      </c>
      <c r="R36" s="29">
        <f t="shared" si="17"/>
        <v>98423.859642879936</v>
      </c>
      <c r="S36" s="29">
        <f t="shared" si="18"/>
        <v>491240.827492846</v>
      </c>
      <c r="T36" s="35">
        <f t="shared" si="19"/>
        <v>51.107426084754181</v>
      </c>
      <c r="U36" s="42">
        <v>0.95558309086652893</v>
      </c>
      <c r="V36" s="43">
        <f t="shared" si="31"/>
        <v>4.4416909133471072E-2</v>
      </c>
      <c r="W36" s="29">
        <f t="shared" si="27"/>
        <v>469421.4282954451</v>
      </c>
      <c r="X36" s="29">
        <f t="shared" si="20"/>
        <v>4199123.5498546027</v>
      </c>
      <c r="Y36" s="35">
        <f t="shared" si="28"/>
        <v>42.663674896418989</v>
      </c>
      <c r="Z36" s="36">
        <f t="shared" si="29"/>
        <v>8.4437511883351917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4106</v>
      </c>
      <c r="E37">
        <v>7</v>
      </c>
      <c r="F37" s="3">
        <f t="shared" si="21"/>
        <v>1.7048222113979542E-3</v>
      </c>
      <c r="G37" s="2">
        <v>0.5</v>
      </c>
      <c r="H37" s="3">
        <f t="shared" si="22"/>
        <v>8.4879350066690926E-3</v>
      </c>
      <c r="I37" s="3">
        <f t="shared" si="23"/>
        <v>0.99151206499333089</v>
      </c>
      <c r="J37" s="5">
        <f t="shared" si="30"/>
        <v>98072.47135425845</v>
      </c>
      <c r="K37" s="5">
        <f t="shared" si="24"/>
        <v>832.43276279836209</v>
      </c>
      <c r="L37" s="5">
        <f t="shared" si="25"/>
        <v>488281.27486429637</v>
      </c>
      <c r="M37" s="5">
        <f t="shared" si="16"/>
        <v>4538949.3041818598</v>
      </c>
      <c r="N37" s="33">
        <f t="shared" si="26"/>
        <v>46.281583827802379</v>
      </c>
      <c r="O37" s="4"/>
      <c r="Q37" s="27" t="s">
        <v>50</v>
      </c>
      <c r="R37" s="29">
        <f t="shared" si="17"/>
        <v>98072.47135425845</v>
      </c>
      <c r="S37" s="29">
        <f t="shared" si="18"/>
        <v>488281.27486429637</v>
      </c>
      <c r="T37" s="35">
        <f t="shared" si="19"/>
        <v>46.281583827802379</v>
      </c>
      <c r="U37" s="42">
        <v>0.95343645724036619</v>
      </c>
      <c r="V37" s="43">
        <f t="shared" si="31"/>
        <v>4.6563542759633814E-2</v>
      </c>
      <c r="W37" s="29">
        <f t="shared" si="27"/>
        <v>465545.16884342418</v>
      </c>
      <c r="X37" s="29">
        <f t="shared" si="20"/>
        <v>3729702.121559158</v>
      </c>
      <c r="Y37" s="35">
        <f t="shared" si="28"/>
        <v>38.030061545881587</v>
      </c>
      <c r="Z37" s="36">
        <f t="shared" si="29"/>
        <v>8.2515222819207921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4896</v>
      </c>
      <c r="E38">
        <v>10</v>
      </c>
      <c r="F38" s="3">
        <f t="shared" si="21"/>
        <v>2.0424836601307191E-3</v>
      </c>
      <c r="G38" s="2">
        <v>0.5</v>
      </c>
      <c r="H38" s="3">
        <f t="shared" si="22"/>
        <v>1.0160536476325949E-2</v>
      </c>
      <c r="I38" s="3">
        <f t="shared" si="23"/>
        <v>0.98983946352367402</v>
      </c>
      <c r="J38" s="5">
        <f t="shared" si="30"/>
        <v>97240.038591460092</v>
      </c>
      <c r="K38" s="5">
        <f t="shared" si="24"/>
        <v>988.01095906787316</v>
      </c>
      <c r="L38" s="5">
        <f t="shared" si="25"/>
        <v>483730.16555963078</v>
      </c>
      <c r="M38" s="5">
        <f t="shared" si="16"/>
        <v>4050668.0293175639</v>
      </c>
      <c r="N38" s="33">
        <f t="shared" si="26"/>
        <v>41.656380314037698</v>
      </c>
      <c r="O38" s="4"/>
      <c r="Q38" s="27" t="s">
        <v>52</v>
      </c>
      <c r="R38" s="29">
        <f t="shared" si="17"/>
        <v>97240.038591460092</v>
      </c>
      <c r="S38" s="29">
        <f t="shared" si="18"/>
        <v>483730.16555963078</v>
      </c>
      <c r="T38" s="35">
        <f t="shared" si="19"/>
        <v>41.656380314037698</v>
      </c>
      <c r="U38" s="42">
        <v>0.93748024841036759</v>
      </c>
      <c r="V38" s="43">
        <f t="shared" si="31"/>
        <v>6.2519751589632411E-2</v>
      </c>
      <c r="W38" s="29">
        <f t="shared" si="27"/>
        <v>453487.47577243089</v>
      </c>
      <c r="X38" s="29">
        <f t="shared" si="20"/>
        <v>3264156.952715734</v>
      </c>
      <c r="Y38" s="35">
        <f t="shared" si="28"/>
        <v>33.568034319994624</v>
      </c>
      <c r="Z38" s="36">
        <f t="shared" si="29"/>
        <v>8.088345994043074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5160</v>
      </c>
      <c r="E39">
        <v>19</v>
      </c>
      <c r="F39" s="3">
        <f t="shared" si="21"/>
        <v>3.6821705426356589E-3</v>
      </c>
      <c r="G39" s="2">
        <v>0.5</v>
      </c>
      <c r="H39" s="3">
        <f t="shared" si="22"/>
        <v>1.8242918867018721E-2</v>
      </c>
      <c r="I39" s="3">
        <f t="shared" si="23"/>
        <v>0.98175708113298132</v>
      </c>
      <c r="J39" s="5">
        <f t="shared" si="30"/>
        <v>96252.027632392215</v>
      </c>
      <c r="K39" s="5">
        <f t="shared" si="24"/>
        <v>1755.9179308837752</v>
      </c>
      <c r="L39" s="5">
        <f t="shared" si="25"/>
        <v>476870.34333475161</v>
      </c>
      <c r="M39" s="5">
        <f t="shared" si="16"/>
        <v>3566937.863757933</v>
      </c>
      <c r="N39" s="33">
        <f t="shared" si="26"/>
        <v>37.058314006442103</v>
      </c>
      <c r="O39" s="4"/>
      <c r="Q39" s="27" t="s">
        <v>54</v>
      </c>
      <c r="R39" s="29">
        <f t="shared" si="17"/>
        <v>96252.027632392215</v>
      </c>
      <c r="S39" s="29">
        <f t="shared" si="18"/>
        <v>476870.34333475161</v>
      </c>
      <c r="T39" s="35">
        <f t="shared" si="19"/>
        <v>37.058314006442103</v>
      </c>
      <c r="U39" s="42">
        <v>0.91788799906018037</v>
      </c>
      <c r="V39" s="43">
        <f t="shared" si="31"/>
        <v>8.2112000939819629E-2</v>
      </c>
      <c r="W39" s="29">
        <f t="shared" si="27"/>
        <v>437713.56525467639</v>
      </c>
      <c r="X39" s="29">
        <f t="shared" si="20"/>
        <v>2810669.4769433029</v>
      </c>
      <c r="Y39" s="35">
        <f t="shared" si="28"/>
        <v>29.201145639007954</v>
      </c>
      <c r="Z39" s="36">
        <f t="shared" si="29"/>
        <v>7.8571683674341486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5796</v>
      </c>
      <c r="E40">
        <v>21</v>
      </c>
      <c r="F40" s="3">
        <f t="shared" si="21"/>
        <v>3.6231884057971015E-3</v>
      </c>
      <c r="G40" s="2">
        <v>0.5</v>
      </c>
      <c r="H40" s="3">
        <f t="shared" si="22"/>
        <v>1.7953321364452424E-2</v>
      </c>
      <c r="I40" s="3">
        <f t="shared" si="23"/>
        <v>0.98204667863554762</v>
      </c>
      <c r="J40" s="5">
        <f t="shared" si="30"/>
        <v>94496.109701508438</v>
      </c>
      <c r="K40" s="5">
        <f t="shared" si="24"/>
        <v>1696.5190251617314</v>
      </c>
      <c r="L40" s="5">
        <f t="shared" si="25"/>
        <v>468239.25094463793</v>
      </c>
      <c r="M40" s="5">
        <f t="shared" si="16"/>
        <v>3090067.5204231814</v>
      </c>
      <c r="N40" s="33">
        <f t="shared" si="26"/>
        <v>32.700473386512911</v>
      </c>
      <c r="O40" s="4"/>
      <c r="Q40" s="27" t="s">
        <v>56</v>
      </c>
      <c r="R40" s="29">
        <f t="shared" si="17"/>
        <v>94496.109701508438</v>
      </c>
      <c r="S40" s="29">
        <f t="shared" si="18"/>
        <v>468239.25094463793</v>
      </c>
      <c r="T40" s="35">
        <f t="shared" si="19"/>
        <v>32.700473386512911</v>
      </c>
      <c r="U40" s="42">
        <v>0.89571782863194893</v>
      </c>
      <c r="V40" s="43">
        <f t="shared" si="31"/>
        <v>0.10428217136805107</v>
      </c>
      <c r="W40" s="29">
        <f t="shared" si="27"/>
        <v>419410.2451363813</v>
      </c>
      <c r="X40" s="29">
        <f t="shared" si="20"/>
        <v>2372955.9116886263</v>
      </c>
      <c r="Y40" s="35">
        <f t="shared" si="28"/>
        <v>25.111678345111248</v>
      </c>
      <c r="Z40" s="36">
        <f t="shared" si="29"/>
        <v>7.5887950414016636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4863</v>
      </c>
      <c r="E41">
        <v>29</v>
      </c>
      <c r="F41" s="3">
        <f t="shared" si="21"/>
        <v>5.963397079991775E-3</v>
      </c>
      <c r="G41" s="2">
        <v>0.5</v>
      </c>
      <c r="H41" s="3">
        <f t="shared" si="22"/>
        <v>2.9378988957552431E-2</v>
      </c>
      <c r="I41" s="3">
        <f t="shared" si="23"/>
        <v>0.97062101104244758</v>
      </c>
      <c r="J41" s="5">
        <f t="shared" si="30"/>
        <v>92799.590676346706</v>
      </c>
      <c r="K41" s="5">
        <f t="shared" si="24"/>
        <v>2726.3581497457753</v>
      </c>
      <c r="L41" s="5">
        <f t="shared" si="25"/>
        <v>457182.05800736905</v>
      </c>
      <c r="M41" s="5">
        <f t="shared" si="16"/>
        <v>2621828.2694785437</v>
      </c>
      <c r="N41" s="33">
        <f t="shared" si="26"/>
        <v>28.252584417344959</v>
      </c>
      <c r="O41" s="4"/>
      <c r="Q41" s="27" t="s">
        <v>58</v>
      </c>
      <c r="R41" s="29">
        <f t="shared" si="17"/>
        <v>92799.590676346706</v>
      </c>
      <c r="S41" s="29">
        <f t="shared" si="18"/>
        <v>457182.05800736905</v>
      </c>
      <c r="T41" s="35">
        <f t="shared" si="19"/>
        <v>28.252584417344959</v>
      </c>
      <c r="U41" s="42">
        <v>0.86473435856680392</v>
      </c>
      <c r="V41" s="43">
        <f t="shared" si="31"/>
        <v>0.13526564143319608</v>
      </c>
      <c r="W41" s="29">
        <f t="shared" si="27"/>
        <v>395341.0336792536</v>
      </c>
      <c r="X41" s="29">
        <f t="shared" si="20"/>
        <v>1953545.6665522452</v>
      </c>
      <c r="Y41" s="35">
        <f t="shared" si="28"/>
        <v>21.0512315012848</v>
      </c>
      <c r="Z41" s="36">
        <f t="shared" si="29"/>
        <v>7.2013529160601593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4017</v>
      </c>
      <c r="E42">
        <v>34</v>
      </c>
      <c r="F42" s="3">
        <f t="shared" si="21"/>
        <v>8.4640278815036104E-3</v>
      </c>
      <c r="G42" s="2">
        <v>0.5</v>
      </c>
      <c r="H42" s="3">
        <f t="shared" si="22"/>
        <v>4.1443198439785472E-2</v>
      </c>
      <c r="I42" s="3">
        <f t="shared" si="23"/>
        <v>0.9585568015602145</v>
      </c>
      <c r="J42" s="5">
        <f t="shared" si="30"/>
        <v>90073.232526600928</v>
      </c>
      <c r="K42" s="5">
        <f t="shared" si="24"/>
        <v>3732.9228497128615</v>
      </c>
      <c r="L42" s="5">
        <f t="shared" si="25"/>
        <v>441033.85550872248</v>
      </c>
      <c r="M42" s="5">
        <f t="shared" si="16"/>
        <v>2164646.2114711744</v>
      </c>
      <c r="N42" s="33">
        <f t="shared" si="26"/>
        <v>24.032069803111586</v>
      </c>
      <c r="O42" s="4"/>
      <c r="Q42" s="27" t="s">
        <v>60</v>
      </c>
      <c r="R42" s="29">
        <f t="shared" si="17"/>
        <v>90073.232526600928</v>
      </c>
      <c r="S42" s="29">
        <f t="shared" si="18"/>
        <v>441033.85550872248</v>
      </c>
      <c r="T42" s="35">
        <f t="shared" si="19"/>
        <v>24.032069803111586</v>
      </c>
      <c r="U42" s="42">
        <v>0.81758889711164551</v>
      </c>
      <c r="V42" s="43">
        <f t="shared" si="31"/>
        <v>0.18241110288835449</v>
      </c>
      <c r="W42" s="29">
        <f t="shared" si="27"/>
        <v>360584.38351427321</v>
      </c>
      <c r="X42" s="29">
        <f t="shared" si="20"/>
        <v>1558204.6328729915</v>
      </c>
      <c r="Y42" s="35">
        <f t="shared" si="28"/>
        <v>17.299308453405555</v>
      </c>
      <c r="Z42" s="36">
        <f t="shared" si="29"/>
        <v>6.7327613497060312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3220</v>
      </c>
      <c r="E43">
        <v>49</v>
      </c>
      <c r="F43" s="3">
        <f t="shared" si="21"/>
        <v>1.5217391304347827E-2</v>
      </c>
      <c r="G43" s="2">
        <v>0.5</v>
      </c>
      <c r="H43" s="3">
        <f t="shared" si="22"/>
        <v>7.3298429319371722E-2</v>
      </c>
      <c r="I43" s="3">
        <f t="shared" si="23"/>
        <v>0.92670157068062831</v>
      </c>
      <c r="J43" s="5">
        <f t="shared" si="30"/>
        <v>86340.309676888064</v>
      </c>
      <c r="K43" s="5">
        <f t="shared" si="24"/>
        <v>6328.6090862640458</v>
      </c>
      <c r="L43" s="5">
        <f t="shared" si="25"/>
        <v>415880.0256687802</v>
      </c>
      <c r="M43" s="5">
        <f t="shared" si="16"/>
        <v>1723612.355962452</v>
      </c>
      <c r="N43" s="33">
        <f t="shared" si="26"/>
        <v>19.963008731526891</v>
      </c>
      <c r="O43" s="4"/>
      <c r="Q43" s="27" t="s">
        <v>62</v>
      </c>
      <c r="R43" s="29">
        <f t="shared" si="17"/>
        <v>86340.309676888064</v>
      </c>
      <c r="S43" s="29">
        <f t="shared" si="18"/>
        <v>415880.0256687802</v>
      </c>
      <c r="T43" s="35">
        <f t="shared" si="19"/>
        <v>19.963008731526891</v>
      </c>
      <c r="U43" s="42">
        <v>0.77888026534586052</v>
      </c>
      <c r="V43" s="43">
        <f t="shared" si="31"/>
        <v>0.22111973465413948</v>
      </c>
      <c r="W43" s="29">
        <f t="shared" si="27"/>
        <v>323920.74474494281</v>
      </c>
      <c r="X43" s="29">
        <f t="shared" si="20"/>
        <v>1197620.2493587183</v>
      </c>
      <c r="Y43" s="35">
        <f t="shared" si="28"/>
        <v>13.870928351317952</v>
      </c>
      <c r="Z43" s="36">
        <f t="shared" si="29"/>
        <v>6.0920803802089392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2507</v>
      </c>
      <c r="E44">
        <v>66</v>
      </c>
      <c r="F44" s="3">
        <f t="shared" si="21"/>
        <v>2.6326286398085361E-2</v>
      </c>
      <c r="G44" s="2">
        <v>0.5</v>
      </c>
      <c r="H44" s="3">
        <f t="shared" si="22"/>
        <v>0.12350299401197605</v>
      </c>
      <c r="I44" s="3">
        <f t="shared" si="23"/>
        <v>0.87649700598802394</v>
      </c>
      <c r="J44" s="5">
        <f t="shared" si="30"/>
        <v>80011.700590624023</v>
      </c>
      <c r="K44" s="5">
        <f t="shared" si="24"/>
        <v>9881.6845789318595</v>
      </c>
      <c r="L44" s="5">
        <f t="shared" si="25"/>
        <v>375354.29150579043</v>
      </c>
      <c r="M44" s="5">
        <f t="shared" si="16"/>
        <v>1307732.3302936719</v>
      </c>
      <c r="N44" s="33">
        <f t="shared" si="26"/>
        <v>16.34426365944427</v>
      </c>
      <c r="O44" s="4"/>
      <c r="Q44" s="27" t="s">
        <v>64</v>
      </c>
      <c r="R44" s="29">
        <f t="shared" si="17"/>
        <v>80011.700590624023</v>
      </c>
      <c r="S44" s="29">
        <f t="shared" si="18"/>
        <v>375354.29150579043</v>
      </c>
      <c r="T44" s="35">
        <f t="shared" si="19"/>
        <v>16.34426365944427</v>
      </c>
      <c r="U44" s="42">
        <v>0.71980976748499381</v>
      </c>
      <c r="V44" s="43">
        <f t="shared" si="31"/>
        <v>0.28019023251500619</v>
      </c>
      <c r="W44" s="29">
        <f t="shared" si="27"/>
        <v>270183.68529327761</v>
      </c>
      <c r="X44" s="29">
        <f t="shared" si="20"/>
        <v>873699.50461377541</v>
      </c>
      <c r="Y44" s="35">
        <f t="shared" si="28"/>
        <v>10.919646728720545</v>
      </c>
      <c r="Z44" s="36">
        <f t="shared" si="29"/>
        <v>5.4246169307237242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1642</v>
      </c>
      <c r="E45">
        <v>70</v>
      </c>
      <c r="F45" s="3">
        <f t="shared" si="21"/>
        <v>4.2630937880633372E-2</v>
      </c>
      <c r="G45" s="2">
        <v>0.5</v>
      </c>
      <c r="H45" s="3">
        <f t="shared" si="22"/>
        <v>0.19262520638414971</v>
      </c>
      <c r="I45" s="3">
        <f t="shared" si="23"/>
        <v>0.80737479361585029</v>
      </c>
      <c r="J45" s="5">
        <f t="shared" si="30"/>
        <v>70130.016011692162</v>
      </c>
      <c r="K45" s="5">
        <f t="shared" si="24"/>
        <v>13508.808807975925</v>
      </c>
      <c r="L45" s="5">
        <f t="shared" si="25"/>
        <v>316878.05803852098</v>
      </c>
      <c r="M45" s="5">
        <f t="shared" si="16"/>
        <v>932378.03878788149</v>
      </c>
      <c r="N45" s="33">
        <f t="shared" si="26"/>
        <v>13.29499252691507</v>
      </c>
      <c r="O45" s="4"/>
      <c r="Q45" s="27" t="s">
        <v>66</v>
      </c>
      <c r="R45" s="29">
        <f t="shared" si="17"/>
        <v>70130.016011692162</v>
      </c>
      <c r="S45" s="29">
        <f t="shared" si="18"/>
        <v>316878.05803852098</v>
      </c>
      <c r="T45" s="35">
        <f t="shared" si="19"/>
        <v>13.29499252691507</v>
      </c>
      <c r="U45" s="42">
        <v>0.68480776711742686</v>
      </c>
      <c r="V45" s="43">
        <f t="shared" si="31"/>
        <v>0.31519223288257314</v>
      </c>
      <c r="W45" s="29">
        <f t="shared" si="27"/>
        <v>217000.55537386594</v>
      </c>
      <c r="X45" s="29">
        <f t="shared" si="20"/>
        <v>603515.8193204978</v>
      </c>
      <c r="Y45" s="35">
        <f t="shared" si="28"/>
        <v>8.6056706335255786</v>
      </c>
      <c r="Z45" s="36">
        <f t="shared" si="29"/>
        <v>4.6893218933894918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1016</v>
      </c>
      <c r="E46">
        <v>72</v>
      </c>
      <c r="F46" s="3">
        <f t="shared" si="21"/>
        <v>7.0866141732283464E-2</v>
      </c>
      <c r="G46" s="2">
        <v>0.5</v>
      </c>
      <c r="H46" s="3">
        <f t="shared" si="22"/>
        <v>0.30100334448160537</v>
      </c>
      <c r="I46" s="3">
        <f t="shared" si="23"/>
        <v>0.69899665551839463</v>
      </c>
      <c r="J46" s="5">
        <f t="shared" si="30"/>
        <v>56621.207203716236</v>
      </c>
      <c r="K46" s="5">
        <f t="shared" si="24"/>
        <v>17043.172736904555</v>
      </c>
      <c r="L46" s="5">
        <f t="shared" si="25"/>
        <v>240498.10417631979</v>
      </c>
      <c r="M46" s="5">
        <f>L46+M47</f>
        <v>615499.98074936052</v>
      </c>
      <c r="N46" s="33">
        <f t="shared" si="26"/>
        <v>10.870484949832777</v>
      </c>
      <c r="O46" s="4"/>
      <c r="Q46" s="27" t="s">
        <v>68</v>
      </c>
      <c r="R46" s="29">
        <f t="shared" si="17"/>
        <v>56621.207203716236</v>
      </c>
      <c r="S46" s="29">
        <f t="shared" si="18"/>
        <v>240498.10417631979</v>
      </c>
      <c r="T46" s="35">
        <f t="shared" si="19"/>
        <v>10.870484949832777</v>
      </c>
      <c r="U46" s="42">
        <v>0.65629805890441617</v>
      </c>
      <c r="V46" s="43">
        <f t="shared" si="31"/>
        <v>0.34370194109558383</v>
      </c>
      <c r="W46" s="29">
        <f t="shared" si="27"/>
        <v>157838.43894111074</v>
      </c>
      <c r="X46" s="29">
        <f>X47+W46</f>
        <v>386515.26394663181</v>
      </c>
      <c r="Y46" s="35">
        <f t="shared" si="28"/>
        <v>6.8263338603148602</v>
      </c>
      <c r="Z46" s="36">
        <f t="shared" si="29"/>
        <v>4.0441510895179169</v>
      </c>
    </row>
    <row r="47" spans="1:26" s="2" customFormat="1" x14ac:dyDescent="0.25">
      <c r="A47" s="12">
        <v>19</v>
      </c>
      <c r="B47" s="13" t="s">
        <v>69</v>
      </c>
      <c r="C47" s="12"/>
      <c r="D47">
        <v>758</v>
      </c>
      <c r="E47">
        <v>80</v>
      </c>
      <c r="F47" s="17">
        <f t="shared" si="21"/>
        <v>0.10554089709762533</v>
      </c>
      <c r="G47" s="12"/>
      <c r="H47" s="17">
        <v>1</v>
      </c>
      <c r="I47" s="17">
        <f t="shared" si="23"/>
        <v>0</v>
      </c>
      <c r="J47" s="21">
        <f t="shared" si="30"/>
        <v>39578.034466811681</v>
      </c>
      <c r="K47" s="21">
        <f t="shared" si="24"/>
        <v>39578.034466811681</v>
      </c>
      <c r="L47" s="21">
        <f>K47/F47</f>
        <v>375001.87657304067</v>
      </c>
      <c r="M47" s="21">
        <f>L47</f>
        <v>375001.87657304067</v>
      </c>
      <c r="N47" s="34">
        <f t="shared" si="26"/>
        <v>9.4749999999999996</v>
      </c>
      <c r="O47" s="4"/>
      <c r="Q47" s="30" t="s">
        <v>69</v>
      </c>
      <c r="R47" s="31">
        <f t="shared" si="17"/>
        <v>39578.034466811681</v>
      </c>
      <c r="S47" s="31">
        <f t="shared" si="18"/>
        <v>375001.87657304067</v>
      </c>
      <c r="T47" s="38">
        <f t="shared" si="19"/>
        <v>9.4749999999999996</v>
      </c>
      <c r="U47" s="44">
        <v>0.6098018151143324</v>
      </c>
      <c r="V47" s="45">
        <f t="shared" si="31"/>
        <v>0.3901981848856676</v>
      </c>
      <c r="W47" s="31">
        <f t="shared" si="27"/>
        <v>228676.82500552104</v>
      </c>
      <c r="X47" s="31">
        <f>W47</f>
        <v>228676.82500552104</v>
      </c>
      <c r="Y47" s="38">
        <f t="shared" si="28"/>
        <v>5.777872198208299</v>
      </c>
      <c r="Z47" s="37">
        <f t="shared" si="29"/>
        <v>3.6971278017917006</v>
      </c>
    </row>
    <row r="48" spans="1:26" s="2" customFormat="1" ht="13.2" x14ac:dyDescent="0.25">
      <c r="B48" s="2" t="s">
        <v>70</v>
      </c>
      <c r="D48" s="25">
        <f>SUM(D29:D47)</f>
        <v>62261</v>
      </c>
      <c r="E48" s="25">
        <f>SUM(E29:E47)</f>
        <v>470</v>
      </c>
    </row>
    <row r="51" spans="1:26" s="2" customFormat="1" ht="18" thickBot="1" x14ac:dyDescent="0.35">
      <c r="B51" s="63" t="s">
        <v>89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 x14ac:dyDescent="0.35">
      <c r="A52" s="7"/>
      <c r="B52" s="6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1" t="s">
        <v>14</v>
      </c>
      <c r="S52" s="71"/>
      <c r="T52" s="71"/>
      <c r="U52" s="68" t="s">
        <v>15</v>
      </c>
      <c r="V52" s="72" t="s">
        <v>16</v>
      </c>
      <c r="W52" s="73" t="s">
        <v>17</v>
      </c>
      <c r="X52" s="73" t="s">
        <v>18</v>
      </c>
      <c r="Y52" s="74" t="s">
        <v>19</v>
      </c>
      <c r="Z52" s="74" t="s">
        <v>20</v>
      </c>
    </row>
    <row r="53" spans="1:26" s="10" customFormat="1" ht="35.549999999999997" customHeight="1" thickBot="1" x14ac:dyDescent="0.35">
      <c r="B53" s="6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72"/>
      <c r="W53" s="73"/>
      <c r="X53" s="73"/>
      <c r="Y53" s="74"/>
      <c r="Z53" s="7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817</v>
      </c>
      <c r="E54" s="49">
        <f>E4+E29</f>
        <v>5</v>
      </c>
      <c r="F54" s="3">
        <f>E54/D54</f>
        <v>6.1199510403916772E-3</v>
      </c>
      <c r="G54" s="2">
        <v>0.3</v>
      </c>
      <c r="H54" s="18">
        <f>C54*F54/(1+(1-G54)*C54*F54)</f>
        <v>6.0938452163315053E-3</v>
      </c>
      <c r="I54" s="18">
        <f>1-H54</f>
        <v>0.99390615478366851</v>
      </c>
      <c r="J54" s="19">
        <v>100000</v>
      </c>
      <c r="K54" s="20">
        <f>J54*H54</f>
        <v>609.38452163315048</v>
      </c>
      <c r="L54" s="20">
        <f>C54*(J55+G54*K54)</f>
        <v>99573.430834856787</v>
      </c>
      <c r="M54" s="5">
        <f t="shared" ref="M54:M70" si="32">L54+M55</f>
        <v>7537369.3561200937</v>
      </c>
      <c r="N54" s="32">
        <f>M54/J54</f>
        <v>75.373693561200938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99573.430834856787</v>
      </c>
      <c r="T54" s="35">
        <f t="shared" ref="T54:T72" si="35">N54</f>
        <v>75.373693561200938</v>
      </c>
      <c r="U54" s="42">
        <v>0.96170886472285344</v>
      </c>
      <c r="V54" s="43">
        <f>1-U54</f>
        <v>3.829113527714656E-2</v>
      </c>
      <c r="W54" s="29">
        <f>S54*U54</f>
        <v>95760.651124749682</v>
      </c>
      <c r="X54" s="29">
        <f t="shared" ref="X54:X70" si="36">X55+W54</f>
        <v>6675736.4162338311</v>
      </c>
      <c r="Y54" s="40">
        <f>X54/R54</f>
        <v>66.757364162338305</v>
      </c>
      <c r="Z54" s="36">
        <f>T54-Y54</f>
        <v>8.6163293988626322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3901</v>
      </c>
      <c r="E55" s="49">
        <f t="shared" si="37"/>
        <v>1</v>
      </c>
      <c r="F55" s="3">
        <f t="shared" ref="F55:F72" si="38">E55/D55</f>
        <v>2.563445270443476E-4</v>
      </c>
      <c r="G55" s="2">
        <v>0.4</v>
      </c>
      <c r="H55" s="3">
        <f t="shared" ref="H55:H71" si="39">C55*F55/(1+(1-G55)*C55*F55)</f>
        <v>1.0247476558897372E-3</v>
      </c>
      <c r="I55" s="3">
        <f t="shared" ref="I55:I72" si="40">1-H55</f>
        <v>0.99897525234411022</v>
      </c>
      <c r="J55" s="5">
        <f>I54*J54</f>
        <v>99390.615478366846</v>
      </c>
      <c r="K55" s="5">
        <f t="shared" ref="K55:K72" si="41">J55*H55</f>
        <v>101.85030022889465</v>
      </c>
      <c r="L55" s="5">
        <f t="shared" ref="L55:L71" si="42">C55*(J56+G55*K55)</f>
        <v>397318.02119291807</v>
      </c>
      <c r="M55" s="5">
        <f t="shared" si="32"/>
        <v>7437795.9252852369</v>
      </c>
      <c r="N55" s="33">
        <f t="shared" ref="N55:N72" si="43">M55/J55</f>
        <v>74.833985980337673</v>
      </c>
      <c r="O55" s="4"/>
      <c r="Q55" s="27" t="s">
        <v>36</v>
      </c>
      <c r="R55" s="29">
        <f t="shared" si="33"/>
        <v>99390.615478366846</v>
      </c>
      <c r="S55" s="29">
        <f t="shared" si="34"/>
        <v>397318.02119291807</v>
      </c>
      <c r="T55" s="35">
        <f t="shared" si="35"/>
        <v>74.833985980337673</v>
      </c>
      <c r="U55" s="42">
        <v>0.96170886472285344</v>
      </c>
      <c r="V55" s="43">
        <f>1-U55</f>
        <v>3.829113527714656E-2</v>
      </c>
      <c r="W55" s="29">
        <f t="shared" ref="W55:W72" si="44">S55*U55</f>
        <v>382104.26309537183</v>
      </c>
      <c r="X55" s="29">
        <f t="shared" si="36"/>
        <v>6579975.7651090818</v>
      </c>
      <c r="Y55" s="35">
        <f t="shared" ref="Y55:Y72" si="45">X55/R55</f>
        <v>66.203189641594136</v>
      </c>
      <c r="Z55" s="36">
        <f t="shared" ref="Z55:Z72" si="46">T55-Y55</f>
        <v>8.6307963387435365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6233</v>
      </c>
      <c r="E56" s="49">
        <f t="shared" si="37"/>
        <v>2</v>
      </c>
      <c r="F56" s="3">
        <f t="shared" si="38"/>
        <v>3.2087277394513073E-4</v>
      </c>
      <c r="G56" s="2">
        <v>0.5</v>
      </c>
      <c r="H56" s="3">
        <f t="shared" si="39"/>
        <v>1.6030779095864056E-3</v>
      </c>
      <c r="I56" s="3">
        <f t="shared" si="40"/>
        <v>0.99839692209041364</v>
      </c>
      <c r="J56" s="5">
        <f t="shared" ref="J56:J72" si="47">I55*J55</f>
        <v>99288.765178137954</v>
      </c>
      <c r="K56" s="5">
        <f t="shared" si="41"/>
        <v>159.16762612718489</v>
      </c>
      <c r="L56" s="5">
        <f t="shared" si="42"/>
        <v>496045.90682537184</v>
      </c>
      <c r="M56" s="5">
        <f t="shared" si="32"/>
        <v>7040477.9040923184</v>
      </c>
      <c r="N56" s="33">
        <f t="shared" si="43"/>
        <v>70.909109318266928</v>
      </c>
      <c r="O56" s="4"/>
      <c r="Q56" s="27" t="s">
        <v>38</v>
      </c>
      <c r="R56" s="29">
        <f t="shared" si="33"/>
        <v>99288.765178137954</v>
      </c>
      <c r="S56" s="29">
        <f t="shared" si="34"/>
        <v>496045.90682537184</v>
      </c>
      <c r="T56" s="35">
        <f t="shared" si="35"/>
        <v>70.909109318266928</v>
      </c>
      <c r="U56" s="42">
        <v>0.96170886472285344</v>
      </c>
      <c r="V56" s="43">
        <f>1-U56</f>
        <v>3.829113527714656E-2</v>
      </c>
      <c r="W56" s="29">
        <f t="shared" si="44"/>
        <v>477051.74590344669</v>
      </c>
      <c r="X56" s="29">
        <f t="shared" si="36"/>
        <v>6197871.5020137103</v>
      </c>
      <c r="Y56" s="35">
        <f t="shared" si="45"/>
        <v>62.422686906155604</v>
      </c>
      <c r="Z56" s="36">
        <f t="shared" si="46"/>
        <v>8.4864224121113239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6817</v>
      </c>
      <c r="E57" s="49">
        <f t="shared" si="37"/>
        <v>4</v>
      </c>
      <c r="F57" s="3">
        <f t="shared" si="38"/>
        <v>5.8676837318468529E-4</v>
      </c>
      <c r="G57" s="2">
        <v>0.5</v>
      </c>
      <c r="H57" s="3">
        <f t="shared" si="39"/>
        <v>2.9295444558371173E-3</v>
      </c>
      <c r="I57" s="3">
        <f t="shared" si="40"/>
        <v>0.99707045554416285</v>
      </c>
      <c r="J57" s="5">
        <f t="shared" si="47"/>
        <v>99129.597552010775</v>
      </c>
      <c r="K57" s="5">
        <f t="shared" si="41"/>
        <v>290.40456291785785</v>
      </c>
      <c r="L57" s="5">
        <f t="shared" si="42"/>
        <v>494921.97635275923</v>
      </c>
      <c r="M57" s="5">
        <f t="shared" si="32"/>
        <v>6544431.9972669464</v>
      </c>
      <c r="N57" s="33">
        <f t="shared" si="43"/>
        <v>66.018950534256433</v>
      </c>
      <c r="O57" s="4"/>
      <c r="Q57" s="27" t="s">
        <v>40</v>
      </c>
      <c r="R57" s="29">
        <f t="shared" si="33"/>
        <v>99129.597552010775</v>
      </c>
      <c r="S57" s="29">
        <f t="shared" si="34"/>
        <v>494921.97635275923</v>
      </c>
      <c r="T57" s="35">
        <f t="shared" si="35"/>
        <v>66.018950534256433</v>
      </c>
      <c r="U57" s="42">
        <v>0.96170886472285344</v>
      </c>
      <c r="V57" s="43">
        <f>1-U57</f>
        <v>3.829113527714656E-2</v>
      </c>
      <c r="W57" s="29">
        <f t="shared" si="44"/>
        <v>475970.85200460302</v>
      </c>
      <c r="X57" s="29">
        <f t="shared" si="36"/>
        <v>5720819.756110264</v>
      </c>
      <c r="Y57" s="35">
        <f t="shared" si="45"/>
        <v>57.710511263890645</v>
      </c>
      <c r="Z57" s="36">
        <f t="shared" si="46"/>
        <v>8.3084392703657883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6932</v>
      </c>
      <c r="E58" s="49">
        <f t="shared" si="37"/>
        <v>6</v>
      </c>
      <c r="F58" s="3">
        <f t="shared" si="38"/>
        <v>8.6555106751298326E-4</v>
      </c>
      <c r="G58" s="2">
        <v>0.5</v>
      </c>
      <c r="H58" s="3">
        <f t="shared" si="39"/>
        <v>4.3184108248164677E-3</v>
      </c>
      <c r="I58" s="3">
        <f t="shared" si="40"/>
        <v>0.99568158917518357</v>
      </c>
      <c r="J58" s="5">
        <f t="shared" si="47"/>
        <v>98839.192989092917</v>
      </c>
      <c r="K58" s="5">
        <f t="shared" si="41"/>
        <v>426.82824092022275</v>
      </c>
      <c r="L58" s="5">
        <f t="shared" si="42"/>
        <v>493128.89434316405</v>
      </c>
      <c r="M58" s="5">
        <f t="shared" si="32"/>
        <v>6049510.0209141867</v>
      </c>
      <c r="N58" s="33">
        <f t="shared" si="43"/>
        <v>61.20557885961049</v>
      </c>
      <c r="O58" s="4"/>
      <c r="Q58" s="27" t="s">
        <v>42</v>
      </c>
      <c r="R58" s="29">
        <f t="shared" si="33"/>
        <v>98839.192989092917</v>
      </c>
      <c r="S58" s="29">
        <f t="shared" si="34"/>
        <v>493128.89434316405</v>
      </c>
      <c r="T58" s="35">
        <f t="shared" si="35"/>
        <v>61.20557885961049</v>
      </c>
      <c r="U58" s="42">
        <v>0.96170886472285344</v>
      </c>
      <c r="V58" s="43">
        <f>1-U58</f>
        <v>3.829113527714656E-2</v>
      </c>
      <c r="W58" s="29">
        <f t="shared" si="44"/>
        <v>474246.42914080026</v>
      </c>
      <c r="X58" s="29">
        <f t="shared" si="36"/>
        <v>5244848.9041056614</v>
      </c>
      <c r="Y58" s="35">
        <f t="shared" si="45"/>
        <v>53.064465071911705</v>
      </c>
      <c r="Z58" s="36">
        <f t="shared" si="46"/>
        <v>8.1411137876987851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7541</v>
      </c>
      <c r="E59" s="49">
        <f t="shared" si="37"/>
        <v>7</v>
      </c>
      <c r="F59" s="3">
        <f t="shared" si="38"/>
        <v>9.282588516111921E-4</v>
      </c>
      <c r="G59" s="2">
        <v>0.5</v>
      </c>
      <c r="H59" s="3">
        <f t="shared" si="39"/>
        <v>4.6305483892306676E-3</v>
      </c>
      <c r="I59" s="3">
        <f t="shared" si="40"/>
        <v>0.99536945161076928</v>
      </c>
      <c r="J59" s="5">
        <f t="shared" si="47"/>
        <v>98412.364748172695</v>
      </c>
      <c r="K59" s="5">
        <f t="shared" si="41"/>
        <v>455.70321706503199</v>
      </c>
      <c r="L59" s="5">
        <f t="shared" si="42"/>
        <v>490922.56569820084</v>
      </c>
      <c r="M59" s="5">
        <f t="shared" si="32"/>
        <v>5556381.1265710229</v>
      </c>
      <c r="N59" s="33">
        <f t="shared" si="43"/>
        <v>56.460193196141979</v>
      </c>
      <c r="O59" s="4"/>
      <c r="Q59" s="27" t="s">
        <v>44</v>
      </c>
      <c r="R59" s="29">
        <f t="shared" si="33"/>
        <v>98412.364748172695</v>
      </c>
      <c r="S59" s="29">
        <f t="shared" si="34"/>
        <v>490922.56569820084</v>
      </c>
      <c r="T59" s="35">
        <f t="shared" si="35"/>
        <v>56.460193196141979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472803.44302061986</v>
      </c>
      <c r="X59" s="29">
        <f t="shared" si="36"/>
        <v>4770602.4749648608</v>
      </c>
      <c r="Y59" s="35">
        <f t="shared" si="45"/>
        <v>48.475641116564475</v>
      </c>
      <c r="Z59" s="36">
        <f t="shared" si="46"/>
        <v>7.9845520795775045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9099</v>
      </c>
      <c r="E60" s="49">
        <f t="shared" si="37"/>
        <v>16</v>
      </c>
      <c r="F60" s="3">
        <f t="shared" si="38"/>
        <v>1.7584349928563578E-3</v>
      </c>
      <c r="G60" s="2">
        <v>0.5</v>
      </c>
      <c r="H60" s="3">
        <f t="shared" si="39"/>
        <v>8.7536929642192795E-3</v>
      </c>
      <c r="I60" s="3">
        <f t="shared" si="40"/>
        <v>0.99124630703578076</v>
      </c>
      <c r="J60" s="5">
        <f t="shared" si="47"/>
        <v>97956.66153110766</v>
      </c>
      <c r="K60" s="5">
        <f t="shared" si="41"/>
        <v>857.48253884326652</v>
      </c>
      <c r="L60" s="5">
        <f t="shared" si="42"/>
        <v>487639.60130843014</v>
      </c>
      <c r="M60" s="5">
        <f t="shared" si="32"/>
        <v>5065458.5608728221</v>
      </c>
      <c r="N60" s="33">
        <f t="shared" si="43"/>
        <v>51.711220877655236</v>
      </c>
      <c r="O60" s="4"/>
      <c r="Q60" s="27" t="s">
        <v>46</v>
      </c>
      <c r="R60" s="29">
        <f t="shared" si="33"/>
        <v>97956.66153110766</v>
      </c>
      <c r="S60" s="29">
        <f t="shared" si="34"/>
        <v>487639.60130843014</v>
      </c>
      <c r="T60" s="35">
        <f t="shared" si="35"/>
        <v>51.711220877655236</v>
      </c>
      <c r="U60" s="42">
        <v>0.95736753435116873</v>
      </c>
      <c r="V60" s="43">
        <f t="shared" si="48"/>
        <v>4.2632465648831275E-2</v>
      </c>
      <c r="W60" s="29">
        <f t="shared" si="44"/>
        <v>466850.32275663869</v>
      </c>
      <c r="X60" s="29">
        <f t="shared" si="36"/>
        <v>4297799.0319442414</v>
      </c>
      <c r="Y60" s="35">
        <f t="shared" si="45"/>
        <v>43.874494748674223</v>
      </c>
      <c r="Z60" s="36">
        <f t="shared" si="46"/>
        <v>7.8367261289810131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8640</v>
      </c>
      <c r="E61" s="49">
        <f t="shared" si="37"/>
        <v>28</v>
      </c>
      <c r="F61" s="3">
        <f t="shared" si="38"/>
        <v>3.2407407407407406E-3</v>
      </c>
      <c r="G61" s="2">
        <v>0.5</v>
      </c>
      <c r="H61" s="3">
        <f t="shared" si="39"/>
        <v>1.6073478760045924E-2</v>
      </c>
      <c r="I61" s="3">
        <f t="shared" si="40"/>
        <v>0.98392652123995405</v>
      </c>
      <c r="J61" s="5">
        <f t="shared" si="47"/>
        <v>97099.178992264395</v>
      </c>
      <c r="K61" s="5">
        <f t="shared" si="41"/>
        <v>1560.7215911500591</v>
      </c>
      <c r="L61" s="5">
        <f t="shared" si="42"/>
        <v>481594.0909834468</v>
      </c>
      <c r="M61" s="5">
        <f t="shared" si="32"/>
        <v>4577818.9595643915</v>
      </c>
      <c r="N61" s="33">
        <f t="shared" si="43"/>
        <v>47.145805011689056</v>
      </c>
      <c r="O61" s="4"/>
      <c r="Q61" s="27" t="s">
        <v>48</v>
      </c>
      <c r="R61" s="29">
        <f t="shared" si="33"/>
        <v>97099.178992264395</v>
      </c>
      <c r="S61" s="29">
        <f t="shared" si="34"/>
        <v>481594.0909834468</v>
      </c>
      <c r="T61" s="35">
        <f t="shared" si="35"/>
        <v>47.145805011689056</v>
      </c>
      <c r="U61" s="42">
        <v>0.95681081085376496</v>
      </c>
      <c r="V61" s="43">
        <f t="shared" si="48"/>
        <v>4.3189189146235041E-2</v>
      </c>
      <c r="W61" s="29">
        <f t="shared" si="44"/>
        <v>460794.43269625359</v>
      </c>
      <c r="X61" s="29">
        <f t="shared" si="36"/>
        <v>3830948.7091876031</v>
      </c>
      <c r="Y61" s="35">
        <f t="shared" si="45"/>
        <v>39.453976325513558</v>
      </c>
      <c r="Z61" s="36">
        <f t="shared" si="46"/>
        <v>7.6918286861754979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8513</v>
      </c>
      <c r="E62" s="49">
        <f t="shared" si="37"/>
        <v>17</v>
      </c>
      <c r="F62" s="3">
        <f t="shared" si="38"/>
        <v>1.9969458475273113E-3</v>
      </c>
      <c r="G62" s="2">
        <v>0.5</v>
      </c>
      <c r="H62" s="3">
        <f t="shared" si="39"/>
        <v>9.9351294488925265E-3</v>
      </c>
      <c r="I62" s="3">
        <f t="shared" si="40"/>
        <v>0.99006487055110748</v>
      </c>
      <c r="J62" s="5">
        <f t="shared" si="47"/>
        <v>95538.457401114327</v>
      </c>
      <c r="K62" s="5">
        <f t="shared" si="41"/>
        <v>949.18694162757515</v>
      </c>
      <c r="L62" s="5">
        <f t="shared" si="42"/>
        <v>475319.31965150277</v>
      </c>
      <c r="M62" s="5">
        <f t="shared" si="32"/>
        <v>4096224.8685809448</v>
      </c>
      <c r="N62" s="33">
        <f t="shared" si="43"/>
        <v>42.875141382941862</v>
      </c>
      <c r="O62" s="4"/>
      <c r="Q62" s="27" t="s">
        <v>50</v>
      </c>
      <c r="R62" s="29">
        <f t="shared" si="33"/>
        <v>95538.457401114327</v>
      </c>
      <c r="S62" s="29">
        <f t="shared" si="34"/>
        <v>475319.31965150277</v>
      </c>
      <c r="T62" s="35">
        <f t="shared" si="35"/>
        <v>42.875141382941862</v>
      </c>
      <c r="U62" s="42">
        <v>0.94800928093814252</v>
      </c>
      <c r="V62" s="43">
        <f t="shared" si="48"/>
        <v>5.1990719061857482E-2</v>
      </c>
      <c r="W62" s="29">
        <f t="shared" si="44"/>
        <v>450607.12643882824</v>
      </c>
      <c r="X62" s="29">
        <f t="shared" si="36"/>
        <v>3370154.2764913496</v>
      </c>
      <c r="Y62" s="35">
        <f t="shared" si="45"/>
        <v>35.275368350798189</v>
      </c>
      <c r="Z62" s="36">
        <f t="shared" si="46"/>
        <v>7.5997730321436734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9923</v>
      </c>
      <c r="E63" s="49">
        <f t="shared" si="37"/>
        <v>46</v>
      </c>
      <c r="F63" s="3">
        <f t="shared" si="38"/>
        <v>4.6356948503476769E-3</v>
      </c>
      <c r="G63" s="2">
        <v>0.5</v>
      </c>
      <c r="H63" s="3">
        <f t="shared" si="39"/>
        <v>2.2912930862721656E-2</v>
      </c>
      <c r="I63" s="3">
        <f t="shared" si="40"/>
        <v>0.97708706913727839</v>
      </c>
      <c r="J63" s="5">
        <f t="shared" si="47"/>
        <v>94589.270459486754</v>
      </c>
      <c r="K63" s="5">
        <f t="shared" si="41"/>
        <v>2167.3174143934998</v>
      </c>
      <c r="L63" s="5">
        <f t="shared" si="42"/>
        <v>467528.05876145</v>
      </c>
      <c r="M63" s="5">
        <f t="shared" si="32"/>
        <v>3620905.5489294422</v>
      </c>
      <c r="N63" s="33">
        <f t="shared" si="43"/>
        <v>38.280298931793766</v>
      </c>
      <c r="O63" s="4"/>
      <c r="Q63" s="27" t="s">
        <v>52</v>
      </c>
      <c r="R63" s="29">
        <f t="shared" si="33"/>
        <v>94589.270459486754</v>
      </c>
      <c r="S63" s="29">
        <f t="shared" si="34"/>
        <v>467528.05876145</v>
      </c>
      <c r="T63" s="35">
        <f t="shared" si="35"/>
        <v>38.280298931793766</v>
      </c>
      <c r="U63" s="42">
        <v>0.94216194080535964</v>
      </c>
      <c r="V63" s="43">
        <f t="shared" si="48"/>
        <v>5.7838059194640357E-2</v>
      </c>
      <c r="W63" s="29">
        <f t="shared" si="44"/>
        <v>440487.14322364994</v>
      </c>
      <c r="X63" s="29">
        <f t="shared" si="36"/>
        <v>2919547.1500525214</v>
      </c>
      <c r="Y63" s="35">
        <f t="shared" si="45"/>
        <v>30.865521383876025</v>
      </c>
      <c r="Z63" s="36">
        <f t="shared" si="46"/>
        <v>7.4147775479177405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10340</v>
      </c>
      <c r="E64" s="49">
        <f t="shared" si="37"/>
        <v>62</v>
      </c>
      <c r="F64" s="3">
        <f t="shared" si="38"/>
        <v>5.9961315280464217E-3</v>
      </c>
      <c r="G64" s="2">
        <v>0.5</v>
      </c>
      <c r="H64" s="3">
        <f t="shared" si="39"/>
        <v>2.9537875178656501E-2</v>
      </c>
      <c r="I64" s="3">
        <f t="shared" si="40"/>
        <v>0.97046212482134353</v>
      </c>
      <c r="J64" s="5">
        <f t="shared" si="47"/>
        <v>92421.953045093251</v>
      </c>
      <c r="K64" s="5">
        <f t="shared" si="41"/>
        <v>2729.9481128136167</v>
      </c>
      <c r="L64" s="5">
        <f t="shared" si="42"/>
        <v>455284.89494343224</v>
      </c>
      <c r="M64" s="5">
        <f t="shared" si="32"/>
        <v>3153377.4901679922</v>
      </c>
      <c r="N64" s="33">
        <f t="shared" si="43"/>
        <v>34.119355697119275</v>
      </c>
      <c r="O64" s="4"/>
      <c r="Q64" s="27" t="s">
        <v>54</v>
      </c>
      <c r="R64" s="29">
        <f t="shared" si="33"/>
        <v>92421.953045093251</v>
      </c>
      <c r="S64" s="29">
        <f t="shared" si="34"/>
        <v>455284.89494343224</v>
      </c>
      <c r="T64" s="35">
        <f t="shared" si="35"/>
        <v>34.119355697119275</v>
      </c>
      <c r="U64" s="42">
        <v>0.92489605986448908</v>
      </c>
      <c r="V64" s="43">
        <f t="shared" si="48"/>
        <v>7.5103940135510916E-2</v>
      </c>
      <c r="W64" s="29">
        <f t="shared" si="44"/>
        <v>421091.20544899831</v>
      </c>
      <c r="X64" s="29">
        <f t="shared" si="36"/>
        <v>2479060.0068288716</v>
      </c>
      <c r="Y64" s="35">
        <f t="shared" si="45"/>
        <v>26.823280888895766</v>
      </c>
      <c r="Z64" s="36">
        <f t="shared" si="46"/>
        <v>7.2960748082235085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11105</v>
      </c>
      <c r="E65" s="49">
        <f t="shared" si="37"/>
        <v>90</v>
      </c>
      <c r="F65" s="3">
        <f t="shared" si="38"/>
        <v>8.1044574515983792E-3</v>
      </c>
      <c r="G65" s="2">
        <v>0.5</v>
      </c>
      <c r="H65" s="3">
        <f t="shared" si="39"/>
        <v>3.971756398940865E-2</v>
      </c>
      <c r="I65" s="3">
        <f t="shared" si="40"/>
        <v>0.96028243601059138</v>
      </c>
      <c r="J65" s="5">
        <f t="shared" si="47"/>
        <v>89692.00493227964</v>
      </c>
      <c r="K65" s="5">
        <f t="shared" si="41"/>
        <v>3562.347945236173</v>
      </c>
      <c r="L65" s="5">
        <f t="shared" si="42"/>
        <v>439554.15479830781</v>
      </c>
      <c r="M65" s="5">
        <f t="shared" si="32"/>
        <v>2698092.5952245598</v>
      </c>
      <c r="N65" s="33">
        <f t="shared" si="43"/>
        <v>30.081751403168063</v>
      </c>
      <c r="O65" s="4"/>
      <c r="Q65" s="27" t="s">
        <v>56</v>
      </c>
      <c r="R65" s="29">
        <f t="shared" si="33"/>
        <v>89692.00493227964</v>
      </c>
      <c r="S65" s="29">
        <f t="shared" si="34"/>
        <v>439554.15479830781</v>
      </c>
      <c r="T65" s="35">
        <f t="shared" si="35"/>
        <v>30.081751403168063</v>
      </c>
      <c r="U65" s="42">
        <v>0.89970667843387275</v>
      </c>
      <c r="V65" s="43">
        <f t="shared" si="48"/>
        <v>0.10029332156612725</v>
      </c>
      <c r="W65" s="29">
        <f t="shared" si="44"/>
        <v>395469.80860539386</v>
      </c>
      <c r="X65" s="29">
        <f t="shared" si="36"/>
        <v>2057968.8013798732</v>
      </c>
      <c r="Y65" s="35">
        <f t="shared" si="45"/>
        <v>22.944841102991354</v>
      </c>
      <c r="Z65" s="36">
        <f t="shared" si="46"/>
        <v>7.1369103001767087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9350</v>
      </c>
      <c r="E66" s="49">
        <f t="shared" si="37"/>
        <v>103</v>
      </c>
      <c r="F66" s="3">
        <f t="shared" si="38"/>
        <v>1.1016042780748664E-2</v>
      </c>
      <c r="G66" s="2">
        <v>0.5</v>
      </c>
      <c r="H66" s="3">
        <f t="shared" si="39"/>
        <v>5.3603955243299507E-2</v>
      </c>
      <c r="I66" s="3">
        <f t="shared" si="40"/>
        <v>0.94639604475670047</v>
      </c>
      <c r="J66" s="5">
        <f t="shared" si="47"/>
        <v>86129.656987043476</v>
      </c>
      <c r="K66" s="5">
        <f t="shared" si="41"/>
        <v>4616.8902782542173</v>
      </c>
      <c r="L66" s="5">
        <f t="shared" si="42"/>
        <v>419106.05923958187</v>
      </c>
      <c r="M66" s="5">
        <f t="shared" si="32"/>
        <v>2258538.4404262519</v>
      </c>
      <c r="N66" s="33">
        <f t="shared" si="43"/>
        <v>26.222540753482914</v>
      </c>
      <c r="O66" s="4"/>
      <c r="Q66" s="27" t="s">
        <v>58</v>
      </c>
      <c r="R66" s="29">
        <f t="shared" si="33"/>
        <v>86129.656987043476</v>
      </c>
      <c r="S66" s="29">
        <f t="shared" si="34"/>
        <v>419106.05923958187</v>
      </c>
      <c r="T66" s="35">
        <f t="shared" si="35"/>
        <v>26.222540753482914</v>
      </c>
      <c r="U66" s="42">
        <v>0.86438699185239576</v>
      </c>
      <c r="V66" s="43">
        <f t="shared" si="48"/>
        <v>0.13561300814760424</v>
      </c>
      <c r="W66" s="29">
        <f t="shared" si="44"/>
        <v>362269.82581321412</v>
      </c>
      <c r="X66" s="29">
        <f t="shared" si="36"/>
        <v>1662498.9927744793</v>
      </c>
      <c r="Y66" s="35">
        <f t="shared" si="45"/>
        <v>19.302282755225296</v>
      </c>
      <c r="Z66" s="36">
        <f t="shared" si="46"/>
        <v>6.9202579982576182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7529</v>
      </c>
      <c r="E67" s="49">
        <f t="shared" si="37"/>
        <v>78</v>
      </c>
      <c r="F67" s="3">
        <f t="shared" si="38"/>
        <v>1.0359941559304024E-2</v>
      </c>
      <c r="G67" s="2">
        <v>0.5</v>
      </c>
      <c r="H67" s="3">
        <f t="shared" si="39"/>
        <v>5.0491973070947695E-2</v>
      </c>
      <c r="I67" s="3">
        <f t="shared" si="40"/>
        <v>0.94950802692905234</v>
      </c>
      <c r="J67" s="5">
        <f t="shared" si="47"/>
        <v>81512.766708789262</v>
      </c>
      <c r="K67" s="5">
        <f t="shared" si="41"/>
        <v>4115.7404215986289</v>
      </c>
      <c r="L67" s="5">
        <f t="shared" si="42"/>
        <v>397274.48248994973</v>
      </c>
      <c r="M67" s="5">
        <f t="shared" si="32"/>
        <v>1839432.3811866699</v>
      </c>
      <c r="N67" s="33">
        <f t="shared" si="43"/>
        <v>22.566187548978505</v>
      </c>
      <c r="O67" s="4"/>
      <c r="Q67" s="27" t="s">
        <v>60</v>
      </c>
      <c r="R67" s="29">
        <f t="shared" si="33"/>
        <v>81512.766708789262</v>
      </c>
      <c r="S67" s="29">
        <f t="shared" si="34"/>
        <v>397274.48248994973</v>
      </c>
      <c r="T67" s="35">
        <f t="shared" si="35"/>
        <v>22.566187548978505</v>
      </c>
      <c r="U67" s="42">
        <v>0.82345390469096191</v>
      </c>
      <c r="V67" s="43">
        <f t="shared" si="48"/>
        <v>0.17654609530903809</v>
      </c>
      <c r="W67" s="29">
        <f t="shared" si="44"/>
        <v>327137.22384043026</v>
      </c>
      <c r="X67" s="29">
        <f t="shared" si="36"/>
        <v>1300229.1669612653</v>
      </c>
      <c r="Y67" s="35">
        <f t="shared" si="45"/>
        <v>15.951233401344794</v>
      </c>
      <c r="Z67" s="36">
        <f t="shared" si="46"/>
        <v>6.6149541476337106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5961</v>
      </c>
      <c r="E68" s="49">
        <f t="shared" si="37"/>
        <v>113</v>
      </c>
      <c r="F68" s="3">
        <f t="shared" si="38"/>
        <v>1.895655091427613E-2</v>
      </c>
      <c r="G68" s="2">
        <v>0.5</v>
      </c>
      <c r="H68" s="3">
        <f t="shared" si="39"/>
        <v>9.0494113878433563E-2</v>
      </c>
      <c r="I68" s="3">
        <f t="shared" si="40"/>
        <v>0.90950588612156646</v>
      </c>
      <c r="J68" s="5">
        <f t="shared" si="47"/>
        <v>77397.026287190631</v>
      </c>
      <c r="K68" s="5">
        <f t="shared" si="41"/>
        <v>7003.9753106851449</v>
      </c>
      <c r="L68" s="5">
        <f t="shared" si="42"/>
        <v>369475.1931592403</v>
      </c>
      <c r="M68" s="5">
        <f t="shared" si="32"/>
        <v>1442157.8986967201</v>
      </c>
      <c r="N68" s="33">
        <f t="shared" si="43"/>
        <v>18.633246881416685</v>
      </c>
      <c r="O68" s="4"/>
      <c r="Q68" s="27" t="s">
        <v>62</v>
      </c>
      <c r="R68" s="29">
        <f t="shared" si="33"/>
        <v>77397.026287190631</v>
      </c>
      <c r="S68" s="29">
        <f t="shared" si="34"/>
        <v>369475.1931592403</v>
      </c>
      <c r="T68" s="35">
        <f t="shared" si="35"/>
        <v>18.633246881416685</v>
      </c>
      <c r="U68" s="42">
        <v>0.7557222850963411</v>
      </c>
      <c r="V68" s="43">
        <f t="shared" si="48"/>
        <v>0.2442777149036589</v>
      </c>
      <c r="W68" s="29">
        <f t="shared" si="44"/>
        <v>279220.63726071309</v>
      </c>
      <c r="X68" s="29">
        <f t="shared" si="36"/>
        <v>973091.94312083512</v>
      </c>
      <c r="Y68" s="35">
        <f t="shared" si="45"/>
        <v>12.572730372224699</v>
      </c>
      <c r="Z68" s="36">
        <f t="shared" si="46"/>
        <v>6.0605165091919861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4632</v>
      </c>
      <c r="E69" s="49">
        <f t="shared" si="37"/>
        <v>171</v>
      </c>
      <c r="F69" s="3">
        <f t="shared" si="38"/>
        <v>3.6917098445595854E-2</v>
      </c>
      <c r="G69" s="2">
        <v>0.5</v>
      </c>
      <c r="H69" s="3">
        <f t="shared" si="39"/>
        <v>0.16898903053661427</v>
      </c>
      <c r="I69" s="3">
        <f t="shared" si="40"/>
        <v>0.83101096946338571</v>
      </c>
      <c r="J69" s="5">
        <f t="shared" si="47"/>
        <v>70393.050976505489</v>
      </c>
      <c r="K69" s="5">
        <f t="shared" si="41"/>
        <v>11895.65344103413</v>
      </c>
      <c r="L69" s="5">
        <f t="shared" si="42"/>
        <v>322226.1212799421</v>
      </c>
      <c r="M69" s="5">
        <f t="shared" si="32"/>
        <v>1072682.7055374798</v>
      </c>
      <c r="N69" s="33">
        <f t="shared" si="43"/>
        <v>15.238474404178053</v>
      </c>
      <c r="O69" s="4"/>
      <c r="Q69" s="27" t="s">
        <v>64</v>
      </c>
      <c r="R69" s="29">
        <f t="shared" si="33"/>
        <v>70393.050976505489</v>
      </c>
      <c r="S69" s="29">
        <f t="shared" si="34"/>
        <v>322226.1212799421</v>
      </c>
      <c r="T69" s="35">
        <f t="shared" si="35"/>
        <v>15.238474404178053</v>
      </c>
      <c r="U69" s="42">
        <v>0.69850988448397933</v>
      </c>
      <c r="V69" s="43">
        <f t="shared" si="48"/>
        <v>0.30149011551602067</v>
      </c>
      <c r="W69" s="29">
        <f t="shared" si="44"/>
        <v>225078.13075297308</v>
      </c>
      <c r="X69" s="29">
        <f t="shared" si="36"/>
        <v>693871.30586012197</v>
      </c>
      <c r="Y69" s="35">
        <f t="shared" si="45"/>
        <v>9.8570994755108661</v>
      </c>
      <c r="Z69" s="36">
        <f t="shared" si="46"/>
        <v>5.3813749286671868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2911</v>
      </c>
      <c r="E70" s="49">
        <f t="shared" si="37"/>
        <v>127</v>
      </c>
      <c r="F70" s="3">
        <f t="shared" si="38"/>
        <v>4.3627619374785299E-2</v>
      </c>
      <c r="G70" s="2">
        <v>0.5</v>
      </c>
      <c r="H70" s="3">
        <f t="shared" si="39"/>
        <v>0.19668576738423418</v>
      </c>
      <c r="I70" s="3">
        <f t="shared" si="40"/>
        <v>0.80331423261576584</v>
      </c>
      <c r="J70" s="5">
        <f t="shared" si="47"/>
        <v>58497.397535471355</v>
      </c>
      <c r="K70" s="5">
        <f t="shared" si="41"/>
        <v>11505.605524244793</v>
      </c>
      <c r="L70" s="5">
        <f t="shared" si="42"/>
        <v>263722.97386674478</v>
      </c>
      <c r="M70" s="5">
        <f t="shared" si="32"/>
        <v>750456.58425753762</v>
      </c>
      <c r="N70" s="33">
        <f t="shared" si="43"/>
        <v>12.828888392897813</v>
      </c>
      <c r="O70" s="4"/>
      <c r="Q70" s="27" t="s">
        <v>66</v>
      </c>
      <c r="R70" s="29">
        <f t="shared" si="33"/>
        <v>58497.397535471355</v>
      </c>
      <c r="S70" s="29">
        <f t="shared" si="34"/>
        <v>263722.97386674478</v>
      </c>
      <c r="T70" s="35">
        <f t="shared" si="35"/>
        <v>12.828888392897813</v>
      </c>
      <c r="U70" s="42">
        <v>0.67065690345363116</v>
      </c>
      <c r="V70" s="43">
        <f t="shared" si="48"/>
        <v>0.32934309654636884</v>
      </c>
      <c r="W70" s="29">
        <f t="shared" si="44"/>
        <v>176867.63302305396</v>
      </c>
      <c r="X70" s="29">
        <f t="shared" si="36"/>
        <v>468793.17510714894</v>
      </c>
      <c r="Y70" s="35">
        <f t="shared" si="45"/>
        <v>8.013915060458622</v>
      </c>
      <c r="Z70" s="36">
        <f t="shared" si="46"/>
        <v>4.814973332439191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1625</v>
      </c>
      <c r="E71" s="49">
        <f t="shared" si="49"/>
        <v>130</v>
      </c>
      <c r="F71" s="3">
        <f t="shared" si="38"/>
        <v>0.08</v>
      </c>
      <c r="G71" s="2">
        <v>0.5</v>
      </c>
      <c r="H71" s="3">
        <f t="shared" si="39"/>
        <v>0.33333333333333337</v>
      </c>
      <c r="I71" s="3">
        <f t="shared" si="40"/>
        <v>0.66666666666666663</v>
      </c>
      <c r="J71" s="5">
        <f t="shared" si="47"/>
        <v>46991.792011226564</v>
      </c>
      <c r="K71" s="5">
        <f t="shared" si="41"/>
        <v>15663.930670408856</v>
      </c>
      <c r="L71" s="5">
        <f t="shared" si="42"/>
        <v>195799.1333801107</v>
      </c>
      <c r="M71" s="5">
        <f>L71+M72</f>
        <v>486733.61039079283</v>
      </c>
      <c r="N71" s="33">
        <f t="shared" si="43"/>
        <v>10.357843137254903</v>
      </c>
      <c r="O71" s="4"/>
      <c r="Q71" s="27" t="s">
        <v>68</v>
      </c>
      <c r="R71" s="29">
        <f t="shared" si="33"/>
        <v>46991.792011226564</v>
      </c>
      <c r="S71" s="29">
        <f t="shared" si="34"/>
        <v>195799.1333801107</v>
      </c>
      <c r="T71" s="35">
        <f t="shared" si="35"/>
        <v>10.357843137254903</v>
      </c>
      <c r="U71" s="42">
        <v>0.63527807449444496</v>
      </c>
      <c r="V71" s="43">
        <f t="shared" si="48"/>
        <v>0.36472192550555504</v>
      </c>
      <c r="W71" s="29">
        <f t="shared" si="44"/>
        <v>124386.89644139772</v>
      </c>
      <c r="X71" s="29">
        <f>X72+W71</f>
        <v>291925.54208409495</v>
      </c>
      <c r="Y71" s="35">
        <f t="shared" si="45"/>
        <v>6.2122666446589765</v>
      </c>
      <c r="Z71" s="36">
        <f t="shared" si="46"/>
        <v>4.1455764925959269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1263</v>
      </c>
      <c r="E72" s="50">
        <f t="shared" si="49"/>
        <v>136</v>
      </c>
      <c r="F72" s="17">
        <f t="shared" si="38"/>
        <v>0.10768012668250197</v>
      </c>
      <c r="G72" s="12"/>
      <c r="H72" s="17">
        <v>1</v>
      </c>
      <c r="I72" s="17">
        <f t="shared" si="40"/>
        <v>0</v>
      </c>
      <c r="J72" s="21">
        <f t="shared" si="47"/>
        <v>31327.861340817708</v>
      </c>
      <c r="K72" s="21">
        <f t="shared" si="41"/>
        <v>31327.861340817708</v>
      </c>
      <c r="L72" s="21">
        <f>K72/F72</f>
        <v>290934.47701068211</v>
      </c>
      <c r="M72" s="21">
        <f>L72</f>
        <v>290934.47701068211</v>
      </c>
      <c r="N72" s="34">
        <f t="shared" si="43"/>
        <v>9.2867647058823533</v>
      </c>
      <c r="O72" s="4"/>
      <c r="Q72" s="30" t="s">
        <v>69</v>
      </c>
      <c r="R72" s="31">
        <f t="shared" si="33"/>
        <v>31327.861340817708</v>
      </c>
      <c r="S72" s="31">
        <f t="shared" si="34"/>
        <v>290934.47701068211</v>
      </c>
      <c r="T72" s="38">
        <f t="shared" si="35"/>
        <v>9.2867647058823533</v>
      </c>
      <c r="U72" s="44">
        <v>0.57586384179742911</v>
      </c>
      <c r="V72" s="45">
        <f t="shared" si="48"/>
        <v>0.42413615820257089</v>
      </c>
      <c r="W72" s="31">
        <f t="shared" si="44"/>
        <v>167538.64564269723</v>
      </c>
      <c r="X72" s="31">
        <f>W72</f>
        <v>167538.64564269723</v>
      </c>
      <c r="Y72" s="38">
        <f t="shared" si="45"/>
        <v>5.3479120013981838</v>
      </c>
      <c r="Z72" s="37">
        <f t="shared" si="46"/>
        <v>3.9388527044841695</v>
      </c>
    </row>
    <row r="73" spans="1:26" s="2" customFormat="1" ht="13.2" x14ac:dyDescent="0.25">
      <c r="B73" s="2" t="s">
        <v>70</v>
      </c>
      <c r="D73" s="25">
        <f>SUM(D54:D72)</f>
        <v>123132</v>
      </c>
      <c r="E73" s="25">
        <f>SUM(E54:E72)</f>
        <v>1142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71.0623363387338</v>
      </c>
      <c r="F78" s="54">
        <f>$Y$4</f>
        <v>64.515020783445891</v>
      </c>
      <c r="G78" s="54">
        <f>E78-F78</f>
        <v>6.5473155552879092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80.059576828930631</v>
      </c>
      <c r="F79" s="54">
        <f>$Y$29</f>
        <v>70.586597322730142</v>
      </c>
      <c r="G79" s="54">
        <f t="shared" ref="G79:G80" si="50">E79-F79</f>
        <v>9.4729795062004882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75.373693561200938</v>
      </c>
      <c r="F80" s="54">
        <f>$Y$54</f>
        <v>66.757364162338305</v>
      </c>
      <c r="G80" s="54">
        <f t="shared" si="50"/>
        <v>8.6163293988626322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62" workbookViewId="0">
      <selection activeCell="D78" sqref="D7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9" t="s">
        <v>87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 x14ac:dyDescent="0.25">
      <c r="A2" s="7"/>
      <c r="B2" s="6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8" t="s">
        <v>15</v>
      </c>
      <c r="V2" s="68" t="s">
        <v>16</v>
      </c>
      <c r="W2" s="69" t="s">
        <v>17</v>
      </c>
      <c r="X2" s="69" t="s">
        <v>18</v>
      </c>
      <c r="Y2" s="70" t="s">
        <v>19</v>
      </c>
      <c r="Z2" s="70" t="s">
        <v>20</v>
      </c>
    </row>
    <row r="3" spans="1:26" s="10" customFormat="1" ht="23.25" customHeight="1" thickBot="1" x14ac:dyDescent="0.35">
      <c r="B3" s="6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69"/>
      <c r="X3" s="69"/>
      <c r="Y3" s="70"/>
      <c r="Z3" s="70"/>
    </row>
    <row r="4" spans="1:26" s="2" customFormat="1" x14ac:dyDescent="0.25">
      <c r="A4" s="2">
        <v>1</v>
      </c>
      <c r="B4" s="1">
        <v>0</v>
      </c>
      <c r="C4" s="1">
        <v>1</v>
      </c>
      <c r="D4">
        <v>407</v>
      </c>
      <c r="E4">
        <v>1</v>
      </c>
      <c r="F4" s="3">
        <f>E4/D4</f>
        <v>2.4570024570024569E-3</v>
      </c>
      <c r="G4" s="2">
        <v>0.3</v>
      </c>
      <c r="H4" s="18">
        <f>C4*F4/(1+(1-G4)*C4*F4)</f>
        <v>2.4527839097375523E-3</v>
      </c>
      <c r="I4" s="18">
        <f>1-H4</f>
        <v>0.99754721609026242</v>
      </c>
      <c r="J4" s="41">
        <v>100000</v>
      </c>
      <c r="K4" s="20">
        <f>J4*H4</f>
        <v>245.27839097375522</v>
      </c>
      <c r="L4" s="20">
        <f>C4*(J5+G4*K4)</f>
        <v>99828.305126318359</v>
      </c>
      <c r="M4" s="5">
        <f t="shared" ref="M4:M20" si="0">L4+M5</f>
        <v>7153392.2286435748</v>
      </c>
      <c r="N4" s="32">
        <f>M4/J4</f>
        <v>71.533922286435754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99828.305126318359</v>
      </c>
      <c r="T4" s="35">
        <f t="shared" ref="T4:T22" si="3">N4</f>
        <v>71.533922286435754</v>
      </c>
      <c r="U4" s="42">
        <v>0.96680194174873568</v>
      </c>
      <c r="V4" s="43">
        <f>1-U4</f>
        <v>3.3198058251264317E-2</v>
      </c>
      <c r="W4" s="29">
        <f>S4*U4</f>
        <v>96514.19923760985</v>
      </c>
      <c r="X4" s="29">
        <f t="shared" ref="X4:X20" si="4">X5+W4</f>
        <v>6493721.513481251</v>
      </c>
      <c r="Y4" s="40">
        <f>X4/R4</f>
        <v>64.937215134812504</v>
      </c>
      <c r="Z4" s="36">
        <f>T4-Y4</f>
        <v>6.5967071516232494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1903</v>
      </c>
      <c r="E5">
        <v>1</v>
      </c>
      <c r="F5" s="3">
        <f t="shared" ref="F5:F22" si="5">E5/D5</f>
        <v>5.2548607461902258E-4</v>
      </c>
      <c r="G5" s="2">
        <v>0.4</v>
      </c>
      <c r="H5" s="3">
        <f t="shared" ref="H5:H21" si="6">C5*F5/(1+(1-G5)*C5*F5)</f>
        <v>2.0992967355935761E-3</v>
      </c>
      <c r="I5" s="3">
        <f t="shared" ref="I5:I22" si="7">1-H5</f>
        <v>0.99790070326440639</v>
      </c>
      <c r="J5" s="5">
        <f>I4*J4</f>
        <v>99754.721609026237</v>
      </c>
      <c r="K5" s="5">
        <f t="shared" ref="K5:K22" si="8">J5*H5</f>
        <v>209.41476143387476</v>
      </c>
      <c r="L5" s="5">
        <f t="shared" ref="L5:L21" si="9">C5*(J6+G5*K5)</f>
        <v>398516.29100866365</v>
      </c>
      <c r="M5" s="5">
        <f t="shared" si="0"/>
        <v>7053563.923517256</v>
      </c>
      <c r="N5" s="33">
        <f t="shared" ref="N5:N22" si="10">M5/J5</f>
        <v>70.709073312465833</v>
      </c>
      <c r="O5" s="4"/>
      <c r="Q5" s="27" t="s">
        <v>36</v>
      </c>
      <c r="R5" s="29">
        <f t="shared" si="1"/>
        <v>99754.721609026237</v>
      </c>
      <c r="S5" s="29">
        <f t="shared" si="2"/>
        <v>398516.29100866365</v>
      </c>
      <c r="T5" s="35">
        <f t="shared" si="3"/>
        <v>70.709073312465833</v>
      </c>
      <c r="U5" s="42">
        <v>0.96680194174873568</v>
      </c>
      <c r="V5" s="43">
        <f>1-U5</f>
        <v>3.3198058251264317E-2</v>
      </c>
      <c r="W5" s="29">
        <f t="shared" ref="W5:W22" si="11">S5*U5</f>
        <v>385286.32396568026</v>
      </c>
      <c r="X5" s="29">
        <f t="shared" si="4"/>
        <v>6397207.3142436408</v>
      </c>
      <c r="Y5" s="35">
        <f t="shared" ref="Y5:Y22" si="12">X5/R5</f>
        <v>64.129368625943755</v>
      </c>
      <c r="Z5" s="36">
        <f t="shared" ref="Z5:Z22" si="13">T5-Y5</f>
        <v>6.5797046865220778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3047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99545.306847592365</v>
      </c>
      <c r="K6" s="5">
        <f t="shared" si="8"/>
        <v>0</v>
      </c>
      <c r="L6" s="5">
        <f t="shared" si="9"/>
        <v>497726.53423796181</v>
      </c>
      <c r="M6" s="5">
        <f t="shared" si="0"/>
        <v>6655047.6325085927</v>
      </c>
      <c r="N6" s="33">
        <f t="shared" si="10"/>
        <v>66.854458972111289</v>
      </c>
      <c r="O6" s="4"/>
      <c r="Q6" s="27" t="s">
        <v>38</v>
      </c>
      <c r="R6" s="29">
        <f t="shared" si="1"/>
        <v>99545.306847592365</v>
      </c>
      <c r="S6" s="29">
        <f t="shared" si="2"/>
        <v>497726.53423796181</v>
      </c>
      <c r="T6" s="35">
        <f t="shared" si="3"/>
        <v>66.854458972111289</v>
      </c>
      <c r="U6" s="42">
        <v>0.96680194174873568</v>
      </c>
      <c r="V6" s="43">
        <f>1-U6</f>
        <v>3.3198058251264317E-2</v>
      </c>
      <c r="W6" s="29">
        <f t="shared" si="11"/>
        <v>481202.97976113006</v>
      </c>
      <c r="X6" s="29">
        <f t="shared" si="4"/>
        <v>6011920.9902779609</v>
      </c>
      <c r="Y6" s="35">
        <f t="shared" si="12"/>
        <v>60.393816450658392</v>
      </c>
      <c r="Z6" s="36">
        <f t="shared" si="13"/>
        <v>6.4606425214528969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3559</v>
      </c>
      <c r="E7">
        <v>3</v>
      </c>
      <c r="F7" s="3">
        <f t="shared" si="5"/>
        <v>8.4293340826074739E-4</v>
      </c>
      <c r="G7" s="2">
        <v>0.5</v>
      </c>
      <c r="H7" s="3">
        <f t="shared" si="6"/>
        <v>4.2058040095331551E-3</v>
      </c>
      <c r="I7" s="3">
        <f t="shared" si="7"/>
        <v>0.99579419599046681</v>
      </c>
      <c r="J7" s="5">
        <f t="shared" si="14"/>
        <v>99545.306847592365</v>
      </c>
      <c r="K7" s="5">
        <f t="shared" si="8"/>
        <v>418.6680506698122</v>
      </c>
      <c r="L7" s="5">
        <f t="shared" si="9"/>
        <v>496679.86411128723</v>
      </c>
      <c r="M7" s="5">
        <f t="shared" si="0"/>
        <v>6157321.0982706305</v>
      </c>
      <c r="N7" s="33">
        <f t="shared" si="10"/>
        <v>61.854458972111281</v>
      </c>
      <c r="O7" s="4"/>
      <c r="Q7" s="27" t="s">
        <v>40</v>
      </c>
      <c r="R7" s="29">
        <f t="shared" si="1"/>
        <v>99545.306847592365</v>
      </c>
      <c r="S7" s="29">
        <f t="shared" si="2"/>
        <v>496679.86411128723</v>
      </c>
      <c r="T7" s="35">
        <f t="shared" si="3"/>
        <v>61.854458972111281</v>
      </c>
      <c r="U7" s="42">
        <v>0.96680194174873568</v>
      </c>
      <c r="V7" s="43">
        <f>1-U7</f>
        <v>3.3198058251264317E-2</v>
      </c>
      <c r="W7" s="29">
        <f t="shared" si="11"/>
        <v>480191.05705029069</v>
      </c>
      <c r="X7" s="29">
        <f t="shared" si="4"/>
        <v>5530718.0105168307</v>
      </c>
      <c r="Y7" s="35">
        <f t="shared" si="12"/>
        <v>55.559806741914706</v>
      </c>
      <c r="Z7" s="36">
        <f t="shared" si="13"/>
        <v>6.2946522301965757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3514</v>
      </c>
      <c r="E8">
        <v>2</v>
      </c>
      <c r="F8" s="3">
        <f t="shared" si="5"/>
        <v>5.6915196357427435E-4</v>
      </c>
      <c r="G8" s="2">
        <v>0.5</v>
      </c>
      <c r="H8" s="3">
        <f t="shared" si="6"/>
        <v>2.841716396703609E-3</v>
      </c>
      <c r="I8" s="3">
        <f t="shared" si="7"/>
        <v>0.99715828360329639</v>
      </c>
      <c r="J8" s="5">
        <f t="shared" si="14"/>
        <v>99126.638796922547</v>
      </c>
      <c r="K8" s="5">
        <f t="shared" si="8"/>
        <v>281.68979481933093</v>
      </c>
      <c r="L8" s="5">
        <f t="shared" si="9"/>
        <v>494928.96949756437</v>
      </c>
      <c r="M8" s="5">
        <f t="shared" si="0"/>
        <v>5660641.2341593429</v>
      </c>
      <c r="N8" s="33">
        <f t="shared" si="10"/>
        <v>57.105146536402899</v>
      </c>
      <c r="O8" s="4"/>
      <c r="Q8" s="27" t="s">
        <v>42</v>
      </c>
      <c r="R8" s="29">
        <f t="shared" si="1"/>
        <v>99126.638796922547</v>
      </c>
      <c r="S8" s="29">
        <f t="shared" si="2"/>
        <v>494928.96949756437</v>
      </c>
      <c r="T8" s="35">
        <f t="shared" si="3"/>
        <v>57.105146536402899</v>
      </c>
      <c r="U8" s="42">
        <v>0.96680194174873568</v>
      </c>
      <c r="V8" s="43">
        <f>1-U8</f>
        <v>3.3198058251264317E-2</v>
      </c>
      <c r="W8" s="29">
        <f t="shared" si="11"/>
        <v>478498.28873794602</v>
      </c>
      <c r="X8" s="29">
        <f t="shared" si="4"/>
        <v>5050526.9534665402</v>
      </c>
      <c r="Y8" s="35">
        <f t="shared" si="12"/>
        <v>50.950249244437586</v>
      </c>
      <c r="Z8" s="36">
        <f t="shared" si="13"/>
        <v>6.1548972919653124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3545</v>
      </c>
      <c r="E9">
        <v>7</v>
      </c>
      <c r="F9" s="3">
        <f t="shared" si="5"/>
        <v>1.9746121297602257E-3</v>
      </c>
      <c r="G9" s="2">
        <v>0.5</v>
      </c>
      <c r="H9" s="3">
        <f t="shared" si="6"/>
        <v>9.8245614035087706E-3</v>
      </c>
      <c r="I9" s="3">
        <f t="shared" si="7"/>
        <v>0.99017543859649126</v>
      </c>
      <c r="J9" s="5">
        <f t="shared" si="14"/>
        <v>98844.949002103211</v>
      </c>
      <c r="K9" s="5">
        <f t="shared" si="8"/>
        <v>971.10827089785596</v>
      </c>
      <c r="L9" s="5">
        <f t="shared" si="9"/>
        <v>491796.97433327144</v>
      </c>
      <c r="M9" s="5">
        <f t="shared" si="0"/>
        <v>5165712.2646617787</v>
      </c>
      <c r="N9" s="33">
        <f t="shared" si="10"/>
        <v>52.260761089085726</v>
      </c>
      <c r="O9" s="4"/>
      <c r="Q9" s="27" t="s">
        <v>44</v>
      </c>
      <c r="R9" s="29">
        <f t="shared" si="1"/>
        <v>98844.949002103211</v>
      </c>
      <c r="S9" s="29">
        <f t="shared" si="2"/>
        <v>491796.97433327144</v>
      </c>
      <c r="T9" s="35">
        <f t="shared" si="3"/>
        <v>52.260761089085726</v>
      </c>
      <c r="U9" s="42">
        <v>0.9555940589531835</v>
      </c>
      <c r="V9" s="43">
        <f t="shared" ref="V9:V22" si="15">1-U9</f>
        <v>4.4405941046816499E-2</v>
      </c>
      <c r="W9" s="29">
        <f t="shared" si="11"/>
        <v>469958.26688402548</v>
      </c>
      <c r="X9" s="29">
        <f t="shared" si="4"/>
        <v>4572028.664728594</v>
      </c>
      <c r="Y9" s="35">
        <f t="shared" si="12"/>
        <v>46.254550292006435</v>
      </c>
      <c r="Z9" s="36">
        <f t="shared" si="13"/>
        <v>6.0062107970792908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4623</v>
      </c>
      <c r="E10">
        <v>14</v>
      </c>
      <c r="F10" s="3">
        <f t="shared" si="5"/>
        <v>3.0283365779796667E-3</v>
      </c>
      <c r="G10" s="2">
        <v>0.5</v>
      </c>
      <c r="H10" s="3">
        <f t="shared" si="6"/>
        <v>1.5027908973808502E-2</v>
      </c>
      <c r="I10" s="3">
        <f t="shared" si="7"/>
        <v>0.98497209102619154</v>
      </c>
      <c r="J10" s="5">
        <f t="shared" si="14"/>
        <v>97873.84073120536</v>
      </c>
      <c r="K10" s="5">
        <f t="shared" si="8"/>
        <v>1470.8391694255852</v>
      </c>
      <c r="L10" s="5">
        <f t="shared" si="9"/>
        <v>485692.10573246289</v>
      </c>
      <c r="M10" s="5">
        <f t="shared" si="0"/>
        <v>4673915.2903285073</v>
      </c>
      <c r="N10" s="33">
        <f t="shared" si="10"/>
        <v>47.754489406057516</v>
      </c>
      <c r="O10" s="4"/>
      <c r="Q10" s="27" t="s">
        <v>46</v>
      </c>
      <c r="R10" s="29">
        <f t="shared" si="1"/>
        <v>97873.84073120536</v>
      </c>
      <c r="S10" s="29">
        <f t="shared" si="2"/>
        <v>485692.10573246289</v>
      </c>
      <c r="T10" s="35">
        <f t="shared" si="3"/>
        <v>47.754489406057516</v>
      </c>
      <c r="U10" s="42">
        <v>0.96363095511775332</v>
      </c>
      <c r="V10" s="43">
        <f t="shared" si="15"/>
        <v>3.6369044882246682E-2</v>
      </c>
      <c r="W10" s="29">
        <f t="shared" si="11"/>
        <v>468027.94774012605</v>
      </c>
      <c r="X10" s="29">
        <f t="shared" si="4"/>
        <v>4102070.3978445684</v>
      </c>
      <c r="Y10" s="35">
        <f t="shared" si="12"/>
        <v>41.911815937725791</v>
      </c>
      <c r="Z10" s="36">
        <f t="shared" si="13"/>
        <v>5.842673468331725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4546</v>
      </c>
      <c r="E11">
        <v>16</v>
      </c>
      <c r="F11" s="3">
        <f t="shared" si="5"/>
        <v>3.5195776506819184E-3</v>
      </c>
      <c r="G11" s="2">
        <v>0.5</v>
      </c>
      <c r="H11" s="3">
        <f t="shared" si="6"/>
        <v>1.7444395987788922E-2</v>
      </c>
      <c r="I11" s="3">
        <f t="shared" si="7"/>
        <v>0.98255560401221109</v>
      </c>
      <c r="J11" s="5">
        <f t="shared" si="14"/>
        <v>96403.001561779776</v>
      </c>
      <c r="K11" s="5">
        <f t="shared" si="8"/>
        <v>1681.6921336551202</v>
      </c>
      <c r="L11" s="5">
        <f t="shared" si="9"/>
        <v>477810.77747476113</v>
      </c>
      <c r="M11" s="5">
        <f t="shared" si="0"/>
        <v>4188223.1845960445</v>
      </c>
      <c r="N11" s="33">
        <f t="shared" si="10"/>
        <v>43.444945870404517</v>
      </c>
      <c r="O11" s="4"/>
      <c r="Q11" s="27" t="s">
        <v>48</v>
      </c>
      <c r="R11" s="29">
        <f t="shared" si="1"/>
        <v>96403.001561779776</v>
      </c>
      <c r="S11" s="29">
        <f t="shared" si="2"/>
        <v>477810.77747476113</v>
      </c>
      <c r="T11" s="35">
        <f t="shared" si="3"/>
        <v>43.444945870404517</v>
      </c>
      <c r="U11" s="42">
        <v>0.96005435016735896</v>
      </c>
      <c r="V11" s="43">
        <f t="shared" si="15"/>
        <v>3.9945649832641039E-2</v>
      </c>
      <c r="W11" s="29">
        <f t="shared" si="11"/>
        <v>458724.31547149236</v>
      </c>
      <c r="X11" s="29">
        <f t="shared" si="4"/>
        <v>3634042.4501044424</v>
      </c>
      <c r="Y11" s="35">
        <f t="shared" si="12"/>
        <v>37.696362055444609</v>
      </c>
      <c r="Z11" s="36">
        <f t="shared" si="13"/>
        <v>5.7485838149599076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4232</v>
      </c>
      <c r="E12">
        <v>24</v>
      </c>
      <c r="F12" s="3">
        <f t="shared" si="5"/>
        <v>5.6710775047258983E-3</v>
      </c>
      <c r="G12" s="2">
        <v>0.5</v>
      </c>
      <c r="H12" s="3">
        <f t="shared" si="6"/>
        <v>2.7958993476234855E-2</v>
      </c>
      <c r="I12" s="3">
        <f t="shared" si="7"/>
        <v>0.97204100652376513</v>
      </c>
      <c r="J12" s="5">
        <f t="shared" si="14"/>
        <v>94721.309428124659</v>
      </c>
      <c r="K12" s="5">
        <f t="shared" si="8"/>
        <v>2648.3124723613605</v>
      </c>
      <c r="L12" s="5">
        <f t="shared" si="9"/>
        <v>466985.76595971995</v>
      </c>
      <c r="M12" s="5">
        <f t="shared" si="0"/>
        <v>3710412.4071212835</v>
      </c>
      <c r="N12" s="33">
        <f t="shared" si="10"/>
        <v>39.171886764686001</v>
      </c>
      <c r="O12" s="4"/>
      <c r="Q12" s="27" t="s">
        <v>50</v>
      </c>
      <c r="R12" s="29">
        <f t="shared" si="1"/>
        <v>94721.309428124659</v>
      </c>
      <c r="S12" s="29">
        <f t="shared" si="2"/>
        <v>466985.76595971995</v>
      </c>
      <c r="T12" s="35">
        <f t="shared" si="3"/>
        <v>39.171886764686001</v>
      </c>
      <c r="U12" s="42">
        <v>0.94127750867207383</v>
      </c>
      <c r="V12" s="43">
        <f t="shared" si="15"/>
        <v>5.8722491327926174E-2</v>
      </c>
      <c r="W12" s="29">
        <f t="shared" si="11"/>
        <v>439563.19836788531</v>
      </c>
      <c r="X12" s="29">
        <f t="shared" si="4"/>
        <v>3175318.1346329502</v>
      </c>
      <c r="Y12" s="35">
        <f t="shared" si="12"/>
        <v>33.522743232792919</v>
      </c>
      <c r="Z12" s="36">
        <f t="shared" si="13"/>
        <v>5.6491435318930812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4766</v>
      </c>
      <c r="E13">
        <v>43</v>
      </c>
      <c r="F13" s="3">
        <f t="shared" si="5"/>
        <v>9.0222408728493492E-3</v>
      </c>
      <c r="G13" s="2">
        <v>0.5</v>
      </c>
      <c r="H13" s="3">
        <f t="shared" si="6"/>
        <v>4.4116138298963783E-2</v>
      </c>
      <c r="I13" s="3">
        <f t="shared" si="7"/>
        <v>0.95588386170103623</v>
      </c>
      <c r="J13" s="5">
        <f t="shared" si="14"/>
        <v>92072.996955763301</v>
      </c>
      <c r="K13" s="5">
        <f t="shared" si="8"/>
        <v>4061.9050673005254</v>
      </c>
      <c r="L13" s="5">
        <f t="shared" si="9"/>
        <v>450210.22211056517</v>
      </c>
      <c r="M13" s="5">
        <f t="shared" si="0"/>
        <v>3243426.6411615633</v>
      </c>
      <c r="N13" s="33">
        <f t="shared" si="10"/>
        <v>35.226686959259901</v>
      </c>
      <c r="O13" s="4"/>
      <c r="Q13" s="27" t="s">
        <v>52</v>
      </c>
      <c r="R13" s="29">
        <f t="shared" si="1"/>
        <v>92072.996955763301</v>
      </c>
      <c r="S13" s="29">
        <f t="shared" si="2"/>
        <v>450210.22211056517</v>
      </c>
      <c r="T13" s="35">
        <f t="shared" si="3"/>
        <v>35.226686959259901</v>
      </c>
      <c r="U13" s="42">
        <v>0.95386474178345915</v>
      </c>
      <c r="V13" s="43">
        <f t="shared" si="15"/>
        <v>4.6135258216540853E-2</v>
      </c>
      <c r="W13" s="29">
        <f t="shared" si="11"/>
        <v>429439.65726176801</v>
      </c>
      <c r="X13" s="29">
        <f t="shared" si="4"/>
        <v>2735754.9362650649</v>
      </c>
      <c r="Y13" s="35">
        <f t="shared" si="12"/>
        <v>29.71289114852496</v>
      </c>
      <c r="Z13" s="36">
        <f t="shared" si="13"/>
        <v>5.5137958107349405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5238</v>
      </c>
      <c r="E14">
        <v>37</v>
      </c>
      <c r="F14" s="3">
        <f t="shared" si="5"/>
        <v>7.0637647957235584E-3</v>
      </c>
      <c r="G14" s="2">
        <v>0.5</v>
      </c>
      <c r="H14" s="3">
        <f t="shared" si="6"/>
        <v>3.470593752931244E-2</v>
      </c>
      <c r="I14" s="3">
        <f t="shared" si="7"/>
        <v>0.96529406247068761</v>
      </c>
      <c r="J14" s="5">
        <f t="shared" si="14"/>
        <v>88011.091888462775</v>
      </c>
      <c r="K14" s="5">
        <f t="shared" si="8"/>
        <v>3054.5074569675658</v>
      </c>
      <c r="L14" s="5">
        <f t="shared" si="9"/>
        <v>432419.19079989498</v>
      </c>
      <c r="M14" s="5">
        <f t="shared" si="0"/>
        <v>2793216.4190509981</v>
      </c>
      <c r="N14" s="33">
        <f t="shared" si="10"/>
        <v>31.737095394644864</v>
      </c>
      <c r="O14" s="4"/>
      <c r="Q14" s="27" t="s">
        <v>54</v>
      </c>
      <c r="R14" s="29">
        <f t="shared" si="1"/>
        <v>88011.091888462775</v>
      </c>
      <c r="S14" s="29">
        <f t="shared" si="2"/>
        <v>432419.19079989498</v>
      </c>
      <c r="T14" s="35">
        <f t="shared" si="3"/>
        <v>31.737095394644864</v>
      </c>
      <c r="U14" s="42">
        <v>0.94210046609890041</v>
      </c>
      <c r="V14" s="43">
        <f t="shared" si="15"/>
        <v>5.7899533901099587E-2</v>
      </c>
      <c r="W14" s="29">
        <f t="shared" si="11"/>
        <v>407382.32120269042</v>
      </c>
      <c r="X14" s="29">
        <f t="shared" si="4"/>
        <v>2306315.279003297</v>
      </c>
      <c r="Y14" s="35">
        <f t="shared" si="12"/>
        <v>26.204825204601601</v>
      </c>
      <c r="Z14" s="36">
        <f t="shared" si="13"/>
        <v>5.5322701900432634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5205</v>
      </c>
      <c r="E15">
        <v>55</v>
      </c>
      <c r="F15" s="3">
        <f t="shared" si="5"/>
        <v>1.0566762728146013E-2</v>
      </c>
      <c r="G15" s="2">
        <v>0.5</v>
      </c>
      <c r="H15" s="3">
        <f t="shared" si="6"/>
        <v>5.147402901263453E-2</v>
      </c>
      <c r="I15" s="3">
        <f t="shared" si="7"/>
        <v>0.94852597098736546</v>
      </c>
      <c r="J15" s="5">
        <f t="shared" si="14"/>
        <v>84956.584431495212</v>
      </c>
      <c r="K15" s="5">
        <f t="shared" si="8"/>
        <v>4373.0576918411198</v>
      </c>
      <c r="L15" s="5">
        <f t="shared" si="9"/>
        <v>413850.27792787325</v>
      </c>
      <c r="M15" s="5">
        <f t="shared" si="0"/>
        <v>2360797.2282511028</v>
      </c>
      <c r="N15" s="33">
        <f t="shared" si="10"/>
        <v>27.788278495997364</v>
      </c>
      <c r="O15" s="4"/>
      <c r="Q15" s="27" t="s">
        <v>56</v>
      </c>
      <c r="R15" s="29">
        <f t="shared" si="1"/>
        <v>84956.584431495212</v>
      </c>
      <c r="S15" s="29">
        <f t="shared" si="2"/>
        <v>413850.27792787325</v>
      </c>
      <c r="T15" s="35">
        <f t="shared" si="3"/>
        <v>27.788278495997364</v>
      </c>
      <c r="U15" s="42">
        <v>0.91645683631107144</v>
      </c>
      <c r="V15" s="43">
        <f t="shared" si="15"/>
        <v>8.3543163688928557E-2</v>
      </c>
      <c r="W15" s="29">
        <f t="shared" si="11"/>
        <v>379275.91641623637</v>
      </c>
      <c r="X15" s="29">
        <f t="shared" si="4"/>
        <v>1898932.9578006065</v>
      </c>
      <c r="Y15" s="35">
        <f t="shared" si="12"/>
        <v>22.351804401126934</v>
      </c>
      <c r="Z15" s="36">
        <f t="shared" si="13"/>
        <v>5.4364740948704302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4684</v>
      </c>
      <c r="E16">
        <v>60</v>
      </c>
      <c r="F16" s="3">
        <f t="shared" si="5"/>
        <v>1.2809564474807857E-2</v>
      </c>
      <c r="G16" s="2">
        <v>0.5</v>
      </c>
      <c r="H16" s="3">
        <f t="shared" si="6"/>
        <v>6.2060405461315679E-2</v>
      </c>
      <c r="I16" s="3">
        <f t="shared" si="7"/>
        <v>0.93793959453868436</v>
      </c>
      <c r="J16" s="5">
        <f t="shared" si="14"/>
        <v>80583.526739654088</v>
      </c>
      <c r="K16" s="5">
        <f t="shared" si="8"/>
        <v>5001.0463429657066</v>
      </c>
      <c r="L16" s="5">
        <f t="shared" si="9"/>
        <v>390415.01784085616</v>
      </c>
      <c r="M16" s="5">
        <f t="shared" si="0"/>
        <v>1946946.9503232294</v>
      </c>
      <c r="N16" s="33">
        <f t="shared" si="10"/>
        <v>24.160607373431851</v>
      </c>
      <c r="O16" s="4"/>
      <c r="Q16" s="27" t="s">
        <v>58</v>
      </c>
      <c r="R16" s="29">
        <f t="shared" si="1"/>
        <v>80583.526739654088</v>
      </c>
      <c r="S16" s="29">
        <f t="shared" si="2"/>
        <v>390415.01784085616</v>
      </c>
      <c r="T16" s="35">
        <f t="shared" si="3"/>
        <v>24.160607373431851</v>
      </c>
      <c r="U16" s="42">
        <v>0.8859396016463057</v>
      </c>
      <c r="V16" s="43">
        <f t="shared" si="15"/>
        <v>0.1140603983536943</v>
      </c>
      <c r="W16" s="29">
        <f t="shared" si="11"/>
        <v>345884.12538266345</v>
      </c>
      <c r="X16" s="29">
        <f t="shared" si="4"/>
        <v>1519657.0413843701</v>
      </c>
      <c r="Y16" s="35">
        <f t="shared" si="12"/>
        <v>18.858160009477061</v>
      </c>
      <c r="Z16" s="36">
        <f t="shared" si="13"/>
        <v>5.3024473639547907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3645</v>
      </c>
      <c r="E17">
        <v>60</v>
      </c>
      <c r="F17" s="3">
        <f t="shared" si="5"/>
        <v>1.646090534979424E-2</v>
      </c>
      <c r="G17" s="2">
        <v>0.5</v>
      </c>
      <c r="H17" s="3">
        <f t="shared" si="6"/>
        <v>7.9051383399209502E-2</v>
      </c>
      <c r="I17" s="3">
        <f t="shared" si="7"/>
        <v>0.92094861660079053</v>
      </c>
      <c r="J17" s="5">
        <f t="shared" si="14"/>
        <v>75582.480396688377</v>
      </c>
      <c r="K17" s="5">
        <f t="shared" si="8"/>
        <v>5974.899636101849</v>
      </c>
      <c r="L17" s="5">
        <f t="shared" si="9"/>
        <v>362975.15289318725</v>
      </c>
      <c r="M17" s="5">
        <f t="shared" si="0"/>
        <v>1556531.9324823732</v>
      </c>
      <c r="N17" s="33">
        <f t="shared" si="10"/>
        <v>20.593819153764795</v>
      </c>
      <c r="O17" s="4"/>
      <c r="Q17" s="27" t="s">
        <v>60</v>
      </c>
      <c r="R17" s="29">
        <f t="shared" si="1"/>
        <v>75582.480396688377</v>
      </c>
      <c r="S17" s="29">
        <f t="shared" si="2"/>
        <v>362975.15289318725</v>
      </c>
      <c r="T17" s="35">
        <f t="shared" si="3"/>
        <v>20.593819153764795</v>
      </c>
      <c r="U17" s="42">
        <v>0.85631920960893304</v>
      </c>
      <c r="V17" s="43">
        <f t="shared" si="15"/>
        <v>0.14368079039106696</v>
      </c>
      <c r="W17" s="29">
        <f t="shared" si="11"/>
        <v>310822.59603317571</v>
      </c>
      <c r="X17" s="29">
        <f t="shared" si="4"/>
        <v>1173772.9160017066</v>
      </c>
      <c r="Y17" s="35">
        <f t="shared" si="12"/>
        <v>15.529695636359866</v>
      </c>
      <c r="Z17" s="36">
        <f t="shared" si="13"/>
        <v>5.0641235174049282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2824</v>
      </c>
      <c r="E18">
        <v>75</v>
      </c>
      <c r="F18" s="3">
        <f t="shared" si="5"/>
        <v>2.6558073654390935E-2</v>
      </c>
      <c r="G18" s="2">
        <v>0.5</v>
      </c>
      <c r="H18" s="3">
        <f t="shared" si="6"/>
        <v>0.1245226631246887</v>
      </c>
      <c r="I18" s="3">
        <f t="shared" si="7"/>
        <v>0.87547733687531126</v>
      </c>
      <c r="J18" s="5">
        <f t="shared" si="14"/>
        <v>69607.580760586527</v>
      </c>
      <c r="K18" s="5">
        <f t="shared" si="8"/>
        <v>8667.7213299750783</v>
      </c>
      <c r="L18" s="5">
        <f t="shared" si="9"/>
        <v>326368.60047799489</v>
      </c>
      <c r="M18" s="5">
        <f t="shared" si="0"/>
        <v>1193556.779589186</v>
      </c>
      <c r="N18" s="33">
        <f t="shared" si="10"/>
        <v>17.146936677693105</v>
      </c>
      <c r="O18" s="4"/>
      <c r="Q18" s="27" t="s">
        <v>62</v>
      </c>
      <c r="R18" s="29">
        <f t="shared" si="1"/>
        <v>69607.580760586527</v>
      </c>
      <c r="S18" s="29">
        <f t="shared" si="2"/>
        <v>326368.60047799489</v>
      </c>
      <c r="T18" s="35">
        <f t="shared" si="3"/>
        <v>17.146936677693105</v>
      </c>
      <c r="U18" s="42">
        <v>0.77613843304153718</v>
      </c>
      <c r="V18" s="43">
        <f t="shared" si="15"/>
        <v>0.22386156695846282</v>
      </c>
      <c r="W18" s="29">
        <f t="shared" si="11"/>
        <v>253307.21416895042</v>
      </c>
      <c r="X18" s="29">
        <f t="shared" si="4"/>
        <v>862950.31996853091</v>
      </c>
      <c r="Y18" s="35">
        <f t="shared" si="12"/>
        <v>12.397361185940742</v>
      </c>
      <c r="Z18" s="36">
        <f t="shared" si="13"/>
        <v>4.7495754917523634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2174</v>
      </c>
      <c r="E19">
        <v>78</v>
      </c>
      <c r="F19" s="3">
        <f t="shared" si="5"/>
        <v>3.5878564857405704E-2</v>
      </c>
      <c r="G19" s="2">
        <v>0.5</v>
      </c>
      <c r="H19" s="3">
        <f t="shared" si="6"/>
        <v>0.16462642465175181</v>
      </c>
      <c r="I19" s="3">
        <f t="shared" si="7"/>
        <v>0.83537357534824819</v>
      </c>
      <c r="J19" s="5">
        <f t="shared" si="14"/>
        <v>60939.859430611446</v>
      </c>
      <c r="K19" s="5">
        <f t="shared" si="8"/>
        <v>10032.311176841902</v>
      </c>
      <c r="L19" s="5">
        <f t="shared" si="9"/>
        <v>279618.51921095245</v>
      </c>
      <c r="M19" s="5">
        <f t="shared" si="0"/>
        <v>867188.17911119107</v>
      </c>
      <c r="N19" s="33">
        <f t="shared" si="10"/>
        <v>14.230229396879494</v>
      </c>
      <c r="O19" s="4"/>
      <c r="Q19" s="27" t="s">
        <v>64</v>
      </c>
      <c r="R19" s="29">
        <f t="shared" si="1"/>
        <v>60939.859430611446</v>
      </c>
      <c r="S19" s="29">
        <f t="shared" si="2"/>
        <v>279618.51921095245</v>
      </c>
      <c r="T19" s="35">
        <f t="shared" si="3"/>
        <v>14.230229396879494</v>
      </c>
      <c r="U19" s="42">
        <v>0.73716277889453141</v>
      </c>
      <c r="V19" s="43">
        <f t="shared" si="15"/>
        <v>0.26283722110546859</v>
      </c>
      <c r="W19" s="29">
        <f t="shared" si="11"/>
        <v>206124.36465191963</v>
      </c>
      <c r="X19" s="29">
        <f t="shared" si="4"/>
        <v>609643.10579958046</v>
      </c>
      <c r="Y19" s="35">
        <f t="shared" si="12"/>
        <v>10.004012340949759</v>
      </c>
      <c r="Z19" s="36">
        <f t="shared" si="13"/>
        <v>4.2262170559297356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1351</v>
      </c>
      <c r="E20">
        <v>75</v>
      </c>
      <c r="F20" s="3">
        <f t="shared" si="5"/>
        <v>5.5514433752775719E-2</v>
      </c>
      <c r="G20" s="2">
        <v>0.5</v>
      </c>
      <c r="H20" s="3">
        <f t="shared" si="6"/>
        <v>0.24374390640233992</v>
      </c>
      <c r="I20" s="3">
        <f t="shared" si="7"/>
        <v>0.75625609359766011</v>
      </c>
      <c r="J20" s="5">
        <f t="shared" si="14"/>
        <v>50907.548253769542</v>
      </c>
      <c r="K20" s="5">
        <f t="shared" si="8"/>
        <v>12408.404676739407</v>
      </c>
      <c r="L20" s="5">
        <f t="shared" si="9"/>
        <v>223516.72957699921</v>
      </c>
      <c r="M20" s="5">
        <f t="shared" si="0"/>
        <v>587569.65990023862</v>
      </c>
      <c r="N20" s="33">
        <f t="shared" si="10"/>
        <v>11.54189663527414</v>
      </c>
      <c r="O20" s="4"/>
      <c r="Q20" s="27" t="s">
        <v>66</v>
      </c>
      <c r="R20" s="29">
        <f t="shared" si="1"/>
        <v>50907.548253769542</v>
      </c>
      <c r="S20" s="29">
        <f t="shared" si="2"/>
        <v>223516.72957699921</v>
      </c>
      <c r="T20" s="35">
        <f t="shared" si="3"/>
        <v>11.54189663527414</v>
      </c>
      <c r="U20" s="42">
        <v>0.7271372759570951</v>
      </c>
      <c r="V20" s="43">
        <f t="shared" si="15"/>
        <v>0.2728627240429049</v>
      </c>
      <c r="W20" s="29">
        <f t="shared" si="11"/>
        <v>162527.34587545786</v>
      </c>
      <c r="X20" s="29">
        <f t="shared" si="4"/>
        <v>403518.74114766088</v>
      </c>
      <c r="Y20" s="35">
        <f t="shared" si="12"/>
        <v>7.9265011769208824</v>
      </c>
      <c r="Z20" s="36">
        <f t="shared" si="13"/>
        <v>3.6153954583532579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664</v>
      </c>
      <c r="E21">
        <v>60</v>
      </c>
      <c r="F21" s="3">
        <f t="shared" si="5"/>
        <v>9.036144578313253E-2</v>
      </c>
      <c r="G21" s="2">
        <v>0.5</v>
      </c>
      <c r="H21" s="3">
        <f t="shared" si="6"/>
        <v>0.3685503685503686</v>
      </c>
      <c r="I21" s="3">
        <f t="shared" si="7"/>
        <v>0.6314496314496314</v>
      </c>
      <c r="J21" s="5">
        <f t="shared" si="14"/>
        <v>38499.14357703014</v>
      </c>
      <c r="K21" s="5">
        <f t="shared" si="8"/>
        <v>14188.873554188014</v>
      </c>
      <c r="L21" s="5">
        <f t="shared" si="9"/>
        <v>157023.53399968069</v>
      </c>
      <c r="M21" s="5">
        <f>L21+M22</f>
        <v>364052.93032323942</v>
      </c>
      <c r="N21" s="33">
        <f t="shared" si="10"/>
        <v>9.4561306174209392</v>
      </c>
      <c r="O21" s="4"/>
      <c r="Q21" s="27" t="s">
        <v>68</v>
      </c>
      <c r="R21" s="29">
        <f t="shared" si="1"/>
        <v>38499.14357703014</v>
      </c>
      <c r="S21" s="29">
        <f t="shared" si="2"/>
        <v>157023.53399968069</v>
      </c>
      <c r="T21" s="35">
        <f t="shared" si="3"/>
        <v>9.4561306174209392</v>
      </c>
      <c r="U21" s="42">
        <v>0.68635947845240242</v>
      </c>
      <c r="V21" s="43">
        <f t="shared" si="15"/>
        <v>0.31364052154759758</v>
      </c>
      <c r="W21" s="29">
        <f t="shared" si="11"/>
        <v>107774.59090077391</v>
      </c>
      <c r="X21" s="29">
        <f>X22+W21</f>
        <v>240991.39527220299</v>
      </c>
      <c r="Y21" s="35">
        <f t="shared" si="12"/>
        <v>6.2596560048152972</v>
      </c>
      <c r="Z21" s="36">
        <f t="shared" si="13"/>
        <v>3.196474612605642</v>
      </c>
    </row>
    <row r="22" spans="1:26" s="2" customFormat="1" x14ac:dyDescent="0.25">
      <c r="A22" s="12">
        <v>19</v>
      </c>
      <c r="B22" s="13" t="s">
        <v>69</v>
      </c>
      <c r="C22" s="12"/>
      <c r="D22">
        <v>528</v>
      </c>
      <c r="E22">
        <v>62</v>
      </c>
      <c r="F22" s="17">
        <f t="shared" si="5"/>
        <v>0.11742424242424243</v>
      </c>
      <c r="G22" s="12"/>
      <c r="H22" s="17">
        <v>1</v>
      </c>
      <c r="I22" s="17">
        <f t="shared" si="7"/>
        <v>0</v>
      </c>
      <c r="J22" s="21">
        <f t="shared" si="14"/>
        <v>24310.270022842127</v>
      </c>
      <c r="K22" s="21">
        <f t="shared" si="8"/>
        <v>24310.270022842127</v>
      </c>
      <c r="L22" s="21">
        <f>K22/F22</f>
        <v>207029.39632355876</v>
      </c>
      <c r="M22" s="21">
        <f>L22</f>
        <v>207029.39632355876</v>
      </c>
      <c r="N22" s="34">
        <f t="shared" si="10"/>
        <v>8.5161290322580641</v>
      </c>
      <c r="O22" s="4"/>
      <c r="Q22" s="30" t="s">
        <v>69</v>
      </c>
      <c r="R22" s="31">
        <f t="shared" si="1"/>
        <v>24310.270022842127</v>
      </c>
      <c r="S22" s="31">
        <f t="shared" si="2"/>
        <v>207029.39632355876</v>
      </c>
      <c r="T22" s="38">
        <f t="shared" si="3"/>
        <v>8.5161290322580641</v>
      </c>
      <c r="U22" s="44">
        <v>0.64346806172022719</v>
      </c>
      <c r="V22" s="45">
        <f t="shared" si="15"/>
        <v>0.35653193827977281</v>
      </c>
      <c r="W22" s="31">
        <f t="shared" si="11"/>
        <v>133216.80437142908</v>
      </c>
      <c r="X22" s="31">
        <f>W22</f>
        <v>133216.80437142908</v>
      </c>
      <c r="Y22" s="38">
        <f t="shared" si="12"/>
        <v>5.4798570417464507</v>
      </c>
      <c r="Z22" s="37">
        <f t="shared" si="13"/>
        <v>3.0362719905116133</v>
      </c>
    </row>
    <row r="23" spans="1:26" s="2" customFormat="1" ht="13.2" x14ac:dyDescent="0.25">
      <c r="B23" s="2" t="s">
        <v>70</v>
      </c>
      <c r="D23" s="25">
        <f>SUM(D4:D22)</f>
        <v>60455</v>
      </c>
      <c r="E23" s="25">
        <f>SUM(E4:E22)</f>
        <v>673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2" t="s">
        <v>88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 x14ac:dyDescent="0.35">
      <c r="A27" s="7"/>
      <c r="B27" s="6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1" t="s">
        <v>14</v>
      </c>
      <c r="S27" s="71"/>
      <c r="T27" s="71"/>
      <c r="U27" s="68" t="s">
        <v>15</v>
      </c>
      <c r="V27" s="72" t="s">
        <v>16</v>
      </c>
      <c r="W27" s="73" t="s">
        <v>17</v>
      </c>
      <c r="X27" s="73" t="s">
        <v>18</v>
      </c>
      <c r="Y27" s="74" t="s">
        <v>19</v>
      </c>
      <c r="Z27" s="74" t="s">
        <v>20</v>
      </c>
    </row>
    <row r="28" spans="1:26" s="10" customFormat="1" ht="32.549999999999997" customHeight="1" thickBot="1" x14ac:dyDescent="0.35">
      <c r="B28" s="6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72"/>
      <c r="W28" s="73"/>
      <c r="X28" s="73"/>
      <c r="Y28" s="74"/>
      <c r="Z28" s="74"/>
    </row>
    <row r="29" spans="1:26" s="2" customFormat="1" x14ac:dyDescent="0.25">
      <c r="A29" s="2">
        <v>1</v>
      </c>
      <c r="B29" s="1">
        <v>0</v>
      </c>
      <c r="C29" s="1">
        <v>1</v>
      </c>
      <c r="D29">
        <v>350</v>
      </c>
      <c r="E29">
        <v>1</v>
      </c>
      <c r="F29" s="3">
        <f>E29/D29</f>
        <v>2.8571428571428571E-3</v>
      </c>
      <c r="G29" s="2">
        <v>0.3</v>
      </c>
      <c r="H29" s="18">
        <f>C29*F29/(1+(1-G29)*C29*F29)</f>
        <v>2.8514399771884802E-3</v>
      </c>
      <c r="I29" s="18">
        <f>1-H29</f>
        <v>0.99714856002281149</v>
      </c>
      <c r="J29" s="19">
        <v>100000</v>
      </c>
      <c r="K29" s="20">
        <f>J29*H29</f>
        <v>285.14399771884803</v>
      </c>
      <c r="L29" s="20">
        <f>C29*(J30+G29*K29)</f>
        <v>99800.399201596796</v>
      </c>
      <c r="M29" s="5">
        <f t="shared" ref="M29:M45" si="16">L29+M30</f>
        <v>7997422.6643938236</v>
      </c>
      <c r="N29" s="32">
        <f>M29/J29</f>
        <v>79.974226643938238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99800.399201596796</v>
      </c>
      <c r="T29" s="35">
        <f t="shared" ref="T29:T47" si="19">N29</f>
        <v>79.974226643938238</v>
      </c>
      <c r="U29" s="42">
        <v>0.95864674002964168</v>
      </c>
      <c r="V29" s="43">
        <f>1-U29</f>
        <v>4.1353259970358325E-2</v>
      </c>
      <c r="W29" s="29">
        <f>S29*U29</f>
        <v>95673.327348267616</v>
      </c>
      <c r="X29" s="29">
        <f t="shared" ref="X29:X45" si="20">X30+W29</f>
        <v>7058982.7085276777</v>
      </c>
      <c r="Y29" s="40">
        <f>X29/R29</f>
        <v>70.589827085276781</v>
      </c>
      <c r="Z29" s="36">
        <f>T29-Y29</f>
        <v>9.3843995586614568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1772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99714.856002281143</v>
      </c>
      <c r="K30" s="5">
        <f t="shared" ref="K30:K47" si="24">J30*H30</f>
        <v>0</v>
      </c>
      <c r="L30" s="5">
        <f t="shared" ref="L30:L46" si="25">C30*(J31+G30*K30)</f>
        <v>398859.42400912457</v>
      </c>
      <c r="M30" s="5">
        <f t="shared" si="16"/>
        <v>7897622.2651922265</v>
      </c>
      <c r="N30" s="33">
        <f t="shared" ref="N30:N47" si="26">M30/J30</f>
        <v>79.202062579437069</v>
      </c>
      <c r="O30" s="4"/>
      <c r="Q30" s="27" t="s">
        <v>36</v>
      </c>
      <c r="R30" s="29">
        <f t="shared" si="17"/>
        <v>99714.856002281143</v>
      </c>
      <c r="S30" s="29">
        <f t="shared" si="18"/>
        <v>398859.42400912457</v>
      </c>
      <c r="T30" s="35">
        <f t="shared" si="19"/>
        <v>79.202062579437069</v>
      </c>
      <c r="U30" s="42">
        <v>0.95864674002964168</v>
      </c>
      <c r="V30" s="43">
        <f>1-U30</f>
        <v>4.1353259970358325E-2</v>
      </c>
      <c r="W30" s="29">
        <f t="shared" ref="W30:W47" si="27">S30*U30</f>
        <v>382365.28655644786</v>
      </c>
      <c r="X30" s="29">
        <f t="shared" si="20"/>
        <v>6963309.38117941</v>
      </c>
      <c r="Y30" s="35">
        <f t="shared" ref="Y30:Y47" si="28">X30/R30</f>
        <v>69.832216184718888</v>
      </c>
      <c r="Z30" s="36">
        <f t="shared" ref="Z30:Z47" si="29">T30-Y30</f>
        <v>9.3698463947181807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2841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99714.856002281143</v>
      </c>
      <c r="K31" s="5">
        <f t="shared" si="24"/>
        <v>0</v>
      </c>
      <c r="L31" s="5">
        <f t="shared" si="25"/>
        <v>498574.2800114057</v>
      </c>
      <c r="M31" s="5">
        <f t="shared" si="16"/>
        <v>7498762.8411831018</v>
      </c>
      <c r="N31" s="33">
        <f t="shared" si="26"/>
        <v>75.202062579437055</v>
      </c>
      <c r="O31" s="4"/>
      <c r="Q31" s="27" t="s">
        <v>38</v>
      </c>
      <c r="R31" s="29">
        <f t="shared" si="17"/>
        <v>99714.856002281143</v>
      </c>
      <c r="S31" s="29">
        <f t="shared" si="18"/>
        <v>498574.2800114057</v>
      </c>
      <c r="T31" s="35">
        <f t="shared" si="19"/>
        <v>75.202062579437055</v>
      </c>
      <c r="U31" s="42">
        <v>0.95864674002964168</v>
      </c>
      <c r="V31" s="43">
        <f>1-U31</f>
        <v>4.1353259970358325E-2</v>
      </c>
      <c r="W31" s="29">
        <f t="shared" si="27"/>
        <v>477956.60819555982</v>
      </c>
      <c r="X31" s="29">
        <f t="shared" si="20"/>
        <v>6580944.0946229622</v>
      </c>
      <c r="Y31" s="35">
        <f t="shared" si="28"/>
        <v>65.997629224600317</v>
      </c>
      <c r="Z31" s="36">
        <f t="shared" si="29"/>
        <v>9.2044333548367376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3281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99714.856002281143</v>
      </c>
      <c r="K32" s="5">
        <f t="shared" si="24"/>
        <v>0</v>
      </c>
      <c r="L32" s="5">
        <f t="shared" si="25"/>
        <v>498574.2800114057</v>
      </c>
      <c r="M32" s="5">
        <f t="shared" si="16"/>
        <v>7000188.5611716956</v>
      </c>
      <c r="N32" s="33">
        <f t="shared" si="26"/>
        <v>70.202062579437055</v>
      </c>
      <c r="O32" s="4"/>
      <c r="Q32" s="27" t="s">
        <v>40</v>
      </c>
      <c r="R32" s="29">
        <f t="shared" si="17"/>
        <v>99714.856002281143</v>
      </c>
      <c r="S32" s="29">
        <f t="shared" si="18"/>
        <v>498574.2800114057</v>
      </c>
      <c r="T32" s="35">
        <f t="shared" si="19"/>
        <v>70.202062579437055</v>
      </c>
      <c r="U32" s="42">
        <v>0.95864674002964168</v>
      </c>
      <c r="V32" s="43">
        <f>1-U32</f>
        <v>4.1353259970358325E-2</v>
      </c>
      <c r="W32" s="29">
        <f t="shared" si="27"/>
        <v>477956.60819555982</v>
      </c>
      <c r="X32" s="29">
        <f t="shared" si="20"/>
        <v>6102987.4864274021</v>
      </c>
      <c r="Y32" s="35">
        <f t="shared" si="28"/>
        <v>61.204395524452103</v>
      </c>
      <c r="Z32" s="36">
        <f t="shared" si="29"/>
        <v>8.9976670549849516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3343</v>
      </c>
      <c r="E33">
        <v>3</v>
      </c>
      <c r="F33" s="3">
        <f t="shared" si="21"/>
        <v>8.9739754711337118E-4</v>
      </c>
      <c r="G33" s="2">
        <v>0.5</v>
      </c>
      <c r="H33" s="3">
        <f t="shared" si="22"/>
        <v>4.4769437397403373E-3</v>
      </c>
      <c r="I33" s="3">
        <f t="shared" si="23"/>
        <v>0.99552305626025961</v>
      </c>
      <c r="J33" s="5">
        <f t="shared" si="30"/>
        <v>99714.856002281143</v>
      </c>
      <c r="K33" s="5">
        <f t="shared" si="24"/>
        <v>446.41780033852177</v>
      </c>
      <c r="L33" s="5">
        <f t="shared" si="25"/>
        <v>497458.2355105594</v>
      </c>
      <c r="M33" s="5">
        <f t="shared" si="16"/>
        <v>6501614.2811602894</v>
      </c>
      <c r="N33" s="33">
        <f t="shared" si="26"/>
        <v>65.202062579437055</v>
      </c>
      <c r="O33" s="4"/>
      <c r="Q33" s="27" t="s">
        <v>42</v>
      </c>
      <c r="R33" s="29">
        <f t="shared" si="17"/>
        <v>99714.856002281143</v>
      </c>
      <c r="S33" s="29">
        <f t="shared" si="18"/>
        <v>497458.2355105594</v>
      </c>
      <c r="T33" s="35">
        <f t="shared" si="19"/>
        <v>65.202062579437055</v>
      </c>
      <c r="U33" s="42">
        <v>0.95864674002964168</v>
      </c>
      <c r="V33" s="43">
        <f>1-U33</f>
        <v>4.1353259970358325E-2</v>
      </c>
      <c r="W33" s="29">
        <f t="shared" si="27"/>
        <v>476886.71577309549</v>
      </c>
      <c r="X33" s="29">
        <f t="shared" si="20"/>
        <v>5625030.8782318421</v>
      </c>
      <c r="Y33" s="35">
        <f t="shared" si="28"/>
        <v>56.411161824303896</v>
      </c>
      <c r="Z33" s="36">
        <f t="shared" si="29"/>
        <v>8.7909007551331584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3648</v>
      </c>
      <c r="E34">
        <v>2</v>
      </c>
      <c r="F34" s="3">
        <f t="shared" si="21"/>
        <v>5.4824561403508769E-4</v>
      </c>
      <c r="G34" s="2">
        <v>0.5</v>
      </c>
      <c r="H34" s="3">
        <f t="shared" si="22"/>
        <v>2.7374760470845879E-3</v>
      </c>
      <c r="I34" s="3">
        <f t="shared" si="23"/>
        <v>0.99726252395291537</v>
      </c>
      <c r="J34" s="5">
        <f t="shared" si="30"/>
        <v>99268.438201942612</v>
      </c>
      <c r="K34" s="5">
        <f t="shared" si="24"/>
        <v>271.74497180931456</v>
      </c>
      <c r="L34" s="5">
        <f t="shared" si="25"/>
        <v>495662.82858018985</v>
      </c>
      <c r="M34" s="5">
        <f t="shared" si="16"/>
        <v>6004156.0456497297</v>
      </c>
      <c r="N34" s="33">
        <f t="shared" si="26"/>
        <v>60.484038576646334</v>
      </c>
      <c r="O34" s="4"/>
      <c r="Q34" s="27" t="s">
        <v>44</v>
      </c>
      <c r="R34" s="29">
        <f t="shared" si="17"/>
        <v>99268.438201942612</v>
      </c>
      <c r="S34" s="29">
        <f t="shared" si="18"/>
        <v>495662.82858018985</v>
      </c>
      <c r="T34" s="35">
        <f t="shared" si="19"/>
        <v>60.484038576646334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480386.6078930106</v>
      </c>
      <c r="X34" s="29">
        <f t="shared" si="20"/>
        <v>5148144.1624587467</v>
      </c>
      <c r="Y34" s="35">
        <f t="shared" si="28"/>
        <v>51.860835686624121</v>
      </c>
      <c r="Z34" s="36">
        <f t="shared" si="29"/>
        <v>8.6232028900222133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4283</v>
      </c>
      <c r="E35">
        <v>3</v>
      </c>
      <c r="F35" s="3">
        <f t="shared" si="21"/>
        <v>7.0044361428904978E-4</v>
      </c>
      <c r="G35" s="2">
        <v>0.5</v>
      </c>
      <c r="H35" s="3">
        <f t="shared" si="22"/>
        <v>3.4960960261041832E-3</v>
      </c>
      <c r="I35" s="3">
        <f t="shared" si="23"/>
        <v>0.99650390397389577</v>
      </c>
      <c r="J35" s="5">
        <f t="shared" si="30"/>
        <v>98996.6932301333</v>
      </c>
      <c r="K35" s="5">
        <f t="shared" si="24"/>
        <v>346.10194579932391</v>
      </c>
      <c r="L35" s="5">
        <f t="shared" si="25"/>
        <v>494118.21128616814</v>
      </c>
      <c r="M35" s="5">
        <f t="shared" si="16"/>
        <v>5508493.2170695402</v>
      </c>
      <c r="N35" s="33">
        <f t="shared" si="26"/>
        <v>55.643204205459533</v>
      </c>
      <c r="O35" s="4"/>
      <c r="Q35" s="27" t="s">
        <v>46</v>
      </c>
      <c r="R35" s="29">
        <f t="shared" si="17"/>
        <v>98996.6932301333</v>
      </c>
      <c r="S35" s="29">
        <f t="shared" si="18"/>
        <v>494118.21128616814</v>
      </c>
      <c r="T35" s="35">
        <f t="shared" si="19"/>
        <v>55.643204205459533</v>
      </c>
      <c r="U35" s="42">
        <v>0.96192878092594225</v>
      </c>
      <c r="V35" s="43">
        <f t="shared" si="31"/>
        <v>3.8071219074057749E-2</v>
      </c>
      <c r="W35" s="29">
        <f t="shared" si="27"/>
        <v>475306.52861581085</v>
      </c>
      <c r="X35" s="29">
        <f t="shared" si="20"/>
        <v>4667757.5545657361</v>
      </c>
      <c r="Y35" s="35">
        <f t="shared" si="28"/>
        <v>47.150641120050381</v>
      </c>
      <c r="Z35" s="36">
        <f t="shared" si="29"/>
        <v>8.4925630854091523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4190</v>
      </c>
      <c r="E36">
        <v>3</v>
      </c>
      <c r="F36" s="3">
        <f t="shared" si="21"/>
        <v>7.1599045346062051E-4</v>
      </c>
      <c r="G36" s="2">
        <v>0.5</v>
      </c>
      <c r="H36" s="3">
        <f t="shared" si="22"/>
        <v>3.5735556879094698E-3</v>
      </c>
      <c r="I36" s="3">
        <f t="shared" si="23"/>
        <v>0.99642644431209049</v>
      </c>
      <c r="J36" s="5">
        <f t="shared" si="30"/>
        <v>98650.591284333976</v>
      </c>
      <c r="K36" s="5">
        <f t="shared" si="24"/>
        <v>352.53338159976403</v>
      </c>
      <c r="L36" s="5">
        <f t="shared" si="25"/>
        <v>492371.62296767044</v>
      </c>
      <c r="M36" s="5">
        <f t="shared" si="16"/>
        <v>5014375.0057833716</v>
      </c>
      <c r="N36" s="33">
        <f t="shared" si="26"/>
        <v>50.829649782136379</v>
      </c>
      <c r="O36" s="4"/>
      <c r="Q36" s="27" t="s">
        <v>48</v>
      </c>
      <c r="R36" s="29">
        <f t="shared" si="17"/>
        <v>98650.591284333976</v>
      </c>
      <c r="S36" s="29">
        <f t="shared" si="18"/>
        <v>492371.62296767044</v>
      </c>
      <c r="T36" s="35">
        <f t="shared" si="19"/>
        <v>50.829649782136379</v>
      </c>
      <c r="U36" s="42">
        <v>0.95558309086652893</v>
      </c>
      <c r="V36" s="43">
        <f t="shared" si="31"/>
        <v>4.4416909133471072E-2</v>
      </c>
      <c r="W36" s="29">
        <f t="shared" si="27"/>
        <v>470501.99733041576</v>
      </c>
      <c r="X36" s="29">
        <f t="shared" si="20"/>
        <v>4192451.0259499252</v>
      </c>
      <c r="Y36" s="35">
        <f t="shared" si="28"/>
        <v>42.497981728931613</v>
      </c>
      <c r="Z36" s="36">
        <f t="shared" si="29"/>
        <v>8.3316680532047656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4057</v>
      </c>
      <c r="E37">
        <v>8</v>
      </c>
      <c r="F37" s="3">
        <f t="shared" si="21"/>
        <v>1.9719004190288389E-3</v>
      </c>
      <c r="G37" s="2">
        <v>0.5</v>
      </c>
      <c r="H37" s="3">
        <f t="shared" si="22"/>
        <v>9.8111356389502073E-3</v>
      </c>
      <c r="I37" s="3">
        <f t="shared" si="23"/>
        <v>0.9901888643610498</v>
      </c>
      <c r="J37" s="5">
        <f t="shared" si="30"/>
        <v>98298.057902734203</v>
      </c>
      <c r="K37" s="5">
        <f t="shared" si="24"/>
        <v>964.41557912910662</v>
      </c>
      <c r="L37" s="5">
        <f t="shared" si="25"/>
        <v>489079.2505658482</v>
      </c>
      <c r="M37" s="5">
        <f t="shared" si="16"/>
        <v>4522003.382815701</v>
      </c>
      <c r="N37" s="33">
        <f t="shared" si="26"/>
        <v>46.00297787460071</v>
      </c>
      <c r="O37" s="4"/>
      <c r="Q37" s="27" t="s">
        <v>50</v>
      </c>
      <c r="R37" s="29">
        <f t="shared" si="17"/>
        <v>98298.057902734203</v>
      </c>
      <c r="S37" s="29">
        <f t="shared" si="18"/>
        <v>489079.2505658482</v>
      </c>
      <c r="T37" s="35">
        <f t="shared" si="19"/>
        <v>46.00297787460071</v>
      </c>
      <c r="U37" s="42">
        <v>0.95343645724036619</v>
      </c>
      <c r="V37" s="43">
        <f t="shared" si="31"/>
        <v>4.6563542759633814E-2</v>
      </c>
      <c r="W37" s="29">
        <f t="shared" si="27"/>
        <v>466305.98796927568</v>
      </c>
      <c r="X37" s="29">
        <f t="shared" si="20"/>
        <v>3721949.0286195092</v>
      </c>
      <c r="Y37" s="35">
        <f t="shared" si="28"/>
        <v>37.863912146691369</v>
      </c>
      <c r="Z37" s="36">
        <f t="shared" si="29"/>
        <v>8.1390657279093404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4669</v>
      </c>
      <c r="E38">
        <v>16</v>
      </c>
      <c r="F38" s="3">
        <f t="shared" si="21"/>
        <v>3.4268579995716426E-3</v>
      </c>
      <c r="G38" s="2">
        <v>0.5</v>
      </c>
      <c r="H38" s="3">
        <f t="shared" si="22"/>
        <v>1.698874495646634E-2</v>
      </c>
      <c r="I38" s="3">
        <f t="shared" si="23"/>
        <v>0.9830112550435337</v>
      </c>
      <c r="J38" s="5">
        <f t="shared" si="30"/>
        <v>97333.64232360509</v>
      </c>
      <c r="K38" s="5">
        <f t="shared" si="24"/>
        <v>1653.5764251196447</v>
      </c>
      <c r="L38" s="5">
        <f t="shared" si="25"/>
        <v>482534.27055522637</v>
      </c>
      <c r="M38" s="5">
        <f t="shared" si="16"/>
        <v>4032924.1322498526</v>
      </c>
      <c r="N38" s="33">
        <f t="shared" si="26"/>
        <v>41.434020508978719</v>
      </c>
      <c r="O38" s="4"/>
      <c r="Q38" s="27" t="s">
        <v>52</v>
      </c>
      <c r="R38" s="29">
        <f t="shared" si="17"/>
        <v>97333.64232360509</v>
      </c>
      <c r="S38" s="29">
        <f t="shared" si="18"/>
        <v>482534.27055522637</v>
      </c>
      <c r="T38" s="35">
        <f t="shared" si="19"/>
        <v>41.434020508978719</v>
      </c>
      <c r="U38" s="42">
        <v>0.93748024841036759</v>
      </c>
      <c r="V38" s="43">
        <f t="shared" si="31"/>
        <v>6.2519751589632411E-2</v>
      </c>
      <c r="W38" s="29">
        <f t="shared" si="27"/>
        <v>452366.34782662912</v>
      </c>
      <c r="X38" s="29">
        <f t="shared" si="20"/>
        <v>3255643.0406502336</v>
      </c>
      <c r="Y38" s="35">
        <f t="shared" si="28"/>
        <v>33.44828122044585</v>
      </c>
      <c r="Z38" s="36">
        <f t="shared" si="29"/>
        <v>7.9857392885328693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5205</v>
      </c>
      <c r="E39">
        <v>17</v>
      </c>
      <c r="F39" s="3">
        <f t="shared" si="21"/>
        <v>3.2660902977905862E-3</v>
      </c>
      <c r="G39" s="2">
        <v>0.5</v>
      </c>
      <c r="H39" s="3">
        <f t="shared" si="22"/>
        <v>1.6198189614101955E-2</v>
      </c>
      <c r="I39" s="3">
        <f t="shared" si="23"/>
        <v>0.98380181038589809</v>
      </c>
      <c r="J39" s="5">
        <f t="shared" si="30"/>
        <v>95680.065898485453</v>
      </c>
      <c r="K39" s="5">
        <f t="shared" si="24"/>
        <v>1549.8438497134377</v>
      </c>
      <c r="L39" s="5">
        <f t="shared" si="25"/>
        <v>474525.71986814373</v>
      </c>
      <c r="M39" s="5">
        <f t="shared" si="16"/>
        <v>3550389.861694626</v>
      </c>
      <c r="N39" s="33">
        <f t="shared" si="26"/>
        <v>37.106891893882214</v>
      </c>
      <c r="O39" s="4"/>
      <c r="Q39" s="27" t="s">
        <v>54</v>
      </c>
      <c r="R39" s="29">
        <f t="shared" si="17"/>
        <v>95680.065898485453</v>
      </c>
      <c r="S39" s="29">
        <f t="shared" si="18"/>
        <v>474525.71986814373</v>
      </c>
      <c r="T39" s="35">
        <f t="shared" si="19"/>
        <v>37.106891893882214</v>
      </c>
      <c r="U39" s="42">
        <v>0.91788799906018037</v>
      </c>
      <c r="V39" s="43">
        <f t="shared" si="31"/>
        <v>8.2112000939819629E-2</v>
      </c>
      <c r="W39" s="29">
        <f t="shared" si="27"/>
        <v>435561.4635123621</v>
      </c>
      <c r="X39" s="29">
        <f t="shared" si="20"/>
        <v>2803276.6928236047</v>
      </c>
      <c r="Y39" s="35">
        <f t="shared" si="28"/>
        <v>29.298440239347478</v>
      </c>
      <c r="Z39" s="36">
        <f t="shared" si="29"/>
        <v>7.8084516545347356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5672</v>
      </c>
      <c r="E40">
        <v>29</v>
      </c>
      <c r="F40" s="3">
        <f t="shared" si="21"/>
        <v>5.1128349788434413E-3</v>
      </c>
      <c r="G40" s="2">
        <v>0.5</v>
      </c>
      <c r="H40" s="3">
        <f t="shared" si="22"/>
        <v>2.5241535381669424E-2</v>
      </c>
      <c r="I40" s="3">
        <f t="shared" si="23"/>
        <v>0.9747584646183306</v>
      </c>
      <c r="J40" s="5">
        <f t="shared" si="30"/>
        <v>94130.222048772019</v>
      </c>
      <c r="K40" s="5">
        <f t="shared" si="24"/>
        <v>2375.9913303284784</v>
      </c>
      <c r="L40" s="5">
        <f t="shared" si="25"/>
        <v>464711.13191803894</v>
      </c>
      <c r="M40" s="5">
        <f t="shared" si="16"/>
        <v>3075864.1418264825</v>
      </c>
      <c r="N40" s="33">
        <f t="shared" si="26"/>
        <v>32.676690598188266</v>
      </c>
      <c r="O40" s="4"/>
      <c r="Q40" s="27" t="s">
        <v>56</v>
      </c>
      <c r="R40" s="29">
        <f t="shared" si="17"/>
        <v>94130.222048772019</v>
      </c>
      <c r="S40" s="29">
        <f t="shared" si="18"/>
        <v>464711.13191803894</v>
      </c>
      <c r="T40" s="35">
        <f t="shared" si="19"/>
        <v>32.676690598188266</v>
      </c>
      <c r="U40" s="42">
        <v>0.89571782863194893</v>
      </c>
      <c r="V40" s="43">
        <f t="shared" si="31"/>
        <v>0.10428217136805107</v>
      </c>
      <c r="W40" s="29">
        <f t="shared" si="27"/>
        <v>416250.04602272104</v>
      </c>
      <c r="X40" s="29">
        <f t="shared" si="20"/>
        <v>2367715.2293112427</v>
      </c>
      <c r="Y40" s="35">
        <f t="shared" si="28"/>
        <v>25.153613555532147</v>
      </c>
      <c r="Z40" s="36">
        <f t="shared" si="29"/>
        <v>7.5230770426561193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5124</v>
      </c>
      <c r="E41">
        <v>22</v>
      </c>
      <c r="F41" s="3">
        <f t="shared" si="21"/>
        <v>4.2935206869633103E-3</v>
      </c>
      <c r="G41" s="2">
        <v>0.5</v>
      </c>
      <c r="H41" s="3">
        <f t="shared" si="22"/>
        <v>2.1239621548561499E-2</v>
      </c>
      <c r="I41" s="3">
        <f t="shared" si="23"/>
        <v>0.97876037845143848</v>
      </c>
      <c r="J41" s="5">
        <f t="shared" si="30"/>
        <v>91754.230718443549</v>
      </c>
      <c r="K41" s="5">
        <f t="shared" si="24"/>
        <v>1948.825135939137</v>
      </c>
      <c r="L41" s="5">
        <f t="shared" si="25"/>
        <v>453899.0907523699</v>
      </c>
      <c r="M41" s="5">
        <f t="shared" si="16"/>
        <v>2611153.0099084433</v>
      </c>
      <c r="N41" s="33">
        <f t="shared" si="26"/>
        <v>28.458121107472536</v>
      </c>
      <c r="O41" s="4"/>
      <c r="Q41" s="27" t="s">
        <v>58</v>
      </c>
      <c r="R41" s="29">
        <f t="shared" si="17"/>
        <v>91754.230718443549</v>
      </c>
      <c r="S41" s="29">
        <f t="shared" si="18"/>
        <v>453899.0907523699</v>
      </c>
      <c r="T41" s="35">
        <f t="shared" si="19"/>
        <v>28.458121107472536</v>
      </c>
      <c r="U41" s="42">
        <v>0.86473435856680392</v>
      </c>
      <c r="V41" s="43">
        <f t="shared" si="31"/>
        <v>0.13526564143319608</v>
      </c>
      <c r="W41" s="29">
        <f t="shared" si="27"/>
        <v>392502.13909580611</v>
      </c>
      <c r="X41" s="29">
        <f t="shared" si="20"/>
        <v>1951465.1832885218</v>
      </c>
      <c r="Y41" s="35">
        <f t="shared" si="28"/>
        <v>21.268394579828975</v>
      </c>
      <c r="Z41" s="36">
        <f t="shared" si="29"/>
        <v>7.1897265276435611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4115</v>
      </c>
      <c r="E42">
        <v>23</v>
      </c>
      <c r="F42" s="3">
        <f t="shared" si="21"/>
        <v>5.5893074119076546E-3</v>
      </c>
      <c r="G42" s="2">
        <v>0.5</v>
      </c>
      <c r="H42" s="3">
        <f t="shared" si="22"/>
        <v>2.7561414020371482E-2</v>
      </c>
      <c r="I42" s="3">
        <f t="shared" si="23"/>
        <v>0.97243858597962851</v>
      </c>
      <c r="J42" s="5">
        <f t="shared" si="30"/>
        <v>89805.405582504405</v>
      </c>
      <c r="K42" s="5">
        <f t="shared" si="24"/>
        <v>2475.1639645267842</v>
      </c>
      <c r="L42" s="5">
        <f t="shared" si="25"/>
        <v>442839.11800120503</v>
      </c>
      <c r="M42" s="5">
        <f t="shared" si="16"/>
        <v>2157253.9191560736</v>
      </c>
      <c r="N42" s="33">
        <f t="shared" si="26"/>
        <v>24.021426162083308</v>
      </c>
      <c r="O42" s="4"/>
      <c r="Q42" s="27" t="s">
        <v>60</v>
      </c>
      <c r="R42" s="29">
        <f t="shared" si="17"/>
        <v>89805.405582504405</v>
      </c>
      <c r="S42" s="29">
        <f t="shared" si="18"/>
        <v>442839.11800120503</v>
      </c>
      <c r="T42" s="35">
        <f t="shared" si="19"/>
        <v>24.021426162083308</v>
      </c>
      <c r="U42" s="42">
        <v>0.81758889711164551</v>
      </c>
      <c r="V42" s="43">
        <f t="shared" si="31"/>
        <v>0.18241110288835449</v>
      </c>
      <c r="W42" s="29">
        <f t="shared" si="27"/>
        <v>362060.34608449909</v>
      </c>
      <c r="X42" s="29">
        <f t="shared" si="20"/>
        <v>1558963.0441927158</v>
      </c>
      <c r="Y42" s="35">
        <f t="shared" si="28"/>
        <v>17.359345287522736</v>
      </c>
      <c r="Z42" s="36">
        <f t="shared" si="29"/>
        <v>6.6620808745605729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3339</v>
      </c>
      <c r="E43">
        <v>41</v>
      </c>
      <c r="F43" s="3">
        <f t="shared" si="21"/>
        <v>1.2279125486672657E-2</v>
      </c>
      <c r="G43" s="2">
        <v>0.5</v>
      </c>
      <c r="H43" s="3">
        <f t="shared" si="22"/>
        <v>5.9567049251779754E-2</v>
      </c>
      <c r="I43" s="3">
        <f t="shared" si="23"/>
        <v>0.9404329507482202</v>
      </c>
      <c r="J43" s="5">
        <f t="shared" si="30"/>
        <v>87330.241617977619</v>
      </c>
      <c r="K43" s="5">
        <f t="shared" si="24"/>
        <v>5202.0048036278986</v>
      </c>
      <c r="L43" s="5">
        <f t="shared" si="25"/>
        <v>423646.19608081831</v>
      </c>
      <c r="M43" s="5">
        <f t="shared" si="16"/>
        <v>1714414.8011548684</v>
      </c>
      <c r="N43" s="33">
        <f t="shared" si="26"/>
        <v>19.631398807465828</v>
      </c>
      <c r="O43" s="4"/>
      <c r="Q43" s="27" t="s">
        <v>62</v>
      </c>
      <c r="R43" s="29">
        <f t="shared" si="17"/>
        <v>87330.241617977619</v>
      </c>
      <c r="S43" s="29">
        <f t="shared" si="18"/>
        <v>423646.19608081831</v>
      </c>
      <c r="T43" s="35">
        <f t="shared" si="19"/>
        <v>19.631398807465828</v>
      </c>
      <c r="U43" s="42">
        <v>0.77888026534586052</v>
      </c>
      <c r="V43" s="43">
        <f t="shared" si="31"/>
        <v>0.22111973465413948</v>
      </c>
      <c r="W43" s="29">
        <f t="shared" si="27"/>
        <v>329969.6616161922</v>
      </c>
      <c r="X43" s="29">
        <f t="shared" si="20"/>
        <v>1196902.6981082167</v>
      </c>
      <c r="Y43" s="35">
        <f t="shared" si="28"/>
        <v>13.705477918451388</v>
      </c>
      <c r="Z43" s="36">
        <f t="shared" si="29"/>
        <v>5.9259208890144404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2557</v>
      </c>
      <c r="E44">
        <v>51</v>
      </c>
      <c r="F44" s="3">
        <f t="shared" si="21"/>
        <v>1.994524833789597E-2</v>
      </c>
      <c r="G44" s="2">
        <v>0.5</v>
      </c>
      <c r="H44" s="3">
        <f t="shared" si="22"/>
        <v>9.4989756006705145E-2</v>
      </c>
      <c r="I44" s="3">
        <f t="shared" si="23"/>
        <v>0.90501024399329488</v>
      </c>
      <c r="J44" s="5">
        <f t="shared" si="30"/>
        <v>82128.236814349715</v>
      </c>
      <c r="K44" s="5">
        <f t="shared" si="24"/>
        <v>7801.3411762559781</v>
      </c>
      <c r="L44" s="5">
        <f t="shared" si="25"/>
        <v>391137.83113110869</v>
      </c>
      <c r="M44" s="5">
        <f t="shared" si="16"/>
        <v>1290768.6050740501</v>
      </c>
      <c r="N44" s="33">
        <f t="shared" si="26"/>
        <v>15.71650208431752</v>
      </c>
      <c r="O44" s="4"/>
      <c r="Q44" s="27" t="s">
        <v>64</v>
      </c>
      <c r="R44" s="29">
        <f t="shared" si="17"/>
        <v>82128.236814349715</v>
      </c>
      <c r="S44" s="29">
        <f t="shared" si="18"/>
        <v>391137.83113110869</v>
      </c>
      <c r="T44" s="35">
        <f t="shared" si="19"/>
        <v>15.71650208431752</v>
      </c>
      <c r="U44" s="42">
        <v>0.71980976748499381</v>
      </c>
      <c r="V44" s="43">
        <f t="shared" si="31"/>
        <v>0.28019023251500619</v>
      </c>
      <c r="W44" s="29">
        <f t="shared" si="27"/>
        <v>281544.83128106809</v>
      </c>
      <c r="X44" s="29">
        <f t="shared" si="20"/>
        <v>866933.03649202455</v>
      </c>
      <c r="Y44" s="35">
        <f t="shared" si="28"/>
        <v>10.555846200031304</v>
      </c>
      <c r="Z44" s="36">
        <f t="shared" si="29"/>
        <v>5.160655884286216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1751</v>
      </c>
      <c r="E45">
        <v>77</v>
      </c>
      <c r="F45" s="3">
        <f t="shared" si="21"/>
        <v>4.3974871501998858E-2</v>
      </c>
      <c r="G45" s="2">
        <v>0.5</v>
      </c>
      <c r="H45" s="3">
        <f t="shared" si="22"/>
        <v>0.1980962181631078</v>
      </c>
      <c r="I45" s="3">
        <f t="shared" si="23"/>
        <v>0.80190378183689215</v>
      </c>
      <c r="J45" s="5">
        <f t="shared" si="30"/>
        <v>74326.895638093745</v>
      </c>
      <c r="K45" s="5">
        <f t="shared" si="24"/>
        <v>14723.876933710364</v>
      </c>
      <c r="L45" s="5">
        <f t="shared" si="25"/>
        <v>334824.78585619282</v>
      </c>
      <c r="M45" s="5">
        <f t="shared" si="16"/>
        <v>899630.77394294145</v>
      </c>
      <c r="N45" s="33">
        <f t="shared" si="26"/>
        <v>12.103704402284576</v>
      </c>
      <c r="O45" s="4"/>
      <c r="Q45" s="27" t="s">
        <v>66</v>
      </c>
      <c r="R45" s="29">
        <f t="shared" si="17"/>
        <v>74326.895638093745</v>
      </c>
      <c r="S45" s="29">
        <f t="shared" si="18"/>
        <v>334824.78585619282</v>
      </c>
      <c r="T45" s="35">
        <f t="shared" si="19"/>
        <v>12.103704402284576</v>
      </c>
      <c r="U45" s="42">
        <v>0.68480776711742686</v>
      </c>
      <c r="V45" s="43">
        <f t="shared" si="31"/>
        <v>0.31519223288257314</v>
      </c>
      <c r="W45" s="29">
        <f t="shared" si="27"/>
        <v>229290.61397775001</v>
      </c>
      <c r="X45" s="29">
        <f t="shared" si="20"/>
        <v>585388.20521095651</v>
      </c>
      <c r="Y45" s="35">
        <f t="shared" si="28"/>
        <v>7.8758597434403743</v>
      </c>
      <c r="Z45" s="36">
        <f t="shared" si="29"/>
        <v>4.2278446588442016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1072</v>
      </c>
      <c r="E46">
        <v>80</v>
      </c>
      <c r="F46" s="3">
        <f t="shared" si="21"/>
        <v>7.4626865671641784E-2</v>
      </c>
      <c r="G46" s="2">
        <v>0.5</v>
      </c>
      <c r="H46" s="3">
        <f t="shared" si="22"/>
        <v>0.31446540880503143</v>
      </c>
      <c r="I46" s="3">
        <f t="shared" si="23"/>
        <v>0.68553459119496862</v>
      </c>
      <c r="J46" s="5">
        <f t="shared" si="30"/>
        <v>59603.018704383379</v>
      </c>
      <c r="K46" s="5">
        <f t="shared" si="24"/>
        <v>18743.087642887855</v>
      </c>
      <c r="L46" s="5">
        <f t="shared" si="25"/>
        <v>251157.37441469726</v>
      </c>
      <c r="M46" s="5">
        <f>L46+M47</f>
        <v>564805.98808674864</v>
      </c>
      <c r="N46" s="33">
        <f t="shared" si="26"/>
        <v>9.4761305780173704</v>
      </c>
      <c r="O46" s="4"/>
      <c r="Q46" s="27" t="s">
        <v>68</v>
      </c>
      <c r="R46" s="29">
        <f t="shared" si="17"/>
        <v>59603.018704383379</v>
      </c>
      <c r="S46" s="29">
        <f t="shared" si="18"/>
        <v>251157.37441469726</v>
      </c>
      <c r="T46" s="35">
        <f t="shared" si="19"/>
        <v>9.4761305780173704</v>
      </c>
      <c r="U46" s="42">
        <v>0.65629805890441617</v>
      </c>
      <c r="V46" s="43">
        <f t="shared" si="31"/>
        <v>0.34370194109558383</v>
      </c>
      <c r="W46" s="29">
        <f t="shared" si="27"/>
        <v>164834.09730789548</v>
      </c>
      <c r="X46" s="29">
        <f>X47+W46</f>
        <v>356097.59123320645</v>
      </c>
      <c r="Y46" s="35">
        <f t="shared" si="28"/>
        <v>5.9744891949074717</v>
      </c>
      <c r="Z46" s="36">
        <f t="shared" si="29"/>
        <v>3.5016413831098987</v>
      </c>
    </row>
    <row r="47" spans="1:26" s="2" customFormat="1" x14ac:dyDescent="0.25">
      <c r="A47" s="12">
        <v>19</v>
      </c>
      <c r="B47" s="13" t="s">
        <v>69</v>
      </c>
      <c r="C47" s="12"/>
      <c r="D47">
        <v>806</v>
      </c>
      <c r="E47">
        <v>105</v>
      </c>
      <c r="F47" s="17">
        <f t="shared" si="21"/>
        <v>0.13027295285359802</v>
      </c>
      <c r="G47" s="12"/>
      <c r="H47" s="17">
        <v>1</v>
      </c>
      <c r="I47" s="17">
        <f t="shared" si="23"/>
        <v>0</v>
      </c>
      <c r="J47" s="21">
        <f t="shared" si="30"/>
        <v>40859.931061495525</v>
      </c>
      <c r="K47" s="21">
        <f t="shared" si="24"/>
        <v>40859.931061495525</v>
      </c>
      <c r="L47" s="21">
        <f>K47/F47</f>
        <v>313648.61367205135</v>
      </c>
      <c r="M47" s="21">
        <f>L47</f>
        <v>313648.61367205135</v>
      </c>
      <c r="N47" s="34">
        <f t="shared" si="26"/>
        <v>7.6761904761904756</v>
      </c>
      <c r="O47" s="4"/>
      <c r="Q47" s="30" t="s">
        <v>69</v>
      </c>
      <c r="R47" s="31">
        <f t="shared" si="17"/>
        <v>40859.931061495525</v>
      </c>
      <c r="S47" s="31">
        <f t="shared" si="18"/>
        <v>313648.61367205135</v>
      </c>
      <c r="T47" s="38">
        <f t="shared" si="19"/>
        <v>7.6761904761904756</v>
      </c>
      <c r="U47" s="44">
        <v>0.6098018151143324</v>
      </c>
      <c r="V47" s="45">
        <f t="shared" si="31"/>
        <v>0.3901981848856676</v>
      </c>
      <c r="W47" s="31">
        <f t="shared" si="27"/>
        <v>191263.49392531093</v>
      </c>
      <c r="X47" s="31">
        <f>W47</f>
        <v>191263.49392531093</v>
      </c>
      <c r="Y47" s="38">
        <f t="shared" si="28"/>
        <v>4.6809548855443035</v>
      </c>
      <c r="Z47" s="37">
        <f t="shared" si="29"/>
        <v>2.9952355906461721</v>
      </c>
    </row>
    <row r="48" spans="1:26" s="2" customFormat="1" ht="13.2" x14ac:dyDescent="0.25">
      <c r="B48" s="2" t="s">
        <v>70</v>
      </c>
      <c r="D48" s="25">
        <f>SUM(D29:D47)</f>
        <v>62075</v>
      </c>
      <c r="E48" s="25">
        <f>SUM(E29:E47)</f>
        <v>481</v>
      </c>
    </row>
    <row r="51" spans="1:26" s="2" customFormat="1" ht="18" thickBot="1" x14ac:dyDescent="0.35">
      <c r="B51" s="63" t="s">
        <v>89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 x14ac:dyDescent="0.35">
      <c r="A52" s="7"/>
      <c r="B52" s="6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1" t="s">
        <v>14</v>
      </c>
      <c r="S52" s="71"/>
      <c r="T52" s="71"/>
      <c r="U52" s="68" t="s">
        <v>15</v>
      </c>
      <c r="V52" s="72" t="s">
        <v>16</v>
      </c>
      <c r="W52" s="73" t="s">
        <v>17</v>
      </c>
      <c r="X52" s="73" t="s">
        <v>18</v>
      </c>
      <c r="Y52" s="74" t="s">
        <v>19</v>
      </c>
      <c r="Z52" s="74" t="s">
        <v>20</v>
      </c>
    </row>
    <row r="53" spans="1:26" s="10" customFormat="1" ht="35.549999999999997" customHeight="1" thickBot="1" x14ac:dyDescent="0.35">
      <c r="B53" s="6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72"/>
      <c r="W53" s="73"/>
      <c r="X53" s="73"/>
      <c r="Y53" s="74"/>
      <c r="Z53" s="7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757</v>
      </c>
      <c r="E54" s="49">
        <f>E4+E29</f>
        <v>2</v>
      </c>
      <c r="F54" s="3">
        <f>E54/D54</f>
        <v>2.6420079260237781E-3</v>
      </c>
      <c r="G54" s="2">
        <v>0.3</v>
      </c>
      <c r="H54" s="18">
        <f>C54*F54/(1+(1-G54)*C54*F54)</f>
        <v>2.637130801687764E-3</v>
      </c>
      <c r="I54" s="18">
        <f>1-H54</f>
        <v>0.99736286919831219</v>
      </c>
      <c r="J54" s="19">
        <v>100000</v>
      </c>
      <c r="K54" s="20">
        <f>J54*H54</f>
        <v>263.7130801687764</v>
      </c>
      <c r="L54" s="20">
        <f>C54*(J55+G54*K54)</f>
        <v>99815.400843881856</v>
      </c>
      <c r="M54" s="5">
        <f t="shared" ref="M54:M70" si="32">L54+M55</f>
        <v>7557021.9777638195</v>
      </c>
      <c r="N54" s="32">
        <f>M54/J54</f>
        <v>75.570219777638201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99815.400843881856</v>
      </c>
      <c r="T54" s="35">
        <f t="shared" ref="T54:T72" si="35">N54</f>
        <v>75.570219777638201</v>
      </c>
      <c r="U54" s="42">
        <v>0.96170886472285344</v>
      </c>
      <c r="V54" s="43">
        <f>1-U54</f>
        <v>3.829113527714656E-2</v>
      </c>
      <c r="W54" s="29">
        <f>S54*U54</f>
        <v>95993.355827426174</v>
      </c>
      <c r="X54" s="29">
        <f t="shared" ref="X54:X70" si="36">X55+W54</f>
        <v>6697743.6570746806</v>
      </c>
      <c r="Y54" s="40">
        <f>X54/R54</f>
        <v>66.977436570746804</v>
      </c>
      <c r="Z54" s="36">
        <f>T54-Y54</f>
        <v>8.5927832068913972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3675</v>
      </c>
      <c r="E55" s="49">
        <f t="shared" si="37"/>
        <v>1</v>
      </c>
      <c r="F55" s="3">
        <f t="shared" ref="F55:F72" si="38">E55/D55</f>
        <v>2.7210884353741496E-4</v>
      </c>
      <c r="G55" s="2">
        <v>0.4</v>
      </c>
      <c r="H55" s="3">
        <f t="shared" ref="H55:H71" si="39">C55*F55/(1+(1-G55)*C55*F55)</f>
        <v>1.0877250231141567E-3</v>
      </c>
      <c r="I55" s="3">
        <f t="shared" ref="I55:I72" si="40">1-H55</f>
        <v>0.99891227497688584</v>
      </c>
      <c r="J55" s="5">
        <f>I54*J54</f>
        <v>99736.286919831226</v>
      </c>
      <c r="K55" s="5">
        <f t="shared" ref="K55:K72" si="41">J55*H55</f>
        <v>108.48565499519358</v>
      </c>
      <c r="L55" s="5">
        <f t="shared" ref="L55:L71" si="42">C55*(J56+G55*K55)</f>
        <v>398684.78210733645</v>
      </c>
      <c r="M55" s="5">
        <f t="shared" si="32"/>
        <v>7457206.5769199375</v>
      </c>
      <c r="N55" s="33">
        <f t="shared" ref="N55:N72" si="43">M55/J55</f>
        <v>74.769242040402972</v>
      </c>
      <c r="O55" s="4"/>
      <c r="Q55" s="27" t="s">
        <v>36</v>
      </c>
      <c r="R55" s="29">
        <f t="shared" si="33"/>
        <v>99736.286919831226</v>
      </c>
      <c r="S55" s="29">
        <f t="shared" si="34"/>
        <v>398684.78210733645</v>
      </c>
      <c r="T55" s="35">
        <f t="shared" si="35"/>
        <v>74.769242040402972</v>
      </c>
      <c r="U55" s="42">
        <v>0.96170886472285344</v>
      </c>
      <c r="V55" s="43">
        <f>1-U55</f>
        <v>3.829113527714656E-2</v>
      </c>
      <c r="W55" s="29">
        <f t="shared" ref="W55:W72" si="44">S55*U55</f>
        <v>383418.68918272475</v>
      </c>
      <c r="X55" s="29">
        <f t="shared" si="36"/>
        <v>6601750.301247254</v>
      </c>
      <c r="Y55" s="35">
        <f t="shared" ref="Y55:Y72" si="45">X55/R55</f>
        <v>66.192060133076637</v>
      </c>
      <c r="Z55" s="36">
        <f t="shared" ref="Z55:Z72" si="46">T55-Y55</f>
        <v>8.5771819073263345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5888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99627.801264836031</v>
      </c>
      <c r="K56" s="5">
        <f t="shared" si="41"/>
        <v>0</v>
      </c>
      <c r="L56" s="5">
        <f t="shared" si="42"/>
        <v>498139.00632418017</v>
      </c>
      <c r="M56" s="5">
        <f t="shared" si="32"/>
        <v>7058521.7948126011</v>
      </c>
      <c r="N56" s="33">
        <f t="shared" si="43"/>
        <v>70.848916720035362</v>
      </c>
      <c r="O56" s="4"/>
      <c r="Q56" s="27" t="s">
        <v>38</v>
      </c>
      <c r="R56" s="29">
        <f t="shared" si="33"/>
        <v>99627.801264836031</v>
      </c>
      <c r="S56" s="29">
        <f t="shared" si="34"/>
        <v>498139.00632418017</v>
      </c>
      <c r="T56" s="35">
        <f t="shared" si="35"/>
        <v>70.848916720035362</v>
      </c>
      <c r="U56" s="42">
        <v>0.96170886472285344</v>
      </c>
      <c r="V56" s="43">
        <f>1-U56</f>
        <v>3.829113527714656E-2</v>
      </c>
      <c r="W56" s="29">
        <f t="shared" si="44"/>
        <v>479064.6982461976</v>
      </c>
      <c r="X56" s="29">
        <f t="shared" si="36"/>
        <v>6218331.6120645292</v>
      </c>
      <c r="Y56" s="35">
        <f t="shared" si="45"/>
        <v>62.415626292249712</v>
      </c>
      <c r="Z56" s="36">
        <f t="shared" si="46"/>
        <v>8.43329042778565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6840</v>
      </c>
      <c r="E57" s="49">
        <f t="shared" si="37"/>
        <v>3</v>
      </c>
      <c r="F57" s="3">
        <f t="shared" si="38"/>
        <v>4.3859649122807018E-4</v>
      </c>
      <c r="G57" s="2">
        <v>0.5</v>
      </c>
      <c r="H57" s="3">
        <f t="shared" si="39"/>
        <v>2.1905805038335158E-3</v>
      </c>
      <c r="I57" s="3">
        <f t="shared" si="40"/>
        <v>0.99780941949616653</v>
      </c>
      <c r="J57" s="5">
        <f t="shared" si="47"/>
        <v>99627.801264836031</v>
      </c>
      <c r="K57" s="5">
        <f t="shared" si="41"/>
        <v>218.24271909054991</v>
      </c>
      <c r="L57" s="5">
        <f t="shared" si="42"/>
        <v>497593.39952645381</v>
      </c>
      <c r="M57" s="5">
        <f t="shared" si="32"/>
        <v>6560382.7884884207</v>
      </c>
      <c r="N57" s="33">
        <f t="shared" si="43"/>
        <v>65.848916720035348</v>
      </c>
      <c r="O57" s="4"/>
      <c r="Q57" s="27" t="s">
        <v>40</v>
      </c>
      <c r="R57" s="29">
        <f t="shared" si="33"/>
        <v>99627.801264836031</v>
      </c>
      <c r="S57" s="29">
        <f t="shared" si="34"/>
        <v>497593.39952645381</v>
      </c>
      <c r="T57" s="35">
        <f t="shared" si="35"/>
        <v>65.848916720035348</v>
      </c>
      <c r="U57" s="42">
        <v>0.96170886472285344</v>
      </c>
      <c r="V57" s="43">
        <f>1-U57</f>
        <v>3.829113527714656E-2</v>
      </c>
      <c r="W57" s="29">
        <f t="shared" si="44"/>
        <v>478539.98335217114</v>
      </c>
      <c r="X57" s="29">
        <f t="shared" si="36"/>
        <v>5739266.9138183314</v>
      </c>
      <c r="Y57" s="35">
        <f t="shared" si="45"/>
        <v>57.607081968635448</v>
      </c>
      <c r="Z57" s="36">
        <f t="shared" si="46"/>
        <v>8.2418347513998995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6857</v>
      </c>
      <c r="E58" s="49">
        <f t="shared" si="37"/>
        <v>5</v>
      </c>
      <c r="F58" s="3">
        <f t="shared" si="38"/>
        <v>7.2918185795537403E-4</v>
      </c>
      <c r="G58" s="2">
        <v>0.5</v>
      </c>
      <c r="H58" s="3">
        <f t="shared" si="39"/>
        <v>3.6392750564087631E-3</v>
      </c>
      <c r="I58" s="3">
        <f t="shared" si="40"/>
        <v>0.99636072494359129</v>
      </c>
      <c r="J58" s="5">
        <f t="shared" si="47"/>
        <v>99409.558545745487</v>
      </c>
      <c r="K58" s="5">
        <f t="shared" si="41"/>
        <v>361.77872678413814</v>
      </c>
      <c r="L58" s="5">
        <f t="shared" si="42"/>
        <v>496143.3459117671</v>
      </c>
      <c r="M58" s="5">
        <f t="shared" si="32"/>
        <v>6062789.3889619671</v>
      </c>
      <c r="N58" s="33">
        <f t="shared" si="43"/>
        <v>60.987992278147395</v>
      </c>
      <c r="O58" s="4"/>
      <c r="Q58" s="27" t="s">
        <v>42</v>
      </c>
      <c r="R58" s="29">
        <f t="shared" si="33"/>
        <v>99409.558545745487</v>
      </c>
      <c r="S58" s="29">
        <f t="shared" si="34"/>
        <v>496143.3459117671</v>
      </c>
      <c r="T58" s="35">
        <f t="shared" si="35"/>
        <v>60.987992278147395</v>
      </c>
      <c r="U58" s="42">
        <v>0.96170886472285344</v>
      </c>
      <c r="V58" s="43">
        <f>1-U58</f>
        <v>3.829113527714656E-2</v>
      </c>
      <c r="W58" s="29">
        <f t="shared" si="44"/>
        <v>477145.4539366035</v>
      </c>
      <c r="X58" s="29">
        <f t="shared" si="36"/>
        <v>5260726.9304661602</v>
      </c>
      <c r="Y58" s="35">
        <f t="shared" si="45"/>
        <v>52.919729324070197</v>
      </c>
      <c r="Z58" s="36">
        <f t="shared" si="46"/>
        <v>8.0682629540771984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7193</v>
      </c>
      <c r="E59" s="49">
        <f t="shared" si="37"/>
        <v>9</v>
      </c>
      <c r="F59" s="3">
        <f t="shared" si="38"/>
        <v>1.2512164604476575E-3</v>
      </c>
      <c r="G59" s="2">
        <v>0.5</v>
      </c>
      <c r="H59" s="3">
        <f t="shared" si="39"/>
        <v>6.2365740419929325E-3</v>
      </c>
      <c r="I59" s="3">
        <f t="shared" si="40"/>
        <v>0.99376342595800704</v>
      </c>
      <c r="J59" s="5">
        <f t="shared" si="47"/>
        <v>99047.779818961353</v>
      </c>
      <c r="K59" s="5">
        <f t="shared" si="41"/>
        <v>617.71881253596587</v>
      </c>
      <c r="L59" s="5">
        <f t="shared" si="42"/>
        <v>493694.60206346679</v>
      </c>
      <c r="M59" s="5">
        <f t="shared" si="32"/>
        <v>5566646.0430501997</v>
      </c>
      <c r="N59" s="33">
        <f t="shared" si="43"/>
        <v>56.201623632804953</v>
      </c>
      <c r="O59" s="4"/>
      <c r="Q59" s="27" t="s">
        <v>44</v>
      </c>
      <c r="R59" s="29">
        <f t="shared" si="33"/>
        <v>99047.779818961353</v>
      </c>
      <c r="S59" s="29">
        <f t="shared" si="34"/>
        <v>493694.60206346679</v>
      </c>
      <c r="T59" s="35">
        <f t="shared" si="35"/>
        <v>56.201623632804953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475473.16820591892</v>
      </c>
      <c r="X59" s="29">
        <f t="shared" si="36"/>
        <v>4783581.4765295563</v>
      </c>
      <c r="Y59" s="35">
        <f t="shared" si="45"/>
        <v>48.295696130422549</v>
      </c>
      <c r="Z59" s="36">
        <f t="shared" si="46"/>
        <v>7.9059275023824043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8906</v>
      </c>
      <c r="E60" s="49">
        <f t="shared" si="37"/>
        <v>17</v>
      </c>
      <c r="F60" s="3">
        <f t="shared" si="38"/>
        <v>1.9088255108915338E-3</v>
      </c>
      <c r="G60" s="2">
        <v>0.5</v>
      </c>
      <c r="H60" s="3">
        <f t="shared" si="39"/>
        <v>9.4987986813432415E-3</v>
      </c>
      <c r="I60" s="3">
        <f t="shared" si="40"/>
        <v>0.99050120131865671</v>
      </c>
      <c r="J60" s="5">
        <f t="shared" si="47"/>
        <v>98430.061006425385</v>
      </c>
      <c r="K60" s="5">
        <f t="shared" si="41"/>
        <v>934.96733369236824</v>
      </c>
      <c r="L60" s="5">
        <f t="shared" si="42"/>
        <v>489812.88669789594</v>
      </c>
      <c r="M60" s="5">
        <f t="shared" si="32"/>
        <v>5072951.440986733</v>
      </c>
      <c r="N60" s="33">
        <f t="shared" si="43"/>
        <v>51.538639609860418</v>
      </c>
      <c r="O60" s="4"/>
      <c r="Q60" s="27" t="s">
        <v>46</v>
      </c>
      <c r="R60" s="29">
        <f t="shared" si="33"/>
        <v>98430.061006425385</v>
      </c>
      <c r="S60" s="29">
        <f t="shared" si="34"/>
        <v>489812.88669789594</v>
      </c>
      <c r="T60" s="35">
        <f t="shared" si="35"/>
        <v>51.538639609860418</v>
      </c>
      <c r="U60" s="42">
        <v>0.95736753435116873</v>
      </c>
      <c r="V60" s="43">
        <f t="shared" si="48"/>
        <v>4.2632465648831275E-2</v>
      </c>
      <c r="W60" s="29">
        <f t="shared" si="44"/>
        <v>468930.95563139301</v>
      </c>
      <c r="X60" s="29">
        <f t="shared" si="36"/>
        <v>4308108.3083236376</v>
      </c>
      <c r="Y60" s="35">
        <f t="shared" si="45"/>
        <v>43.768217394911602</v>
      </c>
      <c r="Z60" s="36">
        <f t="shared" si="46"/>
        <v>7.770422214948816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8736</v>
      </c>
      <c r="E61" s="49">
        <f t="shared" si="37"/>
        <v>19</v>
      </c>
      <c r="F61" s="3">
        <f t="shared" si="38"/>
        <v>2.174908424908425E-3</v>
      </c>
      <c r="G61" s="2">
        <v>0.5</v>
      </c>
      <c r="H61" s="3">
        <f t="shared" si="39"/>
        <v>1.0815734046792281E-2</v>
      </c>
      <c r="I61" s="3">
        <f t="shared" si="40"/>
        <v>0.98918426595320774</v>
      </c>
      <c r="J61" s="5">
        <f t="shared" si="47"/>
        <v>97495.093672733012</v>
      </c>
      <c r="K61" s="5">
        <f t="shared" si="41"/>
        <v>1054.4810040313812</v>
      </c>
      <c r="L61" s="5">
        <f t="shared" si="42"/>
        <v>484839.26585358661</v>
      </c>
      <c r="M61" s="5">
        <f t="shared" si="32"/>
        <v>4583138.5542888371</v>
      </c>
      <c r="N61" s="33">
        <f t="shared" si="43"/>
        <v>47.008914824712136</v>
      </c>
      <c r="O61" s="4"/>
      <c r="Q61" s="27" t="s">
        <v>48</v>
      </c>
      <c r="R61" s="29">
        <f t="shared" si="33"/>
        <v>97495.093672733012</v>
      </c>
      <c r="S61" s="29">
        <f t="shared" si="34"/>
        <v>484839.26585358661</v>
      </c>
      <c r="T61" s="35">
        <f t="shared" si="35"/>
        <v>47.008914824712136</v>
      </c>
      <c r="U61" s="42">
        <v>0.95681081085376496</v>
      </c>
      <c r="V61" s="43">
        <f t="shared" si="48"/>
        <v>4.3189189146235041E-2</v>
      </c>
      <c r="W61" s="29">
        <f t="shared" si="44"/>
        <v>463899.45109511435</v>
      </c>
      <c r="X61" s="29">
        <f t="shared" si="36"/>
        <v>3839177.3526922446</v>
      </c>
      <c r="Y61" s="35">
        <f t="shared" si="45"/>
        <v>39.378159536719011</v>
      </c>
      <c r="Z61" s="36">
        <f t="shared" si="46"/>
        <v>7.6307552879931251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8289</v>
      </c>
      <c r="E62" s="49">
        <f t="shared" si="37"/>
        <v>32</v>
      </c>
      <c r="F62" s="3">
        <f t="shared" si="38"/>
        <v>3.8605380624924597E-3</v>
      </c>
      <c r="G62" s="2">
        <v>0.5</v>
      </c>
      <c r="H62" s="3">
        <f t="shared" si="39"/>
        <v>1.9118174214362526E-2</v>
      </c>
      <c r="I62" s="3">
        <f t="shared" si="40"/>
        <v>0.98088182578563743</v>
      </c>
      <c r="J62" s="5">
        <f t="shared" si="47"/>
        <v>96440.612668701637</v>
      </c>
      <c r="K62" s="5">
        <f t="shared" si="41"/>
        <v>1843.7684343400956</v>
      </c>
      <c r="L62" s="5">
        <f t="shared" si="42"/>
        <v>477593.64225765795</v>
      </c>
      <c r="M62" s="5">
        <f t="shared" si="32"/>
        <v>4098299.2884352505</v>
      </c>
      <c r="N62" s="33">
        <f t="shared" si="43"/>
        <v>42.495574997163956</v>
      </c>
      <c r="O62" s="4"/>
      <c r="Q62" s="27" t="s">
        <v>50</v>
      </c>
      <c r="R62" s="29">
        <f t="shared" si="33"/>
        <v>96440.612668701637</v>
      </c>
      <c r="S62" s="29">
        <f t="shared" si="34"/>
        <v>477593.64225765795</v>
      </c>
      <c r="T62" s="35">
        <f t="shared" si="35"/>
        <v>42.495574997163956</v>
      </c>
      <c r="U62" s="42">
        <v>0.94800928093814252</v>
      </c>
      <c r="V62" s="43">
        <f t="shared" si="48"/>
        <v>5.1990719061857482E-2</v>
      </c>
      <c r="W62" s="29">
        <f t="shared" si="44"/>
        <v>452763.20537731081</v>
      </c>
      <c r="X62" s="29">
        <f t="shared" si="36"/>
        <v>3375277.9015971301</v>
      </c>
      <c r="Y62" s="35">
        <f t="shared" si="45"/>
        <v>34.99851160415249</v>
      </c>
      <c r="Z62" s="36">
        <f t="shared" si="46"/>
        <v>7.4970633930114658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9435</v>
      </c>
      <c r="E63" s="49">
        <f t="shared" si="37"/>
        <v>59</v>
      </c>
      <c r="F63" s="3">
        <f t="shared" si="38"/>
        <v>6.2533121356650768E-3</v>
      </c>
      <c r="G63" s="2">
        <v>0.5</v>
      </c>
      <c r="H63" s="3">
        <f t="shared" si="39"/>
        <v>3.0785285677015387E-2</v>
      </c>
      <c r="I63" s="3">
        <f t="shared" si="40"/>
        <v>0.96921471432298456</v>
      </c>
      <c r="J63" s="5">
        <f t="shared" si="47"/>
        <v>94596.844234361532</v>
      </c>
      <c r="K63" s="5">
        <f t="shared" si="41"/>
        <v>2912.1908738989455</v>
      </c>
      <c r="L63" s="5">
        <f t="shared" si="42"/>
        <v>465703.74398706027</v>
      </c>
      <c r="M63" s="5">
        <f t="shared" si="32"/>
        <v>3620705.6461775927</v>
      </c>
      <c r="N63" s="33">
        <f t="shared" si="43"/>
        <v>38.27512086140397</v>
      </c>
      <c r="O63" s="4"/>
      <c r="Q63" s="27" t="s">
        <v>52</v>
      </c>
      <c r="R63" s="29">
        <f t="shared" si="33"/>
        <v>94596.844234361532</v>
      </c>
      <c r="S63" s="29">
        <f t="shared" si="34"/>
        <v>465703.74398706027</v>
      </c>
      <c r="T63" s="35">
        <f t="shared" si="35"/>
        <v>38.27512086140397</v>
      </c>
      <c r="U63" s="42">
        <v>0.94216194080535964</v>
      </c>
      <c r="V63" s="43">
        <f t="shared" si="48"/>
        <v>5.7838059194640357E-2</v>
      </c>
      <c r="W63" s="29">
        <f t="shared" si="44"/>
        <v>438768.34327517106</v>
      </c>
      <c r="X63" s="29">
        <f t="shared" si="36"/>
        <v>2922514.6962198191</v>
      </c>
      <c r="Y63" s="35">
        <f t="shared" si="45"/>
        <v>30.894420631827373</v>
      </c>
      <c r="Z63" s="36">
        <f t="shared" si="46"/>
        <v>7.3807002295765969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10443</v>
      </c>
      <c r="E64" s="49">
        <f t="shared" si="37"/>
        <v>54</v>
      </c>
      <c r="F64" s="3">
        <f t="shared" si="38"/>
        <v>5.1709278942832521E-3</v>
      </c>
      <c r="G64" s="2">
        <v>0.5</v>
      </c>
      <c r="H64" s="3">
        <f t="shared" si="39"/>
        <v>2.5524673851389679E-2</v>
      </c>
      <c r="I64" s="3">
        <f t="shared" si="40"/>
        <v>0.97447532614861032</v>
      </c>
      <c r="J64" s="5">
        <f t="shared" si="47"/>
        <v>91684.653360462587</v>
      </c>
      <c r="K64" s="5">
        <f t="shared" si="41"/>
        <v>2340.2208742035264</v>
      </c>
      <c r="L64" s="5">
        <f t="shared" si="42"/>
        <v>452572.71461680409</v>
      </c>
      <c r="M64" s="5">
        <f t="shared" si="32"/>
        <v>3155001.9021905325</v>
      </c>
      <c r="N64" s="33">
        <f t="shared" si="43"/>
        <v>34.411450406934428</v>
      </c>
      <c r="O64" s="4"/>
      <c r="Q64" s="27" t="s">
        <v>54</v>
      </c>
      <c r="R64" s="29">
        <f t="shared" si="33"/>
        <v>91684.653360462587</v>
      </c>
      <c r="S64" s="29">
        <f t="shared" si="34"/>
        <v>452572.71461680409</v>
      </c>
      <c r="T64" s="35">
        <f t="shared" si="35"/>
        <v>34.411450406934428</v>
      </c>
      <c r="U64" s="42">
        <v>0.92489605986448908</v>
      </c>
      <c r="V64" s="43">
        <f t="shared" si="48"/>
        <v>7.5103940135510916E-2</v>
      </c>
      <c r="W64" s="29">
        <f t="shared" si="44"/>
        <v>418582.72055125795</v>
      </c>
      <c r="X64" s="29">
        <f t="shared" si="36"/>
        <v>2483746.3529446479</v>
      </c>
      <c r="Y64" s="35">
        <f t="shared" si="45"/>
        <v>27.09009918137205</v>
      </c>
      <c r="Z64" s="36">
        <f t="shared" si="46"/>
        <v>7.3213512255623776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10877</v>
      </c>
      <c r="E65" s="49">
        <f t="shared" si="37"/>
        <v>84</v>
      </c>
      <c r="F65" s="3">
        <f t="shared" si="38"/>
        <v>7.7227176611197939E-3</v>
      </c>
      <c r="G65" s="2">
        <v>0.5</v>
      </c>
      <c r="H65" s="3">
        <f t="shared" si="39"/>
        <v>3.7882204383512218E-2</v>
      </c>
      <c r="I65" s="3">
        <f t="shared" si="40"/>
        <v>0.9621177956164878</v>
      </c>
      <c r="J65" s="5">
        <f t="shared" si="47"/>
        <v>89344.432486259058</v>
      </c>
      <c r="K65" s="5">
        <f t="shared" si="41"/>
        <v>3384.5640519733743</v>
      </c>
      <c r="L65" s="5">
        <f t="shared" si="42"/>
        <v>438260.75230136188</v>
      </c>
      <c r="M65" s="5">
        <f t="shared" si="32"/>
        <v>2702429.1875737286</v>
      </c>
      <c r="N65" s="33">
        <f t="shared" si="43"/>
        <v>30.247314940294185</v>
      </c>
      <c r="O65" s="4"/>
      <c r="Q65" s="27" t="s">
        <v>56</v>
      </c>
      <c r="R65" s="29">
        <f t="shared" si="33"/>
        <v>89344.432486259058</v>
      </c>
      <c r="S65" s="29">
        <f t="shared" si="34"/>
        <v>438260.75230136188</v>
      </c>
      <c r="T65" s="35">
        <f t="shared" si="35"/>
        <v>30.247314940294185</v>
      </c>
      <c r="U65" s="42">
        <v>0.89970667843387275</v>
      </c>
      <c r="V65" s="43">
        <f t="shared" si="48"/>
        <v>0.10029332156612725</v>
      </c>
      <c r="W65" s="29">
        <f t="shared" si="44"/>
        <v>394306.12574098853</v>
      </c>
      <c r="X65" s="29">
        <f t="shared" si="36"/>
        <v>2065163.6323933899</v>
      </c>
      <c r="Y65" s="35">
        <f t="shared" si="45"/>
        <v>23.11463148765321</v>
      </c>
      <c r="Z65" s="36">
        <f t="shared" si="46"/>
        <v>7.1326834526409755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9808</v>
      </c>
      <c r="E66" s="49">
        <f t="shared" si="37"/>
        <v>82</v>
      </c>
      <c r="F66" s="3">
        <f t="shared" si="38"/>
        <v>8.3605220228384989E-3</v>
      </c>
      <c r="G66" s="2">
        <v>0.5</v>
      </c>
      <c r="H66" s="3">
        <f t="shared" si="39"/>
        <v>4.0946769200039944E-2</v>
      </c>
      <c r="I66" s="3">
        <f t="shared" si="40"/>
        <v>0.95905323079996008</v>
      </c>
      <c r="J66" s="5">
        <f t="shared" si="47"/>
        <v>85959.868434285687</v>
      </c>
      <c r="K66" s="5">
        <f t="shared" si="41"/>
        <v>3519.7788932444951</v>
      </c>
      <c r="L66" s="5">
        <f t="shared" si="42"/>
        <v>420999.89493831713</v>
      </c>
      <c r="M66" s="5">
        <f t="shared" si="32"/>
        <v>2264168.4352723667</v>
      </c>
      <c r="N66" s="33">
        <f t="shared" si="43"/>
        <v>26.339831324931247</v>
      </c>
      <c r="O66" s="4"/>
      <c r="Q66" s="27" t="s">
        <v>58</v>
      </c>
      <c r="R66" s="29">
        <f t="shared" si="33"/>
        <v>85959.868434285687</v>
      </c>
      <c r="S66" s="29">
        <f t="shared" si="34"/>
        <v>420999.89493831713</v>
      </c>
      <c r="T66" s="35">
        <f t="shared" si="35"/>
        <v>26.339831324931247</v>
      </c>
      <c r="U66" s="42">
        <v>0.86438699185239576</v>
      </c>
      <c r="V66" s="43">
        <f t="shared" si="48"/>
        <v>0.13561300814760424</v>
      </c>
      <c r="W66" s="29">
        <f t="shared" si="44"/>
        <v>363906.83275590662</v>
      </c>
      <c r="X66" s="29">
        <f t="shared" si="36"/>
        <v>1670857.5066524013</v>
      </c>
      <c r="Y66" s="35">
        <f t="shared" si="45"/>
        <v>19.437646160774815</v>
      </c>
      <c r="Z66" s="36">
        <f t="shared" si="46"/>
        <v>6.9021851641564318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7760</v>
      </c>
      <c r="E67" s="49">
        <f t="shared" si="37"/>
        <v>83</v>
      </c>
      <c r="F67" s="3">
        <f t="shared" si="38"/>
        <v>1.0695876288659794E-2</v>
      </c>
      <c r="G67" s="2">
        <v>0.5</v>
      </c>
      <c r="H67" s="3">
        <f t="shared" si="39"/>
        <v>5.2086601819893323E-2</v>
      </c>
      <c r="I67" s="3">
        <f t="shared" si="40"/>
        <v>0.94791339818010667</v>
      </c>
      <c r="J67" s="5">
        <f t="shared" si="47"/>
        <v>82440.08954104119</v>
      </c>
      <c r="K67" s="5">
        <f t="shared" si="41"/>
        <v>4294.024117920565</v>
      </c>
      <c r="L67" s="5">
        <f t="shared" si="42"/>
        <v>401465.38741040457</v>
      </c>
      <c r="M67" s="5">
        <f t="shared" si="32"/>
        <v>1843168.5403340496</v>
      </c>
      <c r="N67" s="33">
        <f t="shared" si="43"/>
        <v>22.35767271233329</v>
      </c>
      <c r="O67" s="4"/>
      <c r="Q67" s="27" t="s">
        <v>60</v>
      </c>
      <c r="R67" s="29">
        <f t="shared" si="33"/>
        <v>82440.08954104119</v>
      </c>
      <c r="S67" s="29">
        <f t="shared" si="34"/>
        <v>401465.38741040457</v>
      </c>
      <c r="T67" s="35">
        <f t="shared" si="35"/>
        <v>22.35767271233329</v>
      </c>
      <c r="U67" s="42">
        <v>0.82345390469096191</v>
      </c>
      <c r="V67" s="43">
        <f t="shared" si="48"/>
        <v>0.17654609530903809</v>
      </c>
      <c r="W67" s="29">
        <f t="shared" si="44"/>
        <v>330588.24086136738</v>
      </c>
      <c r="X67" s="29">
        <f t="shared" si="36"/>
        <v>1306950.6738964946</v>
      </c>
      <c r="Y67" s="35">
        <f t="shared" si="45"/>
        <v>15.853338844881465</v>
      </c>
      <c r="Z67" s="36">
        <f t="shared" si="46"/>
        <v>6.504333867451825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6163</v>
      </c>
      <c r="E68" s="49">
        <f t="shared" si="37"/>
        <v>116</v>
      </c>
      <c r="F68" s="3">
        <f t="shared" si="38"/>
        <v>1.8822002271620963E-2</v>
      </c>
      <c r="G68" s="2">
        <v>0.5</v>
      </c>
      <c r="H68" s="3">
        <f t="shared" si="39"/>
        <v>8.9880675654734232E-2</v>
      </c>
      <c r="I68" s="3">
        <f t="shared" si="40"/>
        <v>0.91011932434526577</v>
      </c>
      <c r="J68" s="5">
        <f t="shared" si="47"/>
        <v>78146.065423120628</v>
      </c>
      <c r="K68" s="5">
        <f t="shared" si="41"/>
        <v>7023.8211599891465</v>
      </c>
      <c r="L68" s="5">
        <f t="shared" si="42"/>
        <v>373170.77421563026</v>
      </c>
      <c r="M68" s="5">
        <f t="shared" si="32"/>
        <v>1441703.152923645</v>
      </c>
      <c r="N68" s="33">
        <f t="shared" si="43"/>
        <v>18.448825863689567</v>
      </c>
      <c r="O68" s="4"/>
      <c r="Q68" s="27" t="s">
        <v>62</v>
      </c>
      <c r="R68" s="29">
        <f t="shared" si="33"/>
        <v>78146.065423120628</v>
      </c>
      <c r="S68" s="29">
        <f t="shared" si="34"/>
        <v>373170.77421563026</v>
      </c>
      <c r="T68" s="35">
        <f t="shared" si="35"/>
        <v>18.448825863689567</v>
      </c>
      <c r="U68" s="42">
        <v>0.7557222850963411</v>
      </c>
      <c r="V68" s="43">
        <f t="shared" si="48"/>
        <v>0.2442777149036589</v>
      </c>
      <c r="W68" s="29">
        <f t="shared" si="44"/>
        <v>282013.47022140684</v>
      </c>
      <c r="X68" s="29">
        <f t="shared" si="36"/>
        <v>976362.43303512712</v>
      </c>
      <c r="Y68" s="35">
        <f t="shared" si="45"/>
        <v>12.494070274026315</v>
      </c>
      <c r="Z68" s="36">
        <f t="shared" si="46"/>
        <v>5.954755589663252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4731</v>
      </c>
      <c r="E69" s="49">
        <f t="shared" si="37"/>
        <v>129</v>
      </c>
      <c r="F69" s="3">
        <f t="shared" si="38"/>
        <v>2.7266962587190868E-2</v>
      </c>
      <c r="G69" s="2">
        <v>0.5</v>
      </c>
      <c r="H69" s="3">
        <f t="shared" si="39"/>
        <v>0.12763431285247848</v>
      </c>
      <c r="I69" s="3">
        <f t="shared" si="40"/>
        <v>0.8723656871475215</v>
      </c>
      <c r="J69" s="5">
        <f t="shared" si="47"/>
        <v>71122.244263131477</v>
      </c>
      <c r="K69" s="5">
        <f t="shared" si="41"/>
        <v>9077.6387750509148</v>
      </c>
      <c r="L69" s="5">
        <f t="shared" si="42"/>
        <v>332917.12437803007</v>
      </c>
      <c r="M69" s="5">
        <f t="shared" si="32"/>
        <v>1068532.3787080147</v>
      </c>
      <c r="N69" s="33">
        <f t="shared" si="43"/>
        <v>15.023884436980895</v>
      </c>
      <c r="O69" s="4"/>
      <c r="Q69" s="27" t="s">
        <v>64</v>
      </c>
      <c r="R69" s="29">
        <f t="shared" si="33"/>
        <v>71122.244263131477</v>
      </c>
      <c r="S69" s="29">
        <f t="shared" si="34"/>
        <v>332917.12437803007</v>
      </c>
      <c r="T69" s="35">
        <f t="shared" si="35"/>
        <v>15.023884436980895</v>
      </c>
      <c r="U69" s="42">
        <v>0.69850988448397933</v>
      </c>
      <c r="V69" s="43">
        <f t="shared" si="48"/>
        <v>0.30149011551602067</v>
      </c>
      <c r="W69" s="29">
        <f t="shared" si="44"/>
        <v>232545.90209203635</v>
      </c>
      <c r="X69" s="29">
        <f t="shared" si="36"/>
        <v>694348.96281372022</v>
      </c>
      <c r="Y69" s="35">
        <f t="shared" si="45"/>
        <v>9.7627538333131394</v>
      </c>
      <c r="Z69" s="36">
        <f t="shared" si="46"/>
        <v>5.2611306036677554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3102</v>
      </c>
      <c r="E70" s="49">
        <f t="shared" si="37"/>
        <v>152</v>
      </c>
      <c r="F70" s="3">
        <f t="shared" si="38"/>
        <v>4.9000644745325596E-2</v>
      </c>
      <c r="G70" s="2">
        <v>0.5</v>
      </c>
      <c r="H70" s="3">
        <f t="shared" si="39"/>
        <v>0.21826536473291211</v>
      </c>
      <c r="I70" s="3">
        <f t="shared" si="40"/>
        <v>0.78173463526708786</v>
      </c>
      <c r="J70" s="5">
        <f t="shared" si="47"/>
        <v>62044.60548808056</v>
      </c>
      <c r="K70" s="5">
        <f t="shared" si="41"/>
        <v>13542.188446565544</v>
      </c>
      <c r="L70" s="5">
        <f t="shared" si="42"/>
        <v>276367.55632398895</v>
      </c>
      <c r="M70" s="5">
        <f t="shared" si="32"/>
        <v>735615.25432998454</v>
      </c>
      <c r="N70" s="33">
        <f t="shared" si="43"/>
        <v>11.856232279070646</v>
      </c>
      <c r="O70" s="4"/>
      <c r="Q70" s="27" t="s">
        <v>66</v>
      </c>
      <c r="R70" s="29">
        <f t="shared" si="33"/>
        <v>62044.60548808056</v>
      </c>
      <c r="S70" s="29">
        <f t="shared" si="34"/>
        <v>276367.55632398895</v>
      </c>
      <c r="T70" s="35">
        <f t="shared" si="35"/>
        <v>11.856232279070646</v>
      </c>
      <c r="U70" s="42">
        <v>0.67065690345363116</v>
      </c>
      <c r="V70" s="43">
        <f t="shared" si="48"/>
        <v>0.32934309654636884</v>
      </c>
      <c r="W70" s="29">
        <f t="shared" si="44"/>
        <v>185347.80953929343</v>
      </c>
      <c r="X70" s="29">
        <f t="shared" si="36"/>
        <v>461803.0607216839</v>
      </c>
      <c r="Y70" s="35">
        <f t="shared" si="45"/>
        <v>7.4430815876555334</v>
      </c>
      <c r="Z70" s="36">
        <f t="shared" si="46"/>
        <v>4.4131506914151126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1736</v>
      </c>
      <c r="E71" s="49">
        <f t="shared" si="49"/>
        <v>140</v>
      </c>
      <c r="F71" s="3">
        <f t="shared" si="38"/>
        <v>8.0645161290322578E-2</v>
      </c>
      <c r="G71" s="2">
        <v>0.5</v>
      </c>
      <c r="H71" s="3">
        <f t="shared" si="39"/>
        <v>0.33557046979865768</v>
      </c>
      <c r="I71" s="3">
        <f t="shared" si="40"/>
        <v>0.66442953020134232</v>
      </c>
      <c r="J71" s="5">
        <f t="shared" si="47"/>
        <v>48502.417041515015</v>
      </c>
      <c r="K71" s="5">
        <f t="shared" si="41"/>
        <v>16275.978872991614</v>
      </c>
      <c r="L71" s="5">
        <f t="shared" si="42"/>
        <v>201822.13802509604</v>
      </c>
      <c r="M71" s="5">
        <f>L71+M72</f>
        <v>459247.69800599554</v>
      </c>
      <c r="N71" s="33">
        <f t="shared" si="43"/>
        <v>9.4685528272314432</v>
      </c>
      <c r="O71" s="4"/>
      <c r="Q71" s="27" t="s">
        <v>68</v>
      </c>
      <c r="R71" s="29">
        <f t="shared" si="33"/>
        <v>48502.417041515015</v>
      </c>
      <c r="S71" s="29">
        <f t="shared" si="34"/>
        <v>201822.13802509604</v>
      </c>
      <c r="T71" s="35">
        <f t="shared" si="35"/>
        <v>9.4685528272314432</v>
      </c>
      <c r="U71" s="42">
        <v>0.63527807449444496</v>
      </c>
      <c r="V71" s="43">
        <f t="shared" si="48"/>
        <v>0.36472192550555504</v>
      </c>
      <c r="W71" s="29">
        <f t="shared" si="44"/>
        <v>128213.17923493512</v>
      </c>
      <c r="X71" s="29">
        <f>X72+W71</f>
        <v>276455.25118239044</v>
      </c>
      <c r="Y71" s="35">
        <f t="shared" si="45"/>
        <v>5.6998242158893264</v>
      </c>
      <c r="Z71" s="36">
        <f t="shared" si="46"/>
        <v>3.7687286113421168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1334</v>
      </c>
      <c r="E72" s="50">
        <f t="shared" si="49"/>
        <v>167</v>
      </c>
      <c r="F72" s="17">
        <f t="shared" si="38"/>
        <v>0.12518740629685157</v>
      </c>
      <c r="G72" s="12"/>
      <c r="H72" s="17">
        <v>1</v>
      </c>
      <c r="I72" s="17">
        <f t="shared" si="40"/>
        <v>0</v>
      </c>
      <c r="J72" s="21">
        <f t="shared" si="47"/>
        <v>32226.4381685234</v>
      </c>
      <c r="K72" s="21">
        <f t="shared" si="41"/>
        <v>32226.4381685234</v>
      </c>
      <c r="L72" s="21">
        <f>K72/F72</f>
        <v>257425.5599808995</v>
      </c>
      <c r="M72" s="21">
        <f>L72</f>
        <v>257425.5599808995</v>
      </c>
      <c r="N72" s="34">
        <f t="shared" si="43"/>
        <v>7.9880239520958085</v>
      </c>
      <c r="O72" s="4"/>
      <c r="Q72" s="30" t="s">
        <v>69</v>
      </c>
      <c r="R72" s="31">
        <f t="shared" si="33"/>
        <v>32226.4381685234</v>
      </c>
      <c r="S72" s="31">
        <f t="shared" si="34"/>
        <v>257425.5599808995</v>
      </c>
      <c r="T72" s="38">
        <f t="shared" si="35"/>
        <v>7.9880239520958085</v>
      </c>
      <c r="U72" s="44">
        <v>0.57586384179742911</v>
      </c>
      <c r="V72" s="45">
        <f t="shared" si="48"/>
        <v>0.42413615820257089</v>
      </c>
      <c r="W72" s="31">
        <f t="shared" si="44"/>
        <v>148242.07194745532</v>
      </c>
      <c r="X72" s="31">
        <f>W72</f>
        <v>148242.07194745532</v>
      </c>
      <c r="Y72" s="38">
        <f t="shared" si="45"/>
        <v>4.6000141614237755</v>
      </c>
      <c r="Z72" s="37">
        <f t="shared" si="46"/>
        <v>3.388009790672033</v>
      </c>
    </row>
    <row r="73" spans="1:26" s="2" customFormat="1" ht="13.2" x14ac:dyDescent="0.25">
      <c r="B73" s="2" t="s">
        <v>70</v>
      </c>
      <c r="D73" s="25">
        <f>SUM(D54:D72)</f>
        <v>122530</v>
      </c>
      <c r="E73" s="25">
        <f>SUM(E54:E72)</f>
        <v>1154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71.533922286435754</v>
      </c>
      <c r="F78" s="54">
        <f>$Y$4</f>
        <v>64.937215134812504</v>
      </c>
      <c r="G78" s="54">
        <f>E78-F78</f>
        <v>6.5967071516232494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79.974226643938238</v>
      </c>
      <c r="F79" s="54">
        <f>$Y$29</f>
        <v>70.589827085276781</v>
      </c>
      <c r="G79" s="54">
        <f t="shared" ref="G79:G80" si="50">E79-F79</f>
        <v>9.3843995586614568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75.570219777638201</v>
      </c>
      <c r="F80" s="54">
        <f>$Y$54</f>
        <v>66.977436570746804</v>
      </c>
      <c r="G80" s="54">
        <f t="shared" si="50"/>
        <v>8.5927832068913972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FE042-6E15-CF43-AA71-918958FA5C18}">
  <dimension ref="A1:Z80"/>
  <sheetViews>
    <sheetView workbookViewId="0">
      <selection activeCell="H43" sqref="H43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9" t="s">
        <v>87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 x14ac:dyDescent="0.25">
      <c r="A2" s="7"/>
      <c r="B2" s="6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8" t="s">
        <v>15</v>
      </c>
      <c r="V2" s="68" t="s">
        <v>16</v>
      </c>
      <c r="W2" s="69" t="s">
        <v>17</v>
      </c>
      <c r="X2" s="69" t="s">
        <v>18</v>
      </c>
      <c r="Y2" s="70" t="s">
        <v>19</v>
      </c>
      <c r="Z2" s="70" t="s">
        <v>20</v>
      </c>
    </row>
    <row r="3" spans="1:26" s="10" customFormat="1" ht="23.25" customHeight="1" thickBot="1" x14ac:dyDescent="0.35">
      <c r="B3" s="6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69"/>
      <c r="X3" s="69"/>
      <c r="Y3" s="70"/>
      <c r="Z3" s="70"/>
    </row>
    <row r="4" spans="1:26" s="2" customFormat="1" x14ac:dyDescent="0.25">
      <c r="A4" s="2">
        <v>1</v>
      </c>
      <c r="B4" s="1">
        <v>0</v>
      </c>
      <c r="C4" s="1">
        <v>1</v>
      </c>
      <c r="D4">
        <v>383</v>
      </c>
      <c r="E4" s="55">
        <v>1</v>
      </c>
      <c r="F4" s="3">
        <f>E4/D4</f>
        <v>2.6109660574412533E-3</v>
      </c>
      <c r="G4" s="2">
        <v>0.3</v>
      </c>
      <c r="H4" s="18">
        <f>C4*F4/(1+(1-G4)*C4*F4)</f>
        <v>2.6062027625749283E-3</v>
      </c>
      <c r="I4" s="18">
        <f>1-H4</f>
        <v>0.99739379723742505</v>
      </c>
      <c r="J4" s="41">
        <v>100000</v>
      </c>
      <c r="K4" s="20">
        <f>J4*H4</f>
        <v>260.62027625749283</v>
      </c>
      <c r="L4" s="20">
        <f>C4*(J5+G4*K4)</f>
        <v>99817.56580661975</v>
      </c>
      <c r="M4" s="5">
        <f t="shared" ref="M4:M20" si="0">L4+M5</f>
        <v>7213608.8666818943</v>
      </c>
      <c r="N4" s="32">
        <f>M4/J4</f>
        <v>72.136088666818949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99817.56580661975</v>
      </c>
      <c r="T4" s="35">
        <f t="shared" ref="T4:T22" si="3">N4</f>
        <v>72.136088666818949</v>
      </c>
      <c r="U4" s="42">
        <v>0.96680194174873568</v>
      </c>
      <c r="V4" s="43">
        <f>1-U4</f>
        <v>3.3198058251264317E-2</v>
      </c>
      <c r="W4" s="29">
        <f>S4*U4</f>
        <v>96503.816442472176</v>
      </c>
      <c r="X4" s="29">
        <f t="shared" ref="X4:X20" si="4">X5+W4</f>
        <v>6524427.2491461318</v>
      </c>
      <c r="Y4" s="40">
        <f>X4/R4</f>
        <v>65.244272491461317</v>
      </c>
      <c r="Z4" s="36">
        <f>T4-Y4</f>
        <v>6.8918161753576328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1798</v>
      </c>
      <c r="E5" s="55">
        <v>2</v>
      </c>
      <c r="F5" s="3">
        <f t="shared" ref="F5:F22" si="5">E5/D5</f>
        <v>1.1123470522803114E-3</v>
      </c>
      <c r="G5" s="2">
        <v>0.4</v>
      </c>
      <c r="H5" s="3">
        <f t="shared" ref="H5:H21" si="6">C5*F5/(1+(1-G5)*C5*F5)</f>
        <v>4.4375416019525179E-3</v>
      </c>
      <c r="I5" s="3">
        <f t="shared" ref="I5:I22" si="7">1-H5</f>
        <v>0.99556245839804747</v>
      </c>
      <c r="J5" s="5">
        <f>I4*J4</f>
        <v>99739.379723742502</v>
      </c>
      <c r="K5" s="5">
        <f t="shared" ref="K5:K22" si="8">J5*H5</f>
        <v>442.59764687704677</v>
      </c>
      <c r="L5" s="5">
        <f t="shared" ref="L5:L21" si="9">C5*(J6+G5*K5)</f>
        <v>397895.28454246506</v>
      </c>
      <c r="M5" s="5">
        <f t="shared" si="0"/>
        <v>7113791.3008752745</v>
      </c>
      <c r="N5" s="33">
        <f t="shared" ref="N5:N22" si="10">M5/J5</f>
        <v>71.323797286277582</v>
      </c>
      <c r="O5" s="4"/>
      <c r="Q5" s="27" t="s">
        <v>36</v>
      </c>
      <c r="R5" s="29">
        <f t="shared" si="1"/>
        <v>99739.379723742502</v>
      </c>
      <c r="S5" s="29">
        <f t="shared" si="2"/>
        <v>397895.28454246506</v>
      </c>
      <c r="T5" s="35">
        <f t="shared" si="3"/>
        <v>71.323797286277582</v>
      </c>
      <c r="U5" s="42">
        <v>0.96680194174873568</v>
      </c>
      <c r="V5" s="43">
        <f>1-U5</f>
        <v>3.3198058251264317E-2</v>
      </c>
      <c r="W5" s="29">
        <f t="shared" ref="W5:W22" si="11">S5*U5</f>
        <v>384685.9337083209</v>
      </c>
      <c r="X5" s="29">
        <f t="shared" si="4"/>
        <v>6427923.4327036599</v>
      </c>
      <c r="Y5" s="35">
        <f t="shared" ref="Y5:Y22" si="12">X5/R5</f>
        <v>64.447196789349221</v>
      </c>
      <c r="Z5" s="36">
        <f t="shared" ref="Z5:Z22" si="13">T5-Y5</f>
        <v>6.8766004969283614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2859</v>
      </c>
      <c r="E6" s="55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99296.782076865449</v>
      </c>
      <c r="K6" s="5">
        <f t="shared" si="8"/>
        <v>0</v>
      </c>
      <c r="L6" s="5">
        <f t="shared" si="9"/>
        <v>496483.91038432723</v>
      </c>
      <c r="M6" s="5">
        <f t="shared" si="0"/>
        <v>6715896.0163328098</v>
      </c>
      <c r="N6" s="33">
        <f t="shared" si="10"/>
        <v>67.634578642579243</v>
      </c>
      <c r="O6" s="4"/>
      <c r="Q6" s="27" t="s">
        <v>38</v>
      </c>
      <c r="R6" s="29">
        <f t="shared" si="1"/>
        <v>99296.782076865449</v>
      </c>
      <c r="S6" s="29">
        <f t="shared" si="2"/>
        <v>496483.91038432723</v>
      </c>
      <c r="T6" s="35">
        <f t="shared" si="3"/>
        <v>67.634578642579243</v>
      </c>
      <c r="U6" s="42">
        <v>0.96680194174873568</v>
      </c>
      <c r="V6" s="43">
        <f>1-U6</f>
        <v>3.3198058251264317E-2</v>
      </c>
      <c r="W6" s="29">
        <f t="shared" si="11"/>
        <v>480001.60860657285</v>
      </c>
      <c r="X6" s="29">
        <f t="shared" si="4"/>
        <v>6043237.4989953386</v>
      </c>
      <c r="Y6" s="35">
        <f t="shared" si="12"/>
        <v>60.860355920872443</v>
      </c>
      <c r="Z6" s="36">
        <f t="shared" si="13"/>
        <v>6.7742227217067992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3519</v>
      </c>
      <c r="E7" s="55">
        <v>2</v>
      </c>
      <c r="F7" s="3">
        <f t="shared" si="5"/>
        <v>5.6834327934072179E-4</v>
      </c>
      <c r="G7" s="2">
        <v>0.5</v>
      </c>
      <c r="H7" s="3">
        <f t="shared" si="6"/>
        <v>2.8376844494892163E-3</v>
      </c>
      <c r="I7" s="3">
        <f t="shared" si="7"/>
        <v>0.99716231555051082</v>
      </c>
      <c r="J7" s="5">
        <f t="shared" si="14"/>
        <v>99296.782076865449</v>
      </c>
      <c r="K7" s="5">
        <f t="shared" si="8"/>
        <v>281.77293438384061</v>
      </c>
      <c r="L7" s="5">
        <f t="shared" si="9"/>
        <v>495779.4780483676</v>
      </c>
      <c r="M7" s="5">
        <f t="shared" si="0"/>
        <v>6219412.1059484826</v>
      </c>
      <c r="N7" s="33">
        <f t="shared" si="10"/>
        <v>62.63457864257925</v>
      </c>
      <c r="O7" s="4"/>
      <c r="Q7" s="27" t="s">
        <v>40</v>
      </c>
      <c r="R7" s="29">
        <f t="shared" si="1"/>
        <v>99296.782076865449</v>
      </c>
      <c r="S7" s="29">
        <f t="shared" si="2"/>
        <v>495779.4780483676</v>
      </c>
      <c r="T7" s="35">
        <f t="shared" si="3"/>
        <v>62.63457864257925</v>
      </c>
      <c r="U7" s="42">
        <v>0.96680194174873568</v>
      </c>
      <c r="V7" s="43">
        <f>1-U7</f>
        <v>3.3198058251264317E-2</v>
      </c>
      <c r="W7" s="29">
        <f t="shared" si="11"/>
        <v>479320.56205633649</v>
      </c>
      <c r="X7" s="29">
        <f t="shared" si="4"/>
        <v>5563235.8903887654</v>
      </c>
      <c r="Y7" s="35">
        <f t="shared" si="12"/>
        <v>56.026346212128757</v>
      </c>
      <c r="Z7" s="36">
        <f t="shared" si="13"/>
        <v>6.6082324304504922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3498</v>
      </c>
      <c r="E8" s="55">
        <v>7</v>
      </c>
      <c r="F8" s="3">
        <f t="shared" si="5"/>
        <v>2.001143510577473E-3</v>
      </c>
      <c r="G8" s="2">
        <v>0.5</v>
      </c>
      <c r="H8" s="3">
        <f t="shared" si="6"/>
        <v>9.9559095434504346E-3</v>
      </c>
      <c r="I8" s="3">
        <f t="shared" si="7"/>
        <v>0.99004409045654962</v>
      </c>
      <c r="J8" s="5">
        <f t="shared" si="14"/>
        <v>99015.009142481606</v>
      </c>
      <c r="K8" s="5">
        <f t="shared" si="8"/>
        <v>985.78447446646464</v>
      </c>
      <c r="L8" s="5">
        <f t="shared" si="9"/>
        <v>492610.58452624187</v>
      </c>
      <c r="M8" s="5">
        <f t="shared" si="0"/>
        <v>5723632.6279001152</v>
      </c>
      <c r="N8" s="33">
        <f t="shared" si="10"/>
        <v>57.805707210144931</v>
      </c>
      <c r="O8" s="4"/>
      <c r="Q8" s="27" t="s">
        <v>42</v>
      </c>
      <c r="R8" s="29">
        <f t="shared" si="1"/>
        <v>99015.009142481606</v>
      </c>
      <c r="S8" s="29">
        <f t="shared" si="2"/>
        <v>492610.58452624187</v>
      </c>
      <c r="T8" s="35">
        <f t="shared" si="3"/>
        <v>57.805707210144931</v>
      </c>
      <c r="U8" s="42">
        <v>0.96680194174873568</v>
      </c>
      <c r="V8" s="43">
        <f>1-U8</f>
        <v>3.3198058251264317E-2</v>
      </c>
      <c r="W8" s="29">
        <f t="shared" si="11"/>
        <v>476256.86964595033</v>
      </c>
      <c r="X8" s="29">
        <f t="shared" si="4"/>
        <v>5083915.3283324288</v>
      </c>
      <c r="Y8" s="35">
        <f t="shared" si="12"/>
        <v>51.344895812883536</v>
      </c>
      <c r="Z8" s="36">
        <f t="shared" si="13"/>
        <v>6.460811397261395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3413</v>
      </c>
      <c r="E9" s="55">
        <v>9</v>
      </c>
      <c r="F9" s="3">
        <f t="shared" si="5"/>
        <v>2.6369762672135951E-3</v>
      </c>
      <c r="G9" s="2">
        <v>0.5</v>
      </c>
      <c r="H9" s="3">
        <f t="shared" si="6"/>
        <v>1.3098530053849512E-2</v>
      </c>
      <c r="I9" s="3">
        <f t="shared" si="7"/>
        <v>0.98690146994615047</v>
      </c>
      <c r="J9" s="5">
        <f t="shared" si="14"/>
        <v>98029.224668015144</v>
      </c>
      <c r="K9" s="5">
        <f t="shared" si="8"/>
        <v>1284.0387454695624</v>
      </c>
      <c r="L9" s="5">
        <f t="shared" si="9"/>
        <v>486936.02647640184</v>
      </c>
      <c r="M9" s="5">
        <f t="shared" si="0"/>
        <v>5231022.0433738735</v>
      </c>
      <c r="N9" s="33">
        <f t="shared" si="10"/>
        <v>53.36186286374501</v>
      </c>
      <c r="O9" s="4"/>
      <c r="Q9" s="27" t="s">
        <v>44</v>
      </c>
      <c r="R9" s="29">
        <f t="shared" si="1"/>
        <v>98029.224668015144</v>
      </c>
      <c r="S9" s="29">
        <f t="shared" si="2"/>
        <v>486936.02647640184</v>
      </c>
      <c r="T9" s="35">
        <f t="shared" si="3"/>
        <v>53.36186286374501</v>
      </c>
      <c r="U9" s="42">
        <v>0.9555940589531835</v>
      </c>
      <c r="V9" s="43">
        <f t="shared" ref="V9:V22" si="15">1-U9</f>
        <v>4.4405941046816499E-2</v>
      </c>
      <c r="W9" s="29">
        <f t="shared" si="11"/>
        <v>465313.17399111966</v>
      </c>
      <c r="X9" s="29">
        <f t="shared" si="4"/>
        <v>4607658.4586864784</v>
      </c>
      <c r="Y9" s="35">
        <f t="shared" si="12"/>
        <v>47.002906268928797</v>
      </c>
      <c r="Z9" s="36">
        <f t="shared" si="13"/>
        <v>6.3589565948162132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4433</v>
      </c>
      <c r="E10" s="55">
        <v>12</v>
      </c>
      <c r="F10" s="3">
        <f t="shared" si="5"/>
        <v>2.7069704489059328E-3</v>
      </c>
      <c r="G10" s="2">
        <v>0.5</v>
      </c>
      <c r="H10" s="3">
        <f t="shared" si="6"/>
        <v>1.3443871835088507E-2</v>
      </c>
      <c r="I10" s="3">
        <f t="shared" si="7"/>
        <v>0.98655612816491145</v>
      </c>
      <c r="J10" s="5">
        <f t="shared" si="14"/>
        <v>96745.185922545585</v>
      </c>
      <c r="K10" s="5">
        <f t="shared" si="8"/>
        <v>1300.6298802045117</v>
      </c>
      <c r="L10" s="5">
        <f t="shared" si="9"/>
        <v>480474.3549122166</v>
      </c>
      <c r="M10" s="5">
        <f t="shared" si="0"/>
        <v>4744086.0168974716</v>
      </c>
      <c r="N10" s="33">
        <f t="shared" si="10"/>
        <v>49.036920769324873</v>
      </c>
      <c r="O10" s="4"/>
      <c r="Q10" s="27" t="s">
        <v>46</v>
      </c>
      <c r="R10" s="29">
        <f t="shared" si="1"/>
        <v>96745.185922545585</v>
      </c>
      <c r="S10" s="29">
        <f t="shared" si="2"/>
        <v>480474.3549122166</v>
      </c>
      <c r="T10" s="35">
        <f t="shared" si="3"/>
        <v>49.036920769324873</v>
      </c>
      <c r="U10" s="42">
        <v>0.96363095511775332</v>
      </c>
      <c r="V10" s="43">
        <f t="shared" si="15"/>
        <v>3.6369044882246682E-2</v>
      </c>
      <c r="W10" s="29">
        <f t="shared" si="11"/>
        <v>462999.96153364569</v>
      </c>
      <c r="X10" s="29">
        <f t="shared" si="4"/>
        <v>4142345.2846953589</v>
      </c>
      <c r="Y10" s="35">
        <f t="shared" si="12"/>
        <v>42.817068830812211</v>
      </c>
      <c r="Z10" s="36">
        <f t="shared" si="13"/>
        <v>6.2198519385126616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4612</v>
      </c>
      <c r="E11" s="55">
        <v>19</v>
      </c>
      <c r="F11" s="3">
        <f t="shared" si="5"/>
        <v>4.1196877710320901E-3</v>
      </c>
      <c r="G11" s="2">
        <v>0.5</v>
      </c>
      <c r="H11" s="3">
        <f t="shared" si="6"/>
        <v>2.0388453696748576E-2</v>
      </c>
      <c r="I11" s="3">
        <f t="shared" si="7"/>
        <v>0.97961154630325142</v>
      </c>
      <c r="J11" s="5">
        <f t="shared" si="14"/>
        <v>95444.556042341064</v>
      </c>
      <c r="K11" s="5">
        <f t="shared" si="8"/>
        <v>1945.9669114759954</v>
      </c>
      <c r="L11" s="5">
        <f t="shared" si="9"/>
        <v>472357.86293301533</v>
      </c>
      <c r="M11" s="5">
        <f t="shared" si="0"/>
        <v>4263611.6619852548</v>
      </c>
      <c r="N11" s="33">
        <f t="shared" si="10"/>
        <v>44.671082760276384</v>
      </c>
      <c r="O11" s="4"/>
      <c r="Q11" s="27" t="s">
        <v>48</v>
      </c>
      <c r="R11" s="29">
        <f t="shared" si="1"/>
        <v>95444.556042341064</v>
      </c>
      <c r="S11" s="29">
        <f t="shared" si="2"/>
        <v>472357.86293301533</v>
      </c>
      <c r="T11" s="35">
        <f t="shared" si="3"/>
        <v>44.671082760276384</v>
      </c>
      <c r="U11" s="42">
        <v>0.96005435016735896</v>
      </c>
      <c r="V11" s="43">
        <f t="shared" si="15"/>
        <v>3.9945649832641039E-2</v>
      </c>
      <c r="W11" s="29">
        <f t="shared" si="11"/>
        <v>453489.22114459844</v>
      </c>
      <c r="X11" s="29">
        <f t="shared" si="4"/>
        <v>3679345.3231617133</v>
      </c>
      <c r="Y11" s="35">
        <f t="shared" si="12"/>
        <v>38.549556682200752</v>
      </c>
      <c r="Z11" s="36">
        <f t="shared" si="13"/>
        <v>6.1215260780756324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4152</v>
      </c>
      <c r="E12" s="55">
        <v>21</v>
      </c>
      <c r="F12" s="3">
        <f t="shared" si="5"/>
        <v>5.0578034682080926E-3</v>
      </c>
      <c r="G12" s="2">
        <v>0.5</v>
      </c>
      <c r="H12" s="3">
        <f t="shared" si="6"/>
        <v>2.4973242953977882E-2</v>
      </c>
      <c r="I12" s="3">
        <f t="shared" si="7"/>
        <v>0.97502675704602215</v>
      </c>
      <c r="J12" s="5">
        <f t="shared" si="14"/>
        <v>93498.589130865075</v>
      </c>
      <c r="K12" s="5">
        <f t="shared" si="8"/>
        <v>2334.9629822192492</v>
      </c>
      <c r="L12" s="5">
        <f t="shared" si="9"/>
        <v>461655.53819877724</v>
      </c>
      <c r="M12" s="5">
        <f t="shared" si="0"/>
        <v>3791253.7990522394</v>
      </c>
      <c r="N12" s="33">
        <f t="shared" si="10"/>
        <v>40.548780835032922</v>
      </c>
      <c r="O12" s="4"/>
      <c r="Q12" s="27" t="s">
        <v>50</v>
      </c>
      <c r="R12" s="29">
        <f t="shared" si="1"/>
        <v>93498.589130865075</v>
      </c>
      <c r="S12" s="29">
        <f t="shared" si="2"/>
        <v>461655.53819877724</v>
      </c>
      <c r="T12" s="35">
        <f t="shared" si="3"/>
        <v>40.548780835032922</v>
      </c>
      <c r="U12" s="42">
        <v>0.94127750867207383</v>
      </c>
      <c r="V12" s="43">
        <f t="shared" si="15"/>
        <v>5.8722491327926174E-2</v>
      </c>
      <c r="W12" s="29">
        <f t="shared" si="11"/>
        <v>434545.97486041044</v>
      </c>
      <c r="X12" s="29">
        <f t="shared" si="4"/>
        <v>3225856.1020171149</v>
      </c>
      <c r="Y12" s="35">
        <f t="shared" si="12"/>
        <v>34.501655393987313</v>
      </c>
      <c r="Z12" s="36">
        <f t="shared" si="13"/>
        <v>6.0471254410456083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4647</v>
      </c>
      <c r="E13" s="55">
        <v>36</v>
      </c>
      <c r="F13" s="3">
        <f t="shared" si="5"/>
        <v>7.7469335054874116E-3</v>
      </c>
      <c r="G13" s="2">
        <v>0.5</v>
      </c>
      <c r="H13" s="3">
        <f t="shared" si="6"/>
        <v>3.799873337555415E-2</v>
      </c>
      <c r="I13" s="3">
        <f t="shared" si="7"/>
        <v>0.96200126662444585</v>
      </c>
      <c r="J13" s="5">
        <f t="shared" si="14"/>
        <v>91163.626148645824</v>
      </c>
      <c r="K13" s="5">
        <f t="shared" si="8"/>
        <v>3464.1023235710891</v>
      </c>
      <c r="L13" s="5">
        <f t="shared" si="9"/>
        <v>447157.87493430136</v>
      </c>
      <c r="M13" s="5">
        <f t="shared" si="0"/>
        <v>3329598.2608534619</v>
      </c>
      <c r="N13" s="33">
        <f t="shared" si="10"/>
        <v>36.523319678228056</v>
      </c>
      <c r="O13" s="4"/>
      <c r="Q13" s="27" t="s">
        <v>52</v>
      </c>
      <c r="R13" s="29">
        <f t="shared" si="1"/>
        <v>91163.626148645824</v>
      </c>
      <c r="S13" s="29">
        <f t="shared" si="2"/>
        <v>447157.87493430136</v>
      </c>
      <c r="T13" s="35">
        <f t="shared" si="3"/>
        <v>36.523319678228056</v>
      </c>
      <c r="U13" s="42">
        <v>0.95386474178345915</v>
      </c>
      <c r="V13" s="43">
        <f t="shared" si="15"/>
        <v>4.6135258216540853E-2</v>
      </c>
      <c r="W13" s="29">
        <f t="shared" si="11"/>
        <v>426528.13091064768</v>
      </c>
      <c r="X13" s="29">
        <f t="shared" si="4"/>
        <v>2791310.1271567042</v>
      </c>
      <c r="Y13" s="35">
        <f t="shared" si="12"/>
        <v>30.618682528110114</v>
      </c>
      <c r="Z13" s="36">
        <f t="shared" si="13"/>
        <v>5.9046371501179422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5112</v>
      </c>
      <c r="E14" s="55">
        <v>44</v>
      </c>
      <c r="F14" s="3">
        <f t="shared" si="5"/>
        <v>8.6071987480438178E-3</v>
      </c>
      <c r="G14" s="2">
        <v>0.5</v>
      </c>
      <c r="H14" s="3">
        <f t="shared" si="6"/>
        <v>4.212945231711987E-2</v>
      </c>
      <c r="I14" s="3">
        <f t="shared" si="7"/>
        <v>0.95787054768288016</v>
      </c>
      <c r="J14" s="5">
        <f t="shared" si="14"/>
        <v>87699.523825074735</v>
      </c>
      <c r="K14" s="5">
        <f t="shared" si="8"/>
        <v>3694.7329072226039</v>
      </c>
      <c r="L14" s="5">
        <f t="shared" si="9"/>
        <v>429260.7868573172</v>
      </c>
      <c r="M14" s="5">
        <f t="shared" si="0"/>
        <v>2882440.3859191607</v>
      </c>
      <c r="N14" s="33">
        <f t="shared" si="10"/>
        <v>32.867229606268666</v>
      </c>
      <c r="O14" s="4"/>
      <c r="Q14" s="27" t="s">
        <v>54</v>
      </c>
      <c r="R14" s="29">
        <f t="shared" si="1"/>
        <v>87699.523825074735</v>
      </c>
      <c r="S14" s="29">
        <f t="shared" si="2"/>
        <v>429260.7868573172</v>
      </c>
      <c r="T14" s="35">
        <f t="shared" si="3"/>
        <v>32.867229606268666</v>
      </c>
      <c r="U14" s="42">
        <v>0.94210046609890041</v>
      </c>
      <c r="V14" s="43">
        <f t="shared" si="15"/>
        <v>5.7899533901099587E-2</v>
      </c>
      <c r="W14" s="29">
        <f t="shared" si="11"/>
        <v>404406.78737625928</v>
      </c>
      <c r="X14" s="29">
        <f t="shared" si="4"/>
        <v>2364781.9962460566</v>
      </c>
      <c r="Y14" s="35">
        <f t="shared" si="12"/>
        <v>26.964593342181029</v>
      </c>
      <c r="Z14" s="36">
        <f t="shared" si="13"/>
        <v>5.9026362640876364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5056</v>
      </c>
      <c r="E15" s="55">
        <v>41</v>
      </c>
      <c r="F15" s="3">
        <f t="shared" si="5"/>
        <v>8.1091772151898733E-3</v>
      </c>
      <c r="G15" s="2">
        <v>0.5</v>
      </c>
      <c r="H15" s="3">
        <f t="shared" si="6"/>
        <v>3.9740234564311333E-2</v>
      </c>
      <c r="I15" s="3">
        <f t="shared" si="7"/>
        <v>0.96025976543568869</v>
      </c>
      <c r="J15" s="5">
        <f t="shared" si="14"/>
        <v>84004.790917852137</v>
      </c>
      <c r="K15" s="5">
        <f t="shared" si="8"/>
        <v>3338.370095601374</v>
      </c>
      <c r="L15" s="5">
        <f t="shared" si="9"/>
        <v>411678.02935025719</v>
      </c>
      <c r="M15" s="5">
        <f t="shared" si="0"/>
        <v>2453179.5990618435</v>
      </c>
      <c r="N15" s="33">
        <f t="shared" si="10"/>
        <v>29.202853459403233</v>
      </c>
      <c r="O15" s="4"/>
      <c r="Q15" s="27" t="s">
        <v>56</v>
      </c>
      <c r="R15" s="29">
        <f t="shared" si="1"/>
        <v>84004.790917852137</v>
      </c>
      <c r="S15" s="29">
        <f t="shared" si="2"/>
        <v>411678.02935025719</v>
      </c>
      <c r="T15" s="35">
        <f t="shared" si="3"/>
        <v>29.202853459403233</v>
      </c>
      <c r="U15" s="42">
        <v>0.91645683631107144</v>
      </c>
      <c r="V15" s="43">
        <f t="shared" si="15"/>
        <v>8.3543163688928557E-2</v>
      </c>
      <c r="W15" s="29">
        <f t="shared" si="11"/>
        <v>377285.14435711311</v>
      </c>
      <c r="X15" s="29">
        <f t="shared" si="4"/>
        <v>1960375.2088697972</v>
      </c>
      <c r="Y15" s="35">
        <f t="shared" si="12"/>
        <v>23.336469116229789</v>
      </c>
      <c r="Z15" s="36">
        <f t="shared" si="13"/>
        <v>5.8663843431734435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4890</v>
      </c>
      <c r="E16" s="55">
        <v>67</v>
      </c>
      <c r="F16" s="3">
        <f t="shared" si="5"/>
        <v>1.3701431492842536E-2</v>
      </c>
      <c r="G16" s="2">
        <v>0.5</v>
      </c>
      <c r="H16" s="3">
        <f t="shared" si="6"/>
        <v>6.6238260009886307E-2</v>
      </c>
      <c r="I16" s="3">
        <f t="shared" si="7"/>
        <v>0.93376173999011369</v>
      </c>
      <c r="J16" s="5">
        <f t="shared" si="14"/>
        <v>80666.420822250759</v>
      </c>
      <c r="K16" s="5">
        <f t="shared" si="8"/>
        <v>5343.2033564911526</v>
      </c>
      <c r="L16" s="5">
        <f t="shared" si="9"/>
        <v>389974.09572002589</v>
      </c>
      <c r="M16" s="5">
        <f t="shared" si="0"/>
        <v>2041501.5697115862</v>
      </c>
      <c r="N16" s="33">
        <f t="shared" si="10"/>
        <v>25.307947828874852</v>
      </c>
      <c r="O16" s="4"/>
      <c r="Q16" s="27" t="s">
        <v>58</v>
      </c>
      <c r="R16" s="29">
        <f t="shared" si="1"/>
        <v>80666.420822250759</v>
      </c>
      <c r="S16" s="29">
        <f t="shared" si="2"/>
        <v>389974.09572002589</v>
      </c>
      <c r="T16" s="35">
        <f t="shared" si="3"/>
        <v>25.307947828874852</v>
      </c>
      <c r="U16" s="42">
        <v>0.8859396016463057</v>
      </c>
      <c r="V16" s="43">
        <f t="shared" si="15"/>
        <v>0.1140603983536943</v>
      </c>
      <c r="W16" s="29">
        <f t="shared" si="11"/>
        <v>345493.49501457805</v>
      </c>
      <c r="X16" s="29">
        <f t="shared" si="4"/>
        <v>1583090.064512684</v>
      </c>
      <c r="Y16" s="35">
        <f t="shared" si="12"/>
        <v>19.62514325509791</v>
      </c>
      <c r="Z16" s="36">
        <f t="shared" si="13"/>
        <v>5.6828045737769415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3737</v>
      </c>
      <c r="E17" s="55">
        <v>57</v>
      </c>
      <c r="F17" s="3">
        <f t="shared" si="5"/>
        <v>1.5252876639015252E-2</v>
      </c>
      <c r="G17" s="2">
        <v>0.5</v>
      </c>
      <c r="H17" s="3">
        <f t="shared" si="6"/>
        <v>7.3463075138548786E-2</v>
      </c>
      <c r="I17" s="3">
        <f t="shared" si="7"/>
        <v>0.92653692486145123</v>
      </c>
      <c r="J17" s="5">
        <f t="shared" si="14"/>
        <v>75323.217465759604</v>
      </c>
      <c r="K17" s="5">
        <f t="shared" si="8"/>
        <v>5533.475184364348</v>
      </c>
      <c r="L17" s="5">
        <f t="shared" si="9"/>
        <v>362782.39936788718</v>
      </c>
      <c r="M17" s="5">
        <f t="shared" si="0"/>
        <v>1651527.4739915603</v>
      </c>
      <c r="N17" s="33">
        <f t="shared" si="10"/>
        <v>21.925875308530347</v>
      </c>
      <c r="O17" s="4"/>
      <c r="Q17" s="27" t="s">
        <v>60</v>
      </c>
      <c r="R17" s="29">
        <f t="shared" si="1"/>
        <v>75323.217465759604</v>
      </c>
      <c r="S17" s="29">
        <f t="shared" si="2"/>
        <v>362782.39936788718</v>
      </c>
      <c r="T17" s="35">
        <f t="shared" si="3"/>
        <v>21.925875308530347</v>
      </c>
      <c r="U17" s="42">
        <v>0.85631920960893304</v>
      </c>
      <c r="V17" s="43">
        <f t="shared" si="15"/>
        <v>0.14368079039106696</v>
      </c>
      <c r="W17" s="29">
        <f t="shared" si="11"/>
        <v>310657.53748674144</v>
      </c>
      <c r="X17" s="29">
        <f t="shared" si="4"/>
        <v>1237596.5694981059</v>
      </c>
      <c r="Y17" s="35">
        <f t="shared" si="12"/>
        <v>16.430479354665007</v>
      </c>
      <c r="Z17" s="36">
        <f t="shared" si="13"/>
        <v>5.4953959538653407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2908</v>
      </c>
      <c r="E18" s="55">
        <v>77</v>
      </c>
      <c r="F18" s="3">
        <f t="shared" si="5"/>
        <v>2.6478679504814306E-2</v>
      </c>
      <c r="G18" s="2">
        <v>0.5</v>
      </c>
      <c r="H18" s="3">
        <f t="shared" si="6"/>
        <v>0.12417352039993551</v>
      </c>
      <c r="I18" s="3">
        <f t="shared" si="7"/>
        <v>0.87582647960006454</v>
      </c>
      <c r="J18" s="5">
        <f t="shared" si="14"/>
        <v>69789.742281395258</v>
      </c>
      <c r="K18" s="5">
        <f t="shared" si="8"/>
        <v>8666.037986885076</v>
      </c>
      <c r="L18" s="5">
        <f t="shared" si="9"/>
        <v>327283.61643976363</v>
      </c>
      <c r="M18" s="5">
        <f t="shared" si="0"/>
        <v>1288745.074623673</v>
      </c>
      <c r="N18" s="33">
        <f t="shared" si="10"/>
        <v>18.466110240490604</v>
      </c>
      <c r="O18" s="4"/>
      <c r="Q18" s="27" t="s">
        <v>62</v>
      </c>
      <c r="R18" s="29">
        <f t="shared" si="1"/>
        <v>69789.742281395258</v>
      </c>
      <c r="S18" s="29">
        <f t="shared" si="2"/>
        <v>327283.61643976363</v>
      </c>
      <c r="T18" s="35">
        <f t="shared" si="3"/>
        <v>18.466110240490604</v>
      </c>
      <c r="U18" s="42">
        <v>0.77613843304153718</v>
      </c>
      <c r="V18" s="43">
        <f t="shared" si="15"/>
        <v>0.22386156695846282</v>
      </c>
      <c r="W18" s="29">
        <f t="shared" si="11"/>
        <v>254017.39322372561</v>
      </c>
      <c r="X18" s="29">
        <f t="shared" si="4"/>
        <v>926939.03201136447</v>
      </c>
      <c r="Y18" s="35">
        <f t="shared" si="12"/>
        <v>13.281880713556818</v>
      </c>
      <c r="Z18" s="36">
        <f t="shared" si="13"/>
        <v>5.1842295269337857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2204</v>
      </c>
      <c r="E19" s="55">
        <v>63</v>
      </c>
      <c r="F19" s="3">
        <f t="shared" si="5"/>
        <v>2.8584392014519056E-2</v>
      </c>
      <c r="G19" s="2">
        <v>0.5</v>
      </c>
      <c r="H19" s="3">
        <f t="shared" si="6"/>
        <v>0.13338979462206227</v>
      </c>
      <c r="I19" s="3">
        <f t="shared" si="7"/>
        <v>0.86661020537793776</v>
      </c>
      <c r="J19" s="5">
        <f t="shared" si="14"/>
        <v>61123.704294510186</v>
      </c>
      <c r="K19" s="5">
        <f t="shared" si="8"/>
        <v>8153.2783623843789</v>
      </c>
      <c r="L19" s="5">
        <f t="shared" si="9"/>
        <v>285235.32556658995</v>
      </c>
      <c r="M19" s="5">
        <f t="shared" si="0"/>
        <v>961461.45818390942</v>
      </c>
      <c r="N19" s="33">
        <f t="shared" si="10"/>
        <v>15.729764242548743</v>
      </c>
      <c r="O19" s="4"/>
      <c r="Q19" s="27" t="s">
        <v>64</v>
      </c>
      <c r="R19" s="29">
        <f t="shared" si="1"/>
        <v>61123.704294510186</v>
      </c>
      <c r="S19" s="29">
        <f t="shared" si="2"/>
        <v>285235.32556658995</v>
      </c>
      <c r="T19" s="35">
        <f t="shared" si="3"/>
        <v>15.729764242548743</v>
      </c>
      <c r="U19" s="42">
        <v>0.73716277889453141</v>
      </c>
      <c r="V19" s="43">
        <f t="shared" si="15"/>
        <v>0.26283722110546859</v>
      </c>
      <c r="W19" s="29">
        <f t="shared" si="11"/>
        <v>210264.86523355384</v>
      </c>
      <c r="X19" s="29">
        <f t="shared" si="4"/>
        <v>672921.63878763886</v>
      </c>
      <c r="Y19" s="35">
        <f t="shared" si="12"/>
        <v>11.009176334361614</v>
      </c>
      <c r="Z19" s="36">
        <f t="shared" si="13"/>
        <v>4.7205879081871291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1490</v>
      </c>
      <c r="E20" s="55">
        <v>68</v>
      </c>
      <c r="F20" s="3">
        <f t="shared" si="5"/>
        <v>4.5637583892617448E-2</v>
      </c>
      <c r="G20" s="2">
        <v>0.5</v>
      </c>
      <c r="H20" s="3">
        <f t="shared" si="6"/>
        <v>0.20481927710843376</v>
      </c>
      <c r="I20" s="3">
        <f t="shared" si="7"/>
        <v>0.79518072289156627</v>
      </c>
      <c r="J20" s="5">
        <f t="shared" si="14"/>
        <v>52970.425932125807</v>
      </c>
      <c r="K20" s="5">
        <f t="shared" si="8"/>
        <v>10849.36434754384</v>
      </c>
      <c r="L20" s="5">
        <f t="shared" si="9"/>
        <v>237728.71879176947</v>
      </c>
      <c r="M20" s="5">
        <f t="shared" si="0"/>
        <v>676226.13261731947</v>
      </c>
      <c r="N20" s="33">
        <f t="shared" si="10"/>
        <v>12.766107138421139</v>
      </c>
      <c r="O20" s="4"/>
      <c r="Q20" s="27" t="s">
        <v>66</v>
      </c>
      <c r="R20" s="29">
        <f t="shared" si="1"/>
        <v>52970.425932125807</v>
      </c>
      <c r="S20" s="29">
        <f t="shared" si="2"/>
        <v>237728.71879176947</v>
      </c>
      <c r="T20" s="35">
        <f t="shared" si="3"/>
        <v>12.766107138421139</v>
      </c>
      <c r="U20" s="42">
        <v>0.7271372759570951</v>
      </c>
      <c r="V20" s="43">
        <f t="shared" si="15"/>
        <v>0.2728627240429049</v>
      </c>
      <c r="W20" s="29">
        <f t="shared" si="11"/>
        <v>172861.41299901754</v>
      </c>
      <c r="X20" s="29">
        <f t="shared" si="4"/>
        <v>462656.77355408506</v>
      </c>
      <c r="Y20" s="35">
        <f t="shared" si="12"/>
        <v>8.7342468068298142</v>
      </c>
      <c r="Z20" s="36">
        <f t="shared" si="13"/>
        <v>4.0318603315913251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697</v>
      </c>
      <c r="E21" s="55">
        <v>51</v>
      </c>
      <c r="F21" s="3">
        <f t="shared" si="5"/>
        <v>7.3170731707317069E-2</v>
      </c>
      <c r="G21" s="2">
        <v>0.5</v>
      </c>
      <c r="H21" s="3">
        <f t="shared" si="6"/>
        <v>0.30927835051546393</v>
      </c>
      <c r="I21" s="3">
        <f t="shared" si="7"/>
        <v>0.69072164948453607</v>
      </c>
      <c r="J21" s="5">
        <f t="shared" si="14"/>
        <v>42121.06158458197</v>
      </c>
      <c r="K21" s="5">
        <f t="shared" si="8"/>
        <v>13027.132448839786</v>
      </c>
      <c r="L21" s="5">
        <f t="shared" si="9"/>
        <v>178037.4768008104</v>
      </c>
      <c r="M21" s="5">
        <f>L21+M22</f>
        <v>438497.41382555</v>
      </c>
      <c r="N21" s="33">
        <f t="shared" si="10"/>
        <v>10.410407461953854</v>
      </c>
      <c r="O21" s="4"/>
      <c r="Q21" s="27" t="s">
        <v>68</v>
      </c>
      <c r="R21" s="29">
        <f t="shared" si="1"/>
        <v>42121.06158458197</v>
      </c>
      <c r="S21" s="29">
        <f t="shared" si="2"/>
        <v>178037.4768008104</v>
      </c>
      <c r="T21" s="35">
        <f t="shared" si="3"/>
        <v>10.410407461953854</v>
      </c>
      <c r="U21" s="42">
        <v>0.68635947845240242</v>
      </c>
      <c r="V21" s="43">
        <f t="shared" si="15"/>
        <v>0.31364052154759758</v>
      </c>
      <c r="W21" s="29">
        <f t="shared" si="11"/>
        <v>122197.70972198593</v>
      </c>
      <c r="X21" s="29">
        <f>X22+W21</f>
        <v>289795.36055506754</v>
      </c>
      <c r="Y21" s="35">
        <f t="shared" si="12"/>
        <v>6.8800583283766166</v>
      </c>
      <c r="Z21" s="36">
        <f t="shared" si="13"/>
        <v>3.5303491335772375</v>
      </c>
    </row>
    <row r="22" spans="1:26" s="2" customFormat="1" x14ac:dyDescent="0.25">
      <c r="A22" s="12">
        <v>19</v>
      </c>
      <c r="B22" s="13" t="s">
        <v>69</v>
      </c>
      <c r="C22" s="12"/>
      <c r="D22" s="57">
        <v>564</v>
      </c>
      <c r="E22" s="58">
        <v>63</v>
      </c>
      <c r="F22" s="17">
        <f t="shared" si="5"/>
        <v>0.11170212765957446</v>
      </c>
      <c r="G22" s="12"/>
      <c r="H22" s="17">
        <v>1</v>
      </c>
      <c r="I22" s="17">
        <f t="shared" si="7"/>
        <v>0</v>
      </c>
      <c r="J22" s="21">
        <f t="shared" si="14"/>
        <v>29093.929135742186</v>
      </c>
      <c r="K22" s="21">
        <f t="shared" si="8"/>
        <v>29093.929135742186</v>
      </c>
      <c r="L22" s="21">
        <f>K22/F22</f>
        <v>260459.93702473957</v>
      </c>
      <c r="M22" s="21">
        <f>L22</f>
        <v>260459.93702473957</v>
      </c>
      <c r="N22" s="34">
        <f t="shared" si="10"/>
        <v>8.9523809523809526</v>
      </c>
      <c r="O22" s="4"/>
      <c r="Q22" s="30" t="s">
        <v>69</v>
      </c>
      <c r="R22" s="31">
        <f t="shared" si="1"/>
        <v>29093.929135742186</v>
      </c>
      <c r="S22" s="31">
        <f t="shared" si="2"/>
        <v>260459.93702473957</v>
      </c>
      <c r="T22" s="38">
        <f t="shared" si="3"/>
        <v>8.9523809523809526</v>
      </c>
      <c r="U22" s="44">
        <v>0.64346806172022719</v>
      </c>
      <c r="V22" s="45">
        <f t="shared" si="15"/>
        <v>0.35653193827977281</v>
      </c>
      <c r="W22" s="31">
        <f t="shared" si="11"/>
        <v>167597.6508330816</v>
      </c>
      <c r="X22" s="31">
        <f>W22</f>
        <v>167597.6508330816</v>
      </c>
      <c r="Y22" s="38">
        <f t="shared" si="12"/>
        <v>5.7605712192096528</v>
      </c>
      <c r="Z22" s="37">
        <f t="shared" si="13"/>
        <v>3.1918097331712998</v>
      </c>
    </row>
    <row r="23" spans="1:26" s="2" customFormat="1" ht="13.2" x14ac:dyDescent="0.25">
      <c r="B23" s="2" t="s">
        <v>70</v>
      </c>
      <c r="D23" s="25">
        <f>SUM(D4:D22)</f>
        <v>59972</v>
      </c>
      <c r="E23" s="56">
        <f>SUM(E4:E22)</f>
        <v>640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2" t="s">
        <v>88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 x14ac:dyDescent="0.35">
      <c r="A27" s="7"/>
      <c r="B27" s="6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1" t="s">
        <v>14</v>
      </c>
      <c r="S27" s="71"/>
      <c r="T27" s="71"/>
      <c r="U27" s="68" t="s">
        <v>15</v>
      </c>
      <c r="V27" s="72" t="s">
        <v>16</v>
      </c>
      <c r="W27" s="73" t="s">
        <v>17</v>
      </c>
      <c r="X27" s="73" t="s">
        <v>18</v>
      </c>
      <c r="Y27" s="74" t="s">
        <v>19</v>
      </c>
      <c r="Z27" s="74" t="s">
        <v>20</v>
      </c>
    </row>
    <row r="28" spans="1:26" s="10" customFormat="1" ht="32.549999999999997" customHeight="1" thickBot="1" x14ac:dyDescent="0.35">
      <c r="B28" s="6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72"/>
      <c r="W28" s="73"/>
      <c r="X28" s="73"/>
      <c r="Y28" s="74"/>
      <c r="Z28" s="74"/>
    </row>
    <row r="29" spans="1:26" s="2" customFormat="1" x14ac:dyDescent="0.25">
      <c r="A29" s="2">
        <v>1</v>
      </c>
      <c r="B29" s="1">
        <v>0</v>
      </c>
      <c r="C29" s="1">
        <v>1</v>
      </c>
      <c r="D29">
        <v>346</v>
      </c>
      <c r="E29" s="55">
        <v>2</v>
      </c>
      <c r="F29" s="3">
        <f>E29/D29</f>
        <v>5.7803468208092483E-3</v>
      </c>
      <c r="G29" s="2">
        <v>0.3</v>
      </c>
      <c r="H29" s="18">
        <f>C29*F29/(1+(1-G29)*C29*F29)</f>
        <v>5.7570523891767415E-3</v>
      </c>
      <c r="I29" s="18">
        <f>1-H29</f>
        <v>0.99424294761082321</v>
      </c>
      <c r="J29" s="19">
        <v>100000</v>
      </c>
      <c r="K29" s="20">
        <f>J29*H29</f>
        <v>575.70523891767414</v>
      </c>
      <c r="L29" s="20">
        <f>C29*(J30+G29*K29)</f>
        <v>99597.006332757621</v>
      </c>
      <c r="M29" s="5">
        <f t="shared" ref="M29:M45" si="16">L29+M30</f>
        <v>7976351.9621836049</v>
      </c>
      <c r="N29" s="32">
        <f>M29/J29</f>
        <v>79.763519621836053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99597.006332757621</v>
      </c>
      <c r="T29" s="35">
        <f t="shared" ref="T29:T47" si="19">N29</f>
        <v>79.763519621836053</v>
      </c>
      <c r="U29" s="42">
        <v>0.95864674002964168</v>
      </c>
      <c r="V29" s="43">
        <f>1-U29</f>
        <v>4.1353259970358325E-2</v>
      </c>
      <c r="W29" s="29">
        <f>S29*U29</f>
        <v>95478.345437609663</v>
      </c>
      <c r="X29" s="29">
        <f t="shared" ref="X29:X45" si="20">X30+W29</f>
        <v>7043194.6652717534</v>
      </c>
      <c r="Y29" s="40">
        <f>X29/R29</f>
        <v>70.431946652717528</v>
      </c>
      <c r="Z29" s="36">
        <f>T29-Y29</f>
        <v>9.3315729691185254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1634</v>
      </c>
      <c r="E30" s="55">
        <v>1</v>
      </c>
      <c r="F30" s="3">
        <f t="shared" ref="F30:F47" si="21">E30/D30</f>
        <v>6.1199510403916763E-4</v>
      </c>
      <c r="G30" s="2">
        <v>0.4</v>
      </c>
      <c r="H30" s="3">
        <f t="shared" ref="H30:H46" si="22">C30*F30/(1+(1-G30)*C30*F30)</f>
        <v>2.4443901246638962E-3</v>
      </c>
      <c r="I30" s="3">
        <f t="shared" ref="I30:I47" si="23">1-H30</f>
        <v>0.99755560987533609</v>
      </c>
      <c r="J30" s="5">
        <f>I29*J29</f>
        <v>99424.294761082318</v>
      </c>
      <c r="K30" s="5">
        <f t="shared" ref="K30:K47" si="24">J30*H30</f>
        <v>243.03176426566196</v>
      </c>
      <c r="L30" s="5">
        <f t="shared" ref="L30:L46" si="25">C30*(J31+G30*K30)</f>
        <v>397113.90281009168</v>
      </c>
      <c r="M30" s="5">
        <f t="shared" si="16"/>
        <v>7876754.9558508471</v>
      </c>
      <c r="N30" s="33">
        <f t="shared" ref="N30:N47" si="26">M30/J30</f>
        <v>79.223644228795152</v>
      </c>
      <c r="O30" s="4"/>
      <c r="Q30" s="27" t="s">
        <v>36</v>
      </c>
      <c r="R30" s="29">
        <f t="shared" si="17"/>
        <v>99424.294761082318</v>
      </c>
      <c r="S30" s="29">
        <f t="shared" si="18"/>
        <v>397113.90281009168</v>
      </c>
      <c r="T30" s="35">
        <f t="shared" si="19"/>
        <v>79.223644228795152</v>
      </c>
      <c r="U30" s="42">
        <v>0.95864674002964168</v>
      </c>
      <c r="V30" s="43">
        <f>1-U30</f>
        <v>4.1353259970358325E-2</v>
      </c>
      <c r="W30" s="29">
        <f t="shared" ref="W30:W47" si="27">S30*U30</f>
        <v>380691.94834934233</v>
      </c>
      <c r="X30" s="29">
        <f t="shared" si="20"/>
        <v>6947716.3198341439</v>
      </c>
      <c r="Y30" s="35">
        <f t="shared" ref="Y30:Y47" si="28">X30/R30</f>
        <v>69.879462927341677</v>
      </c>
      <c r="Z30" s="36">
        <f t="shared" ref="Z30:Z47" si="29">T30-Y30</f>
        <v>9.3441813014534745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2742</v>
      </c>
      <c r="E31" s="55">
        <v>2</v>
      </c>
      <c r="F31" s="3">
        <f t="shared" si="21"/>
        <v>7.2939460247994166E-4</v>
      </c>
      <c r="G31" s="2">
        <v>0.5</v>
      </c>
      <c r="H31" s="3">
        <f t="shared" si="22"/>
        <v>3.6403349108117948E-3</v>
      </c>
      <c r="I31" s="3">
        <f t="shared" si="23"/>
        <v>0.99635966508918816</v>
      </c>
      <c r="J31" s="5">
        <f t="shared" ref="J31:J47" si="30">I30*J30</f>
        <v>99181.262996816658</v>
      </c>
      <c r="K31" s="5">
        <f t="shared" si="24"/>
        <v>361.05301418571776</v>
      </c>
      <c r="L31" s="5">
        <f t="shared" si="25"/>
        <v>495003.68244861899</v>
      </c>
      <c r="M31" s="5">
        <f t="shared" si="16"/>
        <v>7479641.053040755</v>
      </c>
      <c r="N31" s="33">
        <f t="shared" si="26"/>
        <v>75.413851639304326</v>
      </c>
      <c r="O31" s="4"/>
      <c r="Q31" s="27" t="s">
        <v>38</v>
      </c>
      <c r="R31" s="29">
        <f t="shared" si="17"/>
        <v>99181.262996816658</v>
      </c>
      <c r="S31" s="29">
        <f t="shared" si="18"/>
        <v>495003.68244861899</v>
      </c>
      <c r="T31" s="35">
        <f t="shared" si="19"/>
        <v>75.413851639304326</v>
      </c>
      <c r="U31" s="42">
        <v>0.95864674002964168</v>
      </c>
      <c r="V31" s="43">
        <f>1-U31</f>
        <v>4.1353259970358325E-2</v>
      </c>
      <c r="W31" s="29">
        <f t="shared" si="27"/>
        <v>474533.66648203653</v>
      </c>
      <c r="X31" s="29">
        <f t="shared" si="20"/>
        <v>6567024.3714848012</v>
      </c>
      <c r="Y31" s="35">
        <f t="shared" si="28"/>
        <v>66.212348714450002</v>
      </c>
      <c r="Z31" s="36">
        <f t="shared" si="29"/>
        <v>9.2015029248543243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3199</v>
      </c>
      <c r="E32" s="55">
        <v>1</v>
      </c>
      <c r="F32" s="3">
        <f t="shared" si="21"/>
        <v>3.1259768677711783E-4</v>
      </c>
      <c r="G32" s="2">
        <v>0.5</v>
      </c>
      <c r="H32" s="3">
        <f t="shared" si="22"/>
        <v>1.5617679212868965E-3</v>
      </c>
      <c r="I32" s="3">
        <f t="shared" si="23"/>
        <v>0.99843823207871307</v>
      </c>
      <c r="J32" s="5">
        <f t="shared" si="30"/>
        <v>98820.209982630942</v>
      </c>
      <c r="K32" s="5">
        <f t="shared" si="24"/>
        <v>154.33423392570816</v>
      </c>
      <c r="L32" s="5">
        <f t="shared" si="25"/>
        <v>493715.21432834043</v>
      </c>
      <c r="M32" s="5">
        <f t="shared" si="16"/>
        <v>6984637.3705921359</v>
      </c>
      <c r="N32" s="33">
        <f t="shared" si="26"/>
        <v>70.680252266411756</v>
      </c>
      <c r="O32" s="4"/>
      <c r="Q32" s="27" t="s">
        <v>40</v>
      </c>
      <c r="R32" s="29">
        <f t="shared" si="17"/>
        <v>98820.209982630942</v>
      </c>
      <c r="S32" s="29">
        <f t="shared" si="18"/>
        <v>493715.21432834043</v>
      </c>
      <c r="T32" s="35">
        <f t="shared" si="19"/>
        <v>70.680252266411756</v>
      </c>
      <c r="U32" s="42">
        <v>0.95864674002964168</v>
      </c>
      <c r="V32" s="43">
        <f>1-U32</f>
        <v>4.1353259970358325E-2</v>
      </c>
      <c r="W32" s="29">
        <f t="shared" si="27"/>
        <v>473298.4807188994</v>
      </c>
      <c r="X32" s="29">
        <f t="shared" si="20"/>
        <v>6092490.7050027642</v>
      </c>
      <c r="Y32" s="35">
        <f t="shared" si="28"/>
        <v>61.652274429224612</v>
      </c>
      <c r="Z32" s="36">
        <f t="shared" si="29"/>
        <v>9.0279778371871444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3306</v>
      </c>
      <c r="E33" s="55">
        <v>1</v>
      </c>
      <c r="F33" s="3">
        <f t="shared" si="21"/>
        <v>3.0248033877797946E-4</v>
      </c>
      <c r="G33" s="2">
        <v>0.5</v>
      </c>
      <c r="H33" s="3">
        <f t="shared" si="22"/>
        <v>1.511258878645912E-3</v>
      </c>
      <c r="I33" s="3">
        <f t="shared" si="23"/>
        <v>0.99848874112135411</v>
      </c>
      <c r="J33" s="5">
        <f t="shared" si="30"/>
        <v>98665.875748705235</v>
      </c>
      <c r="K33" s="5">
        <f t="shared" si="24"/>
        <v>149.10968074460516</v>
      </c>
      <c r="L33" s="5">
        <f t="shared" si="25"/>
        <v>492956.60454166471</v>
      </c>
      <c r="M33" s="5">
        <f t="shared" si="16"/>
        <v>6490922.1562637957</v>
      </c>
      <c r="N33" s="33">
        <f t="shared" si="26"/>
        <v>65.786900557146012</v>
      </c>
      <c r="O33" s="4"/>
      <c r="Q33" s="27" t="s">
        <v>42</v>
      </c>
      <c r="R33" s="29">
        <f t="shared" si="17"/>
        <v>98665.875748705235</v>
      </c>
      <c r="S33" s="29">
        <f t="shared" si="18"/>
        <v>492956.60454166471</v>
      </c>
      <c r="T33" s="35">
        <f t="shared" si="19"/>
        <v>65.786900557146012</v>
      </c>
      <c r="U33" s="42">
        <v>0.95864674002964168</v>
      </c>
      <c r="V33" s="43">
        <f>1-U33</f>
        <v>4.1353259970358325E-2</v>
      </c>
      <c r="W33" s="29">
        <f t="shared" si="27"/>
        <v>472571.24191994814</v>
      </c>
      <c r="X33" s="29">
        <f t="shared" si="20"/>
        <v>5619192.2242838647</v>
      </c>
      <c r="Y33" s="35">
        <f t="shared" si="28"/>
        <v>56.951729071918805</v>
      </c>
      <c r="Z33" s="36">
        <f t="shared" si="29"/>
        <v>8.8351714852272067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3490</v>
      </c>
      <c r="E34" s="55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98516.766067960634</v>
      </c>
      <c r="K34" s="5">
        <f t="shared" si="24"/>
        <v>0</v>
      </c>
      <c r="L34" s="5">
        <f t="shared" si="25"/>
        <v>492583.83033980319</v>
      </c>
      <c r="M34" s="5">
        <f t="shared" si="16"/>
        <v>5997965.5517221307</v>
      </c>
      <c r="N34" s="33">
        <f t="shared" si="26"/>
        <v>60.882688207451963</v>
      </c>
      <c r="O34" s="4"/>
      <c r="Q34" s="27" t="s">
        <v>44</v>
      </c>
      <c r="R34" s="29">
        <f t="shared" si="17"/>
        <v>98516.766067960634</v>
      </c>
      <c r="S34" s="29">
        <f t="shared" si="18"/>
        <v>492583.83033980319</v>
      </c>
      <c r="T34" s="35">
        <f t="shared" si="19"/>
        <v>60.882688207451963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477402.50370943733</v>
      </c>
      <c r="X34" s="29">
        <f t="shared" si="20"/>
        <v>5146620.9823639169</v>
      </c>
      <c r="Y34" s="35">
        <f t="shared" si="28"/>
        <v>52.241067056683335</v>
      </c>
      <c r="Z34" s="36">
        <f t="shared" si="29"/>
        <v>8.6416211507686285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4145</v>
      </c>
      <c r="E35" s="55">
        <v>2</v>
      </c>
      <c r="F35" s="3">
        <f t="shared" si="21"/>
        <v>4.8250904704463208E-4</v>
      </c>
      <c r="G35" s="2">
        <v>0.5</v>
      </c>
      <c r="H35" s="3">
        <f t="shared" si="22"/>
        <v>2.4096385542168672E-3</v>
      </c>
      <c r="I35" s="3">
        <f t="shared" si="23"/>
        <v>0.99759036144578317</v>
      </c>
      <c r="J35" s="5">
        <f t="shared" si="30"/>
        <v>98516.766067960634</v>
      </c>
      <c r="K35" s="5">
        <f t="shared" si="24"/>
        <v>237.38979775412199</v>
      </c>
      <c r="L35" s="5">
        <f t="shared" si="25"/>
        <v>491990.35584541789</v>
      </c>
      <c r="M35" s="5">
        <f t="shared" si="16"/>
        <v>5505381.7213823274</v>
      </c>
      <c r="N35" s="33">
        <f t="shared" si="26"/>
        <v>55.882688207451963</v>
      </c>
      <c r="O35" s="4"/>
      <c r="Q35" s="27" t="s">
        <v>46</v>
      </c>
      <c r="R35" s="29">
        <f t="shared" si="17"/>
        <v>98516.766067960634</v>
      </c>
      <c r="S35" s="29">
        <f t="shared" si="18"/>
        <v>491990.35584541789</v>
      </c>
      <c r="T35" s="35">
        <f t="shared" si="19"/>
        <v>55.882688207451963</v>
      </c>
      <c r="U35" s="42">
        <v>0.96192878092594225</v>
      </c>
      <c r="V35" s="43">
        <f t="shared" si="31"/>
        <v>3.8071219074057749E-2</v>
      </c>
      <c r="W35" s="29">
        <f t="shared" si="27"/>
        <v>473259.68322570337</v>
      </c>
      <c r="X35" s="29">
        <f t="shared" si="20"/>
        <v>4669218.4786544796</v>
      </c>
      <c r="Y35" s="35">
        <f t="shared" si="28"/>
        <v>47.395165970363607</v>
      </c>
      <c r="Z35" s="36">
        <f t="shared" si="29"/>
        <v>8.4875222370883563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4195</v>
      </c>
      <c r="E36" s="55">
        <v>2</v>
      </c>
      <c r="F36" s="3">
        <f t="shared" si="21"/>
        <v>4.7675804529201431E-4</v>
      </c>
      <c r="G36" s="2">
        <v>0.5</v>
      </c>
      <c r="H36" s="3">
        <f t="shared" si="22"/>
        <v>2.3809523809523807E-3</v>
      </c>
      <c r="I36" s="3">
        <f t="shared" si="23"/>
        <v>0.99761904761904763</v>
      </c>
      <c r="J36" s="5">
        <f t="shared" si="30"/>
        <v>98279.376270206514</v>
      </c>
      <c r="K36" s="5">
        <f t="shared" si="24"/>
        <v>233.99851492906311</v>
      </c>
      <c r="L36" s="5">
        <f t="shared" si="25"/>
        <v>490811.88506370992</v>
      </c>
      <c r="M36" s="5">
        <f t="shared" si="16"/>
        <v>5013391.3655369096</v>
      </c>
      <c r="N36" s="33">
        <f t="shared" si="26"/>
        <v>51.011631898774311</v>
      </c>
      <c r="O36" s="4"/>
      <c r="Q36" s="27" t="s">
        <v>48</v>
      </c>
      <c r="R36" s="29">
        <f t="shared" si="17"/>
        <v>98279.376270206514</v>
      </c>
      <c r="S36" s="29">
        <f t="shared" si="18"/>
        <v>490811.88506370992</v>
      </c>
      <c r="T36" s="35">
        <f t="shared" si="19"/>
        <v>51.011631898774311</v>
      </c>
      <c r="U36" s="42">
        <v>0.95558309086652893</v>
      </c>
      <c r="V36" s="43">
        <f t="shared" si="31"/>
        <v>4.4416909133471072E-2</v>
      </c>
      <c r="W36" s="29">
        <f t="shared" si="27"/>
        <v>469011.53816320747</v>
      </c>
      <c r="X36" s="29">
        <f t="shared" si="20"/>
        <v>4195958.7954287762</v>
      </c>
      <c r="Y36" s="35">
        <f t="shared" si="28"/>
        <v>42.694194394279904</v>
      </c>
      <c r="Z36" s="36">
        <f t="shared" si="29"/>
        <v>8.3174375044944071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3971</v>
      </c>
      <c r="E37" s="55">
        <v>5</v>
      </c>
      <c r="F37" s="3">
        <f t="shared" si="21"/>
        <v>1.2591286829513977E-3</v>
      </c>
      <c r="G37" s="2">
        <v>0.5</v>
      </c>
      <c r="H37" s="3">
        <f t="shared" si="22"/>
        <v>6.2758880381573985E-3</v>
      </c>
      <c r="I37" s="3">
        <f t="shared" si="23"/>
        <v>0.99372411196184263</v>
      </c>
      <c r="J37" s="5">
        <f t="shared" si="30"/>
        <v>98045.377755277455</v>
      </c>
      <c r="K37" s="5">
        <f t="shared" si="24"/>
        <v>615.32181345096933</v>
      </c>
      <c r="L37" s="5">
        <f t="shared" si="25"/>
        <v>488688.58424275991</v>
      </c>
      <c r="M37" s="5">
        <f t="shared" si="16"/>
        <v>4522579.4804731999</v>
      </c>
      <c r="N37" s="33">
        <f t="shared" si="26"/>
        <v>46.127411449845368</v>
      </c>
      <c r="O37" s="4"/>
      <c r="Q37" s="27" t="s">
        <v>50</v>
      </c>
      <c r="R37" s="29">
        <f t="shared" si="17"/>
        <v>98045.377755277455</v>
      </c>
      <c r="S37" s="29">
        <f t="shared" si="18"/>
        <v>488688.58424275991</v>
      </c>
      <c r="T37" s="35">
        <f t="shared" si="19"/>
        <v>46.127411449845368</v>
      </c>
      <c r="U37" s="42">
        <v>0.95343645724036619</v>
      </c>
      <c r="V37" s="43">
        <f t="shared" si="31"/>
        <v>4.6563542759633814E-2</v>
      </c>
      <c r="W37" s="29">
        <f t="shared" si="27"/>
        <v>465933.51245422725</v>
      </c>
      <c r="X37" s="29">
        <f t="shared" si="20"/>
        <v>3726947.2572655687</v>
      </c>
      <c r="Y37" s="35">
        <f t="shared" si="28"/>
        <v>38.01247282220767</v>
      </c>
      <c r="Z37" s="36">
        <f t="shared" si="29"/>
        <v>8.1149386276376987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4568</v>
      </c>
      <c r="E38" s="55">
        <v>9</v>
      </c>
      <c r="F38" s="3">
        <f t="shared" si="21"/>
        <v>1.9702276707530648E-3</v>
      </c>
      <c r="G38" s="2">
        <v>0.5</v>
      </c>
      <c r="H38" s="3">
        <f t="shared" si="22"/>
        <v>9.8028537196383856E-3</v>
      </c>
      <c r="I38" s="3">
        <f t="shared" si="23"/>
        <v>0.9901971462803616</v>
      </c>
      <c r="J38" s="5">
        <f t="shared" si="30"/>
        <v>97430.055941826489</v>
      </c>
      <c r="K38" s="5">
        <f t="shared" si="24"/>
        <v>955.09258629390979</v>
      </c>
      <c r="L38" s="5">
        <f t="shared" si="25"/>
        <v>484762.54824339761</v>
      </c>
      <c r="M38" s="5">
        <f t="shared" si="16"/>
        <v>4033890.8962304397</v>
      </c>
      <c r="N38" s="33">
        <f t="shared" si="26"/>
        <v>41.402941394583557</v>
      </c>
      <c r="O38" s="4"/>
      <c r="Q38" s="27" t="s">
        <v>52</v>
      </c>
      <c r="R38" s="29">
        <f t="shared" si="17"/>
        <v>97430.055941826489</v>
      </c>
      <c r="S38" s="29">
        <f t="shared" si="18"/>
        <v>484762.54824339761</v>
      </c>
      <c r="T38" s="35">
        <f t="shared" si="19"/>
        <v>41.402941394583557</v>
      </c>
      <c r="U38" s="42">
        <v>0.93748024841036759</v>
      </c>
      <c r="V38" s="43">
        <f t="shared" si="31"/>
        <v>6.2519751589632411E-2</v>
      </c>
      <c r="W38" s="29">
        <f t="shared" si="27"/>
        <v>454455.31414726318</v>
      </c>
      <c r="X38" s="29">
        <f t="shared" si="20"/>
        <v>3261013.7448113416</v>
      </c>
      <c r="Y38" s="35">
        <f t="shared" si="28"/>
        <v>33.470305577556346</v>
      </c>
      <c r="Z38" s="36">
        <f t="shared" si="29"/>
        <v>7.9326358170272115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5066</v>
      </c>
      <c r="E39" s="55">
        <v>14</v>
      </c>
      <c r="F39" s="3">
        <f t="shared" si="21"/>
        <v>2.7635215159889457E-3</v>
      </c>
      <c r="G39" s="2">
        <v>0.5</v>
      </c>
      <c r="H39" s="3">
        <f t="shared" si="22"/>
        <v>1.3722799451088022E-2</v>
      </c>
      <c r="I39" s="3">
        <f t="shared" si="23"/>
        <v>0.98627720054891199</v>
      </c>
      <c r="J39" s="5">
        <f t="shared" si="30"/>
        <v>96474.963355532571</v>
      </c>
      <c r="K39" s="5">
        <f t="shared" si="24"/>
        <v>1323.9065741790394</v>
      </c>
      <c r="L39" s="5">
        <f t="shared" si="25"/>
        <v>479065.05034221523</v>
      </c>
      <c r="M39" s="5">
        <f t="shared" si="16"/>
        <v>3549128.3479870423</v>
      </c>
      <c r="N39" s="33">
        <f t="shared" si="26"/>
        <v>36.788076663037259</v>
      </c>
      <c r="O39" s="4"/>
      <c r="Q39" s="27" t="s">
        <v>54</v>
      </c>
      <c r="R39" s="29">
        <f t="shared" si="17"/>
        <v>96474.963355532571</v>
      </c>
      <c r="S39" s="29">
        <f t="shared" si="18"/>
        <v>479065.05034221523</v>
      </c>
      <c r="T39" s="35">
        <f t="shared" si="19"/>
        <v>36.788076663037259</v>
      </c>
      <c r="U39" s="42">
        <v>0.91788799906018037</v>
      </c>
      <c r="V39" s="43">
        <f t="shared" si="31"/>
        <v>8.2112000939819629E-2</v>
      </c>
      <c r="W39" s="29">
        <f t="shared" si="27"/>
        <v>439728.06047828053</v>
      </c>
      <c r="X39" s="29">
        <f t="shared" si="20"/>
        <v>2806558.4306640783</v>
      </c>
      <c r="Y39" s="35">
        <f t="shared" si="28"/>
        <v>29.091054643071082</v>
      </c>
      <c r="Z39" s="36">
        <f t="shared" si="29"/>
        <v>7.6970220199661767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5470</v>
      </c>
      <c r="E40" s="55">
        <v>27</v>
      </c>
      <c r="F40" s="3">
        <f t="shared" si="21"/>
        <v>4.936014625228519E-3</v>
      </c>
      <c r="G40" s="2">
        <v>0.5</v>
      </c>
      <c r="H40" s="3">
        <f t="shared" si="22"/>
        <v>2.437923250564334E-2</v>
      </c>
      <c r="I40" s="3">
        <f t="shared" si="23"/>
        <v>0.97562076749435667</v>
      </c>
      <c r="J40" s="5">
        <f t="shared" si="30"/>
        <v>95151.056781353531</v>
      </c>
      <c r="K40" s="5">
        <f t="shared" si="24"/>
        <v>2319.709736430289</v>
      </c>
      <c r="L40" s="5">
        <f t="shared" si="25"/>
        <v>469956.00956569193</v>
      </c>
      <c r="M40" s="5">
        <f t="shared" si="16"/>
        <v>3070063.297644827</v>
      </c>
      <c r="N40" s="33">
        <f t="shared" si="26"/>
        <v>32.265151870036384</v>
      </c>
      <c r="O40" s="4"/>
      <c r="Q40" s="27" t="s">
        <v>56</v>
      </c>
      <c r="R40" s="29">
        <f t="shared" si="17"/>
        <v>95151.056781353531</v>
      </c>
      <c r="S40" s="29">
        <f t="shared" si="18"/>
        <v>469956.00956569193</v>
      </c>
      <c r="T40" s="35">
        <f t="shared" si="19"/>
        <v>32.265151870036384</v>
      </c>
      <c r="U40" s="42">
        <v>0.89571782863194893</v>
      </c>
      <c r="V40" s="43">
        <f t="shared" si="31"/>
        <v>0.10428217136805107</v>
      </c>
      <c r="W40" s="29">
        <f t="shared" si="27"/>
        <v>420947.976440717</v>
      </c>
      <c r="X40" s="29">
        <f t="shared" si="20"/>
        <v>2366830.370185798</v>
      </c>
      <c r="Y40" s="35">
        <f t="shared" si="28"/>
        <v>24.874451742816785</v>
      </c>
      <c r="Z40" s="36">
        <f t="shared" si="29"/>
        <v>7.3907001272195991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5417</v>
      </c>
      <c r="E41" s="55">
        <v>30</v>
      </c>
      <c r="F41" s="3">
        <f t="shared" si="21"/>
        <v>5.5381207310319369E-3</v>
      </c>
      <c r="G41" s="2">
        <v>0.5</v>
      </c>
      <c r="H41" s="3">
        <f t="shared" si="22"/>
        <v>2.7312454479242534E-2</v>
      </c>
      <c r="I41" s="3">
        <f t="shared" si="23"/>
        <v>0.97268754552075742</v>
      </c>
      <c r="J41" s="5">
        <f t="shared" si="30"/>
        <v>92831.347044923241</v>
      </c>
      <c r="K41" s="5">
        <f t="shared" si="24"/>
        <v>2535.451940411232</v>
      </c>
      <c r="L41" s="5">
        <f t="shared" si="25"/>
        <v>457818.1053735881</v>
      </c>
      <c r="M41" s="5">
        <f t="shared" si="16"/>
        <v>2600107.2880791351</v>
      </c>
      <c r="N41" s="33">
        <f t="shared" si="26"/>
        <v>28.008936322133547</v>
      </c>
      <c r="O41" s="4"/>
      <c r="Q41" s="27" t="s">
        <v>58</v>
      </c>
      <c r="R41" s="29">
        <f t="shared" si="17"/>
        <v>92831.347044923241</v>
      </c>
      <c r="S41" s="29">
        <f t="shared" si="18"/>
        <v>457818.1053735881</v>
      </c>
      <c r="T41" s="35">
        <f t="shared" si="19"/>
        <v>28.008936322133547</v>
      </c>
      <c r="U41" s="42">
        <v>0.86473435856680392</v>
      </c>
      <c r="V41" s="43">
        <f t="shared" si="31"/>
        <v>0.13526564143319608</v>
      </c>
      <c r="W41" s="29">
        <f t="shared" si="27"/>
        <v>395891.04569049913</v>
      </c>
      <c r="X41" s="29">
        <f t="shared" si="20"/>
        <v>1945882.393745081</v>
      </c>
      <c r="Y41" s="35">
        <f t="shared" si="28"/>
        <v>20.96147966918355</v>
      </c>
      <c r="Z41" s="36">
        <f t="shared" si="29"/>
        <v>7.0474566529499967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4134</v>
      </c>
      <c r="E42" s="55">
        <v>30</v>
      </c>
      <c r="F42" s="3">
        <f t="shared" si="21"/>
        <v>7.2568940493468797E-3</v>
      </c>
      <c r="G42" s="2">
        <v>0.5</v>
      </c>
      <c r="H42" s="3">
        <f t="shared" si="22"/>
        <v>3.5637918745545262E-2</v>
      </c>
      <c r="I42" s="3">
        <f t="shared" si="23"/>
        <v>0.96436208125445477</v>
      </c>
      <c r="J42" s="5">
        <f t="shared" si="30"/>
        <v>90295.895104512005</v>
      </c>
      <c r="K42" s="5">
        <f t="shared" si="24"/>
        <v>3217.9577727908772</v>
      </c>
      <c r="L42" s="5">
        <f t="shared" si="25"/>
        <v>443434.58109058288</v>
      </c>
      <c r="M42" s="5">
        <f t="shared" si="16"/>
        <v>2142289.1827055472</v>
      </c>
      <c r="N42" s="33">
        <f t="shared" si="26"/>
        <v>23.72521120950158</v>
      </c>
      <c r="O42" s="4"/>
      <c r="Q42" s="27" t="s">
        <v>60</v>
      </c>
      <c r="R42" s="29">
        <f t="shared" si="17"/>
        <v>90295.895104512005</v>
      </c>
      <c r="S42" s="29">
        <f t="shared" si="18"/>
        <v>443434.58109058288</v>
      </c>
      <c r="T42" s="35">
        <f t="shared" si="19"/>
        <v>23.72521120950158</v>
      </c>
      <c r="U42" s="42">
        <v>0.81758889711164551</v>
      </c>
      <c r="V42" s="43">
        <f t="shared" si="31"/>
        <v>0.18241110288835449</v>
      </c>
      <c r="W42" s="29">
        <f t="shared" si="27"/>
        <v>362547.19009501417</v>
      </c>
      <c r="X42" s="29">
        <f t="shared" si="20"/>
        <v>1549991.348054582</v>
      </c>
      <c r="Y42" s="35">
        <f t="shared" si="28"/>
        <v>17.165690048928152</v>
      </c>
      <c r="Z42" s="36">
        <f t="shared" si="29"/>
        <v>6.5595211605734285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3555</v>
      </c>
      <c r="E43" s="55">
        <v>39</v>
      </c>
      <c r="F43" s="3">
        <f t="shared" si="21"/>
        <v>1.0970464135021098E-2</v>
      </c>
      <c r="G43" s="2">
        <v>0.5</v>
      </c>
      <c r="H43" s="3">
        <f t="shared" si="22"/>
        <v>5.3388090349075976E-2</v>
      </c>
      <c r="I43" s="3">
        <f t="shared" si="23"/>
        <v>0.94661190965092401</v>
      </c>
      <c r="J43" s="5">
        <f t="shared" si="30"/>
        <v>87077.937331721128</v>
      </c>
      <c r="K43" s="5">
        <f t="shared" si="24"/>
        <v>4648.9247856771035</v>
      </c>
      <c r="L43" s="5">
        <f t="shared" si="25"/>
        <v>423767.37469441287</v>
      </c>
      <c r="M43" s="5">
        <f t="shared" si="16"/>
        <v>1698854.6016149644</v>
      </c>
      <c r="N43" s="33">
        <f t="shared" si="26"/>
        <v>19.509587085684199</v>
      </c>
      <c r="O43" s="4"/>
      <c r="Q43" s="27" t="s">
        <v>62</v>
      </c>
      <c r="R43" s="29">
        <f t="shared" si="17"/>
        <v>87077.937331721128</v>
      </c>
      <c r="S43" s="29">
        <f t="shared" si="18"/>
        <v>423767.37469441287</v>
      </c>
      <c r="T43" s="35">
        <f t="shared" si="19"/>
        <v>19.509587085684199</v>
      </c>
      <c r="U43" s="42">
        <v>0.77888026534586052</v>
      </c>
      <c r="V43" s="43">
        <f t="shared" si="31"/>
        <v>0.22111973465413948</v>
      </c>
      <c r="W43" s="29">
        <f t="shared" si="27"/>
        <v>330064.04524690297</v>
      </c>
      <c r="X43" s="29">
        <f t="shared" si="20"/>
        <v>1187444.1579595678</v>
      </c>
      <c r="Y43" s="35">
        <f t="shared" si="28"/>
        <v>13.636567359606032</v>
      </c>
      <c r="Z43" s="36">
        <f t="shared" si="29"/>
        <v>5.8730197260781676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2603</v>
      </c>
      <c r="E44" s="55">
        <v>58</v>
      </c>
      <c r="F44" s="3">
        <f t="shared" si="21"/>
        <v>2.228198232808298E-2</v>
      </c>
      <c r="G44" s="2">
        <v>0.5</v>
      </c>
      <c r="H44" s="3">
        <f t="shared" si="22"/>
        <v>0.10553129548762737</v>
      </c>
      <c r="I44" s="3">
        <f t="shared" si="23"/>
        <v>0.89446870451237259</v>
      </c>
      <c r="J44" s="5">
        <f t="shared" si="30"/>
        <v>82429.012546044018</v>
      </c>
      <c r="K44" s="5">
        <f t="shared" si="24"/>
        <v>8698.8404797499152</v>
      </c>
      <c r="L44" s="5">
        <f t="shared" si="25"/>
        <v>390397.96153084526</v>
      </c>
      <c r="M44" s="5">
        <f t="shared" si="16"/>
        <v>1275087.2269205516</v>
      </c>
      <c r="N44" s="33">
        <f t="shared" si="26"/>
        <v>15.468913038455977</v>
      </c>
      <c r="O44" s="4"/>
      <c r="Q44" s="27" t="s">
        <v>64</v>
      </c>
      <c r="R44" s="29">
        <f t="shared" si="17"/>
        <v>82429.012546044018</v>
      </c>
      <c r="S44" s="29">
        <f t="shared" si="18"/>
        <v>390397.96153084526</v>
      </c>
      <c r="T44" s="35">
        <f t="shared" si="19"/>
        <v>15.468913038455977</v>
      </c>
      <c r="U44" s="42">
        <v>0.71980976748499381</v>
      </c>
      <c r="V44" s="43">
        <f t="shared" si="31"/>
        <v>0.28019023251500619</v>
      </c>
      <c r="W44" s="29">
        <f t="shared" si="27"/>
        <v>281012.2659161333</v>
      </c>
      <c r="X44" s="29">
        <f t="shared" si="20"/>
        <v>857380.11271266476</v>
      </c>
      <c r="Y44" s="35">
        <f t="shared" si="28"/>
        <v>10.401436171927219</v>
      </c>
      <c r="Z44" s="36">
        <f t="shared" si="29"/>
        <v>5.0674768665287573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1860</v>
      </c>
      <c r="E45" s="55">
        <v>80</v>
      </c>
      <c r="F45" s="3">
        <f t="shared" si="21"/>
        <v>4.3010752688172046E-2</v>
      </c>
      <c r="G45" s="2">
        <v>0.5</v>
      </c>
      <c r="H45" s="3">
        <f t="shared" si="22"/>
        <v>0.19417475728155345</v>
      </c>
      <c r="I45" s="3">
        <f t="shared" si="23"/>
        <v>0.80582524271844658</v>
      </c>
      <c r="J45" s="5">
        <f t="shared" si="30"/>
        <v>73730.172066294093</v>
      </c>
      <c r="K45" s="5">
        <f t="shared" si="24"/>
        <v>14316.538265299829</v>
      </c>
      <c r="L45" s="5">
        <f t="shared" si="25"/>
        <v>332859.51466822095</v>
      </c>
      <c r="M45" s="5">
        <f t="shared" si="16"/>
        <v>884689.26538970624</v>
      </c>
      <c r="N45" s="33">
        <f t="shared" si="26"/>
        <v>11.999012623953226</v>
      </c>
      <c r="O45" s="4"/>
      <c r="Q45" s="27" t="s">
        <v>66</v>
      </c>
      <c r="R45" s="29">
        <f t="shared" si="17"/>
        <v>73730.172066294093</v>
      </c>
      <c r="S45" s="29">
        <f t="shared" si="18"/>
        <v>332859.51466822095</v>
      </c>
      <c r="T45" s="35">
        <f t="shared" si="19"/>
        <v>11.999012623953226</v>
      </c>
      <c r="U45" s="42">
        <v>0.68480776711742686</v>
      </c>
      <c r="V45" s="43">
        <f t="shared" si="31"/>
        <v>0.31519223288257314</v>
      </c>
      <c r="W45" s="29">
        <f t="shared" si="27"/>
        <v>227944.78100373477</v>
      </c>
      <c r="X45" s="29">
        <f t="shared" si="20"/>
        <v>576367.84679653146</v>
      </c>
      <c r="Y45" s="35">
        <f t="shared" si="28"/>
        <v>7.8172589408620041</v>
      </c>
      <c r="Z45" s="36">
        <f t="shared" si="29"/>
        <v>4.1817536830912214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1084</v>
      </c>
      <c r="E46" s="55">
        <v>69</v>
      </c>
      <c r="F46" s="3">
        <f t="shared" si="21"/>
        <v>6.3653136531365312E-2</v>
      </c>
      <c r="G46" s="2">
        <v>0.5</v>
      </c>
      <c r="H46" s="3">
        <f t="shared" si="22"/>
        <v>0.27457222443294865</v>
      </c>
      <c r="I46" s="3">
        <f t="shared" si="23"/>
        <v>0.72542777556705129</v>
      </c>
      <c r="J46" s="5">
        <f t="shared" si="30"/>
        <v>59413.63380099427</v>
      </c>
      <c r="K46" s="5">
        <f t="shared" si="24"/>
        <v>16313.333594383623</v>
      </c>
      <c r="L46" s="5">
        <f t="shared" si="25"/>
        <v>256284.83501901227</v>
      </c>
      <c r="M46" s="5">
        <f>L46+M47</f>
        <v>551829.75072148524</v>
      </c>
      <c r="N46" s="33">
        <f t="shared" si="26"/>
        <v>9.2879313285202656</v>
      </c>
      <c r="O46" s="4"/>
      <c r="Q46" s="27" t="s">
        <v>68</v>
      </c>
      <c r="R46" s="29">
        <f t="shared" si="17"/>
        <v>59413.63380099427</v>
      </c>
      <c r="S46" s="29">
        <f t="shared" si="18"/>
        <v>256284.83501901227</v>
      </c>
      <c r="T46" s="35">
        <f t="shared" si="19"/>
        <v>9.2879313285202656</v>
      </c>
      <c r="U46" s="42">
        <v>0.65629805890441617</v>
      </c>
      <c r="V46" s="43">
        <f t="shared" si="31"/>
        <v>0.34370194109558383</v>
      </c>
      <c r="W46" s="29">
        <f t="shared" si="27"/>
        <v>168199.2397496163</v>
      </c>
      <c r="X46" s="29">
        <f>X47+W46</f>
        <v>348423.06579279667</v>
      </c>
      <c r="Y46" s="35">
        <f t="shared" si="28"/>
        <v>5.8643621590262995</v>
      </c>
      <c r="Z46" s="36">
        <f t="shared" si="29"/>
        <v>3.4235691694939661</v>
      </c>
    </row>
    <row r="47" spans="1:26" s="2" customFormat="1" x14ac:dyDescent="0.25">
      <c r="A47" s="12">
        <v>19</v>
      </c>
      <c r="B47" s="13" t="s">
        <v>69</v>
      </c>
      <c r="C47" s="12"/>
      <c r="D47" s="57">
        <v>864</v>
      </c>
      <c r="E47" s="58">
        <v>126</v>
      </c>
      <c r="F47" s="17">
        <f t="shared" si="21"/>
        <v>0.14583333333333334</v>
      </c>
      <c r="G47" s="12"/>
      <c r="H47" s="17">
        <v>1</v>
      </c>
      <c r="I47" s="17">
        <f t="shared" si="23"/>
        <v>0</v>
      </c>
      <c r="J47" s="21">
        <f t="shared" si="30"/>
        <v>43100.300206610642</v>
      </c>
      <c r="K47" s="21">
        <f t="shared" si="24"/>
        <v>43100.300206610642</v>
      </c>
      <c r="L47" s="21">
        <f>K47/F47</f>
        <v>295544.91570247296</v>
      </c>
      <c r="M47" s="21">
        <f>L47</f>
        <v>295544.91570247296</v>
      </c>
      <c r="N47" s="34">
        <f t="shared" si="26"/>
        <v>6.8571428571428568</v>
      </c>
      <c r="O47" s="4"/>
      <c r="Q47" s="30" t="s">
        <v>69</v>
      </c>
      <c r="R47" s="31">
        <f t="shared" si="17"/>
        <v>43100.300206610642</v>
      </c>
      <c r="S47" s="31">
        <f t="shared" si="18"/>
        <v>295544.91570247296</v>
      </c>
      <c r="T47" s="38">
        <f t="shared" si="19"/>
        <v>6.8571428571428568</v>
      </c>
      <c r="U47" s="44">
        <v>0.6098018151143324</v>
      </c>
      <c r="V47" s="45">
        <f t="shared" si="31"/>
        <v>0.3901981848856676</v>
      </c>
      <c r="W47" s="31">
        <f t="shared" si="27"/>
        <v>180223.82604318036</v>
      </c>
      <c r="X47" s="31">
        <f>W47</f>
        <v>180223.82604318036</v>
      </c>
      <c r="Y47" s="38">
        <f t="shared" si="28"/>
        <v>4.1814981607839936</v>
      </c>
      <c r="Z47" s="37">
        <f t="shared" si="29"/>
        <v>2.6756446963588632</v>
      </c>
    </row>
    <row r="48" spans="1:26" s="2" customFormat="1" ht="13.2" x14ac:dyDescent="0.25">
      <c r="B48" s="2" t="s">
        <v>70</v>
      </c>
      <c r="D48" s="25">
        <f>SUM(D29:D47)</f>
        <v>61649</v>
      </c>
      <c r="E48" s="56">
        <f>SUM(E29:E47)</f>
        <v>498</v>
      </c>
    </row>
    <row r="51" spans="1:26" s="2" customFormat="1" ht="18" thickBot="1" x14ac:dyDescent="0.35">
      <c r="B51" s="63" t="s">
        <v>89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 x14ac:dyDescent="0.35">
      <c r="A52" s="7"/>
      <c r="B52" s="6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1" t="s">
        <v>14</v>
      </c>
      <c r="S52" s="71"/>
      <c r="T52" s="71"/>
      <c r="U52" s="68" t="s">
        <v>15</v>
      </c>
      <c r="V52" s="72" t="s">
        <v>16</v>
      </c>
      <c r="W52" s="73" t="s">
        <v>17</v>
      </c>
      <c r="X52" s="73" t="s">
        <v>18</v>
      </c>
      <c r="Y52" s="74" t="s">
        <v>19</v>
      </c>
      <c r="Z52" s="74" t="s">
        <v>20</v>
      </c>
    </row>
    <row r="53" spans="1:26" s="10" customFormat="1" ht="35.549999999999997" customHeight="1" thickBot="1" x14ac:dyDescent="0.35">
      <c r="B53" s="6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72"/>
      <c r="W53" s="73"/>
      <c r="X53" s="73"/>
      <c r="Y53" s="74"/>
      <c r="Z53" s="7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729</v>
      </c>
      <c r="E54" s="49">
        <f>E4+E29</f>
        <v>3</v>
      </c>
      <c r="F54" s="3">
        <f>E54/D54</f>
        <v>4.11522633744856E-3</v>
      </c>
      <c r="G54" s="2">
        <v>0.3</v>
      </c>
      <c r="H54" s="18">
        <f>C54*F54/(1+(1-G54)*C54*F54)</f>
        <v>4.1034058268362749E-3</v>
      </c>
      <c r="I54" s="18">
        <f>1-H54</f>
        <v>0.99589659417316367</v>
      </c>
      <c r="J54" s="19">
        <v>100000</v>
      </c>
      <c r="K54" s="20">
        <f>J54*H54</f>
        <v>410.34058268362747</v>
      </c>
      <c r="L54" s="20">
        <f>C54*(J55+G54*K54)</f>
        <v>99712.761592121446</v>
      </c>
      <c r="M54" s="5">
        <f t="shared" ref="M54:M70" si="32">L54+M55</f>
        <v>7572904.4060726827</v>
      </c>
      <c r="N54" s="32">
        <f>M54/J54</f>
        <v>75.729044060726821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99712.761592121446</v>
      </c>
      <c r="T54" s="35">
        <f t="shared" ref="T54:T72" si="35">N54</f>
        <v>75.729044060726821</v>
      </c>
      <c r="U54" s="42">
        <v>0.96170886472285344</v>
      </c>
      <c r="V54" s="43">
        <f>1-U54</f>
        <v>3.829113527714656E-2</v>
      </c>
      <c r="W54" s="29">
        <f>S54*U54</f>
        <v>95894.646749139662</v>
      </c>
      <c r="X54" s="29">
        <f t="shared" ref="X54:X70" si="36">X55+W54</f>
        <v>6700330.8051298363</v>
      </c>
      <c r="Y54" s="40">
        <f>X54/R54</f>
        <v>67.003308051298362</v>
      </c>
      <c r="Z54" s="36">
        <f>T54-Y54</f>
        <v>8.7257360094284593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3432</v>
      </c>
      <c r="E55" s="49">
        <f t="shared" si="37"/>
        <v>3</v>
      </c>
      <c r="F55" s="3">
        <f t="shared" ref="F55:F72" si="38">E55/D55</f>
        <v>8.7412587412587413E-4</v>
      </c>
      <c r="G55" s="2">
        <v>0.4</v>
      </c>
      <c r="H55" s="3">
        <f t="shared" ref="H55:H71" si="39">C55*F55/(1+(1-G55)*C55*F55)</f>
        <v>3.489183531053733E-3</v>
      </c>
      <c r="I55" s="3">
        <f t="shared" ref="I55:I72" si="40">1-H55</f>
        <v>0.99651081646894624</v>
      </c>
      <c r="J55" s="5">
        <f>I54*J54</f>
        <v>99589.659417316361</v>
      </c>
      <c r="K55" s="5">
        <f t="shared" ref="K55:K72" si="41">J55*H55</f>
        <v>347.48659950215057</v>
      </c>
      <c r="L55" s="5">
        <f t="shared" ref="L55:L71" si="42">C55*(J56+G55*K55)</f>
        <v>397524.66983046028</v>
      </c>
      <c r="M55" s="5">
        <f t="shared" si="32"/>
        <v>7473191.6444805609</v>
      </c>
      <c r="N55" s="33">
        <f t="shared" ref="N55:N72" si="43">M55/J55</f>
        <v>75.03983534239444</v>
      </c>
      <c r="O55" s="4"/>
      <c r="Q55" s="27" t="s">
        <v>36</v>
      </c>
      <c r="R55" s="29">
        <f t="shared" si="33"/>
        <v>99589.659417316361</v>
      </c>
      <c r="S55" s="29">
        <f t="shared" si="34"/>
        <v>397524.66983046028</v>
      </c>
      <c r="T55" s="35">
        <f t="shared" si="35"/>
        <v>75.03983534239444</v>
      </c>
      <c r="U55" s="42">
        <v>0.96170886472285344</v>
      </c>
      <c r="V55" s="43">
        <f>1-U55</f>
        <v>3.829113527714656E-2</v>
      </c>
      <c r="W55" s="29">
        <f t="shared" ref="W55:W72" si="44">S55*U55</f>
        <v>382302.9989219791</v>
      </c>
      <c r="X55" s="29">
        <f t="shared" si="36"/>
        <v>6604436.1583806966</v>
      </c>
      <c r="Y55" s="35">
        <f t="shared" ref="Y55:Y72" si="45">X55/R55</f>
        <v>66.316485034914535</v>
      </c>
      <c r="Z55" s="36">
        <f t="shared" ref="Z55:Z72" si="46">T55-Y55</f>
        <v>8.7233503074799046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5601</v>
      </c>
      <c r="E56" s="49">
        <f t="shared" si="37"/>
        <v>2</v>
      </c>
      <c r="F56" s="3">
        <f t="shared" si="38"/>
        <v>3.5707909301910371E-4</v>
      </c>
      <c r="G56" s="2">
        <v>0.5</v>
      </c>
      <c r="H56" s="3">
        <f t="shared" si="39"/>
        <v>1.7838030681412769E-3</v>
      </c>
      <c r="I56" s="3">
        <f t="shared" si="40"/>
        <v>0.9982161969318587</v>
      </c>
      <c r="J56" s="5">
        <f t="shared" ref="J56:J72" si="47">I55*J55</f>
        <v>99242.172817814208</v>
      </c>
      <c r="K56" s="5">
        <f t="shared" si="41"/>
        <v>177.02849236142382</v>
      </c>
      <c r="L56" s="5">
        <f t="shared" si="42"/>
        <v>495768.29285816749</v>
      </c>
      <c r="M56" s="5">
        <f t="shared" si="32"/>
        <v>7075666.9746501008</v>
      </c>
      <c r="N56" s="33">
        <f t="shared" si="43"/>
        <v>71.296977623005063</v>
      </c>
      <c r="O56" s="4"/>
      <c r="Q56" s="27" t="s">
        <v>38</v>
      </c>
      <c r="R56" s="29">
        <f t="shared" si="33"/>
        <v>99242.172817814208</v>
      </c>
      <c r="S56" s="29">
        <f t="shared" si="34"/>
        <v>495768.29285816749</v>
      </c>
      <c r="T56" s="35">
        <f t="shared" si="35"/>
        <v>71.296977623005063</v>
      </c>
      <c r="U56" s="42">
        <v>0.96170886472285344</v>
      </c>
      <c r="V56" s="43">
        <f>1-U56</f>
        <v>3.829113527714656E-2</v>
      </c>
      <c r="W56" s="29">
        <f t="shared" si="44"/>
        <v>476784.7620902154</v>
      </c>
      <c r="X56" s="29">
        <f t="shared" si="36"/>
        <v>6222133.1594587173</v>
      </c>
      <c r="Y56" s="35">
        <f t="shared" si="45"/>
        <v>62.696462429144127</v>
      </c>
      <c r="Z56" s="36">
        <f t="shared" si="46"/>
        <v>8.6005151938609359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6718</v>
      </c>
      <c r="E57" s="49">
        <f t="shared" si="37"/>
        <v>3</v>
      </c>
      <c r="F57" s="3">
        <f t="shared" si="38"/>
        <v>4.4656147662994937E-4</v>
      </c>
      <c r="G57" s="2">
        <v>0.5</v>
      </c>
      <c r="H57" s="3">
        <f t="shared" si="39"/>
        <v>2.230317448516839E-3</v>
      </c>
      <c r="I57" s="3">
        <f t="shared" si="40"/>
        <v>0.99776968255148313</v>
      </c>
      <c r="J57" s="5">
        <f t="shared" si="47"/>
        <v>99065.144325452784</v>
      </c>
      <c r="K57" s="5">
        <f t="shared" si="41"/>
        <v>220.94671992889627</v>
      </c>
      <c r="L57" s="5">
        <f t="shared" si="42"/>
        <v>494773.35482744162</v>
      </c>
      <c r="M57" s="5">
        <f t="shared" si="32"/>
        <v>6579898.6817919333</v>
      </c>
      <c r="N57" s="33">
        <f t="shared" si="43"/>
        <v>66.419917182731666</v>
      </c>
      <c r="O57" s="4"/>
      <c r="Q57" s="27" t="s">
        <v>40</v>
      </c>
      <c r="R57" s="29">
        <f t="shared" si="33"/>
        <v>99065.144325452784</v>
      </c>
      <c r="S57" s="29">
        <f t="shared" si="34"/>
        <v>494773.35482744162</v>
      </c>
      <c r="T57" s="35">
        <f t="shared" si="35"/>
        <v>66.419917182731666</v>
      </c>
      <c r="U57" s="42">
        <v>0.96170886472285344</v>
      </c>
      <c r="V57" s="43">
        <f>1-U57</f>
        <v>3.829113527714656E-2</v>
      </c>
      <c r="W57" s="29">
        <f t="shared" si="44"/>
        <v>475827.92136621644</v>
      </c>
      <c r="X57" s="29">
        <f t="shared" si="36"/>
        <v>5745348.3973685019</v>
      </c>
      <c r="Y57" s="35">
        <f t="shared" si="45"/>
        <v>57.995659689281361</v>
      </c>
      <c r="Z57" s="36">
        <f t="shared" si="46"/>
        <v>8.4242574934503054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6804</v>
      </c>
      <c r="E58" s="49">
        <f t="shared" si="37"/>
        <v>8</v>
      </c>
      <c r="F58" s="3">
        <f t="shared" si="38"/>
        <v>1.1757789535567313E-3</v>
      </c>
      <c r="G58" s="2">
        <v>0.5</v>
      </c>
      <c r="H58" s="3">
        <f t="shared" si="39"/>
        <v>5.86166471277843E-3</v>
      </c>
      <c r="I58" s="3">
        <f t="shared" si="40"/>
        <v>0.99413833528722162</v>
      </c>
      <c r="J58" s="5">
        <f t="shared" si="47"/>
        <v>98844.197605523877</v>
      </c>
      <c r="K58" s="5">
        <f t="shared" si="41"/>
        <v>579.39154516719748</v>
      </c>
      <c r="L58" s="5">
        <f t="shared" si="42"/>
        <v>492772.50916470139</v>
      </c>
      <c r="M58" s="5">
        <f t="shared" si="32"/>
        <v>6085125.326964492</v>
      </c>
      <c r="N58" s="33">
        <f t="shared" si="43"/>
        <v>61.562797557925919</v>
      </c>
      <c r="O58" s="4"/>
      <c r="Q58" s="27" t="s">
        <v>42</v>
      </c>
      <c r="R58" s="29">
        <f t="shared" si="33"/>
        <v>98844.197605523877</v>
      </c>
      <c r="S58" s="29">
        <f t="shared" si="34"/>
        <v>492772.50916470139</v>
      </c>
      <c r="T58" s="35">
        <f t="shared" si="35"/>
        <v>61.562797557925919</v>
      </c>
      <c r="U58" s="42">
        <v>0.96170886472285344</v>
      </c>
      <c r="V58" s="43">
        <f>1-U58</f>
        <v>3.829113527714656E-2</v>
      </c>
      <c r="W58" s="29">
        <f t="shared" si="44"/>
        <v>473903.69035541685</v>
      </c>
      <c r="X58" s="29">
        <f t="shared" si="36"/>
        <v>5269520.4760022853</v>
      </c>
      <c r="Y58" s="35">
        <f t="shared" si="45"/>
        <v>53.31137895450729</v>
      </c>
      <c r="Z58" s="36">
        <f t="shared" si="46"/>
        <v>8.2514186034186281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6903</v>
      </c>
      <c r="E59" s="49">
        <f t="shared" si="37"/>
        <v>9</v>
      </c>
      <c r="F59" s="3">
        <f t="shared" si="38"/>
        <v>1.3037809647979139E-3</v>
      </c>
      <c r="G59" s="2">
        <v>0.5</v>
      </c>
      <c r="H59" s="3">
        <f t="shared" si="39"/>
        <v>6.4977257959714096E-3</v>
      </c>
      <c r="I59" s="3">
        <f t="shared" si="40"/>
        <v>0.99350227420402859</v>
      </c>
      <c r="J59" s="5">
        <f t="shared" si="47"/>
        <v>98264.806060356685</v>
      </c>
      <c r="K59" s="5">
        <f t="shared" si="41"/>
        <v>638.49776517450732</v>
      </c>
      <c r="L59" s="5">
        <f t="shared" si="42"/>
        <v>489727.78588884714</v>
      </c>
      <c r="M59" s="5">
        <f t="shared" si="32"/>
        <v>5592352.8177997908</v>
      </c>
      <c r="N59" s="33">
        <f t="shared" si="43"/>
        <v>56.911045185036329</v>
      </c>
      <c r="O59" s="4"/>
      <c r="Q59" s="27" t="s">
        <v>44</v>
      </c>
      <c r="R59" s="29">
        <f t="shared" si="33"/>
        <v>98264.806060356685</v>
      </c>
      <c r="S59" s="29">
        <f t="shared" si="34"/>
        <v>489727.78588884714</v>
      </c>
      <c r="T59" s="35">
        <f t="shared" si="35"/>
        <v>56.911045185036329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471652.76051591459</v>
      </c>
      <c r="X59" s="29">
        <f t="shared" si="36"/>
        <v>4795616.7856468679</v>
      </c>
      <c r="Y59" s="35">
        <f t="shared" si="45"/>
        <v>48.802994458680161</v>
      </c>
      <c r="Z59" s="36">
        <f t="shared" si="46"/>
        <v>8.1080507263561685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8578</v>
      </c>
      <c r="E60" s="49">
        <f t="shared" si="37"/>
        <v>14</v>
      </c>
      <c r="F60" s="3">
        <f t="shared" si="38"/>
        <v>1.6320820704126837E-3</v>
      </c>
      <c r="G60" s="2">
        <v>0.5</v>
      </c>
      <c r="H60" s="3">
        <f t="shared" si="39"/>
        <v>8.1272495065598509E-3</v>
      </c>
      <c r="I60" s="3">
        <f t="shared" si="40"/>
        <v>0.99187275049344015</v>
      </c>
      <c r="J60" s="5">
        <f t="shared" si="47"/>
        <v>97626.308295182171</v>
      </c>
      <c r="K60" s="5">
        <f t="shared" si="41"/>
        <v>793.43336591927914</v>
      </c>
      <c r="L60" s="5">
        <f t="shared" si="42"/>
        <v>486147.95806111267</v>
      </c>
      <c r="M60" s="5">
        <f t="shared" si="32"/>
        <v>5102625.0319109438</v>
      </c>
      <c r="N60" s="33">
        <f t="shared" si="43"/>
        <v>52.266905519797852</v>
      </c>
      <c r="O60" s="4"/>
      <c r="Q60" s="27" t="s">
        <v>46</v>
      </c>
      <c r="R60" s="29">
        <f t="shared" si="33"/>
        <v>97626.308295182171</v>
      </c>
      <c r="S60" s="29">
        <f t="shared" si="34"/>
        <v>486147.95806111267</v>
      </c>
      <c r="T60" s="35">
        <f t="shared" si="35"/>
        <v>52.266905519797852</v>
      </c>
      <c r="U60" s="42">
        <v>0.95736753435116873</v>
      </c>
      <c r="V60" s="43">
        <f t="shared" si="48"/>
        <v>4.2632465648831275E-2</v>
      </c>
      <c r="W60" s="29">
        <f t="shared" si="44"/>
        <v>465422.27193882281</v>
      </c>
      <c r="X60" s="29">
        <f t="shared" si="36"/>
        <v>4323964.0251309536</v>
      </c>
      <c r="Y60" s="35">
        <f t="shared" si="45"/>
        <v>44.290971364573664</v>
      </c>
      <c r="Z60" s="36">
        <f t="shared" si="46"/>
        <v>7.9759341552241878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8807</v>
      </c>
      <c r="E61" s="49">
        <f t="shared" si="37"/>
        <v>21</v>
      </c>
      <c r="F61" s="3">
        <f t="shared" si="38"/>
        <v>2.3844669013284889E-3</v>
      </c>
      <c r="G61" s="2">
        <v>0.5</v>
      </c>
      <c r="H61" s="3">
        <f t="shared" si="39"/>
        <v>1.1851684632315593E-2</v>
      </c>
      <c r="I61" s="3">
        <f t="shared" si="40"/>
        <v>0.98814831536768444</v>
      </c>
      <c r="J61" s="5">
        <f t="shared" si="47"/>
        <v>96832.874929262893</v>
      </c>
      <c r="K61" s="5">
        <f t="shared" si="41"/>
        <v>1147.6326957020829</v>
      </c>
      <c r="L61" s="5">
        <f t="shared" si="42"/>
        <v>481295.29290705925</v>
      </c>
      <c r="M61" s="5">
        <f t="shared" si="32"/>
        <v>4616477.0738498308</v>
      </c>
      <c r="N61" s="33">
        <f t="shared" si="43"/>
        <v>47.674687725859634</v>
      </c>
      <c r="O61" s="4"/>
      <c r="Q61" s="27" t="s">
        <v>48</v>
      </c>
      <c r="R61" s="29">
        <f t="shared" si="33"/>
        <v>96832.874929262893</v>
      </c>
      <c r="S61" s="29">
        <f t="shared" si="34"/>
        <v>481295.29290705925</v>
      </c>
      <c r="T61" s="35">
        <f t="shared" si="35"/>
        <v>47.674687725859634</v>
      </c>
      <c r="U61" s="42">
        <v>0.95681081085376496</v>
      </c>
      <c r="V61" s="43">
        <f t="shared" si="48"/>
        <v>4.3189189146235041E-2</v>
      </c>
      <c r="W61" s="29">
        <f t="shared" si="44"/>
        <v>460508.53946650366</v>
      </c>
      <c r="X61" s="29">
        <f t="shared" si="36"/>
        <v>3858541.7531921309</v>
      </c>
      <c r="Y61" s="35">
        <f t="shared" si="45"/>
        <v>39.847435656648877</v>
      </c>
      <c r="Z61" s="36">
        <f t="shared" si="46"/>
        <v>7.8272520692107577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8123</v>
      </c>
      <c r="E62" s="49">
        <f t="shared" si="37"/>
        <v>26</v>
      </c>
      <c r="F62" s="3">
        <f t="shared" si="38"/>
        <v>3.2007878862489228E-3</v>
      </c>
      <c r="G62" s="2">
        <v>0.5</v>
      </c>
      <c r="H62" s="3">
        <f t="shared" si="39"/>
        <v>1.5876893014167073E-2</v>
      </c>
      <c r="I62" s="3">
        <f t="shared" si="40"/>
        <v>0.98412310698583294</v>
      </c>
      <c r="J62" s="5">
        <f t="shared" si="47"/>
        <v>95685.242233560813</v>
      </c>
      <c r="K62" s="5">
        <f t="shared" si="41"/>
        <v>1519.1843539769059</v>
      </c>
      <c r="L62" s="5">
        <f t="shared" si="42"/>
        <v>474628.25028286187</v>
      </c>
      <c r="M62" s="5">
        <f t="shared" si="32"/>
        <v>4135181.7809427716</v>
      </c>
      <c r="N62" s="33">
        <f t="shared" si="43"/>
        <v>43.216505329516643</v>
      </c>
      <c r="O62" s="4"/>
      <c r="Q62" s="27" t="s">
        <v>50</v>
      </c>
      <c r="R62" s="29">
        <f t="shared" si="33"/>
        <v>95685.242233560813</v>
      </c>
      <c r="S62" s="29">
        <f t="shared" si="34"/>
        <v>474628.25028286187</v>
      </c>
      <c r="T62" s="35">
        <f t="shared" si="35"/>
        <v>43.216505329516643</v>
      </c>
      <c r="U62" s="42">
        <v>0.94800928093814252</v>
      </c>
      <c r="V62" s="43">
        <f t="shared" si="48"/>
        <v>5.1990719061857482E-2</v>
      </c>
      <c r="W62" s="29">
        <f t="shared" si="44"/>
        <v>449951.98626358464</v>
      </c>
      <c r="X62" s="29">
        <f t="shared" si="36"/>
        <v>3398033.2137256274</v>
      </c>
      <c r="Y62" s="35">
        <f t="shared" si="45"/>
        <v>35.512615471373024</v>
      </c>
      <c r="Z62" s="36">
        <f t="shared" si="46"/>
        <v>7.7038898581436186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9215</v>
      </c>
      <c r="E63" s="49">
        <f t="shared" si="37"/>
        <v>45</v>
      </c>
      <c r="F63" s="3">
        <f t="shared" si="38"/>
        <v>4.8833423765599565E-3</v>
      </c>
      <c r="G63" s="2">
        <v>0.5</v>
      </c>
      <c r="H63" s="3">
        <f t="shared" si="39"/>
        <v>2.4122219244170462E-2</v>
      </c>
      <c r="I63" s="3">
        <f t="shared" si="40"/>
        <v>0.97587778075582954</v>
      </c>
      <c r="J63" s="5">
        <f t="shared" si="47"/>
        <v>94166.05787958391</v>
      </c>
      <c r="K63" s="5">
        <f t="shared" si="41"/>
        <v>2271.4942935305685</v>
      </c>
      <c r="L63" s="5">
        <f t="shared" si="42"/>
        <v>465151.55366409308</v>
      </c>
      <c r="M63" s="5">
        <f t="shared" si="32"/>
        <v>3660553.5306599098</v>
      </c>
      <c r="N63" s="33">
        <f t="shared" si="43"/>
        <v>38.873386155135549</v>
      </c>
      <c r="O63" s="4"/>
      <c r="Q63" s="27" t="s">
        <v>52</v>
      </c>
      <c r="R63" s="29">
        <f t="shared" si="33"/>
        <v>94166.05787958391</v>
      </c>
      <c r="S63" s="29">
        <f t="shared" si="34"/>
        <v>465151.55366409308</v>
      </c>
      <c r="T63" s="35">
        <f t="shared" si="35"/>
        <v>38.873386155135549</v>
      </c>
      <c r="U63" s="42">
        <v>0.94216194080535964</v>
      </c>
      <c r="V63" s="43">
        <f t="shared" si="48"/>
        <v>5.7838059194640357E-2</v>
      </c>
      <c r="W63" s="29">
        <f t="shared" si="44"/>
        <v>438248.09056879033</v>
      </c>
      <c r="X63" s="29">
        <f t="shared" si="36"/>
        <v>2948081.2274620426</v>
      </c>
      <c r="Y63" s="35">
        <f t="shared" si="45"/>
        <v>31.307259684077891</v>
      </c>
      <c r="Z63" s="36">
        <f t="shared" si="46"/>
        <v>7.5661264710576575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10178</v>
      </c>
      <c r="E64" s="49">
        <f t="shared" si="37"/>
        <v>58</v>
      </c>
      <c r="F64" s="3">
        <f t="shared" si="38"/>
        <v>5.6985655335036354E-3</v>
      </c>
      <c r="G64" s="2">
        <v>0.5</v>
      </c>
      <c r="H64" s="3">
        <f t="shared" si="39"/>
        <v>2.8092608737770031E-2</v>
      </c>
      <c r="I64" s="3">
        <f t="shared" si="40"/>
        <v>0.97190739126223002</v>
      </c>
      <c r="J64" s="5">
        <f t="shared" si="47"/>
        <v>91894.563586053337</v>
      </c>
      <c r="K64" s="5">
        <f t="shared" si="41"/>
        <v>2581.5580199511255</v>
      </c>
      <c r="L64" s="5">
        <f t="shared" si="42"/>
        <v>453018.92288038891</v>
      </c>
      <c r="M64" s="5">
        <f t="shared" si="32"/>
        <v>3195401.9769958169</v>
      </c>
      <c r="N64" s="33">
        <f t="shared" si="43"/>
        <v>34.772481116399547</v>
      </c>
      <c r="O64" s="4"/>
      <c r="Q64" s="27" t="s">
        <v>54</v>
      </c>
      <c r="R64" s="29">
        <f t="shared" si="33"/>
        <v>91894.563586053337</v>
      </c>
      <c r="S64" s="29">
        <f t="shared" si="34"/>
        <v>453018.92288038891</v>
      </c>
      <c r="T64" s="35">
        <f t="shared" si="35"/>
        <v>34.772481116399547</v>
      </c>
      <c r="U64" s="42">
        <v>0.92489605986448908</v>
      </c>
      <c r="V64" s="43">
        <f t="shared" si="48"/>
        <v>7.5103940135510916E-2</v>
      </c>
      <c r="W64" s="29">
        <f t="shared" si="44"/>
        <v>418995.41681612656</v>
      </c>
      <c r="X64" s="29">
        <f t="shared" si="36"/>
        <v>2509833.1368932524</v>
      </c>
      <c r="Y64" s="35">
        <f t="shared" si="45"/>
        <v>27.312095938547611</v>
      </c>
      <c r="Z64" s="36">
        <f t="shared" si="46"/>
        <v>7.4603851778519363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10526</v>
      </c>
      <c r="E65" s="49">
        <f t="shared" si="37"/>
        <v>68</v>
      </c>
      <c r="F65" s="3">
        <f t="shared" si="38"/>
        <v>6.4601938058141744E-3</v>
      </c>
      <c r="G65" s="2">
        <v>0.5</v>
      </c>
      <c r="H65" s="3">
        <f t="shared" si="39"/>
        <v>3.178758414360508E-2</v>
      </c>
      <c r="I65" s="3">
        <f t="shared" si="40"/>
        <v>0.96821241585639495</v>
      </c>
      <c r="J65" s="5">
        <f t="shared" si="47"/>
        <v>89313.00556610222</v>
      </c>
      <c r="K65" s="5">
        <f t="shared" si="41"/>
        <v>2839.0446795507432</v>
      </c>
      <c r="L65" s="5">
        <f t="shared" si="42"/>
        <v>439467.41613163427</v>
      </c>
      <c r="M65" s="5">
        <f t="shared" si="32"/>
        <v>2742383.0541154281</v>
      </c>
      <c r="N65" s="33">
        <f t="shared" si="43"/>
        <v>30.705304750781668</v>
      </c>
      <c r="O65" s="4"/>
      <c r="Q65" s="27" t="s">
        <v>56</v>
      </c>
      <c r="R65" s="29">
        <f t="shared" si="33"/>
        <v>89313.00556610222</v>
      </c>
      <c r="S65" s="29">
        <f t="shared" si="34"/>
        <v>439467.41613163427</v>
      </c>
      <c r="T65" s="35">
        <f t="shared" si="35"/>
        <v>30.705304750781668</v>
      </c>
      <c r="U65" s="42">
        <v>0.89970667843387275</v>
      </c>
      <c r="V65" s="43">
        <f t="shared" si="48"/>
        <v>0.10029332156612725</v>
      </c>
      <c r="W65" s="29">
        <f t="shared" si="44"/>
        <v>395391.76924770919</v>
      </c>
      <c r="X65" s="29">
        <f t="shared" si="36"/>
        <v>2090837.7200771258</v>
      </c>
      <c r="Y65" s="35">
        <f t="shared" si="45"/>
        <v>23.410226840139849</v>
      </c>
      <c r="Z65" s="36">
        <f t="shared" si="46"/>
        <v>7.2950779106418189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10307</v>
      </c>
      <c r="E66" s="49">
        <f t="shared" si="37"/>
        <v>97</v>
      </c>
      <c r="F66" s="3">
        <f t="shared" si="38"/>
        <v>9.4110798486465516E-3</v>
      </c>
      <c r="G66" s="2">
        <v>0.5</v>
      </c>
      <c r="H66" s="3">
        <f t="shared" si="39"/>
        <v>4.5973742831413818E-2</v>
      </c>
      <c r="I66" s="3">
        <f t="shared" si="40"/>
        <v>0.95402625716858613</v>
      </c>
      <c r="J66" s="5">
        <f t="shared" si="47"/>
        <v>86473.960886551475</v>
      </c>
      <c r="K66" s="5">
        <f t="shared" si="41"/>
        <v>3975.5316394120546</v>
      </c>
      <c r="L66" s="5">
        <f t="shared" si="42"/>
        <v>422430.9753342272</v>
      </c>
      <c r="M66" s="5">
        <f t="shared" si="32"/>
        <v>2302915.6379837939</v>
      </c>
      <c r="N66" s="33">
        <f t="shared" si="43"/>
        <v>26.631319004862952</v>
      </c>
      <c r="O66" s="4"/>
      <c r="Q66" s="27" t="s">
        <v>58</v>
      </c>
      <c r="R66" s="29">
        <f t="shared" si="33"/>
        <v>86473.960886551475</v>
      </c>
      <c r="S66" s="29">
        <f t="shared" si="34"/>
        <v>422430.9753342272</v>
      </c>
      <c r="T66" s="35">
        <f t="shared" si="35"/>
        <v>26.631319004862952</v>
      </c>
      <c r="U66" s="42">
        <v>0.86438699185239576</v>
      </c>
      <c r="V66" s="43">
        <f t="shared" si="48"/>
        <v>0.13561300814760424</v>
      </c>
      <c r="W66" s="29">
        <f t="shared" si="44"/>
        <v>365143.84003442625</v>
      </c>
      <c r="X66" s="29">
        <f t="shared" si="36"/>
        <v>1695445.9508294165</v>
      </c>
      <c r="Y66" s="35">
        <f t="shared" si="45"/>
        <v>19.606433352275115</v>
      </c>
      <c r="Z66" s="36">
        <f t="shared" si="46"/>
        <v>7.0248856525878374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7871</v>
      </c>
      <c r="E67" s="49">
        <f t="shared" si="37"/>
        <v>87</v>
      </c>
      <c r="F67" s="3">
        <f t="shared" si="38"/>
        <v>1.1053233388387753E-2</v>
      </c>
      <c r="G67" s="2">
        <v>0.5</v>
      </c>
      <c r="H67" s="3">
        <f t="shared" si="39"/>
        <v>5.3780058107189221E-2</v>
      </c>
      <c r="I67" s="3">
        <f t="shared" si="40"/>
        <v>0.94621994189281078</v>
      </c>
      <c r="J67" s="5">
        <f t="shared" si="47"/>
        <v>82498.429247139415</v>
      </c>
      <c r="K67" s="5">
        <f t="shared" si="41"/>
        <v>4436.770318662996</v>
      </c>
      <c r="L67" s="5">
        <f t="shared" si="42"/>
        <v>401400.22043903964</v>
      </c>
      <c r="M67" s="5">
        <f t="shared" si="32"/>
        <v>1880484.6626495665</v>
      </c>
      <c r="N67" s="33">
        <f t="shared" si="43"/>
        <v>22.794187474966638</v>
      </c>
      <c r="O67" s="4"/>
      <c r="Q67" s="27" t="s">
        <v>60</v>
      </c>
      <c r="R67" s="29">
        <f t="shared" si="33"/>
        <v>82498.429247139415</v>
      </c>
      <c r="S67" s="29">
        <f t="shared" si="34"/>
        <v>401400.22043903964</v>
      </c>
      <c r="T67" s="35">
        <f t="shared" si="35"/>
        <v>22.794187474966638</v>
      </c>
      <c r="U67" s="42">
        <v>0.82345390469096191</v>
      </c>
      <c r="V67" s="43">
        <f t="shared" si="48"/>
        <v>0.17654609530903809</v>
      </c>
      <c r="W67" s="29">
        <f t="shared" si="44"/>
        <v>330534.57886434003</v>
      </c>
      <c r="X67" s="29">
        <f t="shared" si="36"/>
        <v>1330302.1107949903</v>
      </c>
      <c r="Y67" s="35">
        <f t="shared" si="45"/>
        <v>16.125181084476438</v>
      </c>
      <c r="Z67" s="36">
        <f t="shared" si="46"/>
        <v>6.6690063904901997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6463</v>
      </c>
      <c r="E68" s="49">
        <f t="shared" si="37"/>
        <v>116</v>
      </c>
      <c r="F68" s="3">
        <f t="shared" si="38"/>
        <v>1.7948321213058952E-2</v>
      </c>
      <c r="G68" s="2">
        <v>0.5</v>
      </c>
      <c r="H68" s="3">
        <f t="shared" si="39"/>
        <v>8.5887753590996596E-2</v>
      </c>
      <c r="I68" s="3">
        <f t="shared" si="40"/>
        <v>0.91411224640900346</v>
      </c>
      <c r="J68" s="5">
        <f t="shared" si="47"/>
        <v>78061.65892847642</v>
      </c>
      <c r="K68" s="5">
        <f t="shared" si="41"/>
        <v>6704.5405269534021</v>
      </c>
      <c r="L68" s="5">
        <f t="shared" si="42"/>
        <v>373546.94332499866</v>
      </c>
      <c r="M68" s="5">
        <f t="shared" si="32"/>
        <v>1479084.4422105269</v>
      </c>
      <c r="N68" s="33">
        <f t="shared" si="43"/>
        <v>18.947642959595953</v>
      </c>
      <c r="O68" s="4"/>
      <c r="Q68" s="27" t="s">
        <v>62</v>
      </c>
      <c r="R68" s="29">
        <f t="shared" si="33"/>
        <v>78061.65892847642</v>
      </c>
      <c r="S68" s="29">
        <f t="shared" si="34"/>
        <v>373546.94332499866</v>
      </c>
      <c r="T68" s="35">
        <f t="shared" si="35"/>
        <v>18.947642959595953</v>
      </c>
      <c r="U68" s="42">
        <v>0.7557222850963411</v>
      </c>
      <c r="V68" s="43">
        <f t="shared" si="48"/>
        <v>0.2442777149036589</v>
      </c>
      <c r="W68" s="29">
        <f t="shared" si="44"/>
        <v>282297.7496003214</v>
      </c>
      <c r="X68" s="29">
        <f t="shared" si="36"/>
        <v>999767.53193065024</v>
      </c>
      <c r="Y68" s="35">
        <f t="shared" si="45"/>
        <v>12.807408216198453</v>
      </c>
      <c r="Z68" s="36">
        <f t="shared" si="46"/>
        <v>6.1402347433974995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4807</v>
      </c>
      <c r="E69" s="49">
        <f t="shared" si="37"/>
        <v>121</v>
      </c>
      <c r="F69" s="3">
        <f t="shared" si="38"/>
        <v>2.5171624713958809E-2</v>
      </c>
      <c r="G69" s="2">
        <v>0.5</v>
      </c>
      <c r="H69" s="3">
        <f t="shared" si="39"/>
        <v>0.11840688912809472</v>
      </c>
      <c r="I69" s="3">
        <f t="shared" si="40"/>
        <v>0.88159311087190528</v>
      </c>
      <c r="J69" s="5">
        <f t="shared" si="47"/>
        <v>71357.118401523025</v>
      </c>
      <c r="K69" s="5">
        <f t="shared" si="41"/>
        <v>8449.174407069464</v>
      </c>
      <c r="L69" s="5">
        <f t="shared" si="42"/>
        <v>335662.6559899415</v>
      </c>
      <c r="M69" s="5">
        <f t="shared" si="32"/>
        <v>1105537.4988855282</v>
      </c>
      <c r="N69" s="33">
        <f t="shared" si="43"/>
        <v>15.49302331219042</v>
      </c>
      <c r="O69" s="4"/>
      <c r="Q69" s="27" t="s">
        <v>64</v>
      </c>
      <c r="R69" s="29">
        <f t="shared" si="33"/>
        <v>71357.118401523025</v>
      </c>
      <c r="S69" s="29">
        <f t="shared" si="34"/>
        <v>335662.6559899415</v>
      </c>
      <c r="T69" s="35">
        <f t="shared" si="35"/>
        <v>15.49302331219042</v>
      </c>
      <c r="U69" s="42">
        <v>0.69850988448397933</v>
      </c>
      <c r="V69" s="43">
        <f t="shared" si="48"/>
        <v>0.30149011551602067</v>
      </c>
      <c r="W69" s="29">
        <f t="shared" si="44"/>
        <v>234463.68306111972</v>
      </c>
      <c r="X69" s="29">
        <f t="shared" si="36"/>
        <v>717469.78233032883</v>
      </c>
      <c r="Y69" s="35">
        <f t="shared" si="45"/>
        <v>10.054635030147397</v>
      </c>
      <c r="Z69" s="36">
        <f t="shared" si="46"/>
        <v>5.4383882820430234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3350</v>
      </c>
      <c r="E70" s="49">
        <f t="shared" si="37"/>
        <v>148</v>
      </c>
      <c r="F70" s="3">
        <f t="shared" si="38"/>
        <v>4.417910447761194E-2</v>
      </c>
      <c r="G70" s="2">
        <v>0.5</v>
      </c>
      <c r="H70" s="3">
        <f t="shared" si="39"/>
        <v>0.19892473118279572</v>
      </c>
      <c r="I70" s="3">
        <f t="shared" si="40"/>
        <v>0.80107526881720426</v>
      </c>
      <c r="J70" s="5">
        <f t="shared" si="47"/>
        <v>62907.943994453562</v>
      </c>
      <c r="K70" s="5">
        <f t="shared" si="41"/>
        <v>12513.945848359042</v>
      </c>
      <c r="L70" s="5">
        <f t="shared" si="42"/>
        <v>283254.85535137018</v>
      </c>
      <c r="M70" s="5">
        <f t="shared" si="32"/>
        <v>769874.84289558674</v>
      </c>
      <c r="N70" s="33">
        <f t="shared" si="43"/>
        <v>12.238118018345421</v>
      </c>
      <c r="O70" s="4"/>
      <c r="Q70" s="27" t="s">
        <v>66</v>
      </c>
      <c r="R70" s="29">
        <f t="shared" si="33"/>
        <v>62907.943994453562</v>
      </c>
      <c r="S70" s="29">
        <f t="shared" si="34"/>
        <v>283254.85535137018</v>
      </c>
      <c r="T70" s="35">
        <f t="shared" si="35"/>
        <v>12.238118018345421</v>
      </c>
      <c r="U70" s="42">
        <v>0.67065690345363116</v>
      </c>
      <c r="V70" s="43">
        <f t="shared" si="48"/>
        <v>0.32934309654636884</v>
      </c>
      <c r="W70" s="29">
        <f t="shared" si="44"/>
        <v>189966.82417815612</v>
      </c>
      <c r="X70" s="29">
        <f t="shared" si="36"/>
        <v>483006.09926920908</v>
      </c>
      <c r="Y70" s="35">
        <f t="shared" si="45"/>
        <v>7.6779825980609786</v>
      </c>
      <c r="Z70" s="36">
        <f t="shared" si="46"/>
        <v>4.5601354202844426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1781</v>
      </c>
      <c r="E71" s="49">
        <f t="shared" si="49"/>
        <v>120</v>
      </c>
      <c r="F71" s="3">
        <f t="shared" si="38"/>
        <v>6.7377877596855693E-2</v>
      </c>
      <c r="G71" s="2">
        <v>0.5</v>
      </c>
      <c r="H71" s="3">
        <f t="shared" si="39"/>
        <v>0.28832292167227291</v>
      </c>
      <c r="I71" s="3">
        <f t="shared" si="40"/>
        <v>0.71167707832772709</v>
      </c>
      <c r="J71" s="5">
        <f t="shared" si="47"/>
        <v>50393.99814609452</v>
      </c>
      <c r="K71" s="5">
        <f t="shared" si="41"/>
        <v>14529.744780229077</v>
      </c>
      <c r="L71" s="5">
        <f t="shared" si="42"/>
        <v>215645.62877989991</v>
      </c>
      <c r="M71" s="5">
        <f>L71+M72</f>
        <v>486619.98754421656</v>
      </c>
      <c r="N71" s="33">
        <f t="shared" si="43"/>
        <v>9.6563083987399221</v>
      </c>
      <c r="O71" s="4"/>
      <c r="Q71" s="27" t="s">
        <v>68</v>
      </c>
      <c r="R71" s="29">
        <f t="shared" si="33"/>
        <v>50393.99814609452</v>
      </c>
      <c r="S71" s="29">
        <f t="shared" si="34"/>
        <v>215645.62877989991</v>
      </c>
      <c r="T71" s="35">
        <f t="shared" si="35"/>
        <v>9.6563083987399221</v>
      </c>
      <c r="U71" s="42">
        <v>0.63527807449444496</v>
      </c>
      <c r="V71" s="43">
        <f t="shared" si="48"/>
        <v>0.36472192550555504</v>
      </c>
      <c r="W71" s="29">
        <f t="shared" si="44"/>
        <v>136994.93982443868</v>
      </c>
      <c r="X71" s="29">
        <f>X72+W71</f>
        <v>293039.27509105293</v>
      </c>
      <c r="Y71" s="35">
        <f t="shared" si="45"/>
        <v>5.8149638026639323</v>
      </c>
      <c r="Z71" s="36">
        <f t="shared" si="46"/>
        <v>3.8413445960759898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1428</v>
      </c>
      <c r="E72" s="50">
        <f t="shared" si="49"/>
        <v>189</v>
      </c>
      <c r="F72" s="17">
        <f t="shared" si="38"/>
        <v>0.13235294117647059</v>
      </c>
      <c r="G72" s="12"/>
      <c r="H72" s="17">
        <v>1</v>
      </c>
      <c r="I72" s="17">
        <f t="shared" si="40"/>
        <v>0</v>
      </c>
      <c r="J72" s="21">
        <f t="shared" si="47"/>
        <v>35864.253365865443</v>
      </c>
      <c r="K72" s="21">
        <f t="shared" si="41"/>
        <v>35864.253365865443</v>
      </c>
      <c r="L72" s="21">
        <f>K72/F72</f>
        <v>270974.35876431665</v>
      </c>
      <c r="M72" s="21">
        <f>L72</f>
        <v>270974.35876431665</v>
      </c>
      <c r="N72" s="34">
        <f t="shared" si="43"/>
        <v>7.5555555555555545</v>
      </c>
      <c r="O72" s="4"/>
      <c r="Q72" s="30" t="s">
        <v>69</v>
      </c>
      <c r="R72" s="31">
        <f t="shared" si="33"/>
        <v>35864.253365865443</v>
      </c>
      <c r="S72" s="31">
        <f t="shared" si="34"/>
        <v>270974.35876431665</v>
      </c>
      <c r="T72" s="38">
        <f t="shared" si="35"/>
        <v>7.5555555555555545</v>
      </c>
      <c r="U72" s="44">
        <v>0.57586384179742911</v>
      </c>
      <c r="V72" s="45">
        <f t="shared" si="48"/>
        <v>0.42413615820257089</v>
      </c>
      <c r="W72" s="31">
        <f t="shared" si="44"/>
        <v>156044.33526661425</v>
      </c>
      <c r="X72" s="31">
        <f>W72</f>
        <v>156044.33526661425</v>
      </c>
      <c r="Y72" s="38">
        <f t="shared" si="45"/>
        <v>4.3509712491361308</v>
      </c>
      <c r="Z72" s="37">
        <f t="shared" si="46"/>
        <v>3.2045843064194237</v>
      </c>
    </row>
    <row r="73" spans="1:26" s="2" customFormat="1" ht="13.2" x14ac:dyDescent="0.25">
      <c r="B73" s="2" t="s">
        <v>70</v>
      </c>
      <c r="D73" s="25">
        <f>SUM(D54:D72)</f>
        <v>121621</v>
      </c>
      <c r="E73" s="25">
        <f>SUM(E54:E72)</f>
        <v>1138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72.136088666818949</v>
      </c>
      <c r="F78" s="54">
        <f>$Y$4</f>
        <v>65.244272491461317</v>
      </c>
      <c r="G78" s="54">
        <f>E78-F78</f>
        <v>6.8918161753576328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79.763519621836053</v>
      </c>
      <c r="F79" s="54">
        <f>$Y$29</f>
        <v>70.431946652717528</v>
      </c>
      <c r="G79" s="54">
        <f t="shared" ref="G79:G80" si="50">E79-F79</f>
        <v>9.3315729691185254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75.729044060726821</v>
      </c>
      <c r="F80" s="54">
        <f>$Y$54</f>
        <v>67.003308051298362</v>
      </c>
      <c r="G80" s="54">
        <f t="shared" si="50"/>
        <v>8.7257360094284593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21DC4-70E3-45C7-AA14-C52578B51AD8}">
  <dimension ref="A1:Z80"/>
  <sheetViews>
    <sheetView topLeftCell="A55" workbookViewId="0">
      <selection activeCell="D80" sqref="D80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9" t="s">
        <v>87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 x14ac:dyDescent="0.25">
      <c r="A2" s="7"/>
      <c r="B2" s="6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8" t="s">
        <v>15</v>
      </c>
      <c r="V2" s="68" t="s">
        <v>16</v>
      </c>
      <c r="W2" s="69" t="s">
        <v>17</v>
      </c>
      <c r="X2" s="69" t="s">
        <v>18</v>
      </c>
      <c r="Y2" s="70" t="s">
        <v>19</v>
      </c>
      <c r="Z2" s="70" t="s">
        <v>20</v>
      </c>
    </row>
    <row r="3" spans="1:26" s="10" customFormat="1" ht="23.25" customHeight="1" thickBot="1" x14ac:dyDescent="0.35">
      <c r="B3" s="6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69"/>
      <c r="X3" s="69"/>
      <c r="Y3" s="70"/>
      <c r="Z3" s="70"/>
    </row>
    <row r="4" spans="1:26" s="2" customFormat="1" x14ac:dyDescent="0.25">
      <c r="A4" s="2">
        <v>1</v>
      </c>
      <c r="B4" s="1">
        <v>0</v>
      </c>
      <c r="C4" s="1">
        <v>1</v>
      </c>
      <c r="D4">
        <v>399</v>
      </c>
      <c r="E4" s="55">
        <v>2</v>
      </c>
      <c r="F4" s="3">
        <f>E4/D4</f>
        <v>5.0125313283208017E-3</v>
      </c>
      <c r="G4" s="2">
        <v>0.3</v>
      </c>
      <c r="H4" s="18">
        <f>C4*F4/(1+(1-G4)*C4*F4)</f>
        <v>4.995004995004995E-3</v>
      </c>
      <c r="I4" s="18">
        <f>1-H4</f>
        <v>0.99500499500499495</v>
      </c>
      <c r="J4" s="41">
        <v>100000</v>
      </c>
      <c r="K4" s="20">
        <f>J4*H4</f>
        <v>499.50049950049947</v>
      </c>
      <c r="L4" s="20">
        <f>C4*(J5+G4*K4)</f>
        <v>99650.349650349643</v>
      </c>
      <c r="M4" s="5">
        <f t="shared" ref="M4:M20" si="0">L4+M5</f>
        <v>7266837.5391879082</v>
      </c>
      <c r="N4" s="32">
        <f>M4/J4</f>
        <v>72.668375391879081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99650.349650349643</v>
      </c>
      <c r="T4" s="35">
        <f t="shared" ref="T4:T22" si="3">N4</f>
        <v>72.668375391879081</v>
      </c>
      <c r="U4" s="42">
        <v>0.96680194174873568</v>
      </c>
      <c r="V4" s="43">
        <f>1-U4</f>
        <v>3.3198058251264317E-2</v>
      </c>
      <c r="W4" s="29">
        <f>S4*U4</f>
        <v>96342.151537898477</v>
      </c>
      <c r="X4" s="29">
        <f t="shared" ref="X4:X20" si="4">X5+W4</f>
        <v>6591672.4846180873</v>
      </c>
      <c r="Y4" s="40">
        <f>X4/R4</f>
        <v>65.91672484618087</v>
      </c>
      <c r="Z4" s="36">
        <f>T4-Y4</f>
        <v>6.7516505456982117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1795</v>
      </c>
      <c r="E5" s="55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99500.4995004995</v>
      </c>
      <c r="K5" s="5">
        <f t="shared" ref="K5:K22" si="8">J5*H5</f>
        <v>0</v>
      </c>
      <c r="L5" s="5">
        <f t="shared" ref="L5:L21" si="9">C5*(J6+G5*K5)</f>
        <v>398001.998001998</v>
      </c>
      <c r="M5" s="5">
        <f t="shared" si="0"/>
        <v>7167187.1895375587</v>
      </c>
      <c r="N5" s="33">
        <f t="shared" ref="N5:N22" si="10">M5/J5</f>
        <v>72.031670449067235</v>
      </c>
      <c r="O5" s="4"/>
      <c r="Q5" s="27" t="s">
        <v>36</v>
      </c>
      <c r="R5" s="29">
        <f t="shared" si="1"/>
        <v>99500.4995004995</v>
      </c>
      <c r="S5" s="29">
        <f t="shared" si="2"/>
        <v>398001.998001998</v>
      </c>
      <c r="T5" s="35">
        <f t="shared" si="3"/>
        <v>72.031670449067235</v>
      </c>
      <c r="U5" s="42">
        <v>0.96680194174873568</v>
      </c>
      <c r="V5" s="43">
        <f>1-U5</f>
        <v>3.3198058251264317E-2</v>
      </c>
      <c r="W5" s="29">
        <f t="shared" ref="W5:W22" si="11">S5*U5</f>
        <v>384789.10448820808</v>
      </c>
      <c r="X5" s="29">
        <f t="shared" si="4"/>
        <v>6495330.3330801884</v>
      </c>
      <c r="Y5" s="35">
        <f t="shared" ref="Y5:Y22" si="12">X5/R5</f>
        <v>65.279374130655313</v>
      </c>
      <c r="Z5" s="36">
        <f t="shared" ref="Z5:Z22" si="13">T5-Y5</f>
        <v>6.752296318411922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2851</v>
      </c>
      <c r="E6" s="55">
        <v>1</v>
      </c>
      <c r="F6" s="3">
        <f t="shared" si="5"/>
        <v>3.5075412136092597E-4</v>
      </c>
      <c r="G6" s="2">
        <v>0.5</v>
      </c>
      <c r="H6" s="3">
        <f t="shared" si="6"/>
        <v>1.7522340984755566E-3</v>
      </c>
      <c r="I6" s="3">
        <f t="shared" si="7"/>
        <v>0.99824776590152442</v>
      </c>
      <c r="J6" s="5">
        <f t="shared" ref="J6:J22" si="14">I5*J5</f>
        <v>99500.4995004995</v>
      </c>
      <c r="K6" s="5">
        <f t="shared" si="8"/>
        <v>174.3481680401253</v>
      </c>
      <c r="L6" s="5">
        <f t="shared" si="9"/>
        <v>497066.62708239717</v>
      </c>
      <c r="M6" s="5">
        <f t="shared" si="0"/>
        <v>6769185.1915355604</v>
      </c>
      <c r="N6" s="33">
        <f t="shared" si="10"/>
        <v>68.031670449067235</v>
      </c>
      <c r="O6" s="4"/>
      <c r="Q6" s="27" t="s">
        <v>38</v>
      </c>
      <c r="R6" s="29">
        <f t="shared" si="1"/>
        <v>99500.4995004995</v>
      </c>
      <c r="S6" s="29">
        <f t="shared" si="2"/>
        <v>497066.62708239717</v>
      </c>
      <c r="T6" s="35">
        <f t="shared" si="3"/>
        <v>68.031670449067235</v>
      </c>
      <c r="U6" s="42">
        <v>0.96680194174873568</v>
      </c>
      <c r="V6" s="43">
        <f>1-U6</f>
        <v>3.3198058251264317E-2</v>
      </c>
      <c r="W6" s="29">
        <f t="shared" si="11"/>
        <v>480564.98024175625</v>
      </c>
      <c r="X6" s="29">
        <f t="shared" si="4"/>
        <v>6110541.2285919804</v>
      </c>
      <c r="Y6" s="35">
        <f t="shared" si="12"/>
        <v>61.412166363660369</v>
      </c>
      <c r="Z6" s="36">
        <f t="shared" si="13"/>
        <v>6.6195040854068665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3513</v>
      </c>
      <c r="E7" s="55">
        <v>1</v>
      </c>
      <c r="F7" s="3">
        <f t="shared" si="5"/>
        <v>2.8465698832906349E-4</v>
      </c>
      <c r="G7" s="2">
        <v>0.5</v>
      </c>
      <c r="H7" s="3">
        <f t="shared" si="6"/>
        <v>1.4222727919214904E-3</v>
      </c>
      <c r="I7" s="3">
        <f t="shared" si="7"/>
        <v>0.99857772720807847</v>
      </c>
      <c r="J7" s="5">
        <f t="shared" si="14"/>
        <v>99326.151332459369</v>
      </c>
      <c r="K7" s="5">
        <f t="shared" si="8"/>
        <v>141.26888256643346</v>
      </c>
      <c r="L7" s="5">
        <f t="shared" si="9"/>
        <v>496277.58445588069</v>
      </c>
      <c r="M7" s="5">
        <f t="shared" si="0"/>
        <v>6272118.5644531632</v>
      </c>
      <c r="N7" s="33">
        <f t="shared" si="10"/>
        <v>63.146698833215147</v>
      </c>
      <c r="O7" s="4"/>
      <c r="Q7" s="27" t="s">
        <v>40</v>
      </c>
      <c r="R7" s="29">
        <f t="shared" si="1"/>
        <v>99326.151332459369</v>
      </c>
      <c r="S7" s="29">
        <f t="shared" si="2"/>
        <v>496277.58445588069</v>
      </c>
      <c r="T7" s="35">
        <f t="shared" si="3"/>
        <v>63.146698833215147</v>
      </c>
      <c r="U7" s="42">
        <v>0.96680194174873568</v>
      </c>
      <c r="V7" s="43">
        <f>1-U7</f>
        <v>3.3198058251264317E-2</v>
      </c>
      <c r="W7" s="29">
        <f t="shared" si="11"/>
        <v>479802.13229831762</v>
      </c>
      <c r="X7" s="29">
        <f t="shared" si="4"/>
        <v>5629976.2483502245</v>
      </c>
      <c r="Y7" s="35">
        <f t="shared" si="12"/>
        <v>56.6817114407852</v>
      </c>
      <c r="Z7" s="36">
        <f t="shared" si="13"/>
        <v>6.464987392429947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3498</v>
      </c>
      <c r="E8" s="55">
        <v>2</v>
      </c>
      <c r="F8" s="3">
        <f t="shared" si="5"/>
        <v>5.717552887364208E-4</v>
      </c>
      <c r="G8" s="2">
        <v>0.5</v>
      </c>
      <c r="H8" s="3">
        <f t="shared" si="6"/>
        <v>2.8546959748786756E-3</v>
      </c>
      <c r="I8" s="3">
        <f t="shared" si="7"/>
        <v>0.99714530402512136</v>
      </c>
      <c r="J8" s="5">
        <f t="shared" si="14"/>
        <v>99184.882449892932</v>
      </c>
      <c r="K8" s="5">
        <f t="shared" si="8"/>
        <v>283.14268469852396</v>
      </c>
      <c r="L8" s="5">
        <f t="shared" si="9"/>
        <v>495216.55553771829</v>
      </c>
      <c r="M8" s="5">
        <f t="shared" si="0"/>
        <v>5775840.9799972828</v>
      </c>
      <c r="N8" s="33">
        <f t="shared" si="10"/>
        <v>58.233077837392926</v>
      </c>
      <c r="O8" s="4"/>
      <c r="Q8" s="27" t="s">
        <v>42</v>
      </c>
      <c r="R8" s="29">
        <f t="shared" si="1"/>
        <v>99184.882449892932</v>
      </c>
      <c r="S8" s="29">
        <f t="shared" si="2"/>
        <v>495216.55553771829</v>
      </c>
      <c r="T8" s="35">
        <f t="shared" si="3"/>
        <v>58.233077837392926</v>
      </c>
      <c r="U8" s="42">
        <v>0.96680194174873568</v>
      </c>
      <c r="V8" s="43">
        <f>1-U8</f>
        <v>3.3198058251264317E-2</v>
      </c>
      <c r="W8" s="29">
        <f t="shared" si="11"/>
        <v>478776.32747998665</v>
      </c>
      <c r="X8" s="29">
        <f t="shared" si="4"/>
        <v>5150174.1160519067</v>
      </c>
      <c r="Y8" s="35">
        <f t="shared" si="12"/>
        <v>51.924990874024736</v>
      </c>
      <c r="Z8" s="36">
        <f t="shared" si="13"/>
        <v>6.30808696336819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3404</v>
      </c>
      <c r="E9" s="55">
        <v>6</v>
      </c>
      <c r="F9" s="3">
        <f t="shared" si="5"/>
        <v>1.7626321974148062E-3</v>
      </c>
      <c r="G9" s="2">
        <v>0.5</v>
      </c>
      <c r="H9" s="3">
        <f t="shared" si="6"/>
        <v>8.7744954665106758E-3</v>
      </c>
      <c r="I9" s="3">
        <f t="shared" si="7"/>
        <v>0.99122550453348934</v>
      </c>
      <c r="J9" s="5">
        <f t="shared" si="14"/>
        <v>98901.739765194405</v>
      </c>
      <c r="K9" s="5">
        <f t="shared" si="8"/>
        <v>867.81286719971695</v>
      </c>
      <c r="L9" s="5">
        <f t="shared" si="9"/>
        <v>492339.16665797273</v>
      </c>
      <c r="M9" s="5">
        <f t="shared" si="0"/>
        <v>5280624.4244595645</v>
      </c>
      <c r="N9" s="33">
        <f t="shared" si="10"/>
        <v>53.392634315599032</v>
      </c>
      <c r="O9" s="4"/>
      <c r="Q9" s="27" t="s">
        <v>44</v>
      </c>
      <c r="R9" s="29">
        <f t="shared" si="1"/>
        <v>98901.739765194405</v>
      </c>
      <c r="S9" s="29">
        <f t="shared" si="2"/>
        <v>492339.16665797273</v>
      </c>
      <c r="T9" s="35">
        <f t="shared" si="3"/>
        <v>53.392634315599032</v>
      </c>
      <c r="U9" s="42">
        <v>0.9555940589531835</v>
      </c>
      <c r="V9" s="43">
        <f t="shared" ref="V9:V22" si="15">1-U9</f>
        <v>4.4405941046816499E-2</v>
      </c>
      <c r="W9" s="29">
        <f t="shared" si="11"/>
        <v>470476.38264832005</v>
      </c>
      <c r="X9" s="29">
        <f t="shared" si="4"/>
        <v>4671397.7885719202</v>
      </c>
      <c r="Y9" s="35">
        <f t="shared" si="12"/>
        <v>47.232716023625329</v>
      </c>
      <c r="Z9" s="36">
        <f t="shared" si="13"/>
        <v>6.1599182919737032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4426</v>
      </c>
      <c r="E10" s="55">
        <v>7</v>
      </c>
      <c r="F10" s="3">
        <f t="shared" si="5"/>
        <v>1.5815634884771804E-3</v>
      </c>
      <c r="G10" s="2">
        <v>0.5</v>
      </c>
      <c r="H10" s="3">
        <f t="shared" si="6"/>
        <v>7.8766737931810493E-3</v>
      </c>
      <c r="I10" s="3">
        <f t="shared" si="7"/>
        <v>0.99212332620681898</v>
      </c>
      <c r="J10" s="5">
        <f t="shared" si="14"/>
        <v>98033.926897994694</v>
      </c>
      <c r="K10" s="5">
        <f t="shared" si="8"/>
        <v>772.18126284006155</v>
      </c>
      <c r="L10" s="5">
        <f t="shared" si="9"/>
        <v>488239.1813328733</v>
      </c>
      <c r="M10" s="5">
        <f t="shared" si="0"/>
        <v>4788285.2578015914</v>
      </c>
      <c r="N10" s="33">
        <f t="shared" si="10"/>
        <v>48.843144504288311</v>
      </c>
      <c r="O10" s="4"/>
      <c r="Q10" s="27" t="s">
        <v>46</v>
      </c>
      <c r="R10" s="29">
        <f t="shared" si="1"/>
        <v>98033.926897994694</v>
      </c>
      <c r="S10" s="29">
        <f t="shared" si="2"/>
        <v>488239.1813328733</v>
      </c>
      <c r="T10" s="35">
        <f t="shared" si="3"/>
        <v>48.843144504288311</v>
      </c>
      <c r="U10" s="42">
        <v>0.96363095511775332</v>
      </c>
      <c r="V10" s="43">
        <f t="shared" si="15"/>
        <v>3.6369044882246682E-2</v>
      </c>
      <c r="W10" s="29">
        <f t="shared" si="11"/>
        <v>470482.38863370667</v>
      </c>
      <c r="X10" s="29">
        <f t="shared" si="4"/>
        <v>4200921.4059236003</v>
      </c>
      <c r="Y10" s="35">
        <f t="shared" si="12"/>
        <v>42.851710003361411</v>
      </c>
      <c r="Z10" s="36">
        <f t="shared" si="13"/>
        <v>5.9914345009268999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4597</v>
      </c>
      <c r="E11" s="55">
        <v>18</v>
      </c>
      <c r="F11" s="3">
        <f t="shared" si="5"/>
        <v>3.9155971285621061E-3</v>
      </c>
      <c r="G11" s="2">
        <v>0.5</v>
      </c>
      <c r="H11" s="3">
        <f t="shared" si="6"/>
        <v>1.9388194743644983E-2</v>
      </c>
      <c r="I11" s="3">
        <f t="shared" si="7"/>
        <v>0.98061180525635505</v>
      </c>
      <c r="J11" s="5">
        <f t="shared" si="14"/>
        <v>97261.745635154628</v>
      </c>
      <c r="K11" s="5">
        <f t="shared" si="8"/>
        <v>1885.7296654812403</v>
      </c>
      <c r="L11" s="5">
        <f t="shared" si="9"/>
        <v>481594.4040120701</v>
      </c>
      <c r="M11" s="5">
        <f t="shared" si="0"/>
        <v>4300046.0764687182</v>
      </c>
      <c r="N11" s="33">
        <f t="shared" si="10"/>
        <v>44.211072383986647</v>
      </c>
      <c r="O11" s="4"/>
      <c r="Q11" s="27" t="s">
        <v>48</v>
      </c>
      <c r="R11" s="29">
        <f t="shared" si="1"/>
        <v>97261.745635154628</v>
      </c>
      <c r="S11" s="29">
        <f t="shared" si="2"/>
        <v>481594.4040120701</v>
      </c>
      <c r="T11" s="35">
        <f t="shared" si="3"/>
        <v>44.211072383986647</v>
      </c>
      <c r="U11" s="42">
        <v>0.96005435016735896</v>
      </c>
      <c r="V11" s="43">
        <f t="shared" si="15"/>
        <v>3.9945649832641039E-2</v>
      </c>
      <c r="W11" s="29">
        <f t="shared" si="11"/>
        <v>462356.80258804449</v>
      </c>
      <c r="X11" s="29">
        <f t="shared" si="4"/>
        <v>3730439.0172898932</v>
      </c>
      <c r="Y11" s="35">
        <f t="shared" si="12"/>
        <v>38.354637714229447</v>
      </c>
      <c r="Z11" s="36">
        <f t="shared" si="13"/>
        <v>5.8564346697571992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4137</v>
      </c>
      <c r="E12" s="55">
        <v>11</v>
      </c>
      <c r="F12" s="3">
        <f t="shared" si="5"/>
        <v>2.6589315929417454E-3</v>
      </c>
      <c r="G12" s="2">
        <v>0.5</v>
      </c>
      <c r="H12" s="3">
        <f t="shared" si="6"/>
        <v>1.3206867571136992E-2</v>
      </c>
      <c r="I12" s="3">
        <f t="shared" si="7"/>
        <v>0.98679313242886302</v>
      </c>
      <c r="J12" s="5">
        <f t="shared" si="14"/>
        <v>95376.01596967339</v>
      </c>
      <c r="K12" s="5">
        <f t="shared" si="8"/>
        <v>1259.6184123741234</v>
      </c>
      <c r="L12" s="5">
        <f t="shared" si="9"/>
        <v>473731.0338174316</v>
      </c>
      <c r="M12" s="5">
        <f t="shared" si="0"/>
        <v>3818451.6724566477</v>
      </c>
      <c r="N12" s="33">
        <f t="shared" si="10"/>
        <v>40.035764061174426</v>
      </c>
      <c r="O12" s="4"/>
      <c r="Q12" s="27" t="s">
        <v>50</v>
      </c>
      <c r="R12" s="29">
        <f t="shared" si="1"/>
        <v>95376.01596967339</v>
      </c>
      <c r="S12" s="29">
        <f t="shared" si="2"/>
        <v>473731.0338174316</v>
      </c>
      <c r="T12" s="35">
        <f t="shared" si="3"/>
        <v>40.035764061174426</v>
      </c>
      <c r="U12" s="42">
        <v>0.94127750867207383</v>
      </c>
      <c r="V12" s="43">
        <f t="shared" si="15"/>
        <v>5.8722491327926174E-2</v>
      </c>
      <c r="W12" s="29">
        <f t="shared" si="11"/>
        <v>445912.36729231797</v>
      </c>
      <c r="X12" s="29">
        <f t="shared" si="4"/>
        <v>3268082.2147018486</v>
      </c>
      <c r="Y12" s="35">
        <f t="shared" si="12"/>
        <v>34.265241439116068</v>
      </c>
      <c r="Z12" s="36">
        <f t="shared" si="13"/>
        <v>5.7705226220583583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4634</v>
      </c>
      <c r="E13" s="55">
        <v>31</v>
      </c>
      <c r="F13" s="3">
        <f t="shared" si="5"/>
        <v>6.6896849374190768E-3</v>
      </c>
      <c r="G13" s="2">
        <v>0.5</v>
      </c>
      <c r="H13" s="3">
        <f t="shared" si="6"/>
        <v>3.2898227740634625E-2</v>
      </c>
      <c r="I13" s="3">
        <f t="shared" si="7"/>
        <v>0.96710177225936533</v>
      </c>
      <c r="J13" s="5">
        <f t="shared" si="14"/>
        <v>94116.397557299264</v>
      </c>
      <c r="K13" s="5">
        <f t="shared" si="8"/>
        <v>3096.2626809681396</v>
      </c>
      <c r="L13" s="5">
        <f t="shared" si="9"/>
        <v>462841.33108407602</v>
      </c>
      <c r="M13" s="5">
        <f t="shared" si="0"/>
        <v>3344720.6386392163</v>
      </c>
      <c r="N13" s="33">
        <f t="shared" si="10"/>
        <v>35.538128588091226</v>
      </c>
      <c r="O13" s="4"/>
      <c r="Q13" s="27" t="s">
        <v>52</v>
      </c>
      <c r="R13" s="29">
        <f t="shared" si="1"/>
        <v>94116.397557299264</v>
      </c>
      <c r="S13" s="29">
        <f t="shared" si="2"/>
        <v>462841.33108407602</v>
      </c>
      <c r="T13" s="35">
        <f t="shared" si="3"/>
        <v>35.538128588091226</v>
      </c>
      <c r="U13" s="42">
        <v>0.95386474178345915</v>
      </c>
      <c r="V13" s="43">
        <f t="shared" si="15"/>
        <v>4.6135258216540853E-2</v>
      </c>
      <c r="W13" s="29">
        <f t="shared" si="11"/>
        <v>441488.02676122473</v>
      </c>
      <c r="X13" s="29">
        <f t="shared" si="4"/>
        <v>2822169.8474095305</v>
      </c>
      <c r="Y13" s="35">
        <f t="shared" si="12"/>
        <v>29.985952720846093</v>
      </c>
      <c r="Z13" s="36">
        <f t="shared" si="13"/>
        <v>5.5521758672451327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5098</v>
      </c>
      <c r="E14" s="55">
        <v>31</v>
      </c>
      <c r="F14" s="3">
        <f t="shared" si="5"/>
        <v>6.0808160062769713E-3</v>
      </c>
      <c r="G14" s="2">
        <v>0.5</v>
      </c>
      <c r="H14" s="3">
        <f t="shared" si="6"/>
        <v>2.9948797217660129E-2</v>
      </c>
      <c r="I14" s="3">
        <f t="shared" si="7"/>
        <v>0.97005120278233992</v>
      </c>
      <c r="J14" s="5">
        <f t="shared" si="14"/>
        <v>91020.134876331125</v>
      </c>
      <c r="K14" s="5">
        <f t="shared" si="8"/>
        <v>2725.9435621353155</v>
      </c>
      <c r="L14" s="5">
        <f t="shared" si="9"/>
        <v>448285.81547631737</v>
      </c>
      <c r="M14" s="5">
        <f t="shared" si="0"/>
        <v>2881879.3075551405</v>
      </c>
      <c r="N14" s="33">
        <f t="shared" si="10"/>
        <v>31.661997770831082</v>
      </c>
      <c r="O14" s="4"/>
      <c r="Q14" s="27" t="s">
        <v>54</v>
      </c>
      <c r="R14" s="29">
        <f t="shared" si="1"/>
        <v>91020.134876331125</v>
      </c>
      <c r="S14" s="29">
        <f t="shared" si="2"/>
        <v>448285.81547631737</v>
      </c>
      <c r="T14" s="35">
        <f t="shared" si="3"/>
        <v>31.661997770831082</v>
      </c>
      <c r="U14" s="42">
        <v>0.94210046609890041</v>
      </c>
      <c r="V14" s="43">
        <f t="shared" si="15"/>
        <v>5.7899533901099587E-2</v>
      </c>
      <c r="W14" s="29">
        <f t="shared" si="11"/>
        <v>422330.27570576424</v>
      </c>
      <c r="X14" s="29">
        <f t="shared" si="4"/>
        <v>2380681.8206483056</v>
      </c>
      <c r="Y14" s="35">
        <f t="shared" si="12"/>
        <v>26.155551448950643</v>
      </c>
      <c r="Z14" s="36">
        <f t="shared" si="13"/>
        <v>5.5064463218804391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5036</v>
      </c>
      <c r="E15" s="55">
        <v>59</v>
      </c>
      <c r="F15" s="3">
        <f t="shared" si="5"/>
        <v>1.1715647339158062E-2</v>
      </c>
      <c r="G15" s="2">
        <v>0.5</v>
      </c>
      <c r="H15" s="3">
        <f t="shared" si="6"/>
        <v>5.6911353332690262E-2</v>
      </c>
      <c r="I15" s="3">
        <f t="shared" si="7"/>
        <v>0.94308864666730974</v>
      </c>
      <c r="J15" s="5">
        <f t="shared" si="14"/>
        <v>88294.191314195821</v>
      </c>
      <c r="K15" s="5">
        <f t="shared" si="8"/>
        <v>5024.9419191063498</v>
      </c>
      <c r="L15" s="5">
        <f t="shared" si="9"/>
        <v>428908.60177321325</v>
      </c>
      <c r="M15" s="5">
        <f t="shared" si="0"/>
        <v>2433593.492078823</v>
      </c>
      <c r="N15" s="33">
        <f t="shared" si="10"/>
        <v>27.562328346367142</v>
      </c>
      <c r="O15" s="4"/>
      <c r="Q15" s="27" t="s">
        <v>56</v>
      </c>
      <c r="R15" s="29">
        <f t="shared" si="1"/>
        <v>88294.191314195821</v>
      </c>
      <c r="S15" s="29">
        <f t="shared" si="2"/>
        <v>428908.60177321325</v>
      </c>
      <c r="T15" s="35">
        <f t="shared" si="3"/>
        <v>27.562328346367142</v>
      </c>
      <c r="U15" s="42">
        <v>0.91645683631107144</v>
      </c>
      <c r="V15" s="43">
        <f t="shared" si="15"/>
        <v>8.3543163688928557E-2</v>
      </c>
      <c r="W15" s="29">
        <f t="shared" si="11"/>
        <v>393076.22024768422</v>
      </c>
      <c r="X15" s="29">
        <f t="shared" si="4"/>
        <v>1958351.5449425415</v>
      </c>
      <c r="Y15" s="35">
        <f t="shared" si="12"/>
        <v>22.179845761016448</v>
      </c>
      <c r="Z15" s="36">
        <f t="shared" si="13"/>
        <v>5.3824825853506937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4880</v>
      </c>
      <c r="E16" s="55">
        <v>63</v>
      </c>
      <c r="F16" s="3">
        <f t="shared" si="5"/>
        <v>1.2909836065573771E-2</v>
      </c>
      <c r="G16" s="2">
        <v>0.5</v>
      </c>
      <c r="H16" s="3">
        <f t="shared" si="6"/>
        <v>6.2531017369727049E-2</v>
      </c>
      <c r="I16" s="3">
        <f t="shared" si="7"/>
        <v>0.9374689826302729</v>
      </c>
      <c r="J16" s="5">
        <f t="shared" si="14"/>
        <v>83269.249395089471</v>
      </c>
      <c r="K16" s="5">
        <f t="shared" si="8"/>
        <v>5206.910880288473</v>
      </c>
      <c r="L16" s="5">
        <f t="shared" si="9"/>
        <v>403328.96977472614</v>
      </c>
      <c r="M16" s="5">
        <f t="shared" si="0"/>
        <v>2004684.8903056097</v>
      </c>
      <c r="N16" s="33">
        <f t="shared" si="10"/>
        <v>24.074732327583938</v>
      </c>
      <c r="O16" s="4"/>
      <c r="Q16" s="27" t="s">
        <v>58</v>
      </c>
      <c r="R16" s="29">
        <f t="shared" si="1"/>
        <v>83269.249395089471</v>
      </c>
      <c r="S16" s="29">
        <f t="shared" si="2"/>
        <v>403328.96977472614</v>
      </c>
      <c r="T16" s="35">
        <f t="shared" si="3"/>
        <v>24.074732327583938</v>
      </c>
      <c r="U16" s="42">
        <v>0.8859396016463057</v>
      </c>
      <c r="V16" s="43">
        <f t="shared" si="15"/>
        <v>0.1140603983536943</v>
      </c>
      <c r="W16" s="29">
        <f t="shared" si="11"/>
        <v>357325.10681463574</v>
      </c>
      <c r="X16" s="29">
        <f t="shared" si="4"/>
        <v>1565275.3246948572</v>
      </c>
      <c r="Y16" s="35">
        <f t="shared" si="12"/>
        <v>18.797759509852916</v>
      </c>
      <c r="Z16" s="36">
        <f t="shared" si="13"/>
        <v>5.2769728177310213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3700</v>
      </c>
      <c r="E17" s="55">
        <v>76</v>
      </c>
      <c r="F17" s="3">
        <f t="shared" si="5"/>
        <v>2.0540540540540539E-2</v>
      </c>
      <c r="G17" s="2">
        <v>0.5</v>
      </c>
      <c r="H17" s="3">
        <f t="shared" si="6"/>
        <v>9.7686375321336755E-2</v>
      </c>
      <c r="I17" s="3">
        <f t="shared" si="7"/>
        <v>0.90231362467866327</v>
      </c>
      <c r="J17" s="5">
        <f t="shared" si="14"/>
        <v>78062.338514800998</v>
      </c>
      <c r="K17" s="5">
        <f t="shared" si="8"/>
        <v>7625.6268986180921</v>
      </c>
      <c r="L17" s="5">
        <f t="shared" si="9"/>
        <v>371247.62532745977</v>
      </c>
      <c r="M17" s="5">
        <f t="shared" si="0"/>
        <v>1601355.9205308836</v>
      </c>
      <c r="N17" s="33">
        <f t="shared" si="10"/>
        <v>20.513809232441311</v>
      </c>
      <c r="O17" s="4"/>
      <c r="Q17" s="27" t="s">
        <v>60</v>
      </c>
      <c r="R17" s="29">
        <f t="shared" si="1"/>
        <v>78062.338514800998</v>
      </c>
      <c r="S17" s="29">
        <f t="shared" si="2"/>
        <v>371247.62532745977</v>
      </c>
      <c r="T17" s="35">
        <f t="shared" si="3"/>
        <v>20.513809232441311</v>
      </c>
      <c r="U17" s="42">
        <v>0.85631920960893304</v>
      </c>
      <c r="V17" s="43">
        <f t="shared" si="15"/>
        <v>0.14368079039106696</v>
      </c>
      <c r="W17" s="29">
        <f t="shared" si="11"/>
        <v>317906.47308960365</v>
      </c>
      <c r="X17" s="29">
        <f t="shared" si="4"/>
        <v>1207950.2178802215</v>
      </c>
      <c r="Y17" s="35">
        <f t="shared" si="12"/>
        <v>15.474174113438689</v>
      </c>
      <c r="Z17" s="36">
        <f t="shared" si="13"/>
        <v>5.0396351190026216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2881</v>
      </c>
      <c r="E18" s="55">
        <v>70</v>
      </c>
      <c r="F18" s="3">
        <f t="shared" si="5"/>
        <v>2.4297119055883373E-2</v>
      </c>
      <c r="G18" s="2">
        <v>0.5</v>
      </c>
      <c r="H18" s="3">
        <f t="shared" si="6"/>
        <v>0.11452879581151833</v>
      </c>
      <c r="I18" s="3">
        <f t="shared" si="7"/>
        <v>0.88547120418848169</v>
      </c>
      <c r="J18" s="5">
        <f t="shared" si="14"/>
        <v>70436.711616182904</v>
      </c>
      <c r="K18" s="5">
        <f t="shared" si="8"/>
        <v>8067.0317623246128</v>
      </c>
      <c r="L18" s="5">
        <f t="shared" si="9"/>
        <v>332015.97867510305</v>
      </c>
      <c r="M18" s="5">
        <f t="shared" si="0"/>
        <v>1230108.2952034238</v>
      </c>
      <c r="N18" s="33">
        <f t="shared" si="10"/>
        <v>17.464022197776838</v>
      </c>
      <c r="O18" s="4"/>
      <c r="Q18" s="27" t="s">
        <v>62</v>
      </c>
      <c r="R18" s="29">
        <f t="shared" si="1"/>
        <v>70436.711616182904</v>
      </c>
      <c r="S18" s="29">
        <f t="shared" si="2"/>
        <v>332015.97867510305</v>
      </c>
      <c r="T18" s="35">
        <f t="shared" si="3"/>
        <v>17.464022197776838</v>
      </c>
      <c r="U18" s="42">
        <v>0.77613843304153718</v>
      </c>
      <c r="V18" s="43">
        <f t="shared" si="15"/>
        <v>0.22386156695846282</v>
      </c>
      <c r="W18" s="29">
        <f t="shared" si="11"/>
        <v>257690.3614336469</v>
      </c>
      <c r="X18" s="29">
        <f t="shared" si="4"/>
        <v>890043.74479061784</v>
      </c>
      <c r="Y18" s="35">
        <f t="shared" si="12"/>
        <v>12.636077471085823</v>
      </c>
      <c r="Z18" s="36">
        <f t="shared" si="13"/>
        <v>4.8279447266910154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2176</v>
      </c>
      <c r="E19" s="55">
        <v>71</v>
      </c>
      <c r="F19" s="3">
        <f t="shared" si="5"/>
        <v>3.2628676470588237E-2</v>
      </c>
      <c r="G19" s="2">
        <v>0.5</v>
      </c>
      <c r="H19" s="3">
        <f t="shared" si="6"/>
        <v>0.15083917569577227</v>
      </c>
      <c r="I19" s="3">
        <f t="shared" si="7"/>
        <v>0.84916082430422768</v>
      </c>
      <c r="J19" s="5">
        <f t="shared" si="14"/>
        <v>62369.679853858295</v>
      </c>
      <c r="K19" s="5">
        <f t="shared" si="8"/>
        <v>9407.7910975651994</v>
      </c>
      <c r="L19" s="5">
        <f t="shared" si="9"/>
        <v>288328.92152537848</v>
      </c>
      <c r="M19" s="5">
        <f t="shared" si="0"/>
        <v>898092.31652832078</v>
      </c>
      <c r="N19" s="33">
        <f t="shared" si="10"/>
        <v>14.399501787289729</v>
      </c>
      <c r="O19" s="4"/>
      <c r="Q19" s="27" t="s">
        <v>64</v>
      </c>
      <c r="R19" s="29">
        <f t="shared" si="1"/>
        <v>62369.679853858295</v>
      </c>
      <c r="S19" s="29">
        <f t="shared" si="2"/>
        <v>288328.92152537848</v>
      </c>
      <c r="T19" s="35">
        <f t="shared" si="3"/>
        <v>14.399501787289729</v>
      </c>
      <c r="U19" s="42">
        <v>0.73716277889453141</v>
      </c>
      <c r="V19" s="43">
        <f t="shared" si="15"/>
        <v>0.26283722110546859</v>
      </c>
      <c r="W19" s="29">
        <f t="shared" si="11"/>
        <v>212545.34902731128</v>
      </c>
      <c r="X19" s="29">
        <f t="shared" si="4"/>
        <v>632353.38335697097</v>
      </c>
      <c r="Y19" s="35">
        <f t="shared" si="12"/>
        <v>10.13879476115112</v>
      </c>
      <c r="Z19" s="36">
        <f t="shared" si="13"/>
        <v>4.2607070261386095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1466</v>
      </c>
      <c r="E20" s="55">
        <v>65</v>
      </c>
      <c r="F20" s="3">
        <f t="shared" si="5"/>
        <v>4.4338335607094131E-2</v>
      </c>
      <c r="G20" s="2">
        <v>0.5</v>
      </c>
      <c r="H20" s="3">
        <f t="shared" si="6"/>
        <v>0.19957015658581514</v>
      </c>
      <c r="I20" s="3">
        <f t="shared" si="7"/>
        <v>0.80042984341418488</v>
      </c>
      <c r="J20" s="5">
        <f t="shared" si="14"/>
        <v>52961.88875629309</v>
      </c>
      <c r="K20" s="5">
        <f t="shared" si="8"/>
        <v>10569.612432173935</v>
      </c>
      <c r="L20" s="5">
        <f t="shared" si="9"/>
        <v>238385.41270103061</v>
      </c>
      <c r="M20" s="5">
        <f t="shared" si="0"/>
        <v>609763.3950029423</v>
      </c>
      <c r="N20" s="33">
        <f t="shared" si="10"/>
        <v>11.51324866469171</v>
      </c>
      <c r="O20" s="4"/>
      <c r="Q20" s="27" t="s">
        <v>66</v>
      </c>
      <c r="R20" s="29">
        <f t="shared" si="1"/>
        <v>52961.88875629309</v>
      </c>
      <c r="S20" s="29">
        <f t="shared" si="2"/>
        <v>238385.41270103061</v>
      </c>
      <c r="T20" s="35">
        <f t="shared" si="3"/>
        <v>11.51324866469171</v>
      </c>
      <c r="U20" s="42">
        <v>0.7271372759570951</v>
      </c>
      <c r="V20" s="43">
        <f t="shared" si="15"/>
        <v>0.2728627240429049</v>
      </c>
      <c r="W20" s="29">
        <f t="shared" si="11"/>
        <v>173338.9196193353</v>
      </c>
      <c r="X20" s="29">
        <f t="shared" si="4"/>
        <v>419808.03432965965</v>
      </c>
      <c r="Y20" s="35">
        <f t="shared" si="12"/>
        <v>7.9266061726277997</v>
      </c>
      <c r="Z20" s="36">
        <f t="shared" si="13"/>
        <v>3.5866424920639108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683</v>
      </c>
      <c r="E21" s="55">
        <v>58</v>
      </c>
      <c r="F21" s="3">
        <f t="shared" si="5"/>
        <v>8.4919472913616401E-2</v>
      </c>
      <c r="G21" s="2">
        <v>0.5</v>
      </c>
      <c r="H21" s="3">
        <f t="shared" si="6"/>
        <v>0.35024154589371986</v>
      </c>
      <c r="I21" s="3">
        <f t="shared" si="7"/>
        <v>0.64975845410628019</v>
      </c>
      <c r="J21" s="5">
        <f t="shared" si="14"/>
        <v>42392.276324119157</v>
      </c>
      <c r="K21" s="5">
        <f t="shared" si="8"/>
        <v>14847.536393713233</v>
      </c>
      <c r="L21" s="5">
        <f t="shared" si="9"/>
        <v>174842.54063631268</v>
      </c>
      <c r="M21" s="5">
        <f>L21+M22</f>
        <v>371377.98230191175</v>
      </c>
      <c r="N21" s="33">
        <f t="shared" si="10"/>
        <v>8.7605105105105103</v>
      </c>
      <c r="O21" s="4"/>
      <c r="Q21" s="27" t="s">
        <v>68</v>
      </c>
      <c r="R21" s="29">
        <f t="shared" si="1"/>
        <v>42392.276324119157</v>
      </c>
      <c r="S21" s="29">
        <f t="shared" si="2"/>
        <v>174842.54063631268</v>
      </c>
      <c r="T21" s="35">
        <f t="shared" si="3"/>
        <v>8.7605105105105103</v>
      </c>
      <c r="U21" s="42">
        <v>0.68635947845240242</v>
      </c>
      <c r="V21" s="43">
        <f t="shared" si="15"/>
        <v>0.31364052154759758</v>
      </c>
      <c r="W21" s="29">
        <f t="shared" si="11"/>
        <v>120004.83500243255</v>
      </c>
      <c r="X21" s="29">
        <f>X22+W21</f>
        <v>246469.11471032436</v>
      </c>
      <c r="Y21" s="35">
        <f t="shared" si="12"/>
        <v>5.8140099112841304</v>
      </c>
      <c r="Z21" s="36">
        <f t="shared" si="13"/>
        <v>2.94650059922638</v>
      </c>
    </row>
    <row r="22" spans="1:26" s="2" customFormat="1" x14ac:dyDescent="0.25">
      <c r="A22" s="12">
        <v>19</v>
      </c>
      <c r="B22" s="13" t="s">
        <v>69</v>
      </c>
      <c r="C22" s="12"/>
      <c r="D22" s="57">
        <v>528</v>
      </c>
      <c r="E22" s="58">
        <v>74</v>
      </c>
      <c r="F22" s="17">
        <f t="shared" si="5"/>
        <v>0.14015151515151514</v>
      </c>
      <c r="G22" s="12"/>
      <c r="H22" s="17">
        <v>1</v>
      </c>
      <c r="I22" s="17">
        <f t="shared" si="7"/>
        <v>0</v>
      </c>
      <c r="J22" s="21">
        <f t="shared" si="14"/>
        <v>27544.739930405925</v>
      </c>
      <c r="K22" s="21">
        <f t="shared" si="8"/>
        <v>27544.739930405925</v>
      </c>
      <c r="L22" s="21">
        <f>K22/F22</f>
        <v>196535.44166559906</v>
      </c>
      <c r="M22" s="21">
        <f>L22</f>
        <v>196535.44166559906</v>
      </c>
      <c r="N22" s="34">
        <f t="shared" si="10"/>
        <v>7.135135135135136</v>
      </c>
      <c r="O22" s="4"/>
      <c r="Q22" s="30" t="s">
        <v>69</v>
      </c>
      <c r="R22" s="31">
        <f t="shared" si="1"/>
        <v>27544.739930405925</v>
      </c>
      <c r="S22" s="31">
        <f t="shared" si="2"/>
        <v>196535.44166559906</v>
      </c>
      <c r="T22" s="38">
        <f t="shared" si="3"/>
        <v>7.135135135135136</v>
      </c>
      <c r="U22" s="44">
        <v>0.64346806172022719</v>
      </c>
      <c r="V22" s="45">
        <f t="shared" si="15"/>
        <v>0.35653193827977281</v>
      </c>
      <c r="W22" s="31">
        <f t="shared" si="11"/>
        <v>126464.27970789181</v>
      </c>
      <c r="X22" s="31">
        <f>W22</f>
        <v>126464.27970789181</v>
      </c>
      <c r="Y22" s="38">
        <f t="shared" si="12"/>
        <v>4.5912315755172974</v>
      </c>
      <c r="Z22" s="37">
        <f t="shared" si="13"/>
        <v>2.5439035596178385</v>
      </c>
    </row>
    <row r="23" spans="1:26" s="2" customFormat="1" ht="13.2" x14ac:dyDescent="0.25">
      <c r="B23" s="2" t="s">
        <v>70</v>
      </c>
      <c r="D23" s="25">
        <f>SUM(D4:D22)</f>
        <v>59702</v>
      </c>
      <c r="E23" s="56">
        <f>SUM(E4:E22)</f>
        <v>646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2" t="s">
        <v>88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 x14ac:dyDescent="0.35">
      <c r="A27" s="7"/>
      <c r="B27" s="6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1" t="s">
        <v>14</v>
      </c>
      <c r="S27" s="71"/>
      <c r="T27" s="71"/>
      <c r="U27" s="68" t="s">
        <v>15</v>
      </c>
      <c r="V27" s="72" t="s">
        <v>16</v>
      </c>
      <c r="W27" s="73" t="s">
        <v>17</v>
      </c>
      <c r="X27" s="73" t="s">
        <v>18</v>
      </c>
      <c r="Y27" s="74" t="s">
        <v>19</v>
      </c>
      <c r="Z27" s="74" t="s">
        <v>20</v>
      </c>
    </row>
    <row r="28" spans="1:26" s="10" customFormat="1" ht="32.549999999999997" customHeight="1" thickBot="1" x14ac:dyDescent="0.35">
      <c r="B28" s="6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72"/>
      <c r="W28" s="73"/>
      <c r="X28" s="73"/>
      <c r="Y28" s="74"/>
      <c r="Z28" s="74"/>
    </row>
    <row r="29" spans="1:26" s="2" customFormat="1" x14ac:dyDescent="0.25">
      <c r="A29" s="2">
        <v>1</v>
      </c>
      <c r="B29" s="1">
        <v>0</v>
      </c>
      <c r="C29" s="1">
        <v>1</v>
      </c>
      <c r="D29">
        <v>357</v>
      </c>
      <c r="E29" s="55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8272629.3936240496</v>
      </c>
      <c r="N29" s="32">
        <f>M29/J29</f>
        <v>82.726293936240495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82.726293936240495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7267168.6999177672</v>
      </c>
      <c r="Y29" s="40">
        <f>X29/R29</f>
        <v>72.671686999177666</v>
      </c>
      <c r="Z29" s="36">
        <f>T29-Y29</f>
        <v>10.054606937062829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1632</v>
      </c>
      <c r="E30" s="55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8172629.3936240496</v>
      </c>
      <c r="N30" s="33">
        <f t="shared" ref="N30:N47" si="26">M30/J30</f>
        <v>81.726293936240495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81.726293936240495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7171304.0259148031</v>
      </c>
      <c r="Y30" s="35">
        <f t="shared" ref="Y30:Y47" si="28">X30/R30</f>
        <v>71.71304025914803</v>
      </c>
      <c r="Z30" s="36">
        <f t="shared" ref="Z30:Z47" si="29">T30-Y30</f>
        <v>10.013253677092464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2738</v>
      </c>
      <c r="E31" s="55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7772629.3936240496</v>
      </c>
      <c r="N31" s="33">
        <f t="shared" si="26"/>
        <v>77.726293936240495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77.726293936240495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6787845.3299029469</v>
      </c>
      <c r="Y31" s="35">
        <f t="shared" si="28"/>
        <v>67.878453299029474</v>
      </c>
      <c r="Z31" s="36">
        <f t="shared" si="29"/>
        <v>9.8478406372110214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3194</v>
      </c>
      <c r="E32" s="55">
        <v>1</v>
      </c>
      <c r="F32" s="3">
        <f t="shared" si="21"/>
        <v>3.1308703819661864E-4</v>
      </c>
      <c r="G32" s="2">
        <v>0.5</v>
      </c>
      <c r="H32" s="3">
        <f t="shared" si="22"/>
        <v>1.5642108556233379E-3</v>
      </c>
      <c r="I32" s="3">
        <f t="shared" si="23"/>
        <v>0.9984357891443767</v>
      </c>
      <c r="J32" s="5">
        <f t="shared" si="30"/>
        <v>100000</v>
      </c>
      <c r="K32" s="5">
        <f t="shared" si="24"/>
        <v>156.42108556233379</v>
      </c>
      <c r="L32" s="5">
        <f t="shared" si="25"/>
        <v>499608.94728609419</v>
      </c>
      <c r="M32" s="5">
        <f t="shared" si="16"/>
        <v>7272629.3936240496</v>
      </c>
      <c r="N32" s="33">
        <f t="shared" si="26"/>
        <v>72.726293936240495</v>
      </c>
      <c r="O32" s="4"/>
      <c r="Q32" s="27" t="s">
        <v>40</v>
      </c>
      <c r="R32" s="29">
        <f t="shared" si="17"/>
        <v>100000</v>
      </c>
      <c r="S32" s="29">
        <f t="shared" si="18"/>
        <v>499608.94728609419</v>
      </c>
      <c r="T32" s="35">
        <f t="shared" si="19"/>
        <v>72.726293936240495</v>
      </c>
      <c r="U32" s="42">
        <v>0.95864674002964168</v>
      </c>
      <c r="V32" s="43">
        <f>1-U32</f>
        <v>4.1353259970358325E-2</v>
      </c>
      <c r="W32" s="29">
        <f t="shared" si="27"/>
        <v>478948.48860545526</v>
      </c>
      <c r="X32" s="29">
        <f t="shared" si="20"/>
        <v>6308521.9598881258</v>
      </c>
      <c r="Y32" s="35">
        <f t="shared" si="28"/>
        <v>63.08521959888126</v>
      </c>
      <c r="Z32" s="36">
        <f t="shared" si="29"/>
        <v>9.6410743373592354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3302</v>
      </c>
      <c r="E33" s="55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99843.578914437676</v>
      </c>
      <c r="K33" s="5">
        <f t="shared" si="24"/>
        <v>0</v>
      </c>
      <c r="L33" s="5">
        <f t="shared" si="25"/>
        <v>499217.89457218838</v>
      </c>
      <c r="M33" s="5">
        <f t="shared" si="16"/>
        <v>6773020.4463379551</v>
      </c>
      <c r="N33" s="33">
        <f t="shared" si="26"/>
        <v>67.836314763337839</v>
      </c>
      <c r="O33" s="4"/>
      <c r="Q33" s="27" t="s">
        <v>42</v>
      </c>
      <c r="R33" s="29">
        <f t="shared" si="17"/>
        <v>99843.578914437676</v>
      </c>
      <c r="S33" s="29">
        <f t="shared" si="18"/>
        <v>499217.89457218838</v>
      </c>
      <c r="T33" s="35">
        <f t="shared" si="19"/>
        <v>67.836314763337839</v>
      </c>
      <c r="U33" s="42">
        <v>0.95864674002964168</v>
      </c>
      <c r="V33" s="43">
        <f>1-U33</f>
        <v>4.1353259970358325E-2</v>
      </c>
      <c r="W33" s="29">
        <f t="shared" si="27"/>
        <v>478573.60719608975</v>
      </c>
      <c r="X33" s="29">
        <f t="shared" si="20"/>
        <v>5829573.4712826703</v>
      </c>
      <c r="Y33" s="35">
        <f t="shared" si="28"/>
        <v>58.387064392777859</v>
      </c>
      <c r="Z33" s="36">
        <f t="shared" si="29"/>
        <v>9.4492503705599802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3487</v>
      </c>
      <c r="E34" s="55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99843.578914437676</v>
      </c>
      <c r="K34" s="5">
        <f t="shared" si="24"/>
        <v>0</v>
      </c>
      <c r="L34" s="5">
        <f t="shared" si="25"/>
        <v>499217.89457218838</v>
      </c>
      <c r="M34" s="5">
        <f t="shared" si="16"/>
        <v>6273802.5517657669</v>
      </c>
      <c r="N34" s="33">
        <f t="shared" si="26"/>
        <v>62.836314763337839</v>
      </c>
      <c r="O34" s="4"/>
      <c r="Q34" s="27" t="s">
        <v>44</v>
      </c>
      <c r="R34" s="29">
        <f t="shared" si="17"/>
        <v>99843.578914437676</v>
      </c>
      <c r="S34" s="29">
        <f t="shared" si="18"/>
        <v>499217.89457218838</v>
      </c>
      <c r="T34" s="35">
        <f t="shared" si="19"/>
        <v>62.836314763337839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483832.10752352339</v>
      </c>
      <c r="X34" s="29">
        <f t="shared" si="20"/>
        <v>5350999.8640865805</v>
      </c>
      <c r="Y34" s="35">
        <f t="shared" si="28"/>
        <v>53.593830692629652</v>
      </c>
      <c r="Z34" s="36">
        <f t="shared" si="29"/>
        <v>9.242484070708187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4141</v>
      </c>
      <c r="E35" s="55">
        <v>1</v>
      </c>
      <c r="F35" s="3">
        <f t="shared" si="21"/>
        <v>2.4148756339048539E-4</v>
      </c>
      <c r="G35" s="2">
        <v>0.5</v>
      </c>
      <c r="H35" s="3">
        <f t="shared" si="22"/>
        <v>1.2067093037287317E-3</v>
      </c>
      <c r="I35" s="3">
        <f t="shared" si="23"/>
        <v>0.99879329069627132</v>
      </c>
      <c r="J35" s="5">
        <f t="shared" si="30"/>
        <v>99843.578914437676</v>
      </c>
      <c r="K35" s="5">
        <f t="shared" si="24"/>
        <v>120.48217559362575</v>
      </c>
      <c r="L35" s="5">
        <f t="shared" si="25"/>
        <v>498916.68913320435</v>
      </c>
      <c r="M35" s="5">
        <f t="shared" si="16"/>
        <v>5774584.6571935788</v>
      </c>
      <c r="N35" s="33">
        <f t="shared" si="26"/>
        <v>57.836314763337846</v>
      </c>
      <c r="O35" s="4"/>
      <c r="Q35" s="27" t="s">
        <v>46</v>
      </c>
      <c r="R35" s="29">
        <f t="shared" si="17"/>
        <v>99843.578914437676</v>
      </c>
      <c r="S35" s="29">
        <f t="shared" si="18"/>
        <v>498916.68913320435</v>
      </c>
      <c r="T35" s="35">
        <f t="shared" si="19"/>
        <v>57.836314763337846</v>
      </c>
      <c r="U35" s="42">
        <v>0.96192878092594225</v>
      </c>
      <c r="V35" s="43">
        <f t="shared" si="31"/>
        <v>3.8071219074057749E-2</v>
      </c>
      <c r="W35" s="29">
        <f t="shared" si="27"/>
        <v>479922.32256151055</v>
      </c>
      <c r="X35" s="29">
        <f t="shared" si="20"/>
        <v>4867167.7565630572</v>
      </c>
      <c r="Y35" s="35">
        <f t="shared" si="28"/>
        <v>48.747929606309917</v>
      </c>
      <c r="Z35" s="36">
        <f t="shared" si="29"/>
        <v>9.088385157027929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4188</v>
      </c>
      <c r="E36" s="55">
        <v>3</v>
      </c>
      <c r="F36" s="3">
        <f t="shared" si="21"/>
        <v>7.1633237822349568E-4</v>
      </c>
      <c r="G36" s="2">
        <v>0.5</v>
      </c>
      <c r="H36" s="3">
        <f t="shared" si="22"/>
        <v>3.5752592062924561E-3</v>
      </c>
      <c r="I36" s="3">
        <f t="shared" si="23"/>
        <v>0.99642474079370758</v>
      </c>
      <c r="J36" s="5">
        <f t="shared" si="30"/>
        <v>99723.096738844062</v>
      </c>
      <c r="K36" s="5">
        <f t="shared" si="24"/>
        <v>356.53591969554543</v>
      </c>
      <c r="L36" s="5">
        <f t="shared" si="25"/>
        <v>497724.14389498148</v>
      </c>
      <c r="M36" s="5">
        <f t="shared" si="16"/>
        <v>5275667.9680603743</v>
      </c>
      <c r="N36" s="33">
        <f t="shared" si="26"/>
        <v>52.90317028437606</v>
      </c>
      <c r="O36" s="4"/>
      <c r="Q36" s="27" t="s">
        <v>48</v>
      </c>
      <c r="R36" s="29">
        <f t="shared" si="17"/>
        <v>99723.096738844062</v>
      </c>
      <c r="S36" s="29">
        <f t="shared" si="18"/>
        <v>497724.14389498148</v>
      </c>
      <c r="T36" s="35">
        <f t="shared" si="19"/>
        <v>52.90317028437606</v>
      </c>
      <c r="U36" s="42">
        <v>0.95558309086652893</v>
      </c>
      <c r="V36" s="43">
        <f t="shared" si="31"/>
        <v>4.4416909133471072E-2</v>
      </c>
      <c r="W36" s="29">
        <f t="shared" si="27"/>
        <v>475616.77582206338</v>
      </c>
      <c r="X36" s="29">
        <f t="shared" si="20"/>
        <v>4387245.4340015464</v>
      </c>
      <c r="Y36" s="35">
        <f t="shared" si="28"/>
        <v>43.994275924773099</v>
      </c>
      <c r="Z36" s="36">
        <f t="shared" si="29"/>
        <v>8.9088943596029608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3966</v>
      </c>
      <c r="E37" s="55">
        <v>3</v>
      </c>
      <c r="F37" s="3">
        <f t="shared" si="21"/>
        <v>7.5642965204236008E-4</v>
      </c>
      <c r="G37" s="2">
        <v>0.5</v>
      </c>
      <c r="H37" s="3">
        <f t="shared" si="22"/>
        <v>3.7750094375235939E-3</v>
      </c>
      <c r="I37" s="3">
        <f t="shared" si="23"/>
        <v>0.99622499056247638</v>
      </c>
      <c r="J37" s="5">
        <f t="shared" si="30"/>
        <v>99366.560819148523</v>
      </c>
      <c r="K37" s="5">
        <f t="shared" si="24"/>
        <v>375.10970486654787</v>
      </c>
      <c r="L37" s="5">
        <f t="shared" si="25"/>
        <v>495895.02983357618</v>
      </c>
      <c r="M37" s="5">
        <f t="shared" si="16"/>
        <v>4777943.8241653927</v>
      </c>
      <c r="N37" s="33">
        <f t="shared" si="26"/>
        <v>48.084021272120495</v>
      </c>
      <c r="O37" s="4"/>
      <c r="Q37" s="27" t="s">
        <v>50</v>
      </c>
      <c r="R37" s="29">
        <f t="shared" si="17"/>
        <v>99366.560819148523</v>
      </c>
      <c r="S37" s="29">
        <f t="shared" si="18"/>
        <v>495895.02983357618</v>
      </c>
      <c r="T37" s="35">
        <f t="shared" si="19"/>
        <v>48.084021272120495</v>
      </c>
      <c r="U37" s="42">
        <v>0.95343645724036619</v>
      </c>
      <c r="V37" s="43">
        <f t="shared" si="31"/>
        <v>4.6563542759633814E-2</v>
      </c>
      <c r="W37" s="29">
        <f t="shared" si="27"/>
        <v>472804.40040763054</v>
      </c>
      <c r="X37" s="29">
        <f t="shared" si="20"/>
        <v>3911628.6581794834</v>
      </c>
      <c r="Y37" s="35">
        <f t="shared" si="28"/>
        <v>39.365643994651464</v>
      </c>
      <c r="Z37" s="36">
        <f t="shared" si="29"/>
        <v>8.7183772774690311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4559</v>
      </c>
      <c r="E38" s="55">
        <v>7</v>
      </c>
      <c r="F38" s="3">
        <f t="shared" si="21"/>
        <v>1.5354244351831541E-3</v>
      </c>
      <c r="G38" s="2">
        <v>0.5</v>
      </c>
      <c r="H38" s="3">
        <f t="shared" si="22"/>
        <v>7.6477657598601548E-3</v>
      </c>
      <c r="I38" s="3">
        <f t="shared" si="23"/>
        <v>0.99235223424013985</v>
      </c>
      <c r="J38" s="5">
        <f t="shared" si="30"/>
        <v>98991.451114281968</v>
      </c>
      <c r="K38" s="5">
        <f t="shared" si="24"/>
        <v>757.06343035067596</v>
      </c>
      <c r="L38" s="5">
        <f t="shared" si="25"/>
        <v>493064.59699553315</v>
      </c>
      <c r="M38" s="5">
        <f t="shared" si="16"/>
        <v>4282048.794331817</v>
      </c>
      <c r="N38" s="33">
        <f t="shared" si="26"/>
        <v>43.256753448217971</v>
      </c>
      <c r="O38" s="4"/>
      <c r="Q38" s="27" t="s">
        <v>52</v>
      </c>
      <c r="R38" s="29">
        <f t="shared" si="17"/>
        <v>98991.451114281968</v>
      </c>
      <c r="S38" s="29">
        <f t="shared" si="18"/>
        <v>493064.59699553315</v>
      </c>
      <c r="T38" s="35">
        <f t="shared" si="19"/>
        <v>43.256753448217971</v>
      </c>
      <c r="U38" s="42">
        <v>0.93748024841036759</v>
      </c>
      <c r="V38" s="43">
        <f t="shared" si="31"/>
        <v>6.2519751589632411E-2</v>
      </c>
      <c r="W38" s="29">
        <f t="shared" si="27"/>
        <v>462238.32087373023</v>
      </c>
      <c r="X38" s="29">
        <f t="shared" si="20"/>
        <v>3438824.2577718529</v>
      </c>
      <c r="Y38" s="35">
        <f t="shared" si="28"/>
        <v>34.738598324029596</v>
      </c>
      <c r="Z38" s="36">
        <f t="shared" si="29"/>
        <v>8.5181551241883753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5048</v>
      </c>
      <c r="E39" s="55">
        <v>12</v>
      </c>
      <c r="F39" s="3">
        <f t="shared" si="21"/>
        <v>2.3771790808240888E-3</v>
      </c>
      <c r="G39" s="2">
        <v>0.5</v>
      </c>
      <c r="H39" s="3">
        <f t="shared" si="22"/>
        <v>1.1815675462780622E-2</v>
      </c>
      <c r="I39" s="3">
        <f t="shared" si="23"/>
        <v>0.98818432453721938</v>
      </c>
      <c r="J39" s="5">
        <f t="shared" si="30"/>
        <v>98234.387683931287</v>
      </c>
      <c r="K39" s="5">
        <f t="shared" si="24"/>
        <v>1160.7056441583059</v>
      </c>
      <c r="L39" s="5">
        <f t="shared" si="25"/>
        <v>488270.17430926062</v>
      </c>
      <c r="M39" s="5">
        <f t="shared" si="16"/>
        <v>3788984.1973362835</v>
      </c>
      <c r="N39" s="33">
        <f t="shared" si="26"/>
        <v>38.570853717003089</v>
      </c>
      <c r="O39" s="4"/>
      <c r="Q39" s="27" t="s">
        <v>54</v>
      </c>
      <c r="R39" s="29">
        <f t="shared" si="17"/>
        <v>98234.387683931287</v>
      </c>
      <c r="S39" s="29">
        <f t="shared" si="18"/>
        <v>488270.17430926062</v>
      </c>
      <c r="T39" s="35">
        <f t="shared" si="19"/>
        <v>38.570853717003089</v>
      </c>
      <c r="U39" s="42">
        <v>0.91788799906018037</v>
      </c>
      <c r="V39" s="43">
        <f t="shared" si="31"/>
        <v>8.2112000939819629E-2</v>
      </c>
      <c r="W39" s="29">
        <f t="shared" si="27"/>
        <v>448177.3332974927</v>
      </c>
      <c r="X39" s="29">
        <f t="shared" si="20"/>
        <v>2976585.9368981225</v>
      </c>
      <c r="Y39" s="35">
        <f t="shared" si="28"/>
        <v>30.300854996676669</v>
      </c>
      <c r="Z39" s="36">
        <f t="shared" si="29"/>
        <v>8.26999872032642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5460</v>
      </c>
      <c r="E40" s="55">
        <v>12</v>
      </c>
      <c r="F40" s="3">
        <f t="shared" si="21"/>
        <v>2.1978021978021978E-3</v>
      </c>
      <c r="G40" s="2">
        <v>0.5</v>
      </c>
      <c r="H40" s="3">
        <f t="shared" si="22"/>
        <v>1.092896174863388E-2</v>
      </c>
      <c r="I40" s="3">
        <f t="shared" si="23"/>
        <v>0.98907103825136611</v>
      </c>
      <c r="J40" s="5">
        <f t="shared" si="30"/>
        <v>97073.682039772975</v>
      </c>
      <c r="K40" s="5">
        <f t="shared" si="24"/>
        <v>1060.9145578117266</v>
      </c>
      <c r="L40" s="5">
        <f t="shared" si="25"/>
        <v>482716.12380433548</v>
      </c>
      <c r="M40" s="5">
        <f t="shared" si="16"/>
        <v>3300714.0230270228</v>
      </c>
      <c r="N40" s="33">
        <f t="shared" si="26"/>
        <v>34.0021512903431</v>
      </c>
      <c r="O40" s="4"/>
      <c r="Q40" s="27" t="s">
        <v>56</v>
      </c>
      <c r="R40" s="29">
        <f t="shared" si="17"/>
        <v>97073.682039772975</v>
      </c>
      <c r="S40" s="29">
        <f t="shared" si="18"/>
        <v>482716.12380433548</v>
      </c>
      <c r="T40" s="35">
        <f t="shared" si="19"/>
        <v>34.0021512903431</v>
      </c>
      <c r="U40" s="42">
        <v>0.89571782863194893</v>
      </c>
      <c r="V40" s="43">
        <f t="shared" si="31"/>
        <v>0.10428217136805107</v>
      </c>
      <c r="W40" s="29">
        <f t="shared" si="27"/>
        <v>432377.43825965043</v>
      </c>
      <c r="X40" s="29">
        <f t="shared" si="20"/>
        <v>2528408.6036006296</v>
      </c>
      <c r="Y40" s="35">
        <f t="shared" si="28"/>
        <v>26.046283096222634</v>
      </c>
      <c r="Z40" s="36">
        <f t="shared" si="29"/>
        <v>7.9558681941204661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5409</v>
      </c>
      <c r="E41" s="55">
        <v>25</v>
      </c>
      <c r="F41" s="3">
        <f t="shared" si="21"/>
        <v>4.6219264189314106E-3</v>
      </c>
      <c r="G41" s="2">
        <v>0.5</v>
      </c>
      <c r="H41" s="3">
        <f t="shared" si="22"/>
        <v>2.2845654756465321E-2</v>
      </c>
      <c r="I41" s="3">
        <f t="shared" si="23"/>
        <v>0.97715434524353473</v>
      </c>
      <c r="J41" s="5">
        <f t="shared" si="30"/>
        <v>96012.767481961244</v>
      </c>
      <c r="K41" s="5">
        <f t="shared" si="24"/>
        <v>2193.4745381056669</v>
      </c>
      <c r="L41" s="5">
        <f t="shared" si="25"/>
        <v>474580.15106454206</v>
      </c>
      <c r="M41" s="5">
        <f t="shared" si="16"/>
        <v>2817997.8992226874</v>
      </c>
      <c r="N41" s="33">
        <f t="shared" si="26"/>
        <v>29.350241359849658</v>
      </c>
      <c r="O41" s="4"/>
      <c r="Q41" s="27" t="s">
        <v>58</v>
      </c>
      <c r="R41" s="29">
        <f t="shared" si="17"/>
        <v>96012.767481961244</v>
      </c>
      <c r="S41" s="29">
        <f t="shared" si="18"/>
        <v>474580.15106454206</v>
      </c>
      <c r="T41" s="35">
        <f t="shared" si="19"/>
        <v>29.350241359849658</v>
      </c>
      <c r="U41" s="42">
        <v>0.86473435856680392</v>
      </c>
      <c r="V41" s="43">
        <f t="shared" si="31"/>
        <v>0.13526564143319608</v>
      </c>
      <c r="W41" s="29">
        <f t="shared" si="27"/>
        <v>410385.76251933369</v>
      </c>
      <c r="X41" s="29">
        <f t="shared" si="20"/>
        <v>2096031.1653409794</v>
      </c>
      <c r="Y41" s="35">
        <f t="shared" si="28"/>
        <v>21.830754599744029</v>
      </c>
      <c r="Z41" s="36">
        <f t="shared" si="29"/>
        <v>7.5194867601056288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4132</v>
      </c>
      <c r="E42" s="55">
        <v>28</v>
      </c>
      <c r="F42" s="3">
        <f t="shared" si="21"/>
        <v>6.7763794772507258E-3</v>
      </c>
      <c r="G42" s="2">
        <v>0.5</v>
      </c>
      <c r="H42" s="3">
        <f t="shared" si="22"/>
        <v>3.3317467872441692E-2</v>
      </c>
      <c r="I42" s="3">
        <f t="shared" si="23"/>
        <v>0.96668253212755828</v>
      </c>
      <c r="J42" s="5">
        <f t="shared" si="30"/>
        <v>93819.292943855588</v>
      </c>
      <c r="K42" s="5">
        <f t="shared" si="24"/>
        <v>3125.821278472104</v>
      </c>
      <c r="L42" s="5">
        <f t="shared" si="25"/>
        <v>461281.91152309766</v>
      </c>
      <c r="M42" s="5">
        <f t="shared" si="16"/>
        <v>2343417.7481581452</v>
      </c>
      <c r="N42" s="33">
        <f t="shared" si="26"/>
        <v>24.977994127077039</v>
      </c>
      <c r="O42" s="4"/>
      <c r="Q42" s="27" t="s">
        <v>60</v>
      </c>
      <c r="R42" s="29">
        <f t="shared" si="17"/>
        <v>93819.292943855588</v>
      </c>
      <c r="S42" s="29">
        <f t="shared" si="18"/>
        <v>461281.91152309766</v>
      </c>
      <c r="T42" s="35">
        <f t="shared" si="19"/>
        <v>24.977994127077039</v>
      </c>
      <c r="U42" s="42">
        <v>0.81758889711164551</v>
      </c>
      <c r="V42" s="43">
        <f t="shared" si="31"/>
        <v>0.18241110288835449</v>
      </c>
      <c r="W42" s="29">
        <f t="shared" si="27"/>
        <v>377138.96929972107</v>
      </c>
      <c r="X42" s="29">
        <f t="shared" si="20"/>
        <v>1685645.4028216456</v>
      </c>
      <c r="Y42" s="35">
        <f t="shared" si="28"/>
        <v>17.96693782195085</v>
      </c>
      <c r="Z42" s="36">
        <f t="shared" si="29"/>
        <v>7.0110563051261892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3553</v>
      </c>
      <c r="E43" s="55">
        <v>31</v>
      </c>
      <c r="F43" s="3">
        <f t="shared" si="21"/>
        <v>8.7250211089220375E-3</v>
      </c>
      <c r="G43" s="2">
        <v>0.5</v>
      </c>
      <c r="H43" s="3">
        <f t="shared" si="22"/>
        <v>4.2693843823164858E-2</v>
      </c>
      <c r="I43" s="3">
        <f t="shared" si="23"/>
        <v>0.95730615617683512</v>
      </c>
      <c r="J43" s="5">
        <f t="shared" si="30"/>
        <v>90693.471665383477</v>
      </c>
      <c r="K43" s="5">
        <f t="shared" si="24"/>
        <v>3872.0529150625093</v>
      </c>
      <c r="L43" s="5">
        <f t="shared" si="25"/>
        <v>443787.22603926115</v>
      </c>
      <c r="M43" s="5">
        <f t="shared" si="16"/>
        <v>1882135.8366350476</v>
      </c>
      <c r="N43" s="33">
        <f t="shared" si="26"/>
        <v>20.752715736577482</v>
      </c>
      <c r="O43" s="4"/>
      <c r="Q43" s="27" t="s">
        <v>62</v>
      </c>
      <c r="R43" s="29">
        <f t="shared" si="17"/>
        <v>90693.471665383477</v>
      </c>
      <c r="S43" s="29">
        <f t="shared" si="18"/>
        <v>443787.22603926115</v>
      </c>
      <c r="T43" s="35">
        <f t="shared" si="19"/>
        <v>20.752715736577482</v>
      </c>
      <c r="U43" s="42">
        <v>0.77888026534586052</v>
      </c>
      <c r="V43" s="43">
        <f t="shared" si="31"/>
        <v>0.22111973465413948</v>
      </c>
      <c r="W43" s="29">
        <f t="shared" si="27"/>
        <v>345657.11237456312</v>
      </c>
      <c r="X43" s="29">
        <f t="shared" si="20"/>
        <v>1308506.4335219245</v>
      </c>
      <c r="Y43" s="35">
        <f t="shared" si="28"/>
        <v>14.427790771420701</v>
      </c>
      <c r="Z43" s="36">
        <f t="shared" si="29"/>
        <v>6.3249249651567805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2602</v>
      </c>
      <c r="E44" s="55">
        <v>48</v>
      </c>
      <c r="F44" s="3">
        <f t="shared" si="21"/>
        <v>1.8447348193697154E-2</v>
      </c>
      <c r="G44" s="2">
        <v>0.5</v>
      </c>
      <c r="H44" s="3">
        <f t="shared" si="22"/>
        <v>8.8170462894930191E-2</v>
      </c>
      <c r="I44" s="3">
        <f t="shared" si="23"/>
        <v>0.91182953710506975</v>
      </c>
      <c r="J44" s="5">
        <f t="shared" si="30"/>
        <v>86821.418750320969</v>
      </c>
      <c r="K44" s="5">
        <f t="shared" si="24"/>
        <v>7655.0846804103712</v>
      </c>
      <c r="L44" s="5">
        <f t="shared" si="25"/>
        <v>414969.38205057883</v>
      </c>
      <c r="M44" s="5">
        <f t="shared" si="16"/>
        <v>1438348.6105957865</v>
      </c>
      <c r="N44" s="33">
        <f t="shared" si="26"/>
        <v>16.566748520110643</v>
      </c>
      <c r="O44" s="4"/>
      <c r="Q44" s="27" t="s">
        <v>64</v>
      </c>
      <c r="R44" s="29">
        <f t="shared" si="17"/>
        <v>86821.418750320969</v>
      </c>
      <c r="S44" s="29">
        <f t="shared" si="18"/>
        <v>414969.38205057883</v>
      </c>
      <c r="T44" s="35">
        <f t="shared" si="19"/>
        <v>16.566748520110643</v>
      </c>
      <c r="U44" s="42">
        <v>0.71980976748499381</v>
      </c>
      <c r="V44" s="43">
        <f t="shared" si="31"/>
        <v>0.28019023251500619</v>
      </c>
      <c r="W44" s="29">
        <f t="shared" si="27"/>
        <v>298699.01440721872</v>
      </c>
      <c r="X44" s="29">
        <f t="shared" si="20"/>
        <v>962849.3211473613</v>
      </c>
      <c r="Y44" s="35">
        <f t="shared" si="28"/>
        <v>11.08999754906449</v>
      </c>
      <c r="Z44" s="36">
        <f t="shared" si="29"/>
        <v>5.4767509710461528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1855</v>
      </c>
      <c r="E45" s="55">
        <v>74</v>
      </c>
      <c r="F45" s="3">
        <f t="shared" si="21"/>
        <v>3.9892183288409704E-2</v>
      </c>
      <c r="G45" s="2">
        <v>0.5</v>
      </c>
      <c r="H45" s="3">
        <f t="shared" si="22"/>
        <v>0.18137254901960784</v>
      </c>
      <c r="I45" s="3">
        <f t="shared" si="23"/>
        <v>0.81862745098039214</v>
      </c>
      <c r="J45" s="5">
        <f t="shared" si="30"/>
        <v>79166.33406991059</v>
      </c>
      <c r="K45" s="5">
        <f t="shared" si="24"/>
        <v>14358.599806797509</v>
      </c>
      <c r="L45" s="5">
        <f t="shared" si="25"/>
        <v>359935.17083255918</v>
      </c>
      <c r="M45" s="5">
        <f t="shared" si="16"/>
        <v>1023379.2285452075</v>
      </c>
      <c r="N45" s="33">
        <f t="shared" si="26"/>
        <v>12.926949827454139</v>
      </c>
      <c r="O45" s="4"/>
      <c r="Q45" s="27" t="s">
        <v>66</v>
      </c>
      <c r="R45" s="29">
        <f t="shared" si="17"/>
        <v>79166.33406991059</v>
      </c>
      <c r="S45" s="29">
        <f t="shared" si="18"/>
        <v>359935.17083255918</v>
      </c>
      <c r="T45" s="35">
        <f t="shared" si="19"/>
        <v>12.926949827454139</v>
      </c>
      <c r="U45" s="42">
        <v>0.68480776711742686</v>
      </c>
      <c r="V45" s="43">
        <f t="shared" si="31"/>
        <v>0.31519223288257314</v>
      </c>
      <c r="W45" s="29">
        <f t="shared" si="27"/>
        <v>246486.40064487443</v>
      </c>
      <c r="X45" s="29">
        <f t="shared" si="20"/>
        <v>664150.30674014252</v>
      </c>
      <c r="Y45" s="35">
        <f t="shared" si="28"/>
        <v>8.3893022778298842</v>
      </c>
      <c r="Z45" s="36">
        <f t="shared" si="29"/>
        <v>4.5376475496242552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1079</v>
      </c>
      <c r="E46" s="55">
        <v>65</v>
      </c>
      <c r="F46" s="3">
        <f t="shared" si="21"/>
        <v>6.0240963855421686E-2</v>
      </c>
      <c r="G46" s="2">
        <v>0.5</v>
      </c>
      <c r="H46" s="3">
        <f t="shared" si="22"/>
        <v>0.26178010471204183</v>
      </c>
      <c r="I46" s="3">
        <f t="shared" si="23"/>
        <v>0.73821989528795817</v>
      </c>
      <c r="J46" s="5">
        <f t="shared" si="30"/>
        <v>64807.734263113081</v>
      </c>
      <c r="K46" s="5">
        <f t="shared" si="24"/>
        <v>16965.375461547923</v>
      </c>
      <c r="L46" s="5">
        <f t="shared" si="25"/>
        <v>281625.23266169557</v>
      </c>
      <c r="M46" s="5">
        <f>L46+M47</f>
        <v>663444.0577126483</v>
      </c>
      <c r="N46" s="33">
        <f t="shared" si="26"/>
        <v>10.237112364075715</v>
      </c>
      <c r="O46" s="4"/>
      <c r="Q46" s="27" t="s">
        <v>68</v>
      </c>
      <c r="R46" s="29">
        <f t="shared" si="17"/>
        <v>64807.734263113081</v>
      </c>
      <c r="S46" s="29">
        <f t="shared" si="18"/>
        <v>281625.23266169557</v>
      </c>
      <c r="T46" s="35">
        <f t="shared" si="19"/>
        <v>10.237112364075715</v>
      </c>
      <c r="U46" s="42">
        <v>0.65629805890441617</v>
      </c>
      <c r="V46" s="43">
        <f t="shared" si="31"/>
        <v>0.34370194109558383</v>
      </c>
      <c r="W46" s="29">
        <f t="shared" si="27"/>
        <v>184830.0935343754</v>
      </c>
      <c r="X46" s="29">
        <f>X47+W46</f>
        <v>417663.90609526809</v>
      </c>
      <c r="Y46" s="35">
        <f t="shared" si="28"/>
        <v>6.4446614411729524</v>
      </c>
      <c r="Z46" s="36">
        <f t="shared" si="29"/>
        <v>3.7924509229027628</v>
      </c>
    </row>
    <row r="47" spans="1:26" s="2" customFormat="1" x14ac:dyDescent="0.25">
      <c r="A47" s="12">
        <v>19</v>
      </c>
      <c r="B47" s="13" t="s">
        <v>69</v>
      </c>
      <c r="C47" s="12"/>
      <c r="D47" s="57">
        <v>830</v>
      </c>
      <c r="E47" s="58">
        <v>104</v>
      </c>
      <c r="F47" s="17">
        <f t="shared" si="21"/>
        <v>0.12530120481927712</v>
      </c>
      <c r="G47" s="12"/>
      <c r="H47" s="17">
        <v>1</v>
      </c>
      <c r="I47" s="17">
        <f t="shared" si="23"/>
        <v>0</v>
      </c>
      <c r="J47" s="21">
        <f t="shared" si="30"/>
        <v>47842.358801565155</v>
      </c>
      <c r="K47" s="21">
        <f t="shared" si="24"/>
        <v>47842.358801565155</v>
      </c>
      <c r="L47" s="21">
        <f>K47/F47</f>
        <v>381818.82505095267</v>
      </c>
      <c r="M47" s="21">
        <f>L47</f>
        <v>381818.82505095267</v>
      </c>
      <c r="N47" s="34">
        <f t="shared" si="26"/>
        <v>7.9807692307692308</v>
      </c>
      <c r="O47" s="4"/>
      <c r="Q47" s="30" t="s">
        <v>69</v>
      </c>
      <c r="R47" s="31">
        <f t="shared" si="17"/>
        <v>47842.358801565155</v>
      </c>
      <c r="S47" s="31">
        <f t="shared" si="18"/>
        <v>381818.82505095267</v>
      </c>
      <c r="T47" s="38">
        <f t="shared" si="19"/>
        <v>7.9807692307692308</v>
      </c>
      <c r="U47" s="44">
        <v>0.6098018151143324</v>
      </c>
      <c r="V47" s="45">
        <f t="shared" si="31"/>
        <v>0.3901981848856676</v>
      </c>
      <c r="W47" s="31">
        <f t="shared" si="27"/>
        <v>232833.81256089266</v>
      </c>
      <c r="X47" s="31">
        <f>W47</f>
        <v>232833.81256089266</v>
      </c>
      <c r="Y47" s="38">
        <f t="shared" si="28"/>
        <v>4.8666875629316912</v>
      </c>
      <c r="Z47" s="37">
        <f t="shared" si="29"/>
        <v>3.1140816678375396</v>
      </c>
    </row>
    <row r="48" spans="1:26" s="2" customFormat="1" ht="13.2" x14ac:dyDescent="0.25">
      <c r="B48" s="2" t="s">
        <v>70</v>
      </c>
      <c r="D48" s="25">
        <f>SUM(D29:D47)</f>
        <v>61532</v>
      </c>
      <c r="E48" s="56">
        <f>SUM(E29:E47)</f>
        <v>414</v>
      </c>
    </row>
    <row r="51" spans="1:26" s="2" customFormat="1" ht="18" thickBot="1" x14ac:dyDescent="0.35">
      <c r="B51" s="63" t="s">
        <v>89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 x14ac:dyDescent="0.35">
      <c r="A52" s="7"/>
      <c r="B52" s="6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1" t="s">
        <v>14</v>
      </c>
      <c r="S52" s="71"/>
      <c r="T52" s="71"/>
      <c r="U52" s="68" t="s">
        <v>15</v>
      </c>
      <c r="V52" s="72" t="s">
        <v>16</v>
      </c>
      <c r="W52" s="73" t="s">
        <v>17</v>
      </c>
      <c r="X52" s="73" t="s">
        <v>18</v>
      </c>
      <c r="Y52" s="74" t="s">
        <v>19</v>
      </c>
      <c r="Z52" s="74" t="s">
        <v>20</v>
      </c>
    </row>
    <row r="53" spans="1:26" s="10" customFormat="1" ht="35.549999999999997" customHeight="1" thickBot="1" x14ac:dyDescent="0.35">
      <c r="B53" s="6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72"/>
      <c r="W53" s="73"/>
      <c r="X53" s="73"/>
      <c r="Y53" s="74"/>
      <c r="Z53" s="7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756</v>
      </c>
      <c r="E54" s="49">
        <v>2</v>
      </c>
      <c r="F54" s="3">
        <f>E54/D54</f>
        <v>2.6455026455026454E-3</v>
      </c>
      <c r="G54" s="2">
        <v>0.3</v>
      </c>
      <c r="H54" s="18">
        <f>C54*F54/(1+(1-G54)*C54*F54)</f>
        <v>2.6406126221283337E-3</v>
      </c>
      <c r="I54" s="18">
        <f>1-H54</f>
        <v>0.99735938737787166</v>
      </c>
      <c r="J54" s="19">
        <v>100000</v>
      </c>
      <c r="K54" s="20">
        <f>J54*H54</f>
        <v>264.06126221283336</v>
      </c>
      <c r="L54" s="20">
        <f>C54*(J55+G54*K54)</f>
        <v>99815.15711645101</v>
      </c>
      <c r="M54" s="5">
        <f t="shared" ref="M54:M70" si="32">L54+M55</f>
        <v>7747904.3401251733</v>
      </c>
      <c r="N54" s="32">
        <f>M54/J54</f>
        <v>77.47904340125173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99815.15711645101</v>
      </c>
      <c r="T54" s="35">
        <f t="shared" ref="T54:T72" si="35">N54</f>
        <v>77.47904340125173</v>
      </c>
      <c r="U54" s="42">
        <v>0.96170886472285344</v>
      </c>
      <c r="V54" s="43">
        <f>1-U54</f>
        <v>3.829113527714656E-2</v>
      </c>
      <c r="W54" s="29">
        <f>S54*U54</f>
        <v>95993.121432595348</v>
      </c>
      <c r="X54" s="29">
        <f t="shared" ref="X54:X70" si="36">X55+W54</f>
        <v>6845185.4417835688</v>
      </c>
      <c r="Y54" s="40">
        <f>X54/R54</f>
        <v>68.45185441783569</v>
      </c>
      <c r="Z54" s="36">
        <f>T54-Y54</f>
        <v>9.027188983416039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3427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99735.938737787161</v>
      </c>
      <c r="K55" s="5">
        <f t="shared" ref="K55:K72" si="40">J55*H55</f>
        <v>0</v>
      </c>
      <c r="L55" s="5">
        <f t="shared" ref="L55:L71" si="41">C55*(J56+G55*K55)</f>
        <v>398943.75495114864</v>
      </c>
      <c r="M55" s="5">
        <f t="shared" si="32"/>
        <v>7648089.183008722</v>
      </c>
      <c r="N55" s="33">
        <f t="shared" ref="N55:N72" si="42">M55/J55</f>
        <v>76.683382938983399</v>
      </c>
      <c r="O55" s="4"/>
      <c r="Q55" s="27" t="s">
        <v>36</v>
      </c>
      <c r="R55" s="29">
        <f t="shared" si="33"/>
        <v>99735.938737787161</v>
      </c>
      <c r="S55" s="29">
        <f t="shared" si="34"/>
        <v>398943.75495114864</v>
      </c>
      <c r="T55" s="35">
        <f t="shared" si="35"/>
        <v>76.683382938983399</v>
      </c>
      <c r="U55" s="42">
        <v>0.96170886472285344</v>
      </c>
      <c r="V55" s="43">
        <f>1-U55</f>
        <v>3.829113527714656E-2</v>
      </c>
      <c r="W55" s="29">
        <f t="shared" ref="W55:W72" si="43">S55*U55</f>
        <v>383667.74566234142</v>
      </c>
      <c r="X55" s="29">
        <f t="shared" si="36"/>
        <v>6749192.3203509739</v>
      </c>
      <c r="Y55" s="35">
        <f t="shared" ref="Y55:Y72" si="44">X55/R55</f>
        <v>67.670615083847338</v>
      </c>
      <c r="Z55" s="36">
        <f t="shared" ref="Z55:Z72" si="45">T55-Y55</f>
        <v>9.0127678551360617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5589</v>
      </c>
      <c r="E56" s="49">
        <v>1</v>
      </c>
      <c r="F56" s="3">
        <f t="shared" si="37"/>
        <v>1.7892288423689389E-4</v>
      </c>
      <c r="G56" s="2">
        <v>0.5</v>
      </c>
      <c r="H56" s="3">
        <f t="shared" si="38"/>
        <v>8.9421443262094249E-4</v>
      </c>
      <c r="I56" s="3">
        <f t="shared" si="39"/>
        <v>0.99910578556737906</v>
      </c>
      <c r="J56" s="5">
        <f t="shared" ref="J56:J72" si="46">I55*J55</f>
        <v>99735.938737787161</v>
      </c>
      <c r="K56" s="5">
        <f t="shared" si="40"/>
        <v>89.185315870327429</v>
      </c>
      <c r="L56" s="5">
        <f t="shared" si="41"/>
        <v>498456.73039925995</v>
      </c>
      <c r="M56" s="5">
        <f t="shared" si="32"/>
        <v>7249145.4280575737</v>
      </c>
      <c r="N56" s="33">
        <f t="shared" si="42"/>
        <v>72.683382938983414</v>
      </c>
      <c r="O56" s="4"/>
      <c r="Q56" s="27" t="s">
        <v>38</v>
      </c>
      <c r="R56" s="29">
        <f t="shared" si="33"/>
        <v>99735.938737787161</v>
      </c>
      <c r="S56" s="29">
        <f t="shared" si="34"/>
        <v>498456.73039925995</v>
      </c>
      <c r="T56" s="35">
        <f t="shared" si="35"/>
        <v>72.683382938983414</v>
      </c>
      <c r="U56" s="42">
        <v>0.96170886472285344</v>
      </c>
      <c r="V56" s="43">
        <f>1-U56</f>
        <v>3.829113527714656E-2</v>
      </c>
      <c r="W56" s="29">
        <f t="shared" si="43"/>
        <v>479370.25630573771</v>
      </c>
      <c r="X56" s="29">
        <f t="shared" si="36"/>
        <v>6365524.574688632</v>
      </c>
      <c r="Y56" s="35">
        <f t="shared" si="44"/>
        <v>63.823779624955918</v>
      </c>
      <c r="Z56" s="36">
        <f t="shared" si="45"/>
        <v>8.8596033140274955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6707</v>
      </c>
      <c r="E57" s="49">
        <v>2</v>
      </c>
      <c r="F57" s="3">
        <f t="shared" si="37"/>
        <v>2.981959147159684E-4</v>
      </c>
      <c r="G57" s="2">
        <v>0.5</v>
      </c>
      <c r="H57" s="3">
        <f t="shared" si="38"/>
        <v>1.4898688915375446E-3</v>
      </c>
      <c r="I57" s="3">
        <f t="shared" si="39"/>
        <v>0.99851013110846243</v>
      </c>
      <c r="J57" s="5">
        <f t="shared" si="46"/>
        <v>99646.75342191683</v>
      </c>
      <c r="K57" s="5">
        <f t="shared" si="40"/>
        <v>148.46059806602625</v>
      </c>
      <c r="L57" s="5">
        <f t="shared" si="41"/>
        <v>497862.61561441905</v>
      </c>
      <c r="M57" s="5">
        <f t="shared" si="32"/>
        <v>6750688.6976583134</v>
      </c>
      <c r="N57" s="33">
        <f t="shared" si="42"/>
        <v>67.746198103164005</v>
      </c>
      <c r="O57" s="4"/>
      <c r="Q57" s="27" t="s">
        <v>40</v>
      </c>
      <c r="R57" s="29">
        <f t="shared" si="33"/>
        <v>99646.75342191683</v>
      </c>
      <c r="S57" s="29">
        <f t="shared" si="34"/>
        <v>497862.61561441905</v>
      </c>
      <c r="T57" s="35">
        <f t="shared" si="35"/>
        <v>67.746198103164005</v>
      </c>
      <c r="U57" s="42">
        <v>0.96170886472285344</v>
      </c>
      <c r="V57" s="43">
        <f>1-U57</f>
        <v>3.829113527714656E-2</v>
      </c>
      <c r="W57" s="29">
        <f t="shared" si="43"/>
        <v>478798.89085049334</v>
      </c>
      <c r="X57" s="29">
        <f t="shared" si="36"/>
        <v>5886154.3183828946</v>
      </c>
      <c r="Y57" s="35">
        <f t="shared" si="44"/>
        <v>59.070206667548717</v>
      </c>
      <c r="Z57" s="36">
        <f t="shared" si="45"/>
        <v>8.6759914356152876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6800</v>
      </c>
      <c r="E58" s="49">
        <v>2</v>
      </c>
      <c r="F58" s="3">
        <f t="shared" si="37"/>
        <v>2.941176470588235E-4</v>
      </c>
      <c r="G58" s="2">
        <v>0.5</v>
      </c>
      <c r="H58" s="3">
        <f t="shared" si="38"/>
        <v>1.4695077149155032E-3</v>
      </c>
      <c r="I58" s="3">
        <f t="shared" si="39"/>
        <v>0.9985304922850845</v>
      </c>
      <c r="J58" s="5">
        <f t="shared" si="46"/>
        <v>99498.292823850803</v>
      </c>
      <c r="K58" s="5">
        <f t="shared" si="40"/>
        <v>146.21350892557061</v>
      </c>
      <c r="L58" s="5">
        <f t="shared" si="41"/>
        <v>497125.93034694006</v>
      </c>
      <c r="M58" s="5">
        <f t="shared" si="32"/>
        <v>6252826.0820438946</v>
      </c>
      <c r="N58" s="33">
        <f t="shared" si="42"/>
        <v>62.843551427698721</v>
      </c>
      <c r="O58" s="4"/>
      <c r="Q58" s="27" t="s">
        <v>42</v>
      </c>
      <c r="R58" s="29">
        <f t="shared" si="33"/>
        <v>99498.292823850803</v>
      </c>
      <c r="S58" s="29">
        <f t="shared" si="34"/>
        <v>497125.93034694006</v>
      </c>
      <c r="T58" s="35">
        <f t="shared" si="35"/>
        <v>62.843551427698721</v>
      </c>
      <c r="U58" s="42">
        <v>0.96170886472285344</v>
      </c>
      <c r="V58" s="43">
        <f>1-U58</f>
        <v>3.829113527714656E-2</v>
      </c>
      <c r="W58" s="29">
        <f t="shared" si="43"/>
        <v>478090.41409824806</v>
      </c>
      <c r="X58" s="29">
        <f t="shared" si="36"/>
        <v>5407355.4275324009</v>
      </c>
      <c r="Y58" s="35">
        <f t="shared" si="44"/>
        <v>54.346213126545223</v>
      </c>
      <c r="Z58" s="36">
        <f t="shared" si="45"/>
        <v>8.4973383011534978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6891</v>
      </c>
      <c r="E59" s="49">
        <v>6</v>
      </c>
      <c r="F59" s="3">
        <f t="shared" si="37"/>
        <v>8.7070091423595991E-4</v>
      </c>
      <c r="G59" s="2">
        <v>0.5</v>
      </c>
      <c r="H59" s="3">
        <f t="shared" si="38"/>
        <v>4.3440486533449169E-3</v>
      </c>
      <c r="I59" s="3">
        <f t="shared" si="39"/>
        <v>0.99565595134665508</v>
      </c>
      <c r="J59" s="5">
        <f t="shared" si="46"/>
        <v>99352.079314925228</v>
      </c>
      <c r="K59" s="5">
        <f t="shared" si="40"/>
        <v>431.59026635501829</v>
      </c>
      <c r="L59" s="5">
        <f t="shared" si="41"/>
        <v>495681.42090873857</v>
      </c>
      <c r="M59" s="5">
        <f t="shared" si="32"/>
        <v>5755700.1516969549</v>
      </c>
      <c r="N59" s="33">
        <f t="shared" si="42"/>
        <v>57.932357242897695</v>
      </c>
      <c r="O59" s="4"/>
      <c r="Q59" s="27" t="s">
        <v>44</v>
      </c>
      <c r="R59" s="29">
        <f t="shared" si="33"/>
        <v>99352.079314925228</v>
      </c>
      <c r="S59" s="29">
        <f t="shared" si="34"/>
        <v>495681.42090873857</v>
      </c>
      <c r="T59" s="35">
        <f t="shared" si="35"/>
        <v>57.932357242897695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477386.65692356782</v>
      </c>
      <c r="X59" s="29">
        <f t="shared" si="36"/>
        <v>4929265.0134341531</v>
      </c>
      <c r="Y59" s="35">
        <f t="shared" si="44"/>
        <v>49.61411021715427</v>
      </c>
      <c r="Z59" s="36">
        <f t="shared" si="45"/>
        <v>8.3182470257434247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8567</v>
      </c>
      <c r="E60" s="49">
        <v>8</v>
      </c>
      <c r="F60" s="3">
        <f t="shared" si="37"/>
        <v>9.3381580483249682E-4</v>
      </c>
      <c r="G60" s="2">
        <v>0.5</v>
      </c>
      <c r="H60" s="3">
        <f t="shared" si="38"/>
        <v>4.6582042622569002E-3</v>
      </c>
      <c r="I60" s="3">
        <f t="shared" si="39"/>
        <v>0.99534179573774306</v>
      </c>
      <c r="J60" s="5">
        <f t="shared" si="46"/>
        <v>98920.489048570205</v>
      </c>
      <c r="K60" s="5">
        <f t="shared" si="40"/>
        <v>460.79184371058676</v>
      </c>
      <c r="L60" s="5">
        <f t="shared" si="41"/>
        <v>493450.46563357458</v>
      </c>
      <c r="M60" s="5">
        <f t="shared" si="32"/>
        <v>5260018.730788216</v>
      </c>
      <c r="N60" s="33">
        <f t="shared" si="42"/>
        <v>53.174208714289044</v>
      </c>
      <c r="O60" s="4"/>
      <c r="Q60" s="27" t="s">
        <v>46</v>
      </c>
      <c r="R60" s="29">
        <f t="shared" si="33"/>
        <v>98920.489048570205</v>
      </c>
      <c r="S60" s="29">
        <f t="shared" si="34"/>
        <v>493450.46563357458</v>
      </c>
      <c r="T60" s="35">
        <f t="shared" si="35"/>
        <v>53.174208714289044</v>
      </c>
      <c r="U60" s="42">
        <v>0.95736753435116873</v>
      </c>
      <c r="V60" s="43">
        <f t="shared" si="47"/>
        <v>4.2632465648831275E-2</v>
      </c>
      <c r="W60" s="29">
        <f t="shared" si="43"/>
        <v>472413.45560805144</v>
      </c>
      <c r="X60" s="29">
        <f t="shared" si="36"/>
        <v>4451878.3565105852</v>
      </c>
      <c r="Y60" s="35">
        <f t="shared" si="44"/>
        <v>45.004613294266086</v>
      </c>
      <c r="Z60" s="36">
        <f t="shared" si="45"/>
        <v>8.1695954200229579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8785</v>
      </c>
      <c r="E61" s="49">
        <v>21</v>
      </c>
      <c r="F61" s="3">
        <f t="shared" si="37"/>
        <v>2.3904382470119521E-3</v>
      </c>
      <c r="G61" s="2">
        <v>0.5</v>
      </c>
      <c r="H61" s="3">
        <f t="shared" si="38"/>
        <v>1.1881188118811881E-2</v>
      </c>
      <c r="I61" s="3">
        <f t="shared" si="39"/>
        <v>0.98811881188118811</v>
      </c>
      <c r="J61" s="5">
        <f t="shared" si="46"/>
        <v>98459.697204859622</v>
      </c>
      <c r="K61" s="5">
        <f t="shared" si="40"/>
        <v>1169.8181846121936</v>
      </c>
      <c r="L61" s="5">
        <f t="shared" si="41"/>
        <v>489373.94056276768</v>
      </c>
      <c r="M61" s="5">
        <f t="shared" si="32"/>
        <v>4766568.2651546411</v>
      </c>
      <c r="N61" s="33">
        <f t="shared" si="42"/>
        <v>48.41136424822745</v>
      </c>
      <c r="O61" s="4"/>
      <c r="Q61" s="27" t="s">
        <v>48</v>
      </c>
      <c r="R61" s="29">
        <f t="shared" si="33"/>
        <v>98459.697204859622</v>
      </c>
      <c r="S61" s="29">
        <f t="shared" si="34"/>
        <v>489373.94056276768</v>
      </c>
      <c r="T61" s="35">
        <f t="shared" si="35"/>
        <v>48.41136424822745</v>
      </c>
      <c r="U61" s="42">
        <v>0.95681081085376496</v>
      </c>
      <c r="V61" s="43">
        <f t="shared" si="47"/>
        <v>4.3189189146235041E-2</v>
      </c>
      <c r="W61" s="29">
        <f t="shared" si="43"/>
        <v>468238.27688056394</v>
      </c>
      <c r="X61" s="29">
        <f t="shared" si="36"/>
        <v>3979464.9009025339</v>
      </c>
      <c r="Y61" s="35">
        <f t="shared" si="44"/>
        <v>40.417196211996085</v>
      </c>
      <c r="Z61" s="36">
        <f t="shared" si="45"/>
        <v>7.9941680362313647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8103</v>
      </c>
      <c r="E62" s="49">
        <v>14</v>
      </c>
      <c r="F62" s="3">
        <f t="shared" si="37"/>
        <v>1.7277551524126867E-3</v>
      </c>
      <c r="G62" s="2">
        <v>0.5</v>
      </c>
      <c r="H62" s="3">
        <f t="shared" si="38"/>
        <v>8.6016220201523726E-3</v>
      </c>
      <c r="I62" s="3">
        <f t="shared" si="39"/>
        <v>0.99139837797984764</v>
      </c>
      <c r="J62" s="5">
        <f t="shared" si="46"/>
        <v>97289.879020247434</v>
      </c>
      <c r="K62" s="5">
        <f t="shared" si="40"/>
        <v>836.85076571852062</v>
      </c>
      <c r="L62" s="5">
        <f t="shared" si="41"/>
        <v>484357.26818694087</v>
      </c>
      <c r="M62" s="5">
        <f t="shared" si="32"/>
        <v>4277194.3245918732</v>
      </c>
      <c r="N62" s="33">
        <f t="shared" si="42"/>
        <v>43.96340470010994</v>
      </c>
      <c r="O62" s="4"/>
      <c r="Q62" s="27" t="s">
        <v>50</v>
      </c>
      <c r="R62" s="29">
        <f t="shared" si="33"/>
        <v>97289.879020247434</v>
      </c>
      <c r="S62" s="29">
        <f t="shared" si="34"/>
        <v>484357.26818694087</v>
      </c>
      <c r="T62" s="35">
        <f t="shared" si="35"/>
        <v>43.96340470010994</v>
      </c>
      <c r="U62" s="42">
        <v>0.94800928093814252</v>
      </c>
      <c r="V62" s="43">
        <f t="shared" si="47"/>
        <v>5.1990719061857482E-2</v>
      </c>
      <c r="W62" s="29">
        <f t="shared" si="43"/>
        <v>459175.18553106487</v>
      </c>
      <c r="X62" s="29">
        <f t="shared" si="36"/>
        <v>3511226.6240219697</v>
      </c>
      <c r="Y62" s="35">
        <f t="shared" si="44"/>
        <v>36.090358620871882</v>
      </c>
      <c r="Z62" s="36">
        <f t="shared" si="45"/>
        <v>7.8730460792380583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9193</v>
      </c>
      <c r="E63" s="49">
        <v>38</v>
      </c>
      <c r="F63" s="3">
        <f t="shared" si="37"/>
        <v>4.1335798977482864E-3</v>
      </c>
      <c r="G63" s="2">
        <v>0.5</v>
      </c>
      <c r="H63" s="3">
        <f t="shared" si="38"/>
        <v>2.0456503014642552E-2</v>
      </c>
      <c r="I63" s="3">
        <f t="shared" si="39"/>
        <v>0.97954349698535748</v>
      </c>
      <c r="J63" s="5">
        <f t="shared" si="46"/>
        <v>96453.028254528908</v>
      </c>
      <c r="K63" s="5">
        <f t="shared" si="40"/>
        <v>1973.0916632601738</v>
      </c>
      <c r="L63" s="5">
        <f t="shared" si="41"/>
        <v>477332.41211449413</v>
      </c>
      <c r="M63" s="5">
        <f t="shared" si="32"/>
        <v>3792837.0564049324</v>
      </c>
      <c r="N63" s="33">
        <f t="shared" si="42"/>
        <v>39.323151642227899</v>
      </c>
      <c r="O63" s="4"/>
      <c r="Q63" s="27" t="s">
        <v>52</v>
      </c>
      <c r="R63" s="29">
        <f t="shared" si="33"/>
        <v>96453.028254528908</v>
      </c>
      <c r="S63" s="29">
        <f t="shared" si="34"/>
        <v>477332.41211449413</v>
      </c>
      <c r="T63" s="35">
        <f t="shared" si="35"/>
        <v>39.323151642227899</v>
      </c>
      <c r="U63" s="42">
        <v>0.94216194080535964</v>
      </c>
      <c r="V63" s="43">
        <f t="shared" si="47"/>
        <v>5.7838059194640357E-2</v>
      </c>
      <c r="W63" s="29">
        <f t="shared" si="43"/>
        <v>449724.43180709553</v>
      </c>
      <c r="X63" s="29">
        <f t="shared" si="36"/>
        <v>3052051.4384909049</v>
      </c>
      <c r="Y63" s="35">
        <f t="shared" si="44"/>
        <v>31.642878339048906</v>
      </c>
      <c r="Z63" s="36">
        <f t="shared" si="45"/>
        <v>7.6802733031789927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10146</v>
      </c>
      <c r="E64" s="49">
        <v>43</v>
      </c>
      <c r="F64" s="3">
        <f t="shared" si="37"/>
        <v>4.2381233983835994E-3</v>
      </c>
      <c r="G64" s="2">
        <v>0.5</v>
      </c>
      <c r="H64" s="3">
        <f t="shared" si="38"/>
        <v>2.096844979763008E-2</v>
      </c>
      <c r="I64" s="3">
        <f t="shared" si="39"/>
        <v>0.97903155020236987</v>
      </c>
      <c r="J64" s="5">
        <f t="shared" si="46"/>
        <v>94479.936591268735</v>
      </c>
      <c r="K64" s="5">
        <f t="shared" si="40"/>
        <v>1981.0978072972916</v>
      </c>
      <c r="L64" s="5">
        <f t="shared" si="41"/>
        <v>467446.93843810039</v>
      </c>
      <c r="M64" s="5">
        <f t="shared" si="32"/>
        <v>3315504.6442904384</v>
      </c>
      <c r="N64" s="33">
        <f t="shared" si="42"/>
        <v>35.092155688394456</v>
      </c>
      <c r="O64" s="4"/>
      <c r="Q64" s="27" t="s">
        <v>54</v>
      </c>
      <c r="R64" s="29">
        <f t="shared" si="33"/>
        <v>94479.936591268735</v>
      </c>
      <c r="S64" s="29">
        <f t="shared" si="34"/>
        <v>467446.93843810039</v>
      </c>
      <c r="T64" s="35">
        <f t="shared" si="35"/>
        <v>35.092155688394456</v>
      </c>
      <c r="U64" s="42">
        <v>0.92489605986448908</v>
      </c>
      <c r="V64" s="43">
        <f t="shared" si="47"/>
        <v>7.5103940135510916E-2</v>
      </c>
      <c r="W64" s="29">
        <f t="shared" si="43"/>
        <v>432339.83155711746</v>
      </c>
      <c r="X64" s="29">
        <f t="shared" si="36"/>
        <v>2602327.0066838092</v>
      </c>
      <c r="Y64" s="35">
        <f t="shared" si="44"/>
        <v>27.543699758624737</v>
      </c>
      <c r="Z64" s="36">
        <f t="shared" si="45"/>
        <v>7.5484559297697196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10496</v>
      </c>
      <c r="E65" s="49">
        <v>71</v>
      </c>
      <c r="F65" s="3">
        <f t="shared" si="37"/>
        <v>6.7644817073170731E-3</v>
      </c>
      <c r="G65" s="2">
        <v>0.5</v>
      </c>
      <c r="H65" s="3">
        <f t="shared" si="38"/>
        <v>3.3259942849112288E-2</v>
      </c>
      <c r="I65" s="3">
        <f t="shared" si="39"/>
        <v>0.96674005715088773</v>
      </c>
      <c r="J65" s="5">
        <f t="shared" si="46"/>
        <v>92498.838783971441</v>
      </c>
      <c r="K65" s="5">
        <f t="shared" si="40"/>
        <v>3076.5060915641411</v>
      </c>
      <c r="L65" s="5">
        <f t="shared" si="41"/>
        <v>454802.92869094689</v>
      </c>
      <c r="M65" s="5">
        <f t="shared" si="32"/>
        <v>2848057.7058523381</v>
      </c>
      <c r="N65" s="33">
        <f t="shared" si="42"/>
        <v>30.790199566763217</v>
      </c>
      <c r="O65" s="4"/>
      <c r="Q65" s="27" t="s">
        <v>56</v>
      </c>
      <c r="R65" s="29">
        <f t="shared" si="33"/>
        <v>92498.838783971441</v>
      </c>
      <c r="S65" s="29">
        <f t="shared" si="34"/>
        <v>454802.92869094689</v>
      </c>
      <c r="T65" s="35">
        <f t="shared" si="35"/>
        <v>30.790199566763217</v>
      </c>
      <c r="U65" s="42">
        <v>0.89970667843387275</v>
      </c>
      <c r="V65" s="43">
        <f t="shared" si="47"/>
        <v>0.10029332156612725</v>
      </c>
      <c r="W65" s="29">
        <f t="shared" si="43"/>
        <v>409189.2323145293</v>
      </c>
      <c r="X65" s="29">
        <f t="shared" si="36"/>
        <v>2169987.1751266918</v>
      </c>
      <c r="Y65" s="35">
        <f t="shared" si="44"/>
        <v>23.459615316843475</v>
      </c>
      <c r="Z65" s="36">
        <f t="shared" si="45"/>
        <v>7.3305842499197418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10289</v>
      </c>
      <c r="E66" s="49">
        <v>88</v>
      </c>
      <c r="F66" s="3">
        <f t="shared" si="37"/>
        <v>8.5528234036349494E-3</v>
      </c>
      <c r="G66" s="2">
        <v>0.5</v>
      </c>
      <c r="H66" s="3">
        <f t="shared" si="38"/>
        <v>4.1868874298220567E-2</v>
      </c>
      <c r="I66" s="3">
        <f t="shared" si="39"/>
        <v>0.95813112570177938</v>
      </c>
      <c r="J66" s="5">
        <f t="shared" si="46"/>
        <v>89422.332692407304</v>
      </c>
      <c r="K66" s="5">
        <f t="shared" si="40"/>
        <v>3744.0124069520607</v>
      </c>
      <c r="L66" s="5">
        <f t="shared" si="41"/>
        <v>437751.63244465634</v>
      </c>
      <c r="M66" s="5">
        <f t="shared" si="32"/>
        <v>2393254.777161391</v>
      </c>
      <c r="N66" s="33">
        <f t="shared" si="42"/>
        <v>26.763501969845148</v>
      </c>
      <c r="O66" s="4"/>
      <c r="Q66" s="27" t="s">
        <v>58</v>
      </c>
      <c r="R66" s="29">
        <f t="shared" si="33"/>
        <v>89422.332692407304</v>
      </c>
      <c r="S66" s="29">
        <f t="shared" si="34"/>
        <v>437751.63244465634</v>
      </c>
      <c r="T66" s="35">
        <f t="shared" si="35"/>
        <v>26.763501969845148</v>
      </c>
      <c r="U66" s="42">
        <v>0.86438699185239576</v>
      </c>
      <c r="V66" s="43">
        <f t="shared" si="47"/>
        <v>0.13561300814760424</v>
      </c>
      <c r="W66" s="29">
        <f t="shared" si="43"/>
        <v>378386.81674731208</v>
      </c>
      <c r="X66" s="29">
        <f t="shared" si="36"/>
        <v>1760797.9428121625</v>
      </c>
      <c r="Y66" s="35">
        <f t="shared" si="44"/>
        <v>19.690807539867148</v>
      </c>
      <c r="Z66" s="36">
        <f t="shared" si="45"/>
        <v>7.0726944299780001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7832</v>
      </c>
      <c r="E67" s="49">
        <v>104</v>
      </c>
      <c r="F67" s="3">
        <f t="shared" si="37"/>
        <v>1.3278855975485188E-2</v>
      </c>
      <c r="G67" s="2">
        <v>0.5</v>
      </c>
      <c r="H67" s="3">
        <f t="shared" si="38"/>
        <v>6.4260998517053872E-2</v>
      </c>
      <c r="I67" s="3">
        <f t="shared" si="39"/>
        <v>0.93573900148294609</v>
      </c>
      <c r="J67" s="5">
        <f t="shared" si="46"/>
        <v>85678.320285455236</v>
      </c>
      <c r="K67" s="5">
        <f t="shared" si="40"/>
        <v>5505.7744128073055</v>
      </c>
      <c r="L67" s="5">
        <f t="shared" si="41"/>
        <v>414627.16539525788</v>
      </c>
      <c r="M67" s="5">
        <f t="shared" si="32"/>
        <v>1955503.1447167345</v>
      </c>
      <c r="N67" s="33">
        <f t="shared" si="42"/>
        <v>22.823780137163837</v>
      </c>
      <c r="O67" s="4"/>
      <c r="Q67" s="27" t="s">
        <v>60</v>
      </c>
      <c r="R67" s="29">
        <f t="shared" si="33"/>
        <v>85678.320285455236</v>
      </c>
      <c r="S67" s="29">
        <f t="shared" si="34"/>
        <v>414627.16539525788</v>
      </c>
      <c r="T67" s="35">
        <f t="shared" si="35"/>
        <v>22.823780137163837</v>
      </c>
      <c r="U67" s="42">
        <v>0.82345390469096191</v>
      </c>
      <c r="V67" s="43">
        <f t="shared" si="47"/>
        <v>0.17654609530903809</v>
      </c>
      <c r="W67" s="29">
        <f t="shared" si="43"/>
        <v>341426.35833567037</v>
      </c>
      <c r="X67" s="29">
        <f t="shared" si="36"/>
        <v>1382411.1260648505</v>
      </c>
      <c r="Y67" s="35">
        <f t="shared" si="44"/>
        <v>16.134899954376543</v>
      </c>
      <c r="Z67" s="36">
        <f t="shared" si="45"/>
        <v>6.6888801827872939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6434</v>
      </c>
      <c r="E68" s="49">
        <v>101</v>
      </c>
      <c r="F68" s="3">
        <f t="shared" si="37"/>
        <v>1.5697855144544606E-2</v>
      </c>
      <c r="G68" s="2">
        <v>0.5</v>
      </c>
      <c r="H68" s="3">
        <f t="shared" si="38"/>
        <v>7.5525312196216249E-2</v>
      </c>
      <c r="I68" s="3">
        <f t="shared" si="39"/>
        <v>0.92447468780378372</v>
      </c>
      <c r="J68" s="5">
        <f t="shared" si="46"/>
        <v>80172.545872647926</v>
      </c>
      <c r="K68" s="5">
        <f t="shared" si="40"/>
        <v>6055.0565565972029</v>
      </c>
      <c r="L68" s="5">
        <f t="shared" si="41"/>
        <v>385725.08797174663</v>
      </c>
      <c r="M68" s="5">
        <f t="shared" si="32"/>
        <v>1540875.9793214768</v>
      </c>
      <c r="N68" s="33">
        <f t="shared" si="42"/>
        <v>19.219496681184598</v>
      </c>
      <c r="O68" s="4"/>
      <c r="Q68" s="27" t="s">
        <v>62</v>
      </c>
      <c r="R68" s="29">
        <f t="shared" si="33"/>
        <v>80172.545872647926</v>
      </c>
      <c r="S68" s="29">
        <f t="shared" si="34"/>
        <v>385725.08797174663</v>
      </c>
      <c r="T68" s="35">
        <f t="shared" si="35"/>
        <v>19.219496681184598</v>
      </c>
      <c r="U68" s="42">
        <v>0.7557222850963411</v>
      </c>
      <c r="V68" s="43">
        <f t="shared" si="47"/>
        <v>0.2442777149036589</v>
      </c>
      <c r="W68" s="29">
        <f t="shared" si="43"/>
        <v>291501.04490099556</v>
      </c>
      <c r="X68" s="29">
        <f t="shared" si="36"/>
        <v>1040984.7677291801</v>
      </c>
      <c r="Y68" s="35">
        <f t="shared" si="44"/>
        <v>12.984304744204559</v>
      </c>
      <c r="Z68" s="36">
        <f t="shared" si="45"/>
        <v>6.2351919369800388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4778</v>
      </c>
      <c r="E69" s="49">
        <v>119</v>
      </c>
      <c r="F69" s="3">
        <f t="shared" si="37"/>
        <v>2.4905818334030976E-2</v>
      </c>
      <c r="G69" s="2">
        <v>0.5</v>
      </c>
      <c r="H69" s="3">
        <f t="shared" si="38"/>
        <v>0.11722982957344105</v>
      </c>
      <c r="I69" s="3">
        <f t="shared" si="39"/>
        <v>0.88277017042655892</v>
      </c>
      <c r="J69" s="5">
        <f t="shared" si="46"/>
        <v>74117.48931605072</v>
      </c>
      <c r="K69" s="5">
        <f t="shared" si="40"/>
        <v>8688.7806409319637</v>
      </c>
      <c r="L69" s="5">
        <f t="shared" si="41"/>
        <v>348865.49497792369</v>
      </c>
      <c r="M69" s="5">
        <f t="shared" si="32"/>
        <v>1155150.8913497301</v>
      </c>
      <c r="N69" s="33">
        <f t="shared" si="42"/>
        <v>15.585402339034346</v>
      </c>
      <c r="O69" s="4"/>
      <c r="Q69" s="27" t="s">
        <v>64</v>
      </c>
      <c r="R69" s="29">
        <f t="shared" si="33"/>
        <v>74117.48931605072</v>
      </c>
      <c r="S69" s="29">
        <f t="shared" si="34"/>
        <v>348865.49497792369</v>
      </c>
      <c r="T69" s="35">
        <f t="shared" si="35"/>
        <v>15.585402339034346</v>
      </c>
      <c r="U69" s="42">
        <v>0.69850988448397933</v>
      </c>
      <c r="V69" s="43">
        <f t="shared" si="47"/>
        <v>0.30149011551602067</v>
      </c>
      <c r="W69" s="29">
        <f t="shared" si="43"/>
        <v>243685.99659747575</v>
      </c>
      <c r="X69" s="29">
        <f t="shared" si="36"/>
        <v>749483.72282818449</v>
      </c>
      <c r="Y69" s="35">
        <f t="shared" si="44"/>
        <v>10.112103496008167</v>
      </c>
      <c r="Z69" s="36">
        <f t="shared" si="45"/>
        <v>5.4732988430261784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3321</v>
      </c>
      <c r="E70" s="49">
        <v>139</v>
      </c>
      <c r="F70" s="3">
        <f t="shared" si="37"/>
        <v>4.1854862993074372E-2</v>
      </c>
      <c r="G70" s="2">
        <v>0.5</v>
      </c>
      <c r="H70" s="3">
        <f t="shared" si="38"/>
        <v>0.18945072918086411</v>
      </c>
      <c r="I70" s="3">
        <f t="shared" si="39"/>
        <v>0.81054927081913586</v>
      </c>
      <c r="J70" s="5">
        <f t="shared" si="46"/>
        <v>65428.708675118753</v>
      </c>
      <c r="K70" s="5">
        <f t="shared" si="40"/>
        <v>12395.516567863577</v>
      </c>
      <c r="L70" s="5">
        <f t="shared" si="41"/>
        <v>296154.7519559348</v>
      </c>
      <c r="M70" s="5">
        <f t="shared" si="32"/>
        <v>806285.39637180627</v>
      </c>
      <c r="N70" s="33">
        <f t="shared" si="42"/>
        <v>12.323113396221141</v>
      </c>
      <c r="O70" s="4"/>
      <c r="Q70" s="27" t="s">
        <v>66</v>
      </c>
      <c r="R70" s="29">
        <f t="shared" si="33"/>
        <v>65428.708675118753</v>
      </c>
      <c r="S70" s="29">
        <f t="shared" si="34"/>
        <v>296154.7519559348</v>
      </c>
      <c r="T70" s="35">
        <f t="shared" si="35"/>
        <v>12.323113396221141</v>
      </c>
      <c r="U70" s="42">
        <v>0.67065690345363116</v>
      </c>
      <c r="V70" s="43">
        <f t="shared" si="47"/>
        <v>0.32934309654636884</v>
      </c>
      <c r="W70" s="29">
        <f t="shared" si="43"/>
        <v>198618.22888984546</v>
      </c>
      <c r="X70" s="29">
        <f t="shared" si="36"/>
        <v>505797.72623070877</v>
      </c>
      <c r="Y70" s="35">
        <f t="shared" si="44"/>
        <v>7.7305167177027547</v>
      </c>
      <c r="Z70" s="36">
        <f t="shared" si="45"/>
        <v>4.5925966785183858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1762</v>
      </c>
      <c r="E71" s="49">
        <v>123</v>
      </c>
      <c r="F71" s="3">
        <f t="shared" si="37"/>
        <v>6.9807037457434731E-2</v>
      </c>
      <c r="G71" s="2">
        <v>0.5</v>
      </c>
      <c r="H71" s="3">
        <f t="shared" si="38"/>
        <v>0.29717323024885239</v>
      </c>
      <c r="I71" s="3">
        <f t="shared" si="39"/>
        <v>0.70282676975114766</v>
      </c>
      <c r="J71" s="5">
        <f t="shared" si="46"/>
        <v>53033.19210725517</v>
      </c>
      <c r="K71" s="5">
        <f t="shared" si="40"/>
        <v>15760.045008920963</v>
      </c>
      <c r="L71" s="5">
        <f t="shared" si="41"/>
        <v>225765.84801397345</v>
      </c>
      <c r="M71" s="5">
        <f>L71+M72</f>
        <v>510130.64441587147</v>
      </c>
      <c r="N71" s="33">
        <f t="shared" si="42"/>
        <v>9.6190823924793207</v>
      </c>
      <c r="O71" s="4"/>
      <c r="Q71" s="27" t="s">
        <v>68</v>
      </c>
      <c r="R71" s="29">
        <f t="shared" si="33"/>
        <v>53033.19210725517</v>
      </c>
      <c r="S71" s="29">
        <f t="shared" si="34"/>
        <v>225765.84801397345</v>
      </c>
      <c r="T71" s="35">
        <f t="shared" si="35"/>
        <v>9.6190823924793207</v>
      </c>
      <c r="U71" s="42">
        <v>0.63527807449444496</v>
      </c>
      <c r="V71" s="43">
        <f t="shared" si="47"/>
        <v>0.36472192550555504</v>
      </c>
      <c r="W71" s="29">
        <f t="shared" si="43"/>
        <v>143424.09321292257</v>
      </c>
      <c r="X71" s="29">
        <f>X72+W71</f>
        <v>307179.49734086334</v>
      </c>
      <c r="Y71" s="35">
        <f t="shared" si="44"/>
        <v>5.7922121059509042</v>
      </c>
      <c r="Z71" s="36">
        <f t="shared" si="45"/>
        <v>3.8268702865284165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1358</v>
      </c>
      <c r="E72" s="50">
        <v>178</v>
      </c>
      <c r="F72" s="17">
        <f t="shared" si="37"/>
        <v>0.13107511045655376</v>
      </c>
      <c r="G72" s="12"/>
      <c r="H72" s="17">
        <v>1</v>
      </c>
      <c r="I72" s="17">
        <f t="shared" si="39"/>
        <v>0</v>
      </c>
      <c r="J72" s="21">
        <f t="shared" si="46"/>
        <v>37273.147098334208</v>
      </c>
      <c r="K72" s="21">
        <f t="shared" si="40"/>
        <v>37273.147098334208</v>
      </c>
      <c r="L72" s="21">
        <f>K72/F72</f>
        <v>284364.79640189803</v>
      </c>
      <c r="M72" s="21">
        <f>L72</f>
        <v>284364.79640189803</v>
      </c>
      <c r="N72" s="34">
        <f t="shared" si="42"/>
        <v>7.6292134831460663</v>
      </c>
      <c r="O72" s="4"/>
      <c r="Q72" s="30" t="s">
        <v>69</v>
      </c>
      <c r="R72" s="31">
        <f t="shared" si="33"/>
        <v>37273.147098334208</v>
      </c>
      <c r="S72" s="31">
        <f t="shared" si="34"/>
        <v>284364.79640189803</v>
      </c>
      <c r="T72" s="38">
        <f t="shared" si="35"/>
        <v>7.6292134831460663</v>
      </c>
      <c r="U72" s="44">
        <v>0.57586384179742911</v>
      </c>
      <c r="V72" s="45">
        <f t="shared" si="47"/>
        <v>0.42413615820257089</v>
      </c>
      <c r="W72" s="31">
        <f t="shared" si="43"/>
        <v>163755.40412794074</v>
      </c>
      <c r="X72" s="31">
        <f>W72</f>
        <v>163755.40412794074</v>
      </c>
      <c r="Y72" s="38">
        <f t="shared" si="44"/>
        <v>4.3933881862972397</v>
      </c>
      <c r="Z72" s="37">
        <f t="shared" si="45"/>
        <v>3.2358252968488266</v>
      </c>
    </row>
    <row r="73" spans="1:26" s="2" customFormat="1" ht="13.2" x14ac:dyDescent="0.25">
      <c r="B73" s="2" t="s">
        <v>70</v>
      </c>
      <c r="D73" s="25">
        <f>SUM(D54:D72)</f>
        <v>121234</v>
      </c>
      <c r="E73" s="25">
        <f>SUM(E54:E72)</f>
        <v>1060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72.668375391879081</v>
      </c>
      <c r="F78" s="54">
        <f>$Y$4</f>
        <v>65.91672484618087</v>
      </c>
      <c r="G78" s="54">
        <f>E78-F78</f>
        <v>6.7516505456982117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82.726293936240495</v>
      </c>
      <c r="F79" s="54">
        <f>$Y$29</f>
        <v>72.671686999177666</v>
      </c>
      <c r="G79" s="54">
        <f t="shared" ref="G79:G80" si="48">E79-F79</f>
        <v>10.054606937062829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77.47904340125173</v>
      </c>
      <c r="F80" s="54">
        <f>$Y$54</f>
        <v>68.45185441783569</v>
      </c>
      <c r="G80" s="54">
        <f t="shared" si="48"/>
        <v>9.027188983416039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4DFE2-4B31-4974-BD16-31B621A4245D}">
  <dimension ref="A1:Z80"/>
  <sheetViews>
    <sheetView tabSelected="1" topLeftCell="A46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9" t="s">
        <v>87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 x14ac:dyDescent="0.25">
      <c r="A2" s="7"/>
      <c r="B2" s="6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8" t="s">
        <v>15</v>
      </c>
      <c r="V2" s="68" t="s">
        <v>16</v>
      </c>
      <c r="W2" s="69" t="s">
        <v>17</v>
      </c>
      <c r="X2" s="69" t="s">
        <v>18</v>
      </c>
      <c r="Y2" s="70" t="s">
        <v>19</v>
      </c>
      <c r="Z2" s="70" t="s">
        <v>20</v>
      </c>
    </row>
    <row r="3" spans="1:26" s="10" customFormat="1" ht="23.25" customHeight="1" thickBot="1" x14ac:dyDescent="0.35">
      <c r="B3" s="6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69"/>
      <c r="X3" s="69"/>
      <c r="Y3" s="70"/>
      <c r="Z3" s="70"/>
    </row>
    <row r="4" spans="1:26" s="2" customFormat="1" x14ac:dyDescent="0.25">
      <c r="A4" s="2">
        <v>1</v>
      </c>
      <c r="B4" s="1">
        <v>0</v>
      </c>
      <c r="C4" s="1">
        <v>1</v>
      </c>
      <c r="D4">
        <v>351</v>
      </c>
      <c r="E4" s="55">
        <v>1</v>
      </c>
      <c r="F4" s="3">
        <f>E4/D4</f>
        <v>2.8490028490028491E-3</v>
      </c>
      <c r="G4" s="2">
        <v>0.3</v>
      </c>
      <c r="H4" s="18">
        <f>C4*F4/(1+(1-G4)*C4*F4)</f>
        <v>2.8433323855558716E-3</v>
      </c>
      <c r="I4" s="18">
        <f>1-H4</f>
        <v>0.9971566676144441</v>
      </c>
      <c r="J4" s="41">
        <v>100000</v>
      </c>
      <c r="K4" s="20">
        <f>J4*H4</f>
        <v>284.33323855558717</v>
      </c>
      <c r="L4" s="20">
        <f>C4*(J5+G4*K4)</f>
        <v>99800.966733011097</v>
      </c>
      <c r="M4" s="5">
        <f t="shared" ref="M4:M20" si="0">L4+M5</f>
        <v>7577742.8319182033</v>
      </c>
      <c r="N4" s="32">
        <f>M4/J4</f>
        <v>75.777428319182036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99800.966733011097</v>
      </c>
      <c r="T4" s="35">
        <f t="shared" ref="T4:T22" si="3">N4</f>
        <v>75.777428319182036</v>
      </c>
      <c r="U4" s="42">
        <v>0.96680194174873568</v>
      </c>
      <c r="V4" s="43">
        <f>1-U4</f>
        <v>3.3198058251264317E-2</v>
      </c>
      <c r="W4" s="29">
        <f>S4*U4</f>
        <v>96487.7684258761</v>
      </c>
      <c r="X4" s="29">
        <f t="shared" ref="X4:X20" si="4">X5+W4</f>
        <v>6832293.1088725906</v>
      </c>
      <c r="Y4" s="40">
        <f>X4/R4</f>
        <v>68.322931088725909</v>
      </c>
      <c r="Z4" s="36">
        <f>T4-Y4</f>
        <v>7.454497230456127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1736</v>
      </c>
      <c r="E5" s="55">
        <v>1</v>
      </c>
      <c r="F5" s="3">
        <f t="shared" ref="F5:F22" si="5">E5/D5</f>
        <v>5.76036866359447E-4</v>
      </c>
      <c r="G5" s="2">
        <v>0.4</v>
      </c>
      <c r="H5" s="3">
        <f t="shared" ref="H5:H21" si="6">C5*F5/(1+(1-G5)*C5*F5)</f>
        <v>2.3009664058904742E-3</v>
      </c>
      <c r="I5" s="3">
        <f t="shared" ref="I5:I22" si="7">1-H5</f>
        <v>0.9976990335941095</v>
      </c>
      <c r="J5" s="5">
        <f>I4*J4</f>
        <v>99715.666761444416</v>
      </c>
      <c r="K5" s="5">
        <f t="shared" ref="K5:K22" si="8">J5*H5</f>
        <v>229.44239935905298</v>
      </c>
      <c r="L5" s="5">
        <f t="shared" ref="L5:L21" si="9">C5*(J6+G5*K5)</f>
        <v>398312.00528731593</v>
      </c>
      <c r="M5" s="5">
        <f t="shared" si="0"/>
        <v>7477941.8651851919</v>
      </c>
      <c r="N5" s="33">
        <f t="shared" ref="N5:N22" si="10">M5/J5</f>
        <v>74.992647675666717</v>
      </c>
      <c r="O5" s="4"/>
      <c r="Q5" s="27" t="s">
        <v>36</v>
      </c>
      <c r="R5" s="29">
        <f t="shared" si="1"/>
        <v>99715.666761444416</v>
      </c>
      <c r="S5" s="29">
        <f t="shared" si="2"/>
        <v>398312.00528731593</v>
      </c>
      <c r="T5" s="35">
        <f t="shared" si="3"/>
        <v>74.992647675666717</v>
      </c>
      <c r="U5" s="42">
        <v>0.96680194174873568</v>
      </c>
      <c r="V5" s="43">
        <f>1-U5</f>
        <v>3.3198058251264317E-2</v>
      </c>
      <c r="W5" s="29">
        <f t="shared" ref="W5:W22" si="11">S5*U5</f>
        <v>385088.8201336097</v>
      </c>
      <c r="X5" s="29">
        <f t="shared" si="4"/>
        <v>6735805.3404467143</v>
      </c>
      <c r="Y5" s="35">
        <f t="shared" ref="Y5:Y22" si="12">X5/R5</f>
        <v>67.550120850730238</v>
      </c>
      <c r="Z5" s="36">
        <f t="shared" ref="Z5:Z22" si="13">T5-Y5</f>
        <v>7.4425268249364791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2660</v>
      </c>
      <c r="E6" s="55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99486.224362085355</v>
      </c>
      <c r="K6" s="5">
        <f t="shared" si="8"/>
        <v>0</v>
      </c>
      <c r="L6" s="5">
        <f t="shared" si="9"/>
        <v>497431.12181042676</v>
      </c>
      <c r="M6" s="5">
        <f t="shared" si="0"/>
        <v>7079629.8598978762</v>
      </c>
      <c r="N6" s="33">
        <f t="shared" si="10"/>
        <v>71.161911162003605</v>
      </c>
      <c r="O6" s="4"/>
      <c r="Q6" s="27" t="s">
        <v>38</v>
      </c>
      <c r="R6" s="29">
        <f t="shared" si="1"/>
        <v>99486.224362085355</v>
      </c>
      <c r="S6" s="29">
        <f t="shared" si="2"/>
        <v>497431.12181042676</v>
      </c>
      <c r="T6" s="35">
        <f t="shared" si="3"/>
        <v>71.161911162003605</v>
      </c>
      <c r="U6" s="42">
        <v>0.96680194174873568</v>
      </c>
      <c r="V6" s="43">
        <f>1-U6</f>
        <v>3.3198058251264317E-2</v>
      </c>
      <c r="W6" s="29">
        <f t="shared" si="11"/>
        <v>480917.37445257243</v>
      </c>
      <c r="X6" s="29">
        <f t="shared" si="4"/>
        <v>6350716.5203131046</v>
      </c>
      <c r="Y6" s="35">
        <f t="shared" si="12"/>
        <v>63.835134572997134</v>
      </c>
      <c r="Z6" s="36">
        <f t="shared" si="13"/>
        <v>7.3267765890064709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3400</v>
      </c>
      <c r="E7" s="55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99486.224362085355</v>
      </c>
      <c r="K7" s="5">
        <f t="shared" si="8"/>
        <v>0</v>
      </c>
      <c r="L7" s="5">
        <f t="shared" si="9"/>
        <v>497431.12181042676</v>
      </c>
      <c r="M7" s="5">
        <f t="shared" si="0"/>
        <v>6582198.7380874492</v>
      </c>
      <c r="N7" s="33">
        <f t="shared" si="10"/>
        <v>66.161911162003591</v>
      </c>
      <c r="O7" s="4"/>
      <c r="Q7" s="27" t="s">
        <v>40</v>
      </c>
      <c r="R7" s="29">
        <f t="shared" si="1"/>
        <v>99486.224362085355</v>
      </c>
      <c r="S7" s="29">
        <f t="shared" si="2"/>
        <v>497431.12181042676</v>
      </c>
      <c r="T7" s="35">
        <f t="shared" si="3"/>
        <v>66.161911162003591</v>
      </c>
      <c r="U7" s="42">
        <v>0.96680194174873568</v>
      </c>
      <c r="V7" s="43">
        <f>1-U7</f>
        <v>3.3198058251264317E-2</v>
      </c>
      <c r="W7" s="29">
        <f t="shared" si="11"/>
        <v>480917.37445257243</v>
      </c>
      <c r="X7" s="29">
        <f t="shared" si="4"/>
        <v>5869799.1458605323</v>
      </c>
      <c r="Y7" s="35">
        <f t="shared" si="12"/>
        <v>59.001124864253455</v>
      </c>
      <c r="Z7" s="36">
        <f t="shared" si="13"/>
        <v>7.1607862977501355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3512</v>
      </c>
      <c r="E8" s="55">
        <v>2</v>
      </c>
      <c r="F8" s="3">
        <f t="shared" si="5"/>
        <v>5.6947608200455578E-4</v>
      </c>
      <c r="G8" s="2">
        <v>0.5</v>
      </c>
      <c r="H8" s="3">
        <f t="shared" si="6"/>
        <v>2.8433323855558716E-3</v>
      </c>
      <c r="I8" s="3">
        <f t="shared" si="7"/>
        <v>0.9971566676144441</v>
      </c>
      <c r="J8" s="5">
        <f t="shared" si="14"/>
        <v>99486.224362085355</v>
      </c>
      <c r="K8" s="5">
        <f t="shared" si="8"/>
        <v>282.8724036453948</v>
      </c>
      <c r="L8" s="5">
        <f t="shared" si="9"/>
        <v>496723.94080131326</v>
      </c>
      <c r="M8" s="5">
        <f t="shared" si="0"/>
        <v>6084767.6162770223</v>
      </c>
      <c r="N8" s="33">
        <f t="shared" si="10"/>
        <v>61.161911162003598</v>
      </c>
      <c r="O8" s="4"/>
      <c r="Q8" s="27" t="s">
        <v>42</v>
      </c>
      <c r="R8" s="29">
        <f t="shared" si="1"/>
        <v>99486.224362085355</v>
      </c>
      <c r="S8" s="29">
        <f t="shared" si="2"/>
        <v>496723.94080131326</v>
      </c>
      <c r="T8" s="35">
        <f t="shared" si="3"/>
        <v>61.161911162003598</v>
      </c>
      <c r="U8" s="42">
        <v>0.96680194174873568</v>
      </c>
      <c r="V8" s="43">
        <f>1-U8</f>
        <v>3.3198058251264317E-2</v>
      </c>
      <c r="W8" s="29">
        <f t="shared" si="11"/>
        <v>480233.67047979368</v>
      </c>
      <c r="X8" s="29">
        <f t="shared" si="4"/>
        <v>5388881.77140796</v>
      </c>
      <c r="Y8" s="35">
        <f t="shared" si="12"/>
        <v>54.167115155509784</v>
      </c>
      <c r="Z8" s="36">
        <f t="shared" si="13"/>
        <v>6.9947960064938144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3300</v>
      </c>
      <c r="E9" s="55">
        <v>2</v>
      </c>
      <c r="F9" s="3">
        <f t="shared" si="5"/>
        <v>6.0606060606060606E-4</v>
      </c>
      <c r="G9" s="2">
        <v>0.5</v>
      </c>
      <c r="H9" s="3">
        <f t="shared" si="6"/>
        <v>3.0257186081694403E-3</v>
      </c>
      <c r="I9" s="3">
        <f t="shared" si="7"/>
        <v>0.99697428139183053</v>
      </c>
      <c r="J9" s="5">
        <f t="shared" si="14"/>
        <v>99203.351958439962</v>
      </c>
      <c r="K9" s="5">
        <f t="shared" si="8"/>
        <v>300.16142801343409</v>
      </c>
      <c r="L9" s="5">
        <f t="shared" si="9"/>
        <v>495266.35622216621</v>
      </c>
      <c r="M9" s="5">
        <f t="shared" si="0"/>
        <v>5588043.6754757091</v>
      </c>
      <c r="N9" s="33">
        <f t="shared" si="10"/>
        <v>56.329182080629209</v>
      </c>
      <c r="O9" s="4"/>
      <c r="Q9" s="27" t="s">
        <v>44</v>
      </c>
      <c r="R9" s="29">
        <f t="shared" si="1"/>
        <v>99203.351958439962</v>
      </c>
      <c r="S9" s="29">
        <f t="shared" si="2"/>
        <v>495266.35622216621</v>
      </c>
      <c r="T9" s="35">
        <f t="shared" si="3"/>
        <v>56.329182080629209</v>
      </c>
      <c r="U9" s="42">
        <v>0.9555940589531835</v>
      </c>
      <c r="V9" s="43">
        <f t="shared" ref="V9:V22" si="15">1-U9</f>
        <v>4.4405941046816499E-2</v>
      </c>
      <c r="W9" s="29">
        <f t="shared" si="11"/>
        <v>473273.58760529308</v>
      </c>
      <c r="X9" s="29">
        <f t="shared" si="4"/>
        <v>4908648.1009281659</v>
      </c>
      <c r="Y9" s="35">
        <f t="shared" si="12"/>
        <v>49.480667780102678</v>
      </c>
      <c r="Z9" s="36">
        <f t="shared" si="13"/>
        <v>6.8485143005265314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4204</v>
      </c>
      <c r="E10" s="55">
        <v>5</v>
      </c>
      <c r="F10" s="3">
        <f t="shared" si="5"/>
        <v>1.1893434823977164E-3</v>
      </c>
      <c r="G10" s="2">
        <v>0.5</v>
      </c>
      <c r="H10" s="3">
        <f t="shared" si="6"/>
        <v>5.9290881062492584E-3</v>
      </c>
      <c r="I10" s="3">
        <f t="shared" si="7"/>
        <v>0.99407091189375074</v>
      </c>
      <c r="J10" s="5">
        <f t="shared" si="14"/>
        <v>98903.190530426524</v>
      </c>
      <c r="K10" s="5">
        <f t="shared" si="8"/>
        <v>586.40573064405623</v>
      </c>
      <c r="L10" s="5">
        <f t="shared" si="9"/>
        <v>493049.93832552253</v>
      </c>
      <c r="M10" s="5">
        <f t="shared" si="0"/>
        <v>5092777.3192535434</v>
      </c>
      <c r="N10" s="33">
        <f t="shared" si="10"/>
        <v>51.492548338840535</v>
      </c>
      <c r="O10" s="4"/>
      <c r="Q10" s="27" t="s">
        <v>46</v>
      </c>
      <c r="R10" s="29">
        <f t="shared" si="1"/>
        <v>98903.190530426524</v>
      </c>
      <c r="S10" s="29">
        <f t="shared" si="2"/>
        <v>493049.93832552253</v>
      </c>
      <c r="T10" s="35">
        <f t="shared" si="3"/>
        <v>51.492548338840535</v>
      </c>
      <c r="U10" s="42">
        <v>0.96363095511775332</v>
      </c>
      <c r="V10" s="43">
        <f t="shared" si="15"/>
        <v>3.6369044882246682E-2</v>
      </c>
      <c r="W10" s="29">
        <f t="shared" si="11"/>
        <v>475118.18298937264</v>
      </c>
      <c r="X10" s="29">
        <f t="shared" si="4"/>
        <v>4435374.513322873</v>
      </c>
      <c r="Y10" s="35">
        <f t="shared" si="12"/>
        <v>44.845616097272178</v>
      </c>
      <c r="Z10" s="36">
        <f t="shared" si="13"/>
        <v>6.6469322415683578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4656</v>
      </c>
      <c r="E11" s="55">
        <v>12</v>
      </c>
      <c r="F11" s="3">
        <f t="shared" si="5"/>
        <v>2.5773195876288659E-3</v>
      </c>
      <c r="G11" s="2">
        <v>0.5</v>
      </c>
      <c r="H11" s="3">
        <f t="shared" si="6"/>
        <v>1.2804097311139564E-2</v>
      </c>
      <c r="I11" s="3">
        <f t="shared" si="7"/>
        <v>0.98719590268886048</v>
      </c>
      <c r="J11" s="5">
        <f t="shared" si="14"/>
        <v>98316.784799782472</v>
      </c>
      <c r="K11" s="5">
        <f t="shared" si="8"/>
        <v>1258.857679894782</v>
      </c>
      <c r="L11" s="5">
        <f t="shared" si="9"/>
        <v>488436.77979917545</v>
      </c>
      <c r="M11" s="5">
        <f t="shared" si="0"/>
        <v>4599727.3809280209</v>
      </c>
      <c r="N11" s="33">
        <f t="shared" si="10"/>
        <v>46.78476203524302</v>
      </c>
      <c r="O11" s="4"/>
      <c r="Q11" s="27" t="s">
        <v>48</v>
      </c>
      <c r="R11" s="29">
        <f t="shared" si="1"/>
        <v>98316.784799782472</v>
      </c>
      <c r="S11" s="29">
        <f t="shared" si="2"/>
        <v>488436.77979917545</v>
      </c>
      <c r="T11" s="35">
        <f t="shared" si="3"/>
        <v>46.78476203524302</v>
      </c>
      <c r="U11" s="42">
        <v>0.96005435016735896</v>
      </c>
      <c r="V11" s="43">
        <f t="shared" si="15"/>
        <v>3.9945649832641039E-2</v>
      </c>
      <c r="W11" s="29">
        <f t="shared" si="11"/>
        <v>468925.85522793478</v>
      </c>
      <c r="X11" s="29">
        <f t="shared" si="4"/>
        <v>3960256.3303335006</v>
      </c>
      <c r="Y11" s="35">
        <f t="shared" si="12"/>
        <v>40.280572014212801</v>
      </c>
      <c r="Z11" s="36">
        <f t="shared" si="13"/>
        <v>6.5041900210302188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4148</v>
      </c>
      <c r="E12" s="55">
        <v>10</v>
      </c>
      <c r="F12" s="3">
        <f t="shared" si="5"/>
        <v>2.4108003857280617E-3</v>
      </c>
      <c r="G12" s="2">
        <v>0.5</v>
      </c>
      <c r="H12" s="3">
        <f t="shared" si="6"/>
        <v>1.1981787682722261E-2</v>
      </c>
      <c r="I12" s="3">
        <f t="shared" si="7"/>
        <v>0.98801821231727771</v>
      </c>
      <c r="J12" s="5">
        <f t="shared" si="14"/>
        <v>97057.927119887696</v>
      </c>
      <c r="K12" s="5">
        <f t="shared" si="8"/>
        <v>1162.9274756756254</v>
      </c>
      <c r="L12" s="5">
        <f t="shared" si="9"/>
        <v>482382.31691024936</v>
      </c>
      <c r="M12" s="5">
        <f t="shared" si="0"/>
        <v>4111290.6011288455</v>
      </c>
      <c r="N12" s="33">
        <f t="shared" si="10"/>
        <v>42.359142865790915</v>
      </c>
      <c r="O12" s="4"/>
      <c r="Q12" s="27" t="s">
        <v>50</v>
      </c>
      <c r="R12" s="29">
        <f t="shared" si="1"/>
        <v>97057.927119887696</v>
      </c>
      <c r="S12" s="29">
        <f t="shared" si="2"/>
        <v>482382.31691024936</v>
      </c>
      <c r="T12" s="35">
        <f t="shared" si="3"/>
        <v>42.359142865790915</v>
      </c>
      <c r="U12" s="42">
        <v>0.94127750867207383</v>
      </c>
      <c r="V12" s="43">
        <f t="shared" si="15"/>
        <v>5.8722491327926174E-2</v>
      </c>
      <c r="W12" s="29">
        <f t="shared" si="11"/>
        <v>454055.62548874231</v>
      </c>
      <c r="X12" s="29">
        <f t="shared" si="4"/>
        <v>3491330.475105566</v>
      </c>
      <c r="Y12" s="35">
        <f t="shared" si="12"/>
        <v>35.971615907199542</v>
      </c>
      <c r="Z12" s="36">
        <f t="shared" si="13"/>
        <v>6.3875269585913728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4432</v>
      </c>
      <c r="E13" s="55">
        <v>24</v>
      </c>
      <c r="F13" s="3">
        <f t="shared" si="5"/>
        <v>5.415162454873646E-3</v>
      </c>
      <c r="G13" s="2">
        <v>0.5</v>
      </c>
      <c r="H13" s="3">
        <f t="shared" si="6"/>
        <v>2.6714158504007122E-2</v>
      </c>
      <c r="I13" s="3">
        <f t="shared" si="7"/>
        <v>0.97328584149599284</v>
      </c>
      <c r="J13" s="5">
        <f t="shared" si="14"/>
        <v>95894.999644212061</v>
      </c>
      <c r="K13" s="5">
        <f t="shared" si="8"/>
        <v>2561.7542202371878</v>
      </c>
      <c r="L13" s="5">
        <f t="shared" si="9"/>
        <v>473070.61267046735</v>
      </c>
      <c r="M13" s="5">
        <f t="shared" si="0"/>
        <v>3628908.2842185963</v>
      </c>
      <c r="N13" s="33">
        <f t="shared" si="10"/>
        <v>37.842518355310581</v>
      </c>
      <c r="O13" s="4"/>
      <c r="Q13" s="27" t="s">
        <v>52</v>
      </c>
      <c r="R13" s="29">
        <f t="shared" si="1"/>
        <v>95894.999644212061</v>
      </c>
      <c r="S13" s="29">
        <f t="shared" si="2"/>
        <v>473070.61267046735</v>
      </c>
      <c r="T13" s="35">
        <f t="shared" si="3"/>
        <v>37.842518355310581</v>
      </c>
      <c r="U13" s="42">
        <v>0.95386474178345915</v>
      </c>
      <c r="V13" s="43">
        <f t="shared" si="15"/>
        <v>4.6135258216540853E-2</v>
      </c>
      <c r="W13" s="29">
        <f t="shared" si="11"/>
        <v>451245.37780025817</v>
      </c>
      <c r="X13" s="29">
        <f t="shared" si="4"/>
        <v>3037274.8496168237</v>
      </c>
      <c r="Y13" s="35">
        <f t="shared" si="12"/>
        <v>31.672922059394832</v>
      </c>
      <c r="Z13" s="36">
        <f t="shared" si="13"/>
        <v>6.1695962959157491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5008</v>
      </c>
      <c r="E14" s="55">
        <v>32</v>
      </c>
      <c r="F14" s="3">
        <f t="shared" si="5"/>
        <v>6.3897763578274758E-3</v>
      </c>
      <c r="G14" s="2">
        <v>0.5</v>
      </c>
      <c r="H14" s="3">
        <f t="shared" si="6"/>
        <v>3.1446540880503138E-2</v>
      </c>
      <c r="I14" s="3">
        <f t="shared" si="7"/>
        <v>0.96855345911949686</v>
      </c>
      <c r="J14" s="5">
        <f t="shared" si="14"/>
        <v>93333.245423974877</v>
      </c>
      <c r="K14" s="5">
        <f t="shared" si="8"/>
        <v>2935.0077177350586</v>
      </c>
      <c r="L14" s="5">
        <f t="shared" si="9"/>
        <v>459328.70782553672</v>
      </c>
      <c r="M14" s="5">
        <f t="shared" si="0"/>
        <v>3155837.6715481291</v>
      </c>
      <c r="N14" s="33">
        <f t="shared" si="10"/>
        <v>33.812578328466401</v>
      </c>
      <c r="O14" s="4"/>
      <c r="Q14" s="27" t="s">
        <v>54</v>
      </c>
      <c r="R14" s="29">
        <f t="shared" si="1"/>
        <v>93333.245423974877</v>
      </c>
      <c r="S14" s="29">
        <f t="shared" si="2"/>
        <v>459328.70782553672</v>
      </c>
      <c r="T14" s="35">
        <f t="shared" si="3"/>
        <v>33.812578328466401</v>
      </c>
      <c r="U14" s="42">
        <v>0.94210046609890041</v>
      </c>
      <c r="V14" s="43">
        <f t="shared" si="15"/>
        <v>5.7899533901099587E-2</v>
      </c>
      <c r="W14" s="29">
        <f t="shared" si="11"/>
        <v>432733.78973504377</v>
      </c>
      <c r="X14" s="29">
        <f t="shared" si="4"/>
        <v>2586029.4718165654</v>
      </c>
      <c r="Y14" s="35">
        <f t="shared" si="12"/>
        <v>27.707484723897554</v>
      </c>
      <c r="Z14" s="36">
        <f t="shared" si="13"/>
        <v>6.1050936045688466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4973</v>
      </c>
      <c r="E15" s="55">
        <v>32</v>
      </c>
      <c r="F15" s="3">
        <f t="shared" si="5"/>
        <v>6.4347476372411021E-3</v>
      </c>
      <c r="G15" s="2">
        <v>0.5</v>
      </c>
      <c r="H15" s="3">
        <f t="shared" si="6"/>
        <v>3.1664357807243221E-2</v>
      </c>
      <c r="I15" s="3">
        <f t="shared" si="7"/>
        <v>0.96833564219275681</v>
      </c>
      <c r="J15" s="5">
        <f t="shared" si="14"/>
        <v>90398.237706239815</v>
      </c>
      <c r="K15" s="5">
        <f t="shared" si="8"/>
        <v>2862.4021438746031</v>
      </c>
      <c r="L15" s="5">
        <f t="shared" si="9"/>
        <v>444835.18317151262</v>
      </c>
      <c r="M15" s="5">
        <f t="shared" si="0"/>
        <v>2696508.9637225922</v>
      </c>
      <c r="N15" s="33">
        <f t="shared" si="10"/>
        <v>29.829220481988038</v>
      </c>
      <c r="O15" s="4"/>
      <c r="Q15" s="27" t="s">
        <v>56</v>
      </c>
      <c r="R15" s="29">
        <f t="shared" si="1"/>
        <v>90398.237706239815</v>
      </c>
      <c r="S15" s="29">
        <f t="shared" si="2"/>
        <v>444835.18317151262</v>
      </c>
      <c r="T15" s="35">
        <f t="shared" si="3"/>
        <v>29.829220481988038</v>
      </c>
      <c r="U15" s="42">
        <v>0.91645683631107144</v>
      </c>
      <c r="V15" s="43">
        <f t="shared" si="15"/>
        <v>8.3543163688928557E-2</v>
      </c>
      <c r="W15" s="29">
        <f t="shared" si="11"/>
        <v>407672.24464922043</v>
      </c>
      <c r="X15" s="29">
        <f t="shared" si="4"/>
        <v>2153295.6820815215</v>
      </c>
      <c r="Y15" s="35">
        <f t="shared" si="12"/>
        <v>23.820106859593</v>
      </c>
      <c r="Z15" s="36">
        <f t="shared" si="13"/>
        <v>6.0091136223950379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4869</v>
      </c>
      <c r="E16" s="55">
        <v>53</v>
      </c>
      <c r="F16" s="3">
        <f t="shared" si="5"/>
        <v>1.0885192031217909E-2</v>
      </c>
      <c r="G16" s="2">
        <v>0.5</v>
      </c>
      <c r="H16" s="3">
        <f t="shared" si="6"/>
        <v>5.2984104768569427E-2</v>
      </c>
      <c r="I16" s="3">
        <f t="shared" si="7"/>
        <v>0.94701589523143059</v>
      </c>
      <c r="J16" s="5">
        <f t="shared" si="14"/>
        <v>87535.835562365217</v>
      </c>
      <c r="K16" s="5">
        <f t="shared" si="8"/>
        <v>4638.0078824406246</v>
      </c>
      <c r="L16" s="5">
        <f t="shared" si="9"/>
        <v>426084.15810572455</v>
      </c>
      <c r="M16" s="5">
        <f t="shared" si="0"/>
        <v>2251673.7805510797</v>
      </c>
      <c r="N16" s="33">
        <f t="shared" si="10"/>
        <v>25.722879847840908</v>
      </c>
      <c r="O16" s="4"/>
      <c r="Q16" s="27" t="s">
        <v>58</v>
      </c>
      <c r="R16" s="29">
        <f t="shared" si="1"/>
        <v>87535.835562365217</v>
      </c>
      <c r="S16" s="29">
        <f t="shared" si="2"/>
        <v>426084.15810572455</v>
      </c>
      <c r="T16" s="35">
        <f t="shared" si="3"/>
        <v>25.722879847840908</v>
      </c>
      <c r="U16" s="42">
        <v>0.8859396016463057</v>
      </c>
      <c r="V16" s="43">
        <f t="shared" si="15"/>
        <v>0.1140603983536943</v>
      </c>
      <c r="W16" s="29">
        <f t="shared" si="11"/>
        <v>377484.82929998712</v>
      </c>
      <c r="X16" s="29">
        <f t="shared" si="4"/>
        <v>1745623.437432301</v>
      </c>
      <c r="Y16" s="35">
        <f t="shared" si="12"/>
        <v>19.941814986030781</v>
      </c>
      <c r="Z16" s="36">
        <f t="shared" si="13"/>
        <v>5.7810648618101261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3880</v>
      </c>
      <c r="E17" s="55">
        <v>59</v>
      </c>
      <c r="F17" s="3">
        <f t="shared" si="5"/>
        <v>1.5206185567010309E-2</v>
      </c>
      <c r="G17" s="2">
        <v>0.5</v>
      </c>
      <c r="H17" s="3">
        <f t="shared" si="6"/>
        <v>7.3246430788330222E-2</v>
      </c>
      <c r="I17" s="3">
        <f t="shared" si="7"/>
        <v>0.92675356921166974</v>
      </c>
      <c r="J17" s="5">
        <f t="shared" si="14"/>
        <v>82897.827679924594</v>
      </c>
      <c r="K17" s="5">
        <f t="shared" si="8"/>
        <v>6071.9699976605225</v>
      </c>
      <c r="L17" s="5">
        <f t="shared" si="9"/>
        <v>399309.21340547164</v>
      </c>
      <c r="M17" s="5">
        <f t="shared" si="0"/>
        <v>1825589.6224453552</v>
      </c>
      <c r="N17" s="33">
        <f t="shared" si="10"/>
        <v>22.022164796574749</v>
      </c>
      <c r="O17" s="4"/>
      <c r="Q17" s="27" t="s">
        <v>60</v>
      </c>
      <c r="R17" s="29">
        <f t="shared" si="1"/>
        <v>82897.827679924594</v>
      </c>
      <c r="S17" s="29">
        <f t="shared" si="2"/>
        <v>399309.21340547164</v>
      </c>
      <c r="T17" s="35">
        <f t="shared" si="3"/>
        <v>22.022164796574749</v>
      </c>
      <c r="U17" s="42">
        <v>0.85631920960893304</v>
      </c>
      <c r="V17" s="43">
        <f t="shared" si="15"/>
        <v>0.14368079039106696</v>
      </c>
      <c r="W17" s="29">
        <f t="shared" si="11"/>
        <v>341936.15001293825</v>
      </c>
      <c r="X17" s="29">
        <f t="shared" si="4"/>
        <v>1368138.6081323139</v>
      </c>
      <c r="Y17" s="35">
        <f t="shared" si="12"/>
        <v>16.503913871118684</v>
      </c>
      <c r="Z17" s="36">
        <f t="shared" si="13"/>
        <v>5.5182509254560657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3040</v>
      </c>
      <c r="E18" s="55">
        <v>71</v>
      </c>
      <c r="F18" s="3">
        <f t="shared" si="5"/>
        <v>2.3355263157894737E-2</v>
      </c>
      <c r="G18" s="2">
        <v>0.5</v>
      </c>
      <c r="H18" s="3">
        <f t="shared" si="6"/>
        <v>0.11033411033411032</v>
      </c>
      <c r="I18" s="3">
        <f t="shared" si="7"/>
        <v>0.88966588966588966</v>
      </c>
      <c r="J18" s="5">
        <f t="shared" si="14"/>
        <v>76825.857682264075</v>
      </c>
      <c r="K18" s="5">
        <f t="shared" si="8"/>
        <v>8476.512658027581</v>
      </c>
      <c r="L18" s="5">
        <f t="shared" si="9"/>
        <v>362938.0067662514</v>
      </c>
      <c r="M18" s="5">
        <f t="shared" si="0"/>
        <v>1426280.4090398834</v>
      </c>
      <c r="N18" s="33">
        <f t="shared" si="10"/>
        <v>18.565108832740734</v>
      </c>
      <c r="O18" s="4"/>
      <c r="Q18" s="27" t="s">
        <v>62</v>
      </c>
      <c r="R18" s="29">
        <f t="shared" si="1"/>
        <v>76825.857682264075</v>
      </c>
      <c r="S18" s="29">
        <f t="shared" si="2"/>
        <v>362938.0067662514</v>
      </c>
      <c r="T18" s="35">
        <f t="shared" si="3"/>
        <v>18.565108832740734</v>
      </c>
      <c r="U18" s="42">
        <v>0.77613843304153718</v>
      </c>
      <c r="V18" s="43">
        <f t="shared" si="15"/>
        <v>0.22386156695846282</v>
      </c>
      <c r="W18" s="29">
        <f t="shared" si="11"/>
        <v>281690.13586277718</v>
      </c>
      <c r="X18" s="29">
        <f t="shared" si="4"/>
        <v>1026202.4581193756</v>
      </c>
      <c r="Y18" s="35">
        <f t="shared" si="12"/>
        <v>13.357513851176744</v>
      </c>
      <c r="Z18" s="36">
        <f t="shared" si="13"/>
        <v>5.2075949815639895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2201</v>
      </c>
      <c r="E19" s="55">
        <v>73</v>
      </c>
      <c r="F19" s="3">
        <f t="shared" si="5"/>
        <v>3.3166742389822805E-2</v>
      </c>
      <c r="G19" s="2">
        <v>0.5</v>
      </c>
      <c r="H19" s="3">
        <f t="shared" si="6"/>
        <v>0.15313614432557163</v>
      </c>
      <c r="I19" s="3">
        <f t="shared" si="7"/>
        <v>0.84686385567442835</v>
      </c>
      <c r="J19" s="5">
        <f t="shared" si="14"/>
        <v>68349.345024236492</v>
      </c>
      <c r="K19" s="5">
        <f t="shared" si="8"/>
        <v>10466.75516418977</v>
      </c>
      <c r="L19" s="5">
        <f t="shared" si="9"/>
        <v>315579.83721070801</v>
      </c>
      <c r="M19" s="5">
        <f t="shared" si="0"/>
        <v>1063342.4022736319</v>
      </c>
      <c r="N19" s="33">
        <f t="shared" si="10"/>
        <v>15.557462941255304</v>
      </c>
      <c r="O19" s="4"/>
      <c r="Q19" s="27" t="s">
        <v>64</v>
      </c>
      <c r="R19" s="29">
        <f t="shared" si="1"/>
        <v>68349.345024236492</v>
      </c>
      <c r="S19" s="29">
        <f t="shared" si="2"/>
        <v>315579.83721070801</v>
      </c>
      <c r="T19" s="35">
        <f t="shared" si="3"/>
        <v>15.557462941255304</v>
      </c>
      <c r="U19" s="42">
        <v>0.73716277889453141</v>
      </c>
      <c r="V19" s="43">
        <f t="shared" si="15"/>
        <v>0.26283722110546859</v>
      </c>
      <c r="W19" s="29">
        <f t="shared" si="11"/>
        <v>232633.70976132937</v>
      </c>
      <c r="X19" s="29">
        <f t="shared" si="4"/>
        <v>744512.32225659851</v>
      </c>
      <c r="Y19" s="35">
        <f t="shared" si="12"/>
        <v>10.892749915783339</v>
      </c>
      <c r="Z19" s="36">
        <f t="shared" si="13"/>
        <v>4.6647130254719649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1521</v>
      </c>
      <c r="E20" s="55">
        <v>58</v>
      </c>
      <c r="F20" s="3">
        <f t="shared" si="5"/>
        <v>3.8132807363576597E-2</v>
      </c>
      <c r="G20" s="2">
        <v>0.5</v>
      </c>
      <c r="H20" s="3">
        <f t="shared" si="6"/>
        <v>0.17406962785114047</v>
      </c>
      <c r="I20" s="3">
        <f t="shared" si="7"/>
        <v>0.82593037214885956</v>
      </c>
      <c r="J20" s="5">
        <f t="shared" si="14"/>
        <v>57882.589860046719</v>
      </c>
      <c r="K20" s="5">
        <f t="shared" si="8"/>
        <v>10075.600875998529</v>
      </c>
      <c r="L20" s="5">
        <f t="shared" si="9"/>
        <v>264223.94711023726</v>
      </c>
      <c r="M20" s="5">
        <f t="shared" si="0"/>
        <v>747762.56506292382</v>
      </c>
      <c r="N20" s="33">
        <f t="shared" si="10"/>
        <v>12.918609323994064</v>
      </c>
      <c r="O20" s="4"/>
      <c r="Q20" s="27" t="s">
        <v>66</v>
      </c>
      <c r="R20" s="29">
        <f t="shared" si="1"/>
        <v>57882.589860046719</v>
      </c>
      <c r="S20" s="29">
        <f t="shared" si="2"/>
        <v>264223.94711023726</v>
      </c>
      <c r="T20" s="35">
        <f t="shared" si="3"/>
        <v>12.918609323994064</v>
      </c>
      <c r="U20" s="42">
        <v>0.7271372759570951</v>
      </c>
      <c r="V20" s="43">
        <f t="shared" si="15"/>
        <v>0.2728627240429049</v>
      </c>
      <c r="W20" s="29">
        <f t="shared" si="11"/>
        <v>192127.0811443695</v>
      </c>
      <c r="X20" s="29">
        <f t="shared" si="4"/>
        <v>511878.6124952691</v>
      </c>
      <c r="Y20" s="35">
        <f t="shared" si="12"/>
        <v>8.8433951164405613</v>
      </c>
      <c r="Z20" s="36">
        <f t="shared" si="13"/>
        <v>4.0752142075535023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760</v>
      </c>
      <c r="E21" s="55">
        <v>58</v>
      </c>
      <c r="F21" s="3">
        <f t="shared" si="5"/>
        <v>7.6315789473684212E-2</v>
      </c>
      <c r="G21" s="2">
        <v>0.5</v>
      </c>
      <c r="H21" s="3">
        <f t="shared" si="6"/>
        <v>0.32044198895027626</v>
      </c>
      <c r="I21" s="3">
        <f t="shared" si="7"/>
        <v>0.67955801104972369</v>
      </c>
      <c r="J21" s="5">
        <f t="shared" si="14"/>
        <v>47806.988984048192</v>
      </c>
      <c r="K21" s="5">
        <f t="shared" si="8"/>
        <v>15319.366635772349</v>
      </c>
      <c r="L21" s="5">
        <f t="shared" si="9"/>
        <v>200736.52833081008</v>
      </c>
      <c r="M21" s="5">
        <f>L21+M22</f>
        <v>483538.61795268662</v>
      </c>
      <c r="N21" s="33">
        <f t="shared" si="10"/>
        <v>10.114391812335837</v>
      </c>
      <c r="O21" s="4"/>
      <c r="Q21" s="27" t="s">
        <v>68</v>
      </c>
      <c r="R21" s="29">
        <f t="shared" si="1"/>
        <v>47806.988984048192</v>
      </c>
      <c r="S21" s="29">
        <f t="shared" si="2"/>
        <v>200736.52833081008</v>
      </c>
      <c r="T21" s="35">
        <f t="shared" si="3"/>
        <v>10.114391812335837</v>
      </c>
      <c r="U21" s="42">
        <v>0.68635947845240242</v>
      </c>
      <c r="V21" s="43">
        <f t="shared" si="15"/>
        <v>0.31364052154759758</v>
      </c>
      <c r="W21" s="29">
        <f t="shared" si="11"/>
        <v>137777.41889148072</v>
      </c>
      <c r="X21" s="29">
        <f>X22+W21</f>
        <v>319751.5313508996</v>
      </c>
      <c r="Y21" s="35">
        <f t="shared" si="12"/>
        <v>6.6883846514071701</v>
      </c>
      <c r="Z21" s="36">
        <f t="shared" si="13"/>
        <v>3.4260071609286671</v>
      </c>
    </row>
    <row r="22" spans="1:26" s="2" customFormat="1" x14ac:dyDescent="0.25">
      <c r="A22" s="12">
        <v>19</v>
      </c>
      <c r="B22" s="13" t="s">
        <v>69</v>
      </c>
      <c r="C22" s="12"/>
      <c r="D22" s="57">
        <v>531</v>
      </c>
      <c r="E22" s="58">
        <v>61</v>
      </c>
      <c r="F22" s="17">
        <f t="shared" si="5"/>
        <v>0.11487758945386065</v>
      </c>
      <c r="G22" s="12"/>
      <c r="H22" s="17">
        <v>1</v>
      </c>
      <c r="I22" s="17">
        <f t="shared" si="7"/>
        <v>0</v>
      </c>
      <c r="J22" s="21">
        <f t="shared" si="14"/>
        <v>32487.62234827584</v>
      </c>
      <c r="K22" s="21">
        <f t="shared" si="8"/>
        <v>32487.62234827584</v>
      </c>
      <c r="L22" s="21">
        <f>K22/F22</f>
        <v>282802.08962187654</v>
      </c>
      <c r="M22" s="21">
        <f>L22</f>
        <v>282802.08962187654</v>
      </c>
      <c r="N22" s="34">
        <f t="shared" si="10"/>
        <v>8.7049180327868836</v>
      </c>
      <c r="O22" s="4"/>
      <c r="Q22" s="30" t="s">
        <v>69</v>
      </c>
      <c r="R22" s="31">
        <f t="shared" si="1"/>
        <v>32487.62234827584</v>
      </c>
      <c r="S22" s="31">
        <f t="shared" si="2"/>
        <v>282802.08962187654</v>
      </c>
      <c r="T22" s="38">
        <f t="shared" si="3"/>
        <v>8.7049180327868836</v>
      </c>
      <c r="U22" s="44">
        <v>0.64346806172022719</v>
      </c>
      <c r="V22" s="45">
        <f t="shared" si="15"/>
        <v>0.35653193827977281</v>
      </c>
      <c r="W22" s="31">
        <f t="shared" si="11"/>
        <v>181974.11245941889</v>
      </c>
      <c r="X22" s="31">
        <f>W22</f>
        <v>181974.11245941889</v>
      </c>
      <c r="Y22" s="38">
        <f t="shared" si="12"/>
        <v>5.6013367339908298</v>
      </c>
      <c r="Z22" s="37">
        <f t="shared" si="13"/>
        <v>3.1035812987960538</v>
      </c>
    </row>
    <row r="23" spans="1:26" s="2" customFormat="1" ht="13.2" x14ac:dyDescent="0.25">
      <c r="B23" s="2" t="s">
        <v>70</v>
      </c>
      <c r="D23" s="25">
        <f>SUM(D4:D22)</f>
        <v>59182</v>
      </c>
      <c r="E23" s="56">
        <f>SUM(E4:E22)</f>
        <v>554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2" t="s">
        <v>88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 x14ac:dyDescent="0.35">
      <c r="A27" s="7"/>
      <c r="B27" s="6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1" t="s">
        <v>14</v>
      </c>
      <c r="S27" s="71"/>
      <c r="T27" s="71"/>
      <c r="U27" s="68" t="s">
        <v>15</v>
      </c>
      <c r="V27" s="72" t="s">
        <v>16</v>
      </c>
      <c r="W27" s="73" t="s">
        <v>17</v>
      </c>
      <c r="X27" s="73" t="s">
        <v>18</v>
      </c>
      <c r="Y27" s="74" t="s">
        <v>19</v>
      </c>
      <c r="Z27" s="74" t="s">
        <v>20</v>
      </c>
    </row>
    <row r="28" spans="1:26" s="10" customFormat="1" ht="32.549999999999997" customHeight="1" thickBot="1" x14ac:dyDescent="0.35">
      <c r="B28" s="6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72"/>
      <c r="W28" s="73"/>
      <c r="X28" s="73"/>
      <c r="Y28" s="74"/>
      <c r="Z28" s="74"/>
    </row>
    <row r="29" spans="1:26" s="2" customFormat="1" x14ac:dyDescent="0.25">
      <c r="A29" s="2">
        <v>1</v>
      </c>
      <c r="B29" s="1">
        <v>0</v>
      </c>
      <c r="C29" s="1">
        <v>1</v>
      </c>
      <c r="D29">
        <v>360</v>
      </c>
      <c r="E29" s="55">
        <v>1</v>
      </c>
      <c r="F29" s="3">
        <f>E29/D29</f>
        <v>2.7777777777777779E-3</v>
      </c>
      <c r="G29" s="2">
        <v>0.3</v>
      </c>
      <c r="H29" s="18">
        <f>C29*F29/(1+(1-G29)*C29*F29)</f>
        <v>2.7723870252287217E-3</v>
      </c>
      <c r="I29" s="18">
        <f>1-H29</f>
        <v>0.99722761297477125</v>
      </c>
      <c r="J29" s="19">
        <v>100000</v>
      </c>
      <c r="K29" s="20">
        <f>J29*H29</f>
        <v>277.23870252287219</v>
      </c>
      <c r="L29" s="20">
        <f>C29*(J30+G29*K29)</f>
        <v>99805.932908233983</v>
      </c>
      <c r="M29" s="5">
        <f t="shared" ref="M29:M45" si="16">L29+M30</f>
        <v>8456639.9755424093</v>
      </c>
      <c r="N29" s="32">
        <f>M29/J29</f>
        <v>84.566399755424086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99805.932908233983</v>
      </c>
      <c r="T29" s="35">
        <f t="shared" ref="T29:T47" si="19">N29</f>
        <v>84.566399755424086</v>
      </c>
      <c r="U29" s="42">
        <v>0.95864674002964168</v>
      </c>
      <c r="V29" s="43">
        <f>1-U29</f>
        <v>4.1353259970358325E-2</v>
      </c>
      <c r="W29" s="29">
        <f>S29*U29</f>
        <v>95678.632218095649</v>
      </c>
      <c r="X29" s="29">
        <f t="shared" ref="X29:X45" si="20">X30+W29</f>
        <v>7378199.6906577684</v>
      </c>
      <c r="Y29" s="40">
        <f>X29/R29</f>
        <v>73.781996906577689</v>
      </c>
      <c r="Z29" s="36">
        <f>T29-Y29</f>
        <v>10.784402848846398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1549</v>
      </c>
      <c r="E30" s="55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99722.761297477118</v>
      </c>
      <c r="K30" s="5">
        <f t="shared" ref="K30:K47" si="24">J30*H30</f>
        <v>0</v>
      </c>
      <c r="L30" s="5">
        <f t="shared" ref="L30:L46" si="25">C30*(J31+G30*K30)</f>
        <v>398891.04518990847</v>
      </c>
      <c r="M30" s="5">
        <f t="shared" si="16"/>
        <v>8356834.0426341752</v>
      </c>
      <c r="N30" s="33">
        <f t="shared" ref="N30:N47" si="26">M30/J30</f>
        <v>83.8006683118751</v>
      </c>
      <c r="O30" s="4"/>
      <c r="Q30" s="27" t="s">
        <v>36</v>
      </c>
      <c r="R30" s="29">
        <f t="shared" si="17"/>
        <v>99722.761297477118</v>
      </c>
      <c r="S30" s="29">
        <f t="shared" si="18"/>
        <v>398891.04518990847</v>
      </c>
      <c r="T30" s="35">
        <f t="shared" si="19"/>
        <v>83.8006683118751</v>
      </c>
      <c r="U30" s="42">
        <v>0.95864674002964168</v>
      </c>
      <c r="V30" s="43">
        <f>1-U30</f>
        <v>4.1353259970358325E-2</v>
      </c>
      <c r="W30" s="29">
        <f t="shared" ref="W30:W47" si="27">S30*U30</f>
        <v>382395.60009832226</v>
      </c>
      <c r="X30" s="29">
        <f t="shared" si="20"/>
        <v>7282521.0584396729</v>
      </c>
      <c r="Y30" s="35">
        <f t="shared" ref="Y30:Y47" si="28">X30/R30</f>
        <v>73.027671553494315</v>
      </c>
      <c r="Z30" s="36">
        <f t="shared" ref="Z30:Z47" si="29">T30-Y30</f>
        <v>10.772996758380785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2551</v>
      </c>
      <c r="E31" s="55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99722.761297477118</v>
      </c>
      <c r="K31" s="5">
        <f t="shared" si="24"/>
        <v>0</v>
      </c>
      <c r="L31" s="5">
        <f t="shared" si="25"/>
        <v>498613.80648738559</v>
      </c>
      <c r="M31" s="5">
        <f t="shared" si="16"/>
        <v>7957942.9974442665</v>
      </c>
      <c r="N31" s="33">
        <f t="shared" si="26"/>
        <v>79.8006683118751</v>
      </c>
      <c r="O31" s="4"/>
      <c r="Q31" s="27" t="s">
        <v>38</v>
      </c>
      <c r="R31" s="29">
        <f t="shared" si="17"/>
        <v>99722.761297477118</v>
      </c>
      <c r="S31" s="29">
        <f t="shared" si="18"/>
        <v>498613.80648738559</v>
      </c>
      <c r="T31" s="35">
        <f t="shared" si="19"/>
        <v>79.8006683118751</v>
      </c>
      <c r="U31" s="42">
        <v>0.95864674002964168</v>
      </c>
      <c r="V31" s="43">
        <f>1-U31</f>
        <v>4.1353259970358325E-2</v>
      </c>
      <c r="W31" s="29">
        <f t="shared" si="27"/>
        <v>477994.5001229028</v>
      </c>
      <c r="X31" s="29">
        <f t="shared" si="20"/>
        <v>6900125.4583413508</v>
      </c>
      <c r="Y31" s="35">
        <f t="shared" si="28"/>
        <v>69.193084593375744</v>
      </c>
      <c r="Z31" s="36">
        <f t="shared" si="29"/>
        <v>10.607583718499356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3195</v>
      </c>
      <c r="E32" s="55">
        <v>1</v>
      </c>
      <c r="F32" s="3">
        <f t="shared" si="21"/>
        <v>3.1298904538341156E-4</v>
      </c>
      <c r="G32" s="2">
        <v>0.5</v>
      </c>
      <c r="H32" s="3">
        <f t="shared" si="22"/>
        <v>1.563721657544957E-3</v>
      </c>
      <c r="I32" s="3">
        <f t="shared" si="23"/>
        <v>0.99843627834245507</v>
      </c>
      <c r="J32" s="5">
        <f t="shared" si="30"/>
        <v>99722.761297477118</v>
      </c>
      <c r="K32" s="5">
        <f t="shared" si="24"/>
        <v>155.93864159105101</v>
      </c>
      <c r="L32" s="5">
        <f t="shared" si="25"/>
        <v>498223.95988340804</v>
      </c>
      <c r="M32" s="5">
        <f t="shared" si="16"/>
        <v>7459329.1909568813</v>
      </c>
      <c r="N32" s="33">
        <f t="shared" si="26"/>
        <v>74.8006683118751</v>
      </c>
      <c r="O32" s="4"/>
      <c r="Q32" s="27" t="s">
        <v>40</v>
      </c>
      <c r="R32" s="29">
        <f t="shared" si="17"/>
        <v>99722.761297477118</v>
      </c>
      <c r="S32" s="29">
        <f t="shared" si="18"/>
        <v>498223.95988340804</v>
      </c>
      <c r="T32" s="35">
        <f t="shared" si="19"/>
        <v>74.8006683118751</v>
      </c>
      <c r="U32" s="42">
        <v>0.95864674002964168</v>
      </c>
      <c r="V32" s="43">
        <f>1-U32</f>
        <v>4.1353259970358325E-2</v>
      </c>
      <c r="W32" s="29">
        <f t="shared" si="27"/>
        <v>477620.77494688809</v>
      </c>
      <c r="X32" s="29">
        <f t="shared" si="20"/>
        <v>6422130.9582184479</v>
      </c>
      <c r="Y32" s="35">
        <f t="shared" si="28"/>
        <v>64.399850893227537</v>
      </c>
      <c r="Z32" s="36">
        <f t="shared" si="29"/>
        <v>10.400817418647563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3235</v>
      </c>
      <c r="E33" s="55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99566.822655886077</v>
      </c>
      <c r="K33" s="5">
        <f t="shared" si="24"/>
        <v>0</v>
      </c>
      <c r="L33" s="5">
        <f t="shared" si="25"/>
        <v>497834.11327943037</v>
      </c>
      <c r="M33" s="5">
        <f t="shared" si="16"/>
        <v>6961105.2310734736</v>
      </c>
      <c r="N33" s="33">
        <f t="shared" si="26"/>
        <v>69.91390350108712</v>
      </c>
      <c r="O33" s="4"/>
      <c r="Q33" s="27" t="s">
        <v>42</v>
      </c>
      <c r="R33" s="29">
        <f t="shared" si="17"/>
        <v>99566.822655886077</v>
      </c>
      <c r="S33" s="29">
        <f t="shared" si="18"/>
        <v>497834.11327943037</v>
      </c>
      <c r="T33" s="35">
        <f t="shared" si="19"/>
        <v>69.91390350108712</v>
      </c>
      <c r="U33" s="42">
        <v>0.95864674002964168</v>
      </c>
      <c r="V33" s="43">
        <f>1-U33</f>
        <v>4.1353259970358325E-2</v>
      </c>
      <c r="W33" s="29">
        <f t="shared" si="27"/>
        <v>477247.04977087327</v>
      </c>
      <c r="X33" s="29">
        <f t="shared" si="20"/>
        <v>5944510.1832715599</v>
      </c>
      <c r="Y33" s="35">
        <f t="shared" si="28"/>
        <v>59.703724842324668</v>
      </c>
      <c r="Z33" s="36">
        <f t="shared" si="29"/>
        <v>10.210178658762452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3375</v>
      </c>
      <c r="E34" s="55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99566.822655886077</v>
      </c>
      <c r="K34" s="5">
        <f t="shared" si="24"/>
        <v>0</v>
      </c>
      <c r="L34" s="5">
        <f t="shared" si="25"/>
        <v>497834.11327943037</v>
      </c>
      <c r="M34" s="5">
        <f t="shared" si="16"/>
        <v>6463271.1177940434</v>
      </c>
      <c r="N34" s="33">
        <f t="shared" si="26"/>
        <v>64.91390350108712</v>
      </c>
      <c r="O34" s="4"/>
      <c r="Q34" s="27" t="s">
        <v>44</v>
      </c>
      <c r="R34" s="29">
        <f t="shared" si="17"/>
        <v>99566.822655886077</v>
      </c>
      <c r="S34" s="29">
        <f t="shared" si="18"/>
        <v>497834.11327943037</v>
      </c>
      <c r="T34" s="35">
        <f t="shared" si="19"/>
        <v>64.91390350108712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482490.97406956239</v>
      </c>
      <c r="X34" s="29">
        <f t="shared" si="20"/>
        <v>5467263.1335006868</v>
      </c>
      <c r="Y34" s="35">
        <f t="shared" si="28"/>
        <v>54.910491142176461</v>
      </c>
      <c r="Z34" s="36">
        <f t="shared" si="29"/>
        <v>10.003412358910658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4054</v>
      </c>
      <c r="E35" s="55">
        <v>3</v>
      </c>
      <c r="F35" s="3">
        <f t="shared" si="21"/>
        <v>7.4000986679822393E-4</v>
      </c>
      <c r="G35" s="2">
        <v>0.5</v>
      </c>
      <c r="H35" s="3">
        <f t="shared" si="22"/>
        <v>3.6932167918256806E-3</v>
      </c>
      <c r="I35" s="3">
        <f t="shared" si="23"/>
        <v>0.99630678320817434</v>
      </c>
      <c r="J35" s="5">
        <f t="shared" si="30"/>
        <v>99566.822655886077</v>
      </c>
      <c r="K35" s="5">
        <f t="shared" si="24"/>
        <v>367.72186134144806</v>
      </c>
      <c r="L35" s="5">
        <f t="shared" si="25"/>
        <v>496914.80862607679</v>
      </c>
      <c r="M35" s="5">
        <f t="shared" si="16"/>
        <v>5965437.0045146132</v>
      </c>
      <c r="N35" s="33">
        <f t="shared" si="26"/>
        <v>59.91390350108712</v>
      </c>
      <c r="O35" s="4"/>
      <c r="Q35" s="27" t="s">
        <v>46</v>
      </c>
      <c r="R35" s="29">
        <f t="shared" si="17"/>
        <v>99566.822655886077</v>
      </c>
      <c r="S35" s="29">
        <f t="shared" si="18"/>
        <v>496914.80862607679</v>
      </c>
      <c r="T35" s="35">
        <f t="shared" si="19"/>
        <v>59.91390350108712</v>
      </c>
      <c r="U35" s="42">
        <v>0.96192878092594225</v>
      </c>
      <c r="V35" s="43">
        <f t="shared" si="31"/>
        <v>3.8071219074057749E-2</v>
      </c>
      <c r="W35" s="29">
        <f t="shared" si="27"/>
        <v>477996.65608572995</v>
      </c>
      <c r="X35" s="29">
        <f t="shared" si="20"/>
        <v>4984772.1594311241</v>
      </c>
      <c r="Y35" s="35">
        <f t="shared" si="28"/>
        <v>50.064590055856726</v>
      </c>
      <c r="Z35" s="36">
        <f t="shared" si="29"/>
        <v>9.8493134452303934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4150</v>
      </c>
      <c r="E36" s="55">
        <v>1</v>
      </c>
      <c r="F36" s="3">
        <f t="shared" si="21"/>
        <v>2.4096385542168674E-4</v>
      </c>
      <c r="G36" s="2">
        <v>0.5</v>
      </c>
      <c r="H36" s="3">
        <f t="shared" si="22"/>
        <v>1.2040939193257074E-3</v>
      </c>
      <c r="I36" s="3">
        <f t="shared" si="23"/>
        <v>0.99879590608067426</v>
      </c>
      <c r="J36" s="5">
        <f t="shared" si="30"/>
        <v>99199.100794544633</v>
      </c>
      <c r="K36" s="5">
        <f t="shared" si="24"/>
        <v>119.44503406928914</v>
      </c>
      <c r="L36" s="5">
        <f t="shared" si="25"/>
        <v>495696.89138754999</v>
      </c>
      <c r="M36" s="5">
        <f t="shared" si="16"/>
        <v>5468522.1958885361</v>
      </c>
      <c r="N36" s="33">
        <f t="shared" si="26"/>
        <v>55.126731513571066</v>
      </c>
      <c r="O36" s="4"/>
      <c r="Q36" s="27" t="s">
        <v>48</v>
      </c>
      <c r="R36" s="29">
        <f t="shared" si="17"/>
        <v>99199.100794544633</v>
      </c>
      <c r="S36" s="29">
        <f t="shared" si="18"/>
        <v>495696.89138754999</v>
      </c>
      <c r="T36" s="35">
        <f t="shared" si="19"/>
        <v>55.126731513571066</v>
      </c>
      <c r="U36" s="42">
        <v>0.95558309086652893</v>
      </c>
      <c r="V36" s="43">
        <f t="shared" si="31"/>
        <v>4.4416909133471072E-2</v>
      </c>
      <c r="W36" s="29">
        <f t="shared" si="27"/>
        <v>473679.5676050451</v>
      </c>
      <c r="X36" s="29">
        <f t="shared" si="20"/>
        <v>4506775.5033453945</v>
      </c>
      <c r="Y36" s="35">
        <f t="shared" si="28"/>
        <v>45.43161648893939</v>
      </c>
      <c r="Z36" s="36">
        <f t="shared" si="29"/>
        <v>9.6951150246316757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3934</v>
      </c>
      <c r="E37" s="55">
        <v>1</v>
      </c>
      <c r="F37" s="3">
        <f t="shared" si="21"/>
        <v>2.5419420437214032E-4</v>
      </c>
      <c r="G37" s="2">
        <v>0.5</v>
      </c>
      <c r="H37" s="3">
        <f t="shared" si="22"/>
        <v>1.2701638511367968E-3</v>
      </c>
      <c r="I37" s="3">
        <f t="shared" si="23"/>
        <v>0.99872983614886324</v>
      </c>
      <c r="J37" s="5">
        <f t="shared" si="30"/>
        <v>99079.655760475347</v>
      </c>
      <c r="K37" s="5">
        <f t="shared" si="24"/>
        <v>125.84739713003349</v>
      </c>
      <c r="L37" s="5">
        <f t="shared" si="25"/>
        <v>495083.66030955169</v>
      </c>
      <c r="M37" s="5">
        <f t="shared" si="16"/>
        <v>4972825.3045009859</v>
      </c>
      <c r="N37" s="33">
        <f t="shared" si="26"/>
        <v>50.190175433418645</v>
      </c>
      <c r="O37" s="4"/>
      <c r="Q37" s="27" t="s">
        <v>50</v>
      </c>
      <c r="R37" s="29">
        <f t="shared" si="17"/>
        <v>99079.655760475347</v>
      </c>
      <c r="S37" s="29">
        <f t="shared" si="18"/>
        <v>495083.66030955169</v>
      </c>
      <c r="T37" s="35">
        <f t="shared" si="19"/>
        <v>50.190175433418645</v>
      </c>
      <c r="U37" s="42">
        <v>0.95343645724036619</v>
      </c>
      <c r="V37" s="43">
        <f t="shared" si="31"/>
        <v>4.6563542759633814E-2</v>
      </c>
      <c r="W37" s="29">
        <f t="shared" si="27"/>
        <v>472030.81112313183</v>
      </c>
      <c r="X37" s="29">
        <f t="shared" si="20"/>
        <v>4033095.9357403498</v>
      </c>
      <c r="Y37" s="35">
        <f t="shared" si="28"/>
        <v>40.705590918587184</v>
      </c>
      <c r="Z37" s="36">
        <f t="shared" si="29"/>
        <v>9.4845845148314609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4335</v>
      </c>
      <c r="E38" s="55">
        <v>6</v>
      </c>
      <c r="F38" s="3">
        <f t="shared" si="21"/>
        <v>1.3840830449826989E-3</v>
      </c>
      <c r="G38" s="2">
        <v>0.5</v>
      </c>
      <c r="H38" s="3">
        <f t="shared" si="22"/>
        <v>6.8965517241379309E-3</v>
      </c>
      <c r="I38" s="3">
        <f t="shared" si="23"/>
        <v>0.99310344827586206</v>
      </c>
      <c r="J38" s="5">
        <f t="shared" si="30"/>
        <v>98953.808363345321</v>
      </c>
      <c r="K38" s="5">
        <f t="shared" si="24"/>
        <v>682.44005767824353</v>
      </c>
      <c r="L38" s="5">
        <f t="shared" si="25"/>
        <v>493062.94167253096</v>
      </c>
      <c r="M38" s="5">
        <f t="shared" si="16"/>
        <v>4477741.6441914346</v>
      </c>
      <c r="N38" s="33">
        <f t="shared" si="26"/>
        <v>45.250826807491414</v>
      </c>
      <c r="O38" s="4"/>
      <c r="Q38" s="27" t="s">
        <v>52</v>
      </c>
      <c r="R38" s="29">
        <f t="shared" si="17"/>
        <v>98953.808363345321</v>
      </c>
      <c r="S38" s="29">
        <f t="shared" si="18"/>
        <v>493062.94167253096</v>
      </c>
      <c r="T38" s="35">
        <f t="shared" si="19"/>
        <v>45.250826807491414</v>
      </c>
      <c r="U38" s="42">
        <v>0.93748024841036759</v>
      </c>
      <c r="V38" s="43">
        <f t="shared" si="31"/>
        <v>6.2519751589632411E-2</v>
      </c>
      <c r="W38" s="29">
        <f t="shared" si="27"/>
        <v>462236.76904111088</v>
      </c>
      <c r="X38" s="29">
        <f t="shared" si="20"/>
        <v>3561065.124617218</v>
      </c>
      <c r="Y38" s="35">
        <f t="shared" si="28"/>
        <v>35.987145755335227</v>
      </c>
      <c r="Z38" s="36">
        <f t="shared" si="29"/>
        <v>9.263681052156187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4936</v>
      </c>
      <c r="E39" s="55">
        <v>6</v>
      </c>
      <c r="F39" s="3">
        <f t="shared" si="21"/>
        <v>1.2155591572123178E-3</v>
      </c>
      <c r="G39" s="2">
        <v>0.5</v>
      </c>
      <c r="H39" s="3">
        <f t="shared" si="22"/>
        <v>6.0593819430418104E-3</v>
      </c>
      <c r="I39" s="3">
        <f t="shared" si="23"/>
        <v>0.99394061805695821</v>
      </c>
      <c r="J39" s="5">
        <f t="shared" si="30"/>
        <v>98271.368305667071</v>
      </c>
      <c r="K39" s="5">
        <f t="shared" si="24"/>
        <v>595.46375462937033</v>
      </c>
      <c r="L39" s="5">
        <f t="shared" si="25"/>
        <v>489868.18214176194</v>
      </c>
      <c r="M39" s="5">
        <f t="shared" si="16"/>
        <v>3984678.7025189041</v>
      </c>
      <c r="N39" s="33">
        <f t="shared" si="26"/>
        <v>40.547707549210116</v>
      </c>
      <c r="O39" s="4"/>
      <c r="Q39" s="27" t="s">
        <v>54</v>
      </c>
      <c r="R39" s="29">
        <f t="shared" si="17"/>
        <v>98271.368305667071</v>
      </c>
      <c r="S39" s="29">
        <f t="shared" si="18"/>
        <v>489868.18214176194</v>
      </c>
      <c r="T39" s="35">
        <f t="shared" si="19"/>
        <v>40.547707549210116</v>
      </c>
      <c r="U39" s="42">
        <v>0.91788799906018037</v>
      </c>
      <c r="V39" s="43">
        <f t="shared" si="31"/>
        <v>8.2112000939819629E-2</v>
      </c>
      <c r="W39" s="29">
        <f t="shared" si="27"/>
        <v>449644.12550934986</v>
      </c>
      <c r="X39" s="29">
        <f t="shared" si="20"/>
        <v>3098828.3555761073</v>
      </c>
      <c r="Y39" s="35">
        <f t="shared" si="28"/>
        <v>31.533379548938317</v>
      </c>
      <c r="Z39" s="36">
        <f t="shared" si="29"/>
        <v>9.0143280002717994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5421</v>
      </c>
      <c r="E40" s="55">
        <v>21</v>
      </c>
      <c r="F40" s="3">
        <f t="shared" si="21"/>
        <v>3.87382401770891E-3</v>
      </c>
      <c r="G40" s="2">
        <v>0.5</v>
      </c>
      <c r="H40" s="3">
        <f t="shared" si="22"/>
        <v>1.9183337900794739E-2</v>
      </c>
      <c r="I40" s="3">
        <f t="shared" si="23"/>
        <v>0.98081666209920526</v>
      </c>
      <c r="J40" s="5">
        <f t="shared" si="30"/>
        <v>97675.904551037704</v>
      </c>
      <c r="K40" s="5">
        <f t="shared" si="24"/>
        <v>1873.7498817683309</v>
      </c>
      <c r="L40" s="5">
        <f t="shared" si="25"/>
        <v>483695.14805076766</v>
      </c>
      <c r="M40" s="5">
        <f t="shared" si="16"/>
        <v>3494810.5203771424</v>
      </c>
      <c r="N40" s="33">
        <f t="shared" si="26"/>
        <v>35.779658621446714</v>
      </c>
      <c r="O40" s="4"/>
      <c r="Q40" s="27" t="s">
        <v>56</v>
      </c>
      <c r="R40" s="29">
        <f t="shared" si="17"/>
        <v>97675.904551037704</v>
      </c>
      <c r="S40" s="29">
        <f t="shared" si="18"/>
        <v>483695.14805076766</v>
      </c>
      <c r="T40" s="35">
        <f t="shared" si="19"/>
        <v>35.779658621446714</v>
      </c>
      <c r="U40" s="42">
        <v>0.89571782863194893</v>
      </c>
      <c r="V40" s="43">
        <f t="shared" si="31"/>
        <v>0.10428217136805107</v>
      </c>
      <c r="W40" s="29">
        <f t="shared" si="27"/>
        <v>433254.36773184268</v>
      </c>
      <c r="X40" s="29">
        <f t="shared" si="20"/>
        <v>2649184.2300667576</v>
      </c>
      <c r="Y40" s="35">
        <f t="shared" si="28"/>
        <v>27.12218783377126</v>
      </c>
      <c r="Z40" s="36">
        <f t="shared" si="29"/>
        <v>8.6574707876754537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5453</v>
      </c>
      <c r="E41" s="55">
        <v>18</v>
      </c>
      <c r="F41" s="3">
        <f t="shared" si="21"/>
        <v>3.3009352649917478E-3</v>
      </c>
      <c r="G41" s="2">
        <v>0.5</v>
      </c>
      <c r="H41" s="3">
        <f t="shared" si="22"/>
        <v>1.6369588941433252E-2</v>
      </c>
      <c r="I41" s="3">
        <f t="shared" si="23"/>
        <v>0.98363041105856674</v>
      </c>
      <c r="J41" s="5">
        <f t="shared" si="30"/>
        <v>95802.154669269366</v>
      </c>
      <c r="K41" s="5">
        <f t="shared" si="24"/>
        <v>1568.2418916395497</v>
      </c>
      <c r="L41" s="5">
        <f t="shared" si="25"/>
        <v>475090.16861724789</v>
      </c>
      <c r="M41" s="5">
        <f t="shared" si="16"/>
        <v>3011115.3723263745</v>
      </c>
      <c r="N41" s="33">
        <f t="shared" si="26"/>
        <v>31.430560019463275</v>
      </c>
      <c r="O41" s="4"/>
      <c r="Q41" s="27" t="s">
        <v>58</v>
      </c>
      <c r="R41" s="29">
        <f t="shared" si="17"/>
        <v>95802.154669269366</v>
      </c>
      <c r="S41" s="29">
        <f t="shared" si="18"/>
        <v>475090.16861724789</v>
      </c>
      <c r="T41" s="35">
        <f t="shared" si="19"/>
        <v>31.430560019463275</v>
      </c>
      <c r="U41" s="42">
        <v>0.86473435856680392</v>
      </c>
      <c r="V41" s="43">
        <f t="shared" si="31"/>
        <v>0.13526564143319608</v>
      </c>
      <c r="W41" s="29">
        <f t="shared" si="27"/>
        <v>410826.79222063057</v>
      </c>
      <c r="X41" s="29">
        <f t="shared" si="20"/>
        <v>2215929.862334915</v>
      </c>
      <c r="Y41" s="35">
        <f t="shared" si="28"/>
        <v>23.130271651872594</v>
      </c>
      <c r="Z41" s="36">
        <f t="shared" si="29"/>
        <v>8.3002883675906816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4332</v>
      </c>
      <c r="E42" s="55">
        <v>27</v>
      </c>
      <c r="F42" s="3">
        <f t="shared" si="21"/>
        <v>6.2326869806094186E-3</v>
      </c>
      <c r="G42" s="2">
        <v>0.5</v>
      </c>
      <c r="H42" s="3">
        <f t="shared" si="22"/>
        <v>3.0685305148312306E-2</v>
      </c>
      <c r="I42" s="3">
        <f t="shared" si="23"/>
        <v>0.96931469485168764</v>
      </c>
      <c r="J42" s="5">
        <f t="shared" si="30"/>
        <v>94233.912777629812</v>
      </c>
      <c r="K42" s="5">
        <f t="shared" si="24"/>
        <v>2891.5963689010168</v>
      </c>
      <c r="L42" s="5">
        <f t="shared" si="25"/>
        <v>463940.57296589651</v>
      </c>
      <c r="M42" s="5">
        <f t="shared" si="16"/>
        <v>2536025.2037091265</v>
      </c>
      <c r="N42" s="33">
        <f t="shared" si="26"/>
        <v>26.912022741680673</v>
      </c>
      <c r="O42" s="4"/>
      <c r="Q42" s="27" t="s">
        <v>60</v>
      </c>
      <c r="R42" s="29">
        <f t="shared" si="17"/>
        <v>94233.912777629812</v>
      </c>
      <c r="S42" s="29">
        <f t="shared" si="18"/>
        <v>463940.57296589651</v>
      </c>
      <c r="T42" s="35">
        <f t="shared" si="19"/>
        <v>26.912022741680673</v>
      </c>
      <c r="U42" s="42">
        <v>0.81758889711164551</v>
      </c>
      <c r="V42" s="43">
        <f t="shared" si="31"/>
        <v>0.18241110288835449</v>
      </c>
      <c r="W42" s="29">
        <f t="shared" si="27"/>
        <v>379312.66137653223</v>
      </c>
      <c r="X42" s="29">
        <f t="shared" si="20"/>
        <v>1805103.0701142843</v>
      </c>
      <c r="Y42" s="35">
        <f t="shared" si="28"/>
        <v>19.155556815028035</v>
      </c>
      <c r="Z42" s="36">
        <f t="shared" si="29"/>
        <v>7.7564659266526377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3700</v>
      </c>
      <c r="E43" s="55">
        <v>41</v>
      </c>
      <c r="F43" s="3">
        <f t="shared" si="21"/>
        <v>1.1081081081081081E-2</v>
      </c>
      <c r="G43" s="2">
        <v>0.5</v>
      </c>
      <c r="H43" s="3">
        <f t="shared" si="22"/>
        <v>5.3911900065746213E-2</v>
      </c>
      <c r="I43" s="3">
        <f t="shared" si="23"/>
        <v>0.9460880999342538</v>
      </c>
      <c r="J43" s="5">
        <f t="shared" si="30"/>
        <v>91342.316408728788</v>
      </c>
      <c r="K43" s="5">
        <f t="shared" si="24"/>
        <v>4924.4378340011572</v>
      </c>
      <c r="L43" s="5">
        <f t="shared" si="25"/>
        <v>444400.487458641</v>
      </c>
      <c r="M43" s="5">
        <f t="shared" si="16"/>
        <v>2072084.6307432298</v>
      </c>
      <c r="N43" s="33">
        <f t="shared" si="26"/>
        <v>22.684826838321989</v>
      </c>
      <c r="O43" s="4"/>
      <c r="Q43" s="27" t="s">
        <v>62</v>
      </c>
      <c r="R43" s="29">
        <f t="shared" si="17"/>
        <v>91342.316408728788</v>
      </c>
      <c r="S43" s="29">
        <f t="shared" si="18"/>
        <v>444400.487458641</v>
      </c>
      <c r="T43" s="35">
        <f t="shared" si="19"/>
        <v>22.684826838321989</v>
      </c>
      <c r="U43" s="42">
        <v>0.77888026534586052</v>
      </c>
      <c r="V43" s="43">
        <f t="shared" si="31"/>
        <v>0.22111973465413948</v>
      </c>
      <c r="W43" s="29">
        <f t="shared" si="27"/>
        <v>346134.76959161606</v>
      </c>
      <c r="X43" s="29">
        <f t="shared" si="20"/>
        <v>1425790.4087377521</v>
      </c>
      <c r="Y43" s="35">
        <f t="shared" si="28"/>
        <v>15.609308640233934</v>
      </c>
      <c r="Z43" s="36">
        <f t="shared" si="29"/>
        <v>7.075518198088055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2675</v>
      </c>
      <c r="E44" s="55">
        <v>49</v>
      </c>
      <c r="F44" s="3">
        <f t="shared" si="21"/>
        <v>1.8317757009345795E-2</v>
      </c>
      <c r="G44" s="2">
        <v>0.5</v>
      </c>
      <c r="H44" s="3">
        <f t="shared" si="22"/>
        <v>8.7578194816800708E-2</v>
      </c>
      <c r="I44" s="3">
        <f t="shared" si="23"/>
        <v>0.91242180518319926</v>
      </c>
      <c r="J44" s="5">
        <f t="shared" si="30"/>
        <v>86417.878574727627</v>
      </c>
      <c r="K44" s="5">
        <f t="shared" si="24"/>
        <v>7568.3218054721237</v>
      </c>
      <c r="L44" s="5">
        <f t="shared" si="25"/>
        <v>413168.58835995785</v>
      </c>
      <c r="M44" s="5">
        <f t="shared" si="16"/>
        <v>1627684.1432845888</v>
      </c>
      <c r="N44" s="33">
        <f t="shared" si="26"/>
        <v>18.835039347524493</v>
      </c>
      <c r="O44" s="4"/>
      <c r="Q44" s="27" t="s">
        <v>64</v>
      </c>
      <c r="R44" s="29">
        <f t="shared" si="17"/>
        <v>86417.878574727627</v>
      </c>
      <c r="S44" s="29">
        <f t="shared" si="18"/>
        <v>413168.58835995785</v>
      </c>
      <c r="T44" s="35">
        <f t="shared" si="19"/>
        <v>18.835039347524493</v>
      </c>
      <c r="U44" s="42">
        <v>0.71980976748499381</v>
      </c>
      <c r="V44" s="43">
        <f t="shared" si="31"/>
        <v>0.28019023251500619</v>
      </c>
      <c r="W44" s="29">
        <f t="shared" si="27"/>
        <v>297402.78551948437</v>
      </c>
      <c r="X44" s="29">
        <f t="shared" si="20"/>
        <v>1079655.6391461361</v>
      </c>
      <c r="Y44" s="35">
        <f t="shared" si="28"/>
        <v>12.493429102318588</v>
      </c>
      <c r="Z44" s="36">
        <f t="shared" si="29"/>
        <v>6.3416102452059047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1942</v>
      </c>
      <c r="E45" s="55">
        <v>53</v>
      </c>
      <c r="F45" s="3">
        <f t="shared" si="21"/>
        <v>2.729145211122554E-2</v>
      </c>
      <c r="G45" s="2">
        <v>0.5</v>
      </c>
      <c r="H45" s="3">
        <f t="shared" si="22"/>
        <v>0.12774162448782839</v>
      </c>
      <c r="I45" s="3">
        <f t="shared" si="23"/>
        <v>0.87225837551217156</v>
      </c>
      <c r="J45" s="5">
        <f t="shared" si="30"/>
        <v>78849.556769255505</v>
      </c>
      <c r="K45" s="5">
        <f t="shared" si="24"/>
        <v>10072.370471849943</v>
      </c>
      <c r="L45" s="5">
        <f t="shared" si="25"/>
        <v>369066.85766665265</v>
      </c>
      <c r="M45" s="5">
        <f t="shared" si="16"/>
        <v>1214515.554924631</v>
      </c>
      <c r="N45" s="33">
        <f t="shared" si="26"/>
        <v>15.402947139941144</v>
      </c>
      <c r="O45" s="4"/>
      <c r="Q45" s="27" t="s">
        <v>66</v>
      </c>
      <c r="R45" s="29">
        <f t="shared" si="17"/>
        <v>78849.556769255505</v>
      </c>
      <c r="S45" s="29">
        <f t="shared" si="18"/>
        <v>369066.85766665265</v>
      </c>
      <c r="T45" s="35">
        <f t="shared" si="19"/>
        <v>15.402947139941144</v>
      </c>
      <c r="U45" s="42">
        <v>0.68480776711742686</v>
      </c>
      <c r="V45" s="43">
        <f t="shared" si="31"/>
        <v>0.31519223288257314</v>
      </c>
      <c r="W45" s="29">
        <f t="shared" si="27"/>
        <v>252739.85071574559</v>
      </c>
      <c r="X45" s="29">
        <f t="shared" si="20"/>
        <v>782252.85362665169</v>
      </c>
      <c r="Y45" s="35">
        <f t="shared" si="28"/>
        <v>9.9208275312926357</v>
      </c>
      <c r="Z45" s="36">
        <f t="shared" si="29"/>
        <v>5.4821196086485084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1133</v>
      </c>
      <c r="E46" s="55">
        <v>66</v>
      </c>
      <c r="F46" s="3">
        <f t="shared" si="21"/>
        <v>5.8252427184466021E-2</v>
      </c>
      <c r="G46" s="2">
        <v>0.5</v>
      </c>
      <c r="H46" s="3">
        <f t="shared" si="22"/>
        <v>0.25423728813559321</v>
      </c>
      <c r="I46" s="3">
        <f t="shared" si="23"/>
        <v>0.74576271186440679</v>
      </c>
      <c r="J46" s="5">
        <f t="shared" si="30"/>
        <v>68777.186297405555</v>
      </c>
      <c r="K46" s="5">
        <f t="shared" si="24"/>
        <v>17485.725329848869</v>
      </c>
      <c r="L46" s="5">
        <f t="shared" si="25"/>
        <v>300171.61816240556</v>
      </c>
      <c r="M46" s="5">
        <f>L46+M47</f>
        <v>845448.69725797838</v>
      </c>
      <c r="N46" s="33">
        <f t="shared" si="26"/>
        <v>12.292574656981435</v>
      </c>
      <c r="O46" s="4"/>
      <c r="Q46" s="27" t="s">
        <v>68</v>
      </c>
      <c r="R46" s="29">
        <f t="shared" si="17"/>
        <v>68777.186297405555</v>
      </c>
      <c r="S46" s="29">
        <f t="shared" si="18"/>
        <v>300171.61816240556</v>
      </c>
      <c r="T46" s="35">
        <f t="shared" si="19"/>
        <v>12.292574656981435</v>
      </c>
      <c r="U46" s="42">
        <v>0.65629805890441617</v>
      </c>
      <c r="V46" s="43">
        <f t="shared" si="31"/>
        <v>0.34370194109558383</v>
      </c>
      <c r="W46" s="29">
        <f t="shared" si="27"/>
        <v>197002.05033818437</v>
      </c>
      <c r="X46" s="29">
        <f>X47+W46</f>
        <v>529513.0029109061</v>
      </c>
      <c r="Y46" s="35">
        <f t="shared" si="28"/>
        <v>7.6989628598819353</v>
      </c>
      <c r="Z46" s="36">
        <f t="shared" si="29"/>
        <v>4.5936117970994994</v>
      </c>
    </row>
    <row r="47" spans="1:26" s="2" customFormat="1" x14ac:dyDescent="0.25">
      <c r="A47" s="12">
        <v>19</v>
      </c>
      <c r="B47" s="13" t="s">
        <v>69</v>
      </c>
      <c r="C47" s="12"/>
      <c r="D47" s="57">
        <v>893</v>
      </c>
      <c r="E47" s="58">
        <v>84</v>
      </c>
      <c r="F47" s="17">
        <f t="shared" si="21"/>
        <v>9.4064949608062706E-2</v>
      </c>
      <c r="G47" s="12"/>
      <c r="H47" s="17">
        <v>1</v>
      </c>
      <c r="I47" s="17">
        <f t="shared" si="23"/>
        <v>0</v>
      </c>
      <c r="J47" s="21">
        <f t="shared" si="30"/>
        <v>51291.460967556683</v>
      </c>
      <c r="K47" s="21">
        <f t="shared" si="24"/>
        <v>51291.460967556683</v>
      </c>
      <c r="L47" s="21">
        <f>K47/F47</f>
        <v>545277.07909557282</v>
      </c>
      <c r="M47" s="21">
        <f>L47</f>
        <v>545277.07909557282</v>
      </c>
      <c r="N47" s="34">
        <f t="shared" si="26"/>
        <v>10.630952380952381</v>
      </c>
      <c r="O47" s="4"/>
      <c r="Q47" s="30" t="s">
        <v>69</v>
      </c>
      <c r="R47" s="31">
        <f t="shared" si="17"/>
        <v>51291.460967556683</v>
      </c>
      <c r="S47" s="31">
        <f t="shared" si="18"/>
        <v>545277.07909557282</v>
      </c>
      <c r="T47" s="38">
        <f t="shared" si="19"/>
        <v>10.630952380952381</v>
      </c>
      <c r="U47" s="44">
        <v>0.6098018151143324</v>
      </c>
      <c r="V47" s="45">
        <f t="shared" si="31"/>
        <v>0.3901981848856676</v>
      </c>
      <c r="W47" s="31">
        <f t="shared" si="27"/>
        <v>332510.9525727217</v>
      </c>
      <c r="X47" s="31">
        <f>W47</f>
        <v>332510.9525727217</v>
      </c>
      <c r="Y47" s="38">
        <f t="shared" si="28"/>
        <v>6.4827740582987952</v>
      </c>
      <c r="Z47" s="37">
        <f t="shared" si="29"/>
        <v>4.1481783226535862</v>
      </c>
    </row>
    <row r="48" spans="1:26" s="2" customFormat="1" ht="13.2" x14ac:dyDescent="0.25">
      <c r="B48" s="2" t="s">
        <v>70</v>
      </c>
      <c r="D48" s="25">
        <f>SUM(D29:D47)</f>
        <v>61223</v>
      </c>
      <c r="E48" s="56">
        <f>SUM(E29:E47)</f>
        <v>378</v>
      </c>
    </row>
    <row r="51" spans="1:26" s="2" customFormat="1" ht="18" thickBot="1" x14ac:dyDescent="0.35">
      <c r="B51" s="63" t="s">
        <v>89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 x14ac:dyDescent="0.35">
      <c r="A52" s="7"/>
      <c r="B52" s="6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1" t="s">
        <v>14</v>
      </c>
      <c r="S52" s="71"/>
      <c r="T52" s="71"/>
      <c r="U52" s="68" t="s">
        <v>15</v>
      </c>
      <c r="V52" s="72" t="s">
        <v>16</v>
      </c>
      <c r="W52" s="73" t="s">
        <v>17</v>
      </c>
      <c r="X52" s="73" t="s">
        <v>18</v>
      </c>
      <c r="Y52" s="74" t="s">
        <v>19</v>
      </c>
      <c r="Z52" s="74" t="s">
        <v>20</v>
      </c>
    </row>
    <row r="53" spans="1:26" s="10" customFormat="1" ht="35.549999999999997" customHeight="1" thickBot="1" x14ac:dyDescent="0.35">
      <c r="B53" s="6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72"/>
      <c r="W53" s="73"/>
      <c r="X53" s="73"/>
      <c r="Y53" s="74"/>
      <c r="Z53" s="7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711</v>
      </c>
      <c r="E54" s="49">
        <v>2</v>
      </c>
      <c r="F54" s="3">
        <f>E54/D54</f>
        <v>2.8129395218002813E-3</v>
      </c>
      <c r="G54" s="2">
        <v>0.3</v>
      </c>
      <c r="H54" s="18">
        <f>C54*F54/(1+(1-G54)*C54*F54)</f>
        <v>2.807411566535654E-3</v>
      </c>
      <c r="I54" s="18">
        <f>1-H54</f>
        <v>0.99719258843346437</v>
      </c>
      <c r="J54" s="19">
        <v>100000</v>
      </c>
      <c r="K54" s="20">
        <f>J54*H54</f>
        <v>280.74115665356538</v>
      </c>
      <c r="L54" s="20">
        <f>C54*(J55+G54*K54)</f>
        <v>99803.481190342514</v>
      </c>
      <c r="M54" s="5">
        <f t="shared" ref="M54:M70" si="32">L54+M55</f>
        <v>8004669.707691526</v>
      </c>
      <c r="N54" s="32">
        <f>M54/J54</f>
        <v>80.046697076915265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99803.481190342514</v>
      </c>
      <c r="T54" s="35">
        <f t="shared" ref="T54:T72" si="35">N54</f>
        <v>80.046697076915265</v>
      </c>
      <c r="U54" s="42">
        <v>0.96170886472285344</v>
      </c>
      <c r="V54" s="43">
        <f>1-U54</f>
        <v>3.829113527714656E-2</v>
      </c>
      <c r="W54" s="29">
        <f>S54*U54</f>
        <v>95981.89259095295</v>
      </c>
      <c r="X54" s="29">
        <f t="shared" ref="X54:X70" si="36">X55+W54</f>
        <v>7018810.635383321</v>
      </c>
      <c r="Y54" s="40">
        <f>X54/R54</f>
        <v>70.188106353833206</v>
      </c>
      <c r="Z54" s="36">
        <f>T54-Y54</f>
        <v>9.8585907230820595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3285</v>
      </c>
      <c r="E55" s="49">
        <v>1</v>
      </c>
      <c r="F55" s="3">
        <f t="shared" ref="F55:F72" si="37">E55/D55</f>
        <v>3.0441400304414006E-4</v>
      </c>
      <c r="G55" s="2">
        <v>0.4</v>
      </c>
      <c r="H55" s="3">
        <f t="shared" ref="H55:H71" si="38">C55*F55/(1+(1-G55)*C55*F55)</f>
        <v>1.2167670499482876E-3</v>
      </c>
      <c r="I55" s="3">
        <f t="shared" ref="I55:I72" si="39">1-H55</f>
        <v>0.99878323295005167</v>
      </c>
      <c r="J55" s="5">
        <f>I54*J54</f>
        <v>99719.258843346441</v>
      </c>
      <c r="K55" s="5">
        <f t="shared" ref="K55:K72" si="40">J55*H55</f>
        <v>121.33510840584833</v>
      </c>
      <c r="L55" s="5">
        <f t="shared" ref="L55:L71" si="41">C55*(J56+G55*K55)</f>
        <v>398585.83111321169</v>
      </c>
      <c r="M55" s="5">
        <f t="shared" si="32"/>
        <v>7904866.2265011836</v>
      </c>
      <c r="N55" s="33">
        <f t="shared" ref="N55:N72" si="42">M55/J55</f>
        <v>79.27120917454171</v>
      </c>
      <c r="O55" s="4"/>
      <c r="Q55" s="27" t="s">
        <v>36</v>
      </c>
      <c r="R55" s="29">
        <f t="shared" si="33"/>
        <v>99719.258843346441</v>
      </c>
      <c r="S55" s="29">
        <f t="shared" si="34"/>
        <v>398585.83111321169</v>
      </c>
      <c r="T55" s="35">
        <f t="shared" si="35"/>
        <v>79.27120917454171</v>
      </c>
      <c r="U55" s="42">
        <v>0.96170886472285344</v>
      </c>
      <c r="V55" s="43">
        <f>1-U55</f>
        <v>3.829113527714656E-2</v>
      </c>
      <c r="W55" s="29">
        <f t="shared" ref="W55:W72" si="43">S55*U55</f>
        <v>383323.52713450184</v>
      </c>
      <c r="X55" s="29">
        <f t="shared" si="36"/>
        <v>6922828.7427923679</v>
      </c>
      <c r="Y55" s="35">
        <f t="shared" ref="Y55:Y72" si="44">X55/R55</f>
        <v>69.423186885772566</v>
      </c>
      <c r="Z55" s="36">
        <f t="shared" ref="Z55:Z72" si="45">T55-Y55</f>
        <v>9.848022288769144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5211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99597.923734940588</v>
      </c>
      <c r="K56" s="5">
        <f t="shared" si="40"/>
        <v>0</v>
      </c>
      <c r="L56" s="5">
        <f t="shared" si="41"/>
        <v>497989.61867470294</v>
      </c>
      <c r="M56" s="5">
        <f t="shared" si="32"/>
        <v>7506280.3953879718</v>
      </c>
      <c r="N56" s="33">
        <f t="shared" si="42"/>
        <v>75.365832076624358</v>
      </c>
      <c r="O56" s="4"/>
      <c r="Q56" s="27" t="s">
        <v>38</v>
      </c>
      <c r="R56" s="29">
        <f t="shared" si="33"/>
        <v>99597.923734940588</v>
      </c>
      <c r="S56" s="29">
        <f t="shared" si="34"/>
        <v>497989.61867470294</v>
      </c>
      <c r="T56" s="35">
        <f t="shared" si="35"/>
        <v>75.365832076624358</v>
      </c>
      <c r="U56" s="42">
        <v>0.96170886472285344</v>
      </c>
      <c r="V56" s="43">
        <f>1-U56</f>
        <v>3.829113527714656E-2</v>
      </c>
      <c r="W56" s="29">
        <f t="shared" si="43"/>
        <v>478921.03081941529</v>
      </c>
      <c r="X56" s="29">
        <f t="shared" si="36"/>
        <v>6539505.2156578656</v>
      </c>
      <c r="Y56" s="35">
        <f t="shared" si="44"/>
        <v>65.659051619001772</v>
      </c>
      <c r="Z56" s="36">
        <f t="shared" si="45"/>
        <v>9.7067804576225853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6595</v>
      </c>
      <c r="E57" s="49">
        <v>1</v>
      </c>
      <c r="F57" s="3">
        <f t="shared" si="37"/>
        <v>1.5163002274450342E-4</v>
      </c>
      <c r="G57" s="2">
        <v>0.5</v>
      </c>
      <c r="H57" s="3">
        <f t="shared" si="38"/>
        <v>7.5786282682834406E-4</v>
      </c>
      <c r="I57" s="3">
        <f t="shared" si="39"/>
        <v>0.99924213717317167</v>
      </c>
      <c r="J57" s="5">
        <f t="shared" si="46"/>
        <v>99597.923734940588</v>
      </c>
      <c r="K57" s="5">
        <f t="shared" si="40"/>
        <v>75.481564027995901</v>
      </c>
      <c r="L57" s="5">
        <f t="shared" si="41"/>
        <v>497800.91476463294</v>
      </c>
      <c r="M57" s="5">
        <f t="shared" si="32"/>
        <v>7008290.7767132688</v>
      </c>
      <c r="N57" s="33">
        <f t="shared" si="42"/>
        <v>70.365832076624358</v>
      </c>
      <c r="O57" s="4"/>
      <c r="Q57" s="27" t="s">
        <v>40</v>
      </c>
      <c r="R57" s="29">
        <f t="shared" si="33"/>
        <v>99597.923734940588</v>
      </c>
      <c r="S57" s="29">
        <f t="shared" si="34"/>
        <v>497800.91476463294</v>
      </c>
      <c r="T57" s="35">
        <f t="shared" si="35"/>
        <v>70.365832076624358</v>
      </c>
      <c r="U57" s="42">
        <v>0.96170886472285344</v>
      </c>
      <c r="V57" s="43">
        <f>1-U57</f>
        <v>3.829113527714656E-2</v>
      </c>
      <c r="W57" s="29">
        <f t="shared" si="43"/>
        <v>478739.5525962931</v>
      </c>
      <c r="X57" s="29">
        <f t="shared" si="36"/>
        <v>6060584.1848384505</v>
      </c>
      <c r="Y57" s="35">
        <f t="shared" si="44"/>
        <v>60.850507295387501</v>
      </c>
      <c r="Z57" s="36">
        <f t="shared" si="45"/>
        <v>9.5153247812368562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6747</v>
      </c>
      <c r="E58" s="49">
        <v>2</v>
      </c>
      <c r="F58" s="3">
        <f t="shared" si="37"/>
        <v>2.9642804209278195E-4</v>
      </c>
      <c r="G58" s="2">
        <v>0.5</v>
      </c>
      <c r="H58" s="3">
        <f t="shared" si="38"/>
        <v>1.4810426540284359E-3</v>
      </c>
      <c r="I58" s="3">
        <f t="shared" si="39"/>
        <v>0.99851895734597151</v>
      </c>
      <c r="J58" s="5">
        <f t="shared" si="46"/>
        <v>99522.442170912589</v>
      </c>
      <c r="K58" s="5">
        <f t="shared" si="40"/>
        <v>147.39698188819992</v>
      </c>
      <c r="L58" s="5">
        <f t="shared" si="41"/>
        <v>497243.71839984239</v>
      </c>
      <c r="M58" s="5">
        <f t="shared" si="32"/>
        <v>6510489.8619486364</v>
      </c>
      <c r="N58" s="33">
        <f t="shared" si="42"/>
        <v>65.417304076682484</v>
      </c>
      <c r="O58" s="4"/>
      <c r="Q58" s="27" t="s">
        <v>42</v>
      </c>
      <c r="R58" s="29">
        <f t="shared" si="33"/>
        <v>99522.442170912589</v>
      </c>
      <c r="S58" s="29">
        <f t="shared" si="34"/>
        <v>497243.71839984239</v>
      </c>
      <c r="T58" s="35">
        <f t="shared" si="35"/>
        <v>65.417304076682484</v>
      </c>
      <c r="U58" s="42">
        <v>0.96170886472285344</v>
      </c>
      <c r="V58" s="43">
        <f>1-U58</f>
        <v>3.829113527714656E-2</v>
      </c>
      <c r="W58" s="29">
        <f t="shared" si="43"/>
        <v>478203.69191288267</v>
      </c>
      <c r="X58" s="29">
        <f t="shared" si="36"/>
        <v>5581844.6322421571</v>
      </c>
      <c r="Y58" s="35">
        <f t="shared" si="44"/>
        <v>56.086290795158583</v>
      </c>
      <c r="Z58" s="36">
        <f t="shared" si="45"/>
        <v>9.3310132815239015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6675</v>
      </c>
      <c r="E59" s="49">
        <v>2</v>
      </c>
      <c r="F59" s="3">
        <f t="shared" si="37"/>
        <v>2.9962546816479402E-4</v>
      </c>
      <c r="G59" s="2">
        <v>0.5</v>
      </c>
      <c r="H59" s="3">
        <f t="shared" si="38"/>
        <v>1.4970059880239522E-3</v>
      </c>
      <c r="I59" s="3">
        <f t="shared" si="39"/>
        <v>0.99850299401197606</v>
      </c>
      <c r="J59" s="5">
        <f t="shared" si="46"/>
        <v>99375.045189024386</v>
      </c>
      <c r="K59" s="5">
        <f t="shared" si="40"/>
        <v>148.76503770812036</v>
      </c>
      <c r="L59" s="5">
        <f t="shared" si="41"/>
        <v>496503.31335085165</v>
      </c>
      <c r="M59" s="5">
        <f t="shared" si="32"/>
        <v>6013246.1435487941</v>
      </c>
      <c r="N59" s="33">
        <f t="shared" si="42"/>
        <v>60.510625500706041</v>
      </c>
      <c r="O59" s="4"/>
      <c r="Q59" s="27" t="s">
        <v>44</v>
      </c>
      <c r="R59" s="29">
        <f t="shared" si="33"/>
        <v>99375.045189024386</v>
      </c>
      <c r="S59" s="29">
        <f t="shared" si="34"/>
        <v>496503.31335085165</v>
      </c>
      <c r="T59" s="35">
        <f t="shared" si="35"/>
        <v>60.510625500706041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478178.21470390941</v>
      </c>
      <c r="X59" s="29">
        <f t="shared" si="36"/>
        <v>5103640.9403292742</v>
      </c>
      <c r="Y59" s="35">
        <f t="shared" si="44"/>
        <v>51.357369756375746</v>
      </c>
      <c r="Z59" s="36">
        <f t="shared" si="45"/>
        <v>9.1532557443302949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8258</v>
      </c>
      <c r="E60" s="49">
        <v>8</v>
      </c>
      <c r="F60" s="3">
        <f t="shared" si="37"/>
        <v>9.6875756841850323E-4</v>
      </c>
      <c r="G60" s="2">
        <v>0.5</v>
      </c>
      <c r="H60" s="3">
        <f t="shared" si="38"/>
        <v>4.8320850446967861E-3</v>
      </c>
      <c r="I60" s="3">
        <f t="shared" si="39"/>
        <v>0.99516791495530321</v>
      </c>
      <c r="J60" s="5">
        <f t="shared" si="46"/>
        <v>99226.28015131627</v>
      </c>
      <c r="K60" s="5">
        <f t="shared" si="40"/>
        <v>479.46982436006891</v>
      </c>
      <c r="L60" s="5">
        <f t="shared" si="41"/>
        <v>494932.72619568114</v>
      </c>
      <c r="M60" s="5">
        <f t="shared" si="32"/>
        <v>5516742.8301979424</v>
      </c>
      <c r="N60" s="33">
        <f t="shared" si="42"/>
        <v>55.597597952731086</v>
      </c>
      <c r="O60" s="4"/>
      <c r="Q60" s="27" t="s">
        <v>46</v>
      </c>
      <c r="R60" s="29">
        <f t="shared" si="33"/>
        <v>99226.28015131627</v>
      </c>
      <c r="S60" s="29">
        <f t="shared" si="34"/>
        <v>494932.72619568114</v>
      </c>
      <c r="T60" s="35">
        <f t="shared" si="35"/>
        <v>55.597597952731086</v>
      </c>
      <c r="U60" s="42">
        <v>0.95736753435116873</v>
      </c>
      <c r="V60" s="43">
        <f t="shared" si="47"/>
        <v>4.2632465648831275E-2</v>
      </c>
      <c r="W60" s="29">
        <f t="shared" si="43"/>
        <v>473832.52374766133</v>
      </c>
      <c r="X60" s="29">
        <f t="shared" si="36"/>
        <v>4625462.725625365</v>
      </c>
      <c r="Y60" s="35">
        <f t="shared" si="44"/>
        <v>46.615299077741419</v>
      </c>
      <c r="Z60" s="36">
        <f t="shared" si="45"/>
        <v>8.9822988749896666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8806</v>
      </c>
      <c r="E61" s="49">
        <v>13</v>
      </c>
      <c r="F61" s="3">
        <f t="shared" si="37"/>
        <v>1.4762661821485351E-3</v>
      </c>
      <c r="G61" s="2">
        <v>0.5</v>
      </c>
      <c r="H61" s="3">
        <f t="shared" si="38"/>
        <v>7.3541890592295073E-3</v>
      </c>
      <c r="I61" s="3">
        <f t="shared" si="39"/>
        <v>0.99264581094077053</v>
      </c>
      <c r="J61" s="5">
        <f t="shared" si="46"/>
        <v>98746.810326956198</v>
      </c>
      <c r="K61" s="5">
        <f t="shared" si="40"/>
        <v>726.20271214031254</v>
      </c>
      <c r="L61" s="5">
        <f t="shared" si="41"/>
        <v>491918.54485443025</v>
      </c>
      <c r="M61" s="5">
        <f t="shared" si="32"/>
        <v>5021810.1040022615</v>
      </c>
      <c r="N61" s="33">
        <f t="shared" si="42"/>
        <v>50.855415859760612</v>
      </c>
      <c r="O61" s="4"/>
      <c r="Q61" s="27" t="s">
        <v>48</v>
      </c>
      <c r="R61" s="29">
        <f t="shared" si="33"/>
        <v>98746.810326956198</v>
      </c>
      <c r="S61" s="29">
        <f t="shared" si="34"/>
        <v>491918.54485443025</v>
      </c>
      <c r="T61" s="35">
        <f t="shared" si="35"/>
        <v>50.855415859760612</v>
      </c>
      <c r="U61" s="42">
        <v>0.95681081085376496</v>
      </c>
      <c r="V61" s="43">
        <f t="shared" si="47"/>
        <v>4.3189189146235041E-2</v>
      </c>
      <c r="W61" s="29">
        <f t="shared" si="43"/>
        <v>470672.98177617154</v>
      </c>
      <c r="X61" s="29">
        <f t="shared" si="36"/>
        <v>4151630.2018777034</v>
      </c>
      <c r="Y61" s="35">
        <f t="shared" si="44"/>
        <v>42.043182844402004</v>
      </c>
      <c r="Z61" s="36">
        <f t="shared" si="45"/>
        <v>8.8122330153586077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8082</v>
      </c>
      <c r="E62" s="49">
        <v>11</v>
      </c>
      <c r="F62" s="3">
        <f t="shared" si="37"/>
        <v>1.3610492452363276E-3</v>
      </c>
      <c r="G62" s="2">
        <v>0.5</v>
      </c>
      <c r="H62" s="3">
        <f t="shared" si="38"/>
        <v>6.7821690609778653E-3</v>
      </c>
      <c r="I62" s="3">
        <f t="shared" si="39"/>
        <v>0.99321783093902216</v>
      </c>
      <c r="J62" s="5">
        <f t="shared" si="46"/>
        <v>98020.60761481589</v>
      </c>
      <c r="K62" s="5">
        <f t="shared" si="40"/>
        <v>664.79233230345574</v>
      </c>
      <c r="L62" s="5">
        <f t="shared" si="41"/>
        <v>488441.05724332086</v>
      </c>
      <c r="M62" s="5">
        <f t="shared" si="32"/>
        <v>4529891.5591478311</v>
      </c>
      <c r="N62" s="33">
        <f t="shared" si="42"/>
        <v>46.21366536462007</v>
      </c>
      <c r="O62" s="4"/>
      <c r="Q62" s="27" t="s">
        <v>50</v>
      </c>
      <c r="R62" s="29">
        <f t="shared" si="33"/>
        <v>98020.60761481589</v>
      </c>
      <c r="S62" s="29">
        <f t="shared" si="34"/>
        <v>488441.05724332086</v>
      </c>
      <c r="T62" s="35">
        <f t="shared" si="35"/>
        <v>46.21366536462007</v>
      </c>
      <c r="U62" s="42">
        <v>0.94800928093814252</v>
      </c>
      <c r="V62" s="43">
        <f t="shared" si="47"/>
        <v>5.1990719061857482E-2</v>
      </c>
      <c r="W62" s="29">
        <f t="shared" si="43"/>
        <v>463046.65545790672</v>
      </c>
      <c r="X62" s="29">
        <f t="shared" si="36"/>
        <v>3680957.2201015321</v>
      </c>
      <c r="Y62" s="35">
        <f t="shared" si="44"/>
        <v>37.552891271255014</v>
      </c>
      <c r="Z62" s="36">
        <f t="shared" si="45"/>
        <v>8.6607740933650561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8767</v>
      </c>
      <c r="E63" s="49">
        <v>30</v>
      </c>
      <c r="F63" s="3">
        <f t="shared" si="37"/>
        <v>3.4219231207938861E-3</v>
      </c>
      <c r="G63" s="2">
        <v>0.5</v>
      </c>
      <c r="H63" s="3">
        <f t="shared" si="38"/>
        <v>1.696448767247229E-2</v>
      </c>
      <c r="I63" s="3">
        <f t="shared" si="39"/>
        <v>0.98303551232752773</v>
      </c>
      <c r="J63" s="5">
        <f t="shared" si="46"/>
        <v>97355.815282512442</v>
      </c>
      <c r="K63" s="5">
        <f t="shared" si="40"/>
        <v>1651.5915282036717</v>
      </c>
      <c r="L63" s="5">
        <f t="shared" si="41"/>
        <v>482650.097592053</v>
      </c>
      <c r="M63" s="5">
        <f t="shared" si="32"/>
        <v>4041450.50190451</v>
      </c>
      <c r="N63" s="33">
        <f t="shared" si="42"/>
        <v>41.512163296838587</v>
      </c>
      <c r="O63" s="4"/>
      <c r="Q63" s="27" t="s">
        <v>52</v>
      </c>
      <c r="R63" s="29">
        <f t="shared" si="33"/>
        <v>97355.815282512442</v>
      </c>
      <c r="S63" s="29">
        <f t="shared" si="34"/>
        <v>482650.097592053</v>
      </c>
      <c r="T63" s="35">
        <f t="shared" si="35"/>
        <v>41.512163296838587</v>
      </c>
      <c r="U63" s="42">
        <v>0.94216194080535964</v>
      </c>
      <c r="V63" s="43">
        <f t="shared" si="47"/>
        <v>5.7838059194640357E-2</v>
      </c>
      <c r="W63" s="29">
        <f t="shared" si="43"/>
        <v>454734.55267722491</v>
      </c>
      <c r="X63" s="29">
        <f t="shared" si="36"/>
        <v>3217910.5646436252</v>
      </c>
      <c r="Y63" s="35">
        <f t="shared" si="44"/>
        <v>33.053090411761389</v>
      </c>
      <c r="Z63" s="36">
        <f t="shared" si="45"/>
        <v>8.4590728850771981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9944</v>
      </c>
      <c r="E64" s="49">
        <v>38</v>
      </c>
      <c r="F64" s="3">
        <f t="shared" si="37"/>
        <v>3.821399839098954E-3</v>
      </c>
      <c r="G64" s="2">
        <v>0.5</v>
      </c>
      <c r="H64" s="3">
        <f t="shared" si="38"/>
        <v>1.8926187867317461E-2</v>
      </c>
      <c r="I64" s="3">
        <f t="shared" si="39"/>
        <v>0.98107381213268252</v>
      </c>
      <c r="J64" s="5">
        <f t="shared" si="46"/>
        <v>95704.223754308769</v>
      </c>
      <c r="K64" s="5">
        <f t="shared" si="40"/>
        <v>1811.3161184698342</v>
      </c>
      <c r="L64" s="5">
        <f t="shared" si="41"/>
        <v>473992.82847536926</v>
      </c>
      <c r="M64" s="5">
        <f t="shared" si="32"/>
        <v>3558800.404312457</v>
      </c>
      <c r="N64" s="33">
        <f t="shared" si="42"/>
        <v>37.185405875592124</v>
      </c>
      <c r="O64" s="4"/>
      <c r="Q64" s="27" t="s">
        <v>54</v>
      </c>
      <c r="R64" s="29">
        <f t="shared" si="33"/>
        <v>95704.223754308769</v>
      </c>
      <c r="S64" s="29">
        <f t="shared" si="34"/>
        <v>473992.82847536926</v>
      </c>
      <c r="T64" s="35">
        <f t="shared" si="35"/>
        <v>37.185405875592124</v>
      </c>
      <c r="U64" s="42">
        <v>0.92489605986448908</v>
      </c>
      <c r="V64" s="43">
        <f t="shared" si="47"/>
        <v>7.5103940135510916E-2</v>
      </c>
      <c r="W64" s="29">
        <f t="shared" si="43"/>
        <v>438394.0994608936</v>
      </c>
      <c r="X64" s="29">
        <f t="shared" si="36"/>
        <v>2763176.0119664003</v>
      </c>
      <c r="Y64" s="35">
        <f t="shared" si="44"/>
        <v>28.872038281821364</v>
      </c>
      <c r="Z64" s="36">
        <f t="shared" si="45"/>
        <v>8.3133675937707601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10394</v>
      </c>
      <c r="E65" s="49">
        <v>53</v>
      </c>
      <c r="F65" s="3">
        <f t="shared" si="37"/>
        <v>5.0990956320954399E-3</v>
      </c>
      <c r="G65" s="2">
        <v>0.5</v>
      </c>
      <c r="H65" s="3">
        <f t="shared" si="38"/>
        <v>2.5174559445209709E-2</v>
      </c>
      <c r="I65" s="3">
        <f t="shared" si="39"/>
        <v>0.97482544055479026</v>
      </c>
      <c r="J65" s="5">
        <f t="shared" si="46"/>
        <v>93892.907635838928</v>
      </c>
      <c r="K65" s="5">
        <f t="shared" si="40"/>
        <v>2363.7125847620118</v>
      </c>
      <c r="L65" s="5">
        <f t="shared" si="41"/>
        <v>463555.25671728957</v>
      </c>
      <c r="M65" s="5">
        <f t="shared" si="32"/>
        <v>3084807.5758370878</v>
      </c>
      <c r="N65" s="33">
        <f t="shared" si="42"/>
        <v>32.854532397712397</v>
      </c>
      <c r="O65" s="4"/>
      <c r="Q65" s="27" t="s">
        <v>56</v>
      </c>
      <c r="R65" s="29">
        <f t="shared" si="33"/>
        <v>93892.907635838928</v>
      </c>
      <c r="S65" s="29">
        <f t="shared" si="34"/>
        <v>463555.25671728957</v>
      </c>
      <c r="T65" s="35">
        <f t="shared" si="35"/>
        <v>32.854532397712397</v>
      </c>
      <c r="U65" s="42">
        <v>0.89970667843387275</v>
      </c>
      <c r="V65" s="43">
        <f t="shared" si="47"/>
        <v>0.10029332156612725</v>
      </c>
      <c r="W65" s="29">
        <f t="shared" si="43"/>
        <v>417063.76029167377</v>
      </c>
      <c r="X65" s="29">
        <f t="shared" si="36"/>
        <v>2324781.9125055065</v>
      </c>
      <c r="Y65" s="35">
        <f t="shared" si="44"/>
        <v>24.759930979261071</v>
      </c>
      <c r="Z65" s="36">
        <f t="shared" si="45"/>
        <v>8.094601418451326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10322</v>
      </c>
      <c r="E66" s="49">
        <v>71</v>
      </c>
      <c r="F66" s="3">
        <f t="shared" si="37"/>
        <v>6.8785119162952917E-3</v>
      </c>
      <c r="G66" s="2">
        <v>0.5</v>
      </c>
      <c r="H66" s="3">
        <f t="shared" si="38"/>
        <v>3.3811133863517313E-2</v>
      </c>
      <c r="I66" s="3">
        <f t="shared" si="39"/>
        <v>0.96618886613648269</v>
      </c>
      <c r="J66" s="5">
        <f t="shared" si="46"/>
        <v>91529.195051076909</v>
      </c>
      <c r="K66" s="5">
        <f t="shared" si="40"/>
        <v>3094.7058662919476</v>
      </c>
      <c r="L66" s="5">
        <f t="shared" si="41"/>
        <v>449909.21058965469</v>
      </c>
      <c r="M66" s="5">
        <f t="shared" si="32"/>
        <v>2621252.319119798</v>
      </c>
      <c r="N66" s="33">
        <f t="shared" si="42"/>
        <v>28.638428620037963</v>
      </c>
      <c r="O66" s="4"/>
      <c r="Q66" s="27" t="s">
        <v>58</v>
      </c>
      <c r="R66" s="29">
        <f t="shared" si="33"/>
        <v>91529.195051076909</v>
      </c>
      <c r="S66" s="29">
        <f t="shared" si="34"/>
        <v>449909.21058965469</v>
      </c>
      <c r="T66" s="35">
        <f t="shared" si="35"/>
        <v>28.638428620037963</v>
      </c>
      <c r="U66" s="42">
        <v>0.86438699185239576</v>
      </c>
      <c r="V66" s="43">
        <f t="shared" si="47"/>
        <v>0.13561300814760424</v>
      </c>
      <c r="W66" s="29">
        <f t="shared" si="43"/>
        <v>388895.66914827767</v>
      </c>
      <c r="X66" s="29">
        <f t="shared" si="36"/>
        <v>1907718.1522138326</v>
      </c>
      <c r="Y66" s="35">
        <f t="shared" si="44"/>
        <v>20.842728390097285</v>
      </c>
      <c r="Z66" s="36">
        <f t="shared" si="45"/>
        <v>7.7957002299406781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8212</v>
      </c>
      <c r="E67" s="49">
        <v>86</v>
      </c>
      <c r="F67" s="3">
        <f t="shared" si="37"/>
        <v>1.0472479298587432E-2</v>
      </c>
      <c r="G67" s="2">
        <v>0.5</v>
      </c>
      <c r="H67" s="3">
        <f t="shared" si="38"/>
        <v>5.1026462560816423E-2</v>
      </c>
      <c r="I67" s="3">
        <f t="shared" si="39"/>
        <v>0.94897353743918356</v>
      </c>
      <c r="J67" s="5">
        <f t="shared" si="46"/>
        <v>88434.489184784965</v>
      </c>
      <c r="K67" s="5">
        <f t="shared" si="40"/>
        <v>4512.4991514723552</v>
      </c>
      <c r="L67" s="5">
        <f t="shared" si="41"/>
        <v>430891.19804524397</v>
      </c>
      <c r="M67" s="5">
        <f t="shared" si="32"/>
        <v>2171343.1085301433</v>
      </c>
      <c r="N67" s="33">
        <f t="shared" si="42"/>
        <v>24.553125466616251</v>
      </c>
      <c r="O67" s="4"/>
      <c r="Q67" s="27" t="s">
        <v>60</v>
      </c>
      <c r="R67" s="29">
        <f t="shared" si="33"/>
        <v>88434.489184784965</v>
      </c>
      <c r="S67" s="29">
        <f t="shared" si="34"/>
        <v>430891.19804524397</v>
      </c>
      <c r="T67" s="35">
        <f t="shared" si="35"/>
        <v>24.553125466616251</v>
      </c>
      <c r="U67" s="42">
        <v>0.82345390469096191</v>
      </c>
      <c r="V67" s="43">
        <f t="shared" si="47"/>
        <v>0.17654609530903809</v>
      </c>
      <c r="W67" s="29">
        <f t="shared" si="43"/>
        <v>354819.03952732275</v>
      </c>
      <c r="X67" s="29">
        <f t="shared" si="36"/>
        <v>1518822.4830655549</v>
      </c>
      <c r="Y67" s="35">
        <f t="shared" si="44"/>
        <v>17.174549172687101</v>
      </c>
      <c r="Z67" s="36">
        <f t="shared" si="45"/>
        <v>7.3785762939291502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6740</v>
      </c>
      <c r="E68" s="49">
        <v>112</v>
      </c>
      <c r="F68" s="3">
        <f t="shared" si="37"/>
        <v>1.661721068249258E-2</v>
      </c>
      <c r="G68" s="2">
        <v>0.5</v>
      </c>
      <c r="H68" s="3">
        <f t="shared" si="38"/>
        <v>7.9772079772079757E-2</v>
      </c>
      <c r="I68" s="3">
        <f t="shared" si="39"/>
        <v>0.92022792022792022</v>
      </c>
      <c r="J68" s="5">
        <f t="shared" si="46"/>
        <v>83921.990033312613</v>
      </c>
      <c r="K68" s="5">
        <f t="shared" si="40"/>
        <v>6694.6316835690959</v>
      </c>
      <c r="L68" s="5">
        <f t="shared" si="41"/>
        <v>402873.37095764029</v>
      </c>
      <c r="M68" s="5">
        <f t="shared" si="32"/>
        <v>1740451.9104848995</v>
      </c>
      <c r="N68" s="33">
        <f t="shared" si="42"/>
        <v>20.738925635510213</v>
      </c>
      <c r="O68" s="4"/>
      <c r="Q68" s="27" t="s">
        <v>62</v>
      </c>
      <c r="R68" s="29">
        <f t="shared" si="33"/>
        <v>83921.990033312613</v>
      </c>
      <c r="S68" s="29">
        <f t="shared" si="34"/>
        <v>402873.37095764029</v>
      </c>
      <c r="T68" s="35">
        <f t="shared" si="35"/>
        <v>20.738925635510213</v>
      </c>
      <c r="U68" s="42">
        <v>0.7557222850963411</v>
      </c>
      <c r="V68" s="43">
        <f t="shared" si="47"/>
        <v>0.2442777149036589</v>
      </c>
      <c r="W68" s="29">
        <f t="shared" si="43"/>
        <v>304460.38450457383</v>
      </c>
      <c r="X68" s="29">
        <f t="shared" si="36"/>
        <v>1164003.443538232</v>
      </c>
      <c r="Y68" s="35">
        <f t="shared" si="44"/>
        <v>13.870064843269136</v>
      </c>
      <c r="Z68" s="36">
        <f t="shared" si="45"/>
        <v>6.8688607922410778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4876</v>
      </c>
      <c r="E69" s="49">
        <v>122</v>
      </c>
      <c r="F69" s="3">
        <f t="shared" si="37"/>
        <v>2.5020508613617719E-2</v>
      </c>
      <c r="G69" s="2">
        <v>0.5</v>
      </c>
      <c r="H69" s="3">
        <f t="shared" si="38"/>
        <v>0.11773788843852538</v>
      </c>
      <c r="I69" s="3">
        <f t="shared" si="39"/>
        <v>0.8822621115614746</v>
      </c>
      <c r="J69" s="5">
        <f t="shared" si="46"/>
        <v>77227.358349743517</v>
      </c>
      <c r="K69" s="5">
        <f t="shared" si="40"/>
        <v>9092.5861017841235</v>
      </c>
      <c r="L69" s="5">
        <f t="shared" si="41"/>
        <v>363405.32649425732</v>
      </c>
      <c r="M69" s="5">
        <f t="shared" si="32"/>
        <v>1337578.5395272593</v>
      </c>
      <c r="N69" s="33">
        <f t="shared" si="42"/>
        <v>17.320008972334627</v>
      </c>
      <c r="O69" s="4"/>
      <c r="Q69" s="27" t="s">
        <v>64</v>
      </c>
      <c r="R69" s="29">
        <f t="shared" si="33"/>
        <v>77227.358349743517</v>
      </c>
      <c r="S69" s="29">
        <f t="shared" si="34"/>
        <v>363405.32649425732</v>
      </c>
      <c r="T69" s="35">
        <f t="shared" si="35"/>
        <v>17.320008972334627</v>
      </c>
      <c r="U69" s="42">
        <v>0.69850988448397933</v>
      </c>
      <c r="V69" s="43">
        <f t="shared" si="47"/>
        <v>0.30149011551602067</v>
      </c>
      <c r="W69" s="29">
        <f t="shared" si="43"/>
        <v>253842.21263036647</v>
      </c>
      <c r="X69" s="29">
        <f t="shared" si="36"/>
        <v>859543.05903365824</v>
      </c>
      <c r="Y69" s="35">
        <f t="shared" si="44"/>
        <v>11.130033156656754</v>
      </c>
      <c r="Z69" s="36">
        <f t="shared" si="45"/>
        <v>6.1899758156778724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3463</v>
      </c>
      <c r="E70" s="49">
        <v>111</v>
      </c>
      <c r="F70" s="3">
        <f t="shared" si="37"/>
        <v>3.205313312157089E-2</v>
      </c>
      <c r="G70" s="2">
        <v>0.5</v>
      </c>
      <c r="H70" s="3">
        <f t="shared" si="38"/>
        <v>0.14837588557679451</v>
      </c>
      <c r="I70" s="3">
        <f t="shared" si="39"/>
        <v>0.85162411442320551</v>
      </c>
      <c r="J70" s="5">
        <f t="shared" si="46"/>
        <v>68134.772247959394</v>
      </c>
      <c r="K70" s="5">
        <f t="shared" si="40"/>
        <v>10109.557170864178</v>
      </c>
      <c r="L70" s="5">
        <f t="shared" si="41"/>
        <v>315399.96831263654</v>
      </c>
      <c r="M70" s="5">
        <f t="shared" si="32"/>
        <v>974173.21303300187</v>
      </c>
      <c r="N70" s="33">
        <f t="shared" si="42"/>
        <v>14.297739331801727</v>
      </c>
      <c r="O70" s="4"/>
      <c r="Q70" s="27" t="s">
        <v>66</v>
      </c>
      <c r="R70" s="29">
        <f t="shared" si="33"/>
        <v>68134.772247959394</v>
      </c>
      <c r="S70" s="29">
        <f t="shared" si="34"/>
        <v>315399.96831263654</v>
      </c>
      <c r="T70" s="35">
        <f t="shared" si="35"/>
        <v>14.297739331801727</v>
      </c>
      <c r="U70" s="42">
        <v>0.67065690345363116</v>
      </c>
      <c r="V70" s="43">
        <f t="shared" si="47"/>
        <v>0.32934309654636884</v>
      </c>
      <c r="W70" s="29">
        <f t="shared" si="43"/>
        <v>211525.16609792621</v>
      </c>
      <c r="X70" s="29">
        <f t="shared" si="36"/>
        <v>605700.8464032918</v>
      </c>
      <c r="Y70" s="35">
        <f t="shared" si="44"/>
        <v>8.8897464014262155</v>
      </c>
      <c r="Z70" s="36">
        <f t="shared" si="45"/>
        <v>5.4079929303755119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1893</v>
      </c>
      <c r="E71" s="49">
        <v>124</v>
      </c>
      <c r="F71" s="3">
        <f t="shared" si="37"/>
        <v>6.550449022715267E-2</v>
      </c>
      <c r="G71" s="2">
        <v>0.5</v>
      </c>
      <c r="H71" s="3">
        <f t="shared" si="38"/>
        <v>0.28143440762596456</v>
      </c>
      <c r="I71" s="3">
        <f t="shared" si="39"/>
        <v>0.7185655923740355</v>
      </c>
      <c r="J71" s="5">
        <f t="shared" si="46"/>
        <v>58025.215077095221</v>
      </c>
      <c r="K71" s="5">
        <f t="shared" si="40"/>
        <v>16330.29203259148</v>
      </c>
      <c r="L71" s="5">
        <f t="shared" si="41"/>
        <v>249300.34530399743</v>
      </c>
      <c r="M71" s="5">
        <f>L71+M72</f>
        <v>658773.24472036527</v>
      </c>
      <c r="N71" s="33">
        <f t="shared" si="42"/>
        <v>11.353223660525618</v>
      </c>
      <c r="O71" s="4"/>
      <c r="Q71" s="27" t="s">
        <v>68</v>
      </c>
      <c r="R71" s="29">
        <f t="shared" si="33"/>
        <v>58025.215077095221</v>
      </c>
      <c r="S71" s="29">
        <f t="shared" si="34"/>
        <v>249300.34530399743</v>
      </c>
      <c r="T71" s="35">
        <f t="shared" si="35"/>
        <v>11.353223660525618</v>
      </c>
      <c r="U71" s="42">
        <v>0.63527807449444496</v>
      </c>
      <c r="V71" s="43">
        <f t="shared" si="47"/>
        <v>0.36472192550555504</v>
      </c>
      <c r="W71" s="29">
        <f t="shared" si="43"/>
        <v>158375.04333552372</v>
      </c>
      <c r="X71" s="29">
        <f>X72+W71</f>
        <v>394175.68030536559</v>
      </c>
      <c r="Y71" s="35">
        <f t="shared" si="44"/>
        <v>6.7931791339617433</v>
      </c>
      <c r="Z71" s="36">
        <f t="shared" si="45"/>
        <v>4.5600445265638747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1424</v>
      </c>
      <c r="E72" s="50">
        <v>145</v>
      </c>
      <c r="F72" s="17">
        <f t="shared" si="37"/>
        <v>0.10182584269662921</v>
      </c>
      <c r="G72" s="12"/>
      <c r="H72" s="17">
        <v>1</v>
      </c>
      <c r="I72" s="17">
        <f t="shared" si="39"/>
        <v>0</v>
      </c>
      <c r="J72" s="21">
        <f t="shared" si="46"/>
        <v>41694.923044503746</v>
      </c>
      <c r="K72" s="21">
        <f t="shared" si="40"/>
        <v>41694.923044503746</v>
      </c>
      <c r="L72" s="21">
        <f>K72/F72</f>
        <v>409472.89941636781</v>
      </c>
      <c r="M72" s="21">
        <f>L72</f>
        <v>409472.89941636781</v>
      </c>
      <c r="N72" s="34">
        <f t="shared" si="42"/>
        <v>9.8206896551724139</v>
      </c>
      <c r="O72" s="4"/>
      <c r="Q72" s="30" t="s">
        <v>69</v>
      </c>
      <c r="R72" s="31">
        <f t="shared" si="33"/>
        <v>41694.923044503746</v>
      </c>
      <c r="S72" s="31">
        <f t="shared" si="34"/>
        <v>409472.89941636781</v>
      </c>
      <c r="T72" s="38">
        <f t="shared" si="35"/>
        <v>9.8206896551724139</v>
      </c>
      <c r="U72" s="44">
        <v>0.57586384179742911</v>
      </c>
      <c r="V72" s="45">
        <f t="shared" si="47"/>
        <v>0.42413615820257089</v>
      </c>
      <c r="W72" s="31">
        <f t="shared" si="43"/>
        <v>235800.63696984184</v>
      </c>
      <c r="X72" s="31">
        <f>W72</f>
        <v>235800.63696984184</v>
      </c>
      <c r="Y72" s="38">
        <f t="shared" si="44"/>
        <v>5.655380073927855</v>
      </c>
      <c r="Z72" s="37">
        <f t="shared" si="45"/>
        <v>4.1653095812445589</v>
      </c>
    </row>
    <row r="73" spans="1:26" s="2" customFormat="1" ht="13.2" x14ac:dyDescent="0.25">
      <c r="B73" s="2" t="s">
        <v>70</v>
      </c>
      <c r="D73" s="25">
        <f>SUM(D54:D72)</f>
        <v>120405</v>
      </c>
      <c r="E73" s="25">
        <f>SUM(E54:E72)</f>
        <v>932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75.777428319182036</v>
      </c>
      <c r="F78" s="54">
        <f>$Y$4</f>
        <v>68.322931088725909</v>
      </c>
      <c r="G78" s="54">
        <f>E78-F78</f>
        <v>7.454497230456127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84.566399755424086</v>
      </c>
      <c r="F79" s="54">
        <f>$Y$29</f>
        <v>73.781996906577689</v>
      </c>
      <c r="G79" s="54">
        <f t="shared" ref="G79:G80" si="48">E79-F79</f>
        <v>10.784402848846398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80.046697076915265</v>
      </c>
      <c r="F80" s="54">
        <f>$Y$54</f>
        <v>70.188106353833206</v>
      </c>
      <c r="G80" s="54">
        <f t="shared" si="48"/>
        <v>9.8585907230820595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2026-01-22T06:43:03Z</dcterms:modified>
  <cp:category/>
  <cp:contentStatus/>
</cp:coreProperties>
</file>