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71438819-3A0D-4DF8-9495-109AC71A8EB0}" xr6:coauthVersionLast="47" xr6:coauthVersionMax="47" xr10:uidLastSave="{00000000-0000-0000-0000-000000000000}"/>
  <bookViews>
    <workbookView xWindow="-108" yWindow="-108" windowWidth="23256" windowHeight="12456" firstSheet="1" activeTab="12" xr2:uid="{00000000-000D-0000-FFFF-FFFF00000000}"/>
  </bookViews>
  <sheets>
    <sheet name="2556" sheetId="1" r:id="rId1"/>
    <sheet name="2557" sheetId="5" r:id="rId2"/>
    <sheet name="2558" sheetId="6" r:id="rId3"/>
    <sheet name="2559" sheetId="7" r:id="rId4"/>
    <sheet name="2560" sheetId="8" r:id="rId5"/>
    <sheet name="2561" sheetId="9" r:id="rId6"/>
    <sheet name="2562" sheetId="10" r:id="rId7"/>
    <sheet name="2563" sheetId="11" r:id="rId8"/>
    <sheet name="2564" sheetId="12" r:id="rId9"/>
    <sheet name="2565" sheetId="13" r:id="rId10"/>
    <sheet name="2566" sheetId="14" r:id="rId11"/>
    <sheet name="2567" sheetId="15" r:id="rId12"/>
    <sheet name="2568" sheetId="16" r:id="rId13"/>
  </sheets>
  <externalReferences>
    <externalReference r:id="rId14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6" l="1"/>
  <c r="I72" i="16"/>
  <c r="F72" i="16"/>
  <c r="V71" i="16"/>
  <c r="V70" i="16"/>
  <c r="F70" i="16"/>
  <c r="H70" i="16" s="1"/>
  <c r="I70" i="16" s="1"/>
  <c r="V69" i="16"/>
  <c r="F69" i="16"/>
  <c r="H69" i="16" s="1"/>
  <c r="I69" i="16" s="1"/>
  <c r="V68" i="16"/>
  <c r="F68" i="16"/>
  <c r="H68" i="16" s="1"/>
  <c r="I68" i="16" s="1"/>
  <c r="V67" i="16"/>
  <c r="F67" i="16"/>
  <c r="H67" i="16" s="1"/>
  <c r="I67" i="16" s="1"/>
  <c r="V66" i="16"/>
  <c r="V65" i="16"/>
  <c r="V64" i="16"/>
  <c r="F64" i="16"/>
  <c r="H64" i="16" s="1"/>
  <c r="I64" i="16" s="1"/>
  <c r="V63" i="16"/>
  <c r="F63" i="16"/>
  <c r="H63" i="16" s="1"/>
  <c r="I63" i="16" s="1"/>
  <c r="V62" i="16"/>
  <c r="V61" i="16"/>
  <c r="V60" i="16"/>
  <c r="F60" i="16"/>
  <c r="H60" i="16" s="1"/>
  <c r="I60" i="16" s="1"/>
  <c r="V59" i="16"/>
  <c r="F59" i="16"/>
  <c r="H59" i="16" s="1"/>
  <c r="I59" i="16" s="1"/>
  <c r="V58" i="16"/>
  <c r="V57" i="16"/>
  <c r="V56" i="16"/>
  <c r="F56" i="16"/>
  <c r="H56" i="16" s="1"/>
  <c r="I56" i="16" s="1"/>
  <c r="V55" i="16"/>
  <c r="V54" i="16"/>
  <c r="R54" i="16"/>
  <c r="E48" i="16"/>
  <c r="D48" i="16"/>
  <c r="V47" i="16"/>
  <c r="I47" i="16"/>
  <c r="F47" i="16"/>
  <c r="V46" i="16"/>
  <c r="F46" i="16"/>
  <c r="H46" i="16" s="1"/>
  <c r="I46" i="16" s="1"/>
  <c r="V45" i="16"/>
  <c r="F45" i="16"/>
  <c r="H45" i="16" s="1"/>
  <c r="I45" i="16" s="1"/>
  <c r="V44" i="16"/>
  <c r="F44" i="16"/>
  <c r="H44" i="16" s="1"/>
  <c r="I44" i="16" s="1"/>
  <c r="V43" i="16"/>
  <c r="F43" i="16"/>
  <c r="H43" i="16" s="1"/>
  <c r="I43" i="16" s="1"/>
  <c r="V42" i="16"/>
  <c r="H42" i="16"/>
  <c r="I42" i="16" s="1"/>
  <c r="F42" i="16"/>
  <c r="V41" i="16"/>
  <c r="F41" i="16"/>
  <c r="H41" i="16" s="1"/>
  <c r="I41" i="16" s="1"/>
  <c r="V40" i="16"/>
  <c r="F40" i="16"/>
  <c r="H40" i="16" s="1"/>
  <c r="I40" i="16" s="1"/>
  <c r="V39" i="16"/>
  <c r="F39" i="16"/>
  <c r="H39" i="16" s="1"/>
  <c r="I39" i="16" s="1"/>
  <c r="V38" i="16"/>
  <c r="F38" i="16"/>
  <c r="H38" i="16" s="1"/>
  <c r="I38" i="16" s="1"/>
  <c r="V37" i="16"/>
  <c r="F37" i="16"/>
  <c r="H37" i="16" s="1"/>
  <c r="I37" i="16" s="1"/>
  <c r="V36" i="16"/>
  <c r="F36" i="16"/>
  <c r="H36" i="16" s="1"/>
  <c r="I36" i="16" s="1"/>
  <c r="V35" i="16"/>
  <c r="F35" i="16"/>
  <c r="H35" i="16" s="1"/>
  <c r="I35" i="16" s="1"/>
  <c r="V34" i="16"/>
  <c r="F34" i="16"/>
  <c r="H34" i="16" s="1"/>
  <c r="I34" i="16" s="1"/>
  <c r="V33" i="16"/>
  <c r="H33" i="16"/>
  <c r="I33" i="16" s="1"/>
  <c r="F33" i="16"/>
  <c r="V32" i="16"/>
  <c r="F32" i="16"/>
  <c r="H32" i="16" s="1"/>
  <c r="I32" i="16" s="1"/>
  <c r="V31" i="16"/>
  <c r="F31" i="16"/>
  <c r="H31" i="16" s="1"/>
  <c r="I31" i="16" s="1"/>
  <c r="V30" i="16"/>
  <c r="H30" i="16"/>
  <c r="I30" i="16" s="1"/>
  <c r="F30" i="16"/>
  <c r="V29" i="16"/>
  <c r="R29" i="16"/>
  <c r="K29" i="16"/>
  <c r="H29" i="16"/>
  <c r="I29" i="16" s="1"/>
  <c r="J30" i="16" s="1"/>
  <c r="R30" i="16" s="1"/>
  <c r="F29" i="16"/>
  <c r="E23" i="16"/>
  <c r="D23" i="16"/>
  <c r="V22" i="16"/>
  <c r="I22" i="16"/>
  <c r="F22" i="16"/>
  <c r="V21" i="16"/>
  <c r="F21" i="16"/>
  <c r="H21" i="16" s="1"/>
  <c r="I21" i="16" s="1"/>
  <c r="V20" i="16"/>
  <c r="F20" i="16"/>
  <c r="H20" i="16" s="1"/>
  <c r="I20" i="16" s="1"/>
  <c r="V19" i="16"/>
  <c r="F19" i="16"/>
  <c r="H19" i="16" s="1"/>
  <c r="I19" i="16" s="1"/>
  <c r="V18" i="16"/>
  <c r="H18" i="16"/>
  <c r="I18" i="16" s="1"/>
  <c r="F18" i="16"/>
  <c r="V17" i="16"/>
  <c r="F17" i="16"/>
  <c r="H17" i="16" s="1"/>
  <c r="I17" i="16" s="1"/>
  <c r="V16" i="16"/>
  <c r="F16" i="16"/>
  <c r="H16" i="16" s="1"/>
  <c r="I16" i="16" s="1"/>
  <c r="V15" i="16"/>
  <c r="F15" i="16"/>
  <c r="H15" i="16" s="1"/>
  <c r="I15" i="16" s="1"/>
  <c r="V14" i="16"/>
  <c r="F14" i="16"/>
  <c r="H14" i="16" s="1"/>
  <c r="I14" i="16" s="1"/>
  <c r="V13" i="16"/>
  <c r="F13" i="16"/>
  <c r="H13" i="16" s="1"/>
  <c r="I13" i="16" s="1"/>
  <c r="V12" i="16"/>
  <c r="H12" i="16"/>
  <c r="I12" i="16" s="1"/>
  <c r="F12" i="16"/>
  <c r="V11" i="16"/>
  <c r="F11" i="16"/>
  <c r="H11" i="16" s="1"/>
  <c r="I11" i="16" s="1"/>
  <c r="V10" i="16"/>
  <c r="F10" i="16"/>
  <c r="H10" i="16" s="1"/>
  <c r="I10" i="16" s="1"/>
  <c r="V9" i="16"/>
  <c r="H9" i="16"/>
  <c r="I9" i="16" s="1"/>
  <c r="F9" i="16"/>
  <c r="V8" i="16"/>
  <c r="F8" i="16"/>
  <c r="H8" i="16" s="1"/>
  <c r="I8" i="16" s="1"/>
  <c r="V7" i="16"/>
  <c r="F7" i="16"/>
  <c r="H7" i="16" s="1"/>
  <c r="I7" i="16" s="1"/>
  <c r="V6" i="16"/>
  <c r="F6" i="16"/>
  <c r="H6" i="16" s="1"/>
  <c r="I6" i="16" s="1"/>
  <c r="V5" i="16"/>
  <c r="F5" i="16"/>
  <c r="H5" i="16" s="1"/>
  <c r="I5" i="16" s="1"/>
  <c r="V4" i="16"/>
  <c r="R4" i="16"/>
  <c r="H4" i="16"/>
  <c r="K4" i="16" s="1"/>
  <c r="F4" i="16"/>
  <c r="V72" i="15"/>
  <c r="I72" i="15"/>
  <c r="F72" i="15"/>
  <c r="V71" i="15"/>
  <c r="V70" i="15"/>
  <c r="F70" i="15"/>
  <c r="H70" i="15" s="1"/>
  <c r="I70" i="15" s="1"/>
  <c r="V69" i="15"/>
  <c r="V68" i="15"/>
  <c r="F68" i="15"/>
  <c r="H68" i="15" s="1"/>
  <c r="I68" i="15" s="1"/>
  <c r="V67" i="15"/>
  <c r="V66" i="15"/>
  <c r="V65" i="15"/>
  <c r="V64" i="15"/>
  <c r="V63" i="15"/>
  <c r="V62" i="15"/>
  <c r="F62" i="15"/>
  <c r="H62" i="15" s="1"/>
  <c r="I62" i="15" s="1"/>
  <c r="V61" i="15"/>
  <c r="V60" i="15"/>
  <c r="V59" i="15"/>
  <c r="V58" i="15"/>
  <c r="V57" i="15"/>
  <c r="V56" i="15"/>
  <c r="F56" i="15"/>
  <c r="H56" i="15" s="1"/>
  <c r="I56" i="15" s="1"/>
  <c r="V55" i="15"/>
  <c r="V54" i="15"/>
  <c r="R54" i="15"/>
  <c r="E48" i="15"/>
  <c r="D48" i="15"/>
  <c r="V47" i="15"/>
  <c r="I47" i="15"/>
  <c r="F47" i="15"/>
  <c r="V46" i="15"/>
  <c r="F46" i="15"/>
  <c r="H46" i="15" s="1"/>
  <c r="I46" i="15" s="1"/>
  <c r="V45" i="15"/>
  <c r="F45" i="15"/>
  <c r="H45" i="15" s="1"/>
  <c r="I45" i="15" s="1"/>
  <c r="V44" i="15"/>
  <c r="F44" i="15"/>
  <c r="H44" i="15" s="1"/>
  <c r="I44" i="15" s="1"/>
  <c r="V43" i="15"/>
  <c r="F43" i="15"/>
  <c r="H43" i="15" s="1"/>
  <c r="I43" i="15" s="1"/>
  <c r="V42" i="15"/>
  <c r="F42" i="15"/>
  <c r="H42" i="15" s="1"/>
  <c r="I42" i="15" s="1"/>
  <c r="V41" i="15"/>
  <c r="F41" i="15"/>
  <c r="H41" i="15" s="1"/>
  <c r="I41" i="15" s="1"/>
  <c r="V40" i="15"/>
  <c r="F40" i="15"/>
  <c r="H40" i="15" s="1"/>
  <c r="I40" i="15" s="1"/>
  <c r="V39" i="15"/>
  <c r="F39" i="15"/>
  <c r="H39" i="15" s="1"/>
  <c r="I39" i="15" s="1"/>
  <c r="V38" i="15"/>
  <c r="H38" i="15"/>
  <c r="I38" i="15" s="1"/>
  <c r="F38" i="15"/>
  <c r="V37" i="15"/>
  <c r="F37" i="15"/>
  <c r="H37" i="15" s="1"/>
  <c r="I37" i="15" s="1"/>
  <c r="V36" i="15"/>
  <c r="F36" i="15"/>
  <c r="H36" i="15" s="1"/>
  <c r="I36" i="15" s="1"/>
  <c r="V35" i="15"/>
  <c r="F35" i="15"/>
  <c r="H35" i="15" s="1"/>
  <c r="I35" i="15" s="1"/>
  <c r="V34" i="15"/>
  <c r="F34" i="15"/>
  <c r="H34" i="15" s="1"/>
  <c r="I34" i="15" s="1"/>
  <c r="V33" i="15"/>
  <c r="F33" i="15"/>
  <c r="H33" i="15" s="1"/>
  <c r="I33" i="15" s="1"/>
  <c r="V32" i="15"/>
  <c r="F32" i="15"/>
  <c r="H32" i="15" s="1"/>
  <c r="I32" i="15" s="1"/>
  <c r="V31" i="15"/>
  <c r="F31" i="15"/>
  <c r="H31" i="15" s="1"/>
  <c r="I31" i="15" s="1"/>
  <c r="V30" i="15"/>
  <c r="F30" i="15"/>
  <c r="H30" i="15" s="1"/>
  <c r="I30" i="15" s="1"/>
  <c r="V29" i="15"/>
  <c r="R29" i="15"/>
  <c r="F29" i="15"/>
  <c r="H29" i="15" s="1"/>
  <c r="E23" i="15"/>
  <c r="D23" i="15"/>
  <c r="V22" i="15"/>
  <c r="I22" i="15"/>
  <c r="F22" i="15"/>
  <c r="V21" i="15"/>
  <c r="H21" i="15"/>
  <c r="I21" i="15" s="1"/>
  <c r="F21" i="15"/>
  <c r="V20" i="15"/>
  <c r="H20" i="15"/>
  <c r="I20" i="15" s="1"/>
  <c r="F20" i="15"/>
  <c r="V19" i="15"/>
  <c r="F19" i="15"/>
  <c r="H19" i="15" s="1"/>
  <c r="I19" i="15" s="1"/>
  <c r="V18" i="15"/>
  <c r="I18" i="15"/>
  <c r="H18" i="15"/>
  <c r="F18" i="15"/>
  <c r="V17" i="15"/>
  <c r="H17" i="15"/>
  <c r="I17" i="15" s="1"/>
  <c r="F17" i="15"/>
  <c r="V16" i="15"/>
  <c r="H16" i="15"/>
  <c r="I16" i="15" s="1"/>
  <c r="F16" i="15"/>
  <c r="V15" i="15"/>
  <c r="F15" i="15"/>
  <c r="H15" i="15" s="1"/>
  <c r="I15" i="15" s="1"/>
  <c r="V14" i="15"/>
  <c r="F14" i="15"/>
  <c r="H14" i="15" s="1"/>
  <c r="I14" i="15" s="1"/>
  <c r="V13" i="15"/>
  <c r="F13" i="15"/>
  <c r="H13" i="15" s="1"/>
  <c r="I13" i="15" s="1"/>
  <c r="V12" i="15"/>
  <c r="F12" i="15"/>
  <c r="H12" i="15" s="1"/>
  <c r="I12" i="15" s="1"/>
  <c r="V11" i="15"/>
  <c r="H11" i="15"/>
  <c r="I11" i="15" s="1"/>
  <c r="F11" i="15"/>
  <c r="V10" i="15"/>
  <c r="F10" i="15"/>
  <c r="H10" i="15" s="1"/>
  <c r="I10" i="15" s="1"/>
  <c r="V9" i="15"/>
  <c r="H9" i="15"/>
  <c r="I9" i="15" s="1"/>
  <c r="F9" i="15"/>
  <c r="V8" i="15"/>
  <c r="H8" i="15"/>
  <c r="I8" i="15" s="1"/>
  <c r="F8" i="15"/>
  <c r="V7" i="15"/>
  <c r="H7" i="15"/>
  <c r="I7" i="15" s="1"/>
  <c r="F7" i="15"/>
  <c r="V6" i="15"/>
  <c r="F6" i="15"/>
  <c r="H6" i="15" s="1"/>
  <c r="I6" i="15" s="1"/>
  <c r="V5" i="15"/>
  <c r="F5" i="15"/>
  <c r="H5" i="15" s="1"/>
  <c r="I5" i="15" s="1"/>
  <c r="V4" i="15"/>
  <c r="R4" i="15"/>
  <c r="F4" i="15"/>
  <c r="H4" i="15" s="1"/>
  <c r="V72" i="14"/>
  <c r="I72" i="14"/>
  <c r="E72" i="14"/>
  <c r="V71" i="14"/>
  <c r="E71" i="14"/>
  <c r="V70" i="14"/>
  <c r="E70" i="14"/>
  <c r="V69" i="14"/>
  <c r="E69" i="14"/>
  <c r="V68" i="14"/>
  <c r="E68" i="14"/>
  <c r="V67" i="14"/>
  <c r="E67" i="14"/>
  <c r="V66" i="14"/>
  <c r="E66" i="14"/>
  <c r="V65" i="14"/>
  <c r="E65" i="14"/>
  <c r="V64" i="14"/>
  <c r="E64" i="14"/>
  <c r="V63" i="14"/>
  <c r="E63" i="14"/>
  <c r="V62" i="14"/>
  <c r="E62" i="14"/>
  <c r="V61" i="14"/>
  <c r="E61" i="14"/>
  <c r="V60" i="14"/>
  <c r="E60" i="14"/>
  <c r="V59" i="14"/>
  <c r="E59" i="14"/>
  <c r="V58" i="14"/>
  <c r="E58" i="14"/>
  <c r="V57" i="14"/>
  <c r="E57" i="14"/>
  <c r="V56" i="14"/>
  <c r="E56" i="14"/>
  <c r="V55" i="14"/>
  <c r="E55" i="14"/>
  <c r="V54" i="14"/>
  <c r="R54" i="14"/>
  <c r="E54" i="14"/>
  <c r="E48" i="14"/>
  <c r="V47" i="14"/>
  <c r="I47" i="14"/>
  <c r="V46" i="14"/>
  <c r="V45" i="14"/>
  <c r="V44" i="14"/>
  <c r="V43" i="14"/>
  <c r="V42" i="14"/>
  <c r="V41" i="14"/>
  <c r="V40" i="14"/>
  <c r="V39" i="14"/>
  <c r="V38" i="14"/>
  <c r="V37" i="14"/>
  <c r="V36" i="14"/>
  <c r="V35" i="14"/>
  <c r="V34" i="14"/>
  <c r="V33" i="14"/>
  <c r="V32" i="14"/>
  <c r="V31" i="14"/>
  <c r="V30" i="14"/>
  <c r="V29" i="14"/>
  <c r="R29" i="14"/>
  <c r="E23" i="14"/>
  <c r="D23" i="14"/>
  <c r="V22" i="14"/>
  <c r="I22" i="14"/>
  <c r="F22" i="14"/>
  <c r="V21" i="14"/>
  <c r="F21" i="14"/>
  <c r="H21" i="14" s="1"/>
  <c r="I21" i="14" s="1"/>
  <c r="V20" i="14"/>
  <c r="F20" i="14"/>
  <c r="H20" i="14" s="1"/>
  <c r="I20" i="14" s="1"/>
  <c r="V19" i="14"/>
  <c r="F19" i="14"/>
  <c r="H19" i="14" s="1"/>
  <c r="I19" i="14" s="1"/>
  <c r="V18" i="14"/>
  <c r="F18" i="14"/>
  <c r="H18" i="14" s="1"/>
  <c r="I18" i="14" s="1"/>
  <c r="V17" i="14"/>
  <c r="F17" i="14"/>
  <c r="H17" i="14" s="1"/>
  <c r="I17" i="14" s="1"/>
  <c r="V16" i="14"/>
  <c r="F16" i="14"/>
  <c r="H16" i="14" s="1"/>
  <c r="I16" i="14" s="1"/>
  <c r="V15" i="14"/>
  <c r="F15" i="14"/>
  <c r="H15" i="14" s="1"/>
  <c r="I15" i="14" s="1"/>
  <c r="V14" i="14"/>
  <c r="F14" i="14"/>
  <c r="H14" i="14" s="1"/>
  <c r="I14" i="14" s="1"/>
  <c r="V13" i="14"/>
  <c r="F13" i="14"/>
  <c r="H13" i="14" s="1"/>
  <c r="I13" i="14" s="1"/>
  <c r="V12" i="14"/>
  <c r="H12" i="14"/>
  <c r="I12" i="14" s="1"/>
  <c r="F12" i="14"/>
  <c r="V11" i="14"/>
  <c r="F11" i="14"/>
  <c r="H11" i="14" s="1"/>
  <c r="I11" i="14" s="1"/>
  <c r="V10" i="14"/>
  <c r="F10" i="14"/>
  <c r="H10" i="14" s="1"/>
  <c r="I10" i="14" s="1"/>
  <c r="V9" i="14"/>
  <c r="F9" i="14"/>
  <c r="H9" i="14" s="1"/>
  <c r="I9" i="14" s="1"/>
  <c r="V8" i="14"/>
  <c r="F8" i="14"/>
  <c r="H8" i="14" s="1"/>
  <c r="I8" i="14" s="1"/>
  <c r="V7" i="14"/>
  <c r="F7" i="14"/>
  <c r="H7" i="14" s="1"/>
  <c r="I7" i="14" s="1"/>
  <c r="V6" i="14"/>
  <c r="F6" i="14"/>
  <c r="H6" i="14" s="1"/>
  <c r="I6" i="14" s="1"/>
  <c r="V5" i="14"/>
  <c r="F5" i="14"/>
  <c r="H5" i="14" s="1"/>
  <c r="I5" i="14" s="1"/>
  <c r="V4" i="14"/>
  <c r="R4" i="14"/>
  <c r="F4" i="14"/>
  <c r="H4" i="14" s="1"/>
  <c r="I4" i="14" s="1"/>
  <c r="J5" i="14" s="1"/>
  <c r="D29" i="13" a="1"/>
  <c r="D29" i="13" s="1"/>
  <c r="D48" i="13" s="1"/>
  <c r="D48" i="12"/>
  <c r="D48" i="11"/>
  <c r="D48" i="10"/>
  <c r="D48" i="9"/>
  <c r="D48" i="8"/>
  <c r="D48" i="7"/>
  <c r="D48" i="6"/>
  <c r="F44" i="10"/>
  <c r="H44" i="10" s="1"/>
  <c r="I44" i="10" s="1"/>
  <c r="F47" i="6"/>
  <c r="E48" i="5"/>
  <c r="V72" i="13"/>
  <c r="I72" i="13"/>
  <c r="E72" i="13"/>
  <c r="V71" i="13"/>
  <c r="D71" i="13"/>
  <c r="V70" i="13"/>
  <c r="D70" i="13"/>
  <c r="V69" i="13"/>
  <c r="V68" i="13"/>
  <c r="E68" i="13"/>
  <c r="V67" i="13"/>
  <c r="D67" i="13"/>
  <c r="V66" i="13"/>
  <c r="D66" i="13"/>
  <c r="V65" i="13"/>
  <c r="V64" i="13"/>
  <c r="E64" i="13"/>
  <c r="V63" i="13"/>
  <c r="D63" i="13"/>
  <c r="V62" i="13"/>
  <c r="D62" i="13"/>
  <c r="V61" i="13"/>
  <c r="V60" i="13"/>
  <c r="E60" i="13"/>
  <c r="V59" i="13"/>
  <c r="D59" i="13"/>
  <c r="V58" i="13"/>
  <c r="D58" i="13"/>
  <c r="V57" i="13"/>
  <c r="V56" i="13"/>
  <c r="E56" i="13"/>
  <c r="V55" i="13"/>
  <c r="D55" i="13"/>
  <c r="V54" i="13"/>
  <c r="R54" i="13"/>
  <c r="V47" i="13"/>
  <c r="I47" i="13"/>
  <c r="F47" i="13"/>
  <c r="V46" i="13"/>
  <c r="F46" i="13"/>
  <c r="H46" i="13" s="1"/>
  <c r="I46" i="13" s="1"/>
  <c r="V45" i="13"/>
  <c r="F45" i="13"/>
  <c r="H45" i="13" s="1"/>
  <c r="I45" i="13" s="1"/>
  <c r="V44" i="13"/>
  <c r="F44" i="13"/>
  <c r="H44" i="13" s="1"/>
  <c r="I44" i="13" s="1"/>
  <c r="V43" i="13"/>
  <c r="F43" i="13"/>
  <c r="H43" i="13" s="1"/>
  <c r="I43" i="13" s="1"/>
  <c r="V42" i="13"/>
  <c r="F42" i="13"/>
  <c r="H42" i="13" s="1"/>
  <c r="I42" i="13" s="1"/>
  <c r="V41" i="13"/>
  <c r="F41" i="13"/>
  <c r="H41" i="13" s="1"/>
  <c r="I41" i="13" s="1"/>
  <c r="V40" i="13"/>
  <c r="F40" i="13"/>
  <c r="H40" i="13" s="1"/>
  <c r="I40" i="13" s="1"/>
  <c r="V39" i="13"/>
  <c r="F39" i="13"/>
  <c r="H39" i="13" s="1"/>
  <c r="I39" i="13" s="1"/>
  <c r="V38" i="13"/>
  <c r="F38" i="13"/>
  <c r="H38" i="13" s="1"/>
  <c r="I38" i="13" s="1"/>
  <c r="V37" i="13"/>
  <c r="F37" i="13"/>
  <c r="H37" i="13" s="1"/>
  <c r="I37" i="13" s="1"/>
  <c r="V36" i="13"/>
  <c r="F36" i="13"/>
  <c r="H36" i="13" s="1"/>
  <c r="I36" i="13" s="1"/>
  <c r="V35" i="13"/>
  <c r="F35" i="13"/>
  <c r="H35" i="13" s="1"/>
  <c r="I35" i="13" s="1"/>
  <c r="V34" i="13"/>
  <c r="F34" i="13"/>
  <c r="H34" i="13" s="1"/>
  <c r="I34" i="13" s="1"/>
  <c r="V33" i="13"/>
  <c r="F33" i="13"/>
  <c r="H33" i="13" s="1"/>
  <c r="I33" i="13" s="1"/>
  <c r="V32" i="13"/>
  <c r="F32" i="13"/>
  <c r="H32" i="13" s="1"/>
  <c r="I32" i="13" s="1"/>
  <c r="V31" i="13"/>
  <c r="F31" i="13"/>
  <c r="H31" i="13" s="1"/>
  <c r="I31" i="13" s="1"/>
  <c r="V30" i="13"/>
  <c r="F30" i="13"/>
  <c r="H30" i="13" s="1"/>
  <c r="I30" i="13" s="1"/>
  <c r="V29" i="13"/>
  <c r="R29" i="13"/>
  <c r="V22" i="13"/>
  <c r="I22" i="13"/>
  <c r="F22" i="13"/>
  <c r="V21" i="13"/>
  <c r="V20" i="13"/>
  <c r="V19" i="13"/>
  <c r="V18" i="13"/>
  <c r="F18" i="13"/>
  <c r="H18" i="13" s="1"/>
  <c r="I18" i="13" s="1"/>
  <c r="V17" i="13"/>
  <c r="V16" i="13"/>
  <c r="F16" i="13"/>
  <c r="H16" i="13" s="1"/>
  <c r="I16" i="13" s="1"/>
  <c r="V15" i="13"/>
  <c r="V14" i="13"/>
  <c r="F14" i="13"/>
  <c r="H14" i="13" s="1"/>
  <c r="I14" i="13" s="1"/>
  <c r="V13" i="13"/>
  <c r="V12" i="13"/>
  <c r="F12" i="13"/>
  <c r="H12" i="13" s="1"/>
  <c r="I12" i="13" s="1"/>
  <c r="V11" i="13"/>
  <c r="V10" i="13"/>
  <c r="F10" i="13"/>
  <c r="H10" i="13" s="1"/>
  <c r="I10" i="13" s="1"/>
  <c r="V9" i="13"/>
  <c r="V8" i="13"/>
  <c r="F8" i="13"/>
  <c r="H8" i="13" s="1"/>
  <c r="I8" i="13" s="1"/>
  <c r="V7" i="13"/>
  <c r="V6" i="13"/>
  <c r="F6" i="13"/>
  <c r="H6" i="13" s="1"/>
  <c r="I6" i="13" s="1"/>
  <c r="V5" i="13"/>
  <c r="V4" i="13"/>
  <c r="R4" i="13"/>
  <c r="V72" i="12"/>
  <c r="I72" i="12"/>
  <c r="V71" i="12"/>
  <c r="V70" i="12"/>
  <c r="V69" i="12"/>
  <c r="V68" i="12"/>
  <c r="D68" i="12"/>
  <c r="V67" i="12"/>
  <c r="V66" i="12"/>
  <c r="V65" i="12"/>
  <c r="V64" i="12"/>
  <c r="V63" i="12"/>
  <c r="V62" i="12"/>
  <c r="V61" i="12"/>
  <c r="V60" i="12"/>
  <c r="V59" i="12"/>
  <c r="V58" i="12"/>
  <c r="V57" i="12"/>
  <c r="E57" i="12"/>
  <c r="V56" i="12"/>
  <c r="V55" i="12"/>
  <c r="V54" i="12"/>
  <c r="R54" i="12"/>
  <c r="V47" i="12"/>
  <c r="I47" i="12"/>
  <c r="V46" i="12"/>
  <c r="F46" i="12"/>
  <c r="H46" i="12" s="1"/>
  <c r="I46" i="12" s="1"/>
  <c r="V45" i="12"/>
  <c r="V44" i="12"/>
  <c r="F44" i="12"/>
  <c r="H44" i="12" s="1"/>
  <c r="I44" i="12" s="1"/>
  <c r="V43" i="12"/>
  <c r="V42" i="12"/>
  <c r="V41" i="12"/>
  <c r="V40" i="12"/>
  <c r="F40" i="12"/>
  <c r="H40" i="12" s="1"/>
  <c r="I40" i="12" s="1"/>
  <c r="V39" i="12"/>
  <c r="V38" i="12"/>
  <c r="F38" i="12"/>
  <c r="H38" i="12" s="1"/>
  <c r="I38" i="12" s="1"/>
  <c r="V37" i="12"/>
  <c r="V36" i="12"/>
  <c r="V35" i="12"/>
  <c r="V34" i="12"/>
  <c r="V33" i="12"/>
  <c r="V32" i="12"/>
  <c r="F32" i="12"/>
  <c r="H32" i="12" s="1"/>
  <c r="I32" i="12" s="1"/>
  <c r="V31" i="12"/>
  <c r="V30" i="12"/>
  <c r="V29" i="12"/>
  <c r="R29" i="12"/>
  <c r="V22" i="12"/>
  <c r="I22" i="12"/>
  <c r="V21" i="12"/>
  <c r="V20" i="12"/>
  <c r="V19" i="12"/>
  <c r="V18" i="12"/>
  <c r="V17" i="12"/>
  <c r="F17" i="12"/>
  <c r="H17" i="12" s="1"/>
  <c r="I17" i="12" s="1"/>
  <c r="V16" i="12"/>
  <c r="V15" i="12"/>
  <c r="V14" i="12"/>
  <c r="V13" i="12"/>
  <c r="V12" i="12"/>
  <c r="V11" i="12"/>
  <c r="V10" i="12"/>
  <c r="V9" i="12"/>
  <c r="F9" i="12"/>
  <c r="H9" i="12" s="1"/>
  <c r="I9" i="12" s="1"/>
  <c r="V8" i="12"/>
  <c r="V7" i="12"/>
  <c r="V6" i="12"/>
  <c r="V5" i="12"/>
  <c r="V4" i="12"/>
  <c r="R4" i="12"/>
  <c r="V72" i="11"/>
  <c r="I72" i="11"/>
  <c r="E72" i="11"/>
  <c r="D72" i="11"/>
  <c r="V71" i="11"/>
  <c r="E71" i="11"/>
  <c r="D71" i="11"/>
  <c r="V70" i="11"/>
  <c r="D70" i="11"/>
  <c r="V69" i="11"/>
  <c r="E69" i="11"/>
  <c r="V68" i="11"/>
  <c r="E68" i="11"/>
  <c r="D68" i="11"/>
  <c r="V67" i="11"/>
  <c r="E67" i="11"/>
  <c r="D67" i="11"/>
  <c r="V66" i="11"/>
  <c r="D66" i="11"/>
  <c r="V65" i="11"/>
  <c r="E65" i="11"/>
  <c r="V64" i="11"/>
  <c r="E64" i="11"/>
  <c r="D64" i="11"/>
  <c r="V63" i="11"/>
  <c r="E63" i="11"/>
  <c r="D63" i="11"/>
  <c r="V62" i="11"/>
  <c r="D62" i="11"/>
  <c r="V61" i="11"/>
  <c r="E61" i="11"/>
  <c r="V60" i="11"/>
  <c r="E60" i="11"/>
  <c r="D60" i="11"/>
  <c r="V59" i="11"/>
  <c r="E59" i="11"/>
  <c r="D59" i="11"/>
  <c r="V58" i="11"/>
  <c r="D58" i="11"/>
  <c r="V57" i="11"/>
  <c r="E57" i="11"/>
  <c r="V56" i="11"/>
  <c r="E56" i="11"/>
  <c r="D56" i="11"/>
  <c r="V55" i="11"/>
  <c r="E55" i="11"/>
  <c r="D55" i="11"/>
  <c r="V54" i="11"/>
  <c r="R54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V22" i="11"/>
  <c r="I22" i="11"/>
  <c r="F22" i="11"/>
  <c r="V21" i="11"/>
  <c r="V20" i="11"/>
  <c r="F20" i="11"/>
  <c r="H20" i="11" s="1"/>
  <c r="I20" i="11" s="1"/>
  <c r="V19" i="11"/>
  <c r="V18" i="11"/>
  <c r="F18" i="11"/>
  <c r="H18" i="11" s="1"/>
  <c r="I18" i="11" s="1"/>
  <c r="V17" i="11"/>
  <c r="V16" i="11"/>
  <c r="F16" i="11"/>
  <c r="H16" i="11" s="1"/>
  <c r="I16" i="11" s="1"/>
  <c r="V15" i="11"/>
  <c r="V14" i="11"/>
  <c r="F14" i="11"/>
  <c r="H14" i="11" s="1"/>
  <c r="I14" i="11" s="1"/>
  <c r="V13" i="11"/>
  <c r="V12" i="11"/>
  <c r="F12" i="11"/>
  <c r="H12" i="11" s="1"/>
  <c r="I12" i="11" s="1"/>
  <c r="V11" i="11"/>
  <c r="V10" i="11"/>
  <c r="F10" i="11"/>
  <c r="H10" i="11" s="1"/>
  <c r="I10" i="11" s="1"/>
  <c r="V9" i="11"/>
  <c r="V8" i="11"/>
  <c r="F8" i="11"/>
  <c r="H8" i="11" s="1"/>
  <c r="I8" i="11" s="1"/>
  <c r="V7" i="11"/>
  <c r="V6" i="11"/>
  <c r="F6" i="11"/>
  <c r="H6" i="11" s="1"/>
  <c r="I6" i="11" s="1"/>
  <c r="V5" i="11"/>
  <c r="V4" i="11"/>
  <c r="R4" i="11"/>
  <c r="V72" i="10"/>
  <c r="I72" i="10"/>
  <c r="D72" i="10"/>
  <c r="V71" i="10"/>
  <c r="V70" i="10"/>
  <c r="V69" i="10"/>
  <c r="V68" i="10"/>
  <c r="V67" i="10"/>
  <c r="V66" i="10"/>
  <c r="V65" i="10"/>
  <c r="V64" i="10"/>
  <c r="V63" i="10"/>
  <c r="E63" i="10"/>
  <c r="V62" i="10"/>
  <c r="V61" i="10"/>
  <c r="V60" i="10"/>
  <c r="V59" i="10"/>
  <c r="E59" i="10"/>
  <c r="V58" i="10"/>
  <c r="V57" i="10"/>
  <c r="E57" i="10"/>
  <c r="V56" i="10"/>
  <c r="V55" i="10"/>
  <c r="V54" i="10"/>
  <c r="R54" i="10"/>
  <c r="V47" i="10"/>
  <c r="I47" i="10"/>
  <c r="V46" i="10"/>
  <c r="F46" i="10"/>
  <c r="H46" i="10" s="1"/>
  <c r="I46" i="10" s="1"/>
  <c r="V45" i="10"/>
  <c r="V44" i="10"/>
  <c r="V43" i="10"/>
  <c r="V42" i="10"/>
  <c r="V41" i="10"/>
  <c r="V40" i="10"/>
  <c r="F40" i="10"/>
  <c r="H40" i="10" s="1"/>
  <c r="I40" i="10" s="1"/>
  <c r="V39" i="10"/>
  <c r="V38" i="10"/>
  <c r="V37" i="10"/>
  <c r="V36" i="10"/>
  <c r="V35" i="10"/>
  <c r="V34" i="10"/>
  <c r="V33" i="10"/>
  <c r="V32" i="10"/>
  <c r="V31" i="10"/>
  <c r="V30" i="10"/>
  <c r="V29" i="10"/>
  <c r="R29" i="10"/>
  <c r="V22" i="10"/>
  <c r="I22" i="10"/>
  <c r="V21" i="10"/>
  <c r="V20" i="10"/>
  <c r="F20" i="10"/>
  <c r="H20" i="10" s="1"/>
  <c r="I20" i="10" s="1"/>
  <c r="V19" i="10"/>
  <c r="V18" i="10"/>
  <c r="V17" i="10"/>
  <c r="V16" i="10"/>
  <c r="V15" i="10"/>
  <c r="V14" i="10"/>
  <c r="V13" i="10"/>
  <c r="V12" i="10"/>
  <c r="F12" i="10"/>
  <c r="H12" i="10" s="1"/>
  <c r="I12" i="10" s="1"/>
  <c r="V11" i="10"/>
  <c r="V10" i="10"/>
  <c r="V9" i="10"/>
  <c r="V8" i="10"/>
  <c r="V7" i="10"/>
  <c r="V6" i="10"/>
  <c r="V5" i="10"/>
  <c r="V4" i="10"/>
  <c r="R4" i="10"/>
  <c r="V72" i="9"/>
  <c r="I72" i="9"/>
  <c r="E72" i="9"/>
  <c r="D72" i="9"/>
  <c r="V71" i="9"/>
  <c r="E71" i="9"/>
  <c r="D71" i="9"/>
  <c r="V70" i="9"/>
  <c r="D70" i="9"/>
  <c r="V69" i="9"/>
  <c r="E69" i="9"/>
  <c r="V68" i="9"/>
  <c r="E68" i="9"/>
  <c r="D68" i="9"/>
  <c r="V67" i="9"/>
  <c r="E67" i="9"/>
  <c r="D67" i="9"/>
  <c r="V66" i="9"/>
  <c r="D66" i="9"/>
  <c r="V65" i="9"/>
  <c r="E65" i="9"/>
  <c r="V64" i="9"/>
  <c r="E64" i="9"/>
  <c r="D64" i="9"/>
  <c r="V63" i="9"/>
  <c r="E63" i="9"/>
  <c r="D63" i="9"/>
  <c r="V62" i="9"/>
  <c r="D62" i="9"/>
  <c r="V61" i="9"/>
  <c r="E61" i="9"/>
  <c r="V60" i="9"/>
  <c r="E60" i="9"/>
  <c r="D60" i="9"/>
  <c r="V59" i="9"/>
  <c r="E59" i="9"/>
  <c r="D59" i="9"/>
  <c r="V58" i="9"/>
  <c r="D58" i="9"/>
  <c r="V57" i="9"/>
  <c r="E57" i="9"/>
  <c r="V56" i="9"/>
  <c r="E56" i="9"/>
  <c r="D56" i="9"/>
  <c r="V55" i="9"/>
  <c r="E55" i="9"/>
  <c r="D55" i="9"/>
  <c r="V54" i="9"/>
  <c r="R54" i="9"/>
  <c r="V47" i="9"/>
  <c r="I47" i="9"/>
  <c r="F47" i="9"/>
  <c r="V46" i="9"/>
  <c r="F46" i="9"/>
  <c r="H46" i="9" s="1"/>
  <c r="I46" i="9" s="1"/>
  <c r="V45" i="9"/>
  <c r="F45" i="9"/>
  <c r="H45" i="9" s="1"/>
  <c r="I45" i="9" s="1"/>
  <c r="V44" i="9"/>
  <c r="F44" i="9"/>
  <c r="H44" i="9" s="1"/>
  <c r="I44" i="9" s="1"/>
  <c r="V43" i="9"/>
  <c r="F43" i="9"/>
  <c r="H43" i="9" s="1"/>
  <c r="I43" i="9" s="1"/>
  <c r="V42" i="9"/>
  <c r="F42" i="9"/>
  <c r="H42" i="9" s="1"/>
  <c r="I42" i="9" s="1"/>
  <c r="V41" i="9"/>
  <c r="F41" i="9"/>
  <c r="H41" i="9" s="1"/>
  <c r="I41" i="9" s="1"/>
  <c r="V40" i="9"/>
  <c r="F40" i="9"/>
  <c r="H40" i="9" s="1"/>
  <c r="I40" i="9" s="1"/>
  <c r="V39" i="9"/>
  <c r="F39" i="9"/>
  <c r="H39" i="9" s="1"/>
  <c r="I39" i="9" s="1"/>
  <c r="V38" i="9"/>
  <c r="F38" i="9"/>
  <c r="H38" i="9" s="1"/>
  <c r="I38" i="9" s="1"/>
  <c r="V37" i="9"/>
  <c r="F37" i="9"/>
  <c r="H37" i="9" s="1"/>
  <c r="I37" i="9" s="1"/>
  <c r="V36" i="9"/>
  <c r="F36" i="9"/>
  <c r="H36" i="9" s="1"/>
  <c r="I36" i="9" s="1"/>
  <c r="V35" i="9"/>
  <c r="F35" i="9"/>
  <c r="H35" i="9" s="1"/>
  <c r="I35" i="9" s="1"/>
  <c r="V34" i="9"/>
  <c r="F34" i="9"/>
  <c r="H34" i="9" s="1"/>
  <c r="I34" i="9" s="1"/>
  <c r="V33" i="9"/>
  <c r="F33" i="9"/>
  <c r="H33" i="9" s="1"/>
  <c r="I33" i="9" s="1"/>
  <c r="V32" i="9"/>
  <c r="F32" i="9"/>
  <c r="H32" i="9" s="1"/>
  <c r="I32" i="9" s="1"/>
  <c r="V31" i="9"/>
  <c r="F31" i="9"/>
  <c r="H31" i="9" s="1"/>
  <c r="I31" i="9" s="1"/>
  <c r="V30" i="9"/>
  <c r="F30" i="9"/>
  <c r="H30" i="9" s="1"/>
  <c r="I30" i="9" s="1"/>
  <c r="V29" i="9"/>
  <c r="R29" i="9"/>
  <c r="V22" i="9"/>
  <c r="I22" i="9"/>
  <c r="F22" i="9"/>
  <c r="V21" i="9"/>
  <c r="V20" i="9"/>
  <c r="F20" i="9"/>
  <c r="H20" i="9" s="1"/>
  <c r="I20" i="9" s="1"/>
  <c r="V19" i="9"/>
  <c r="V18" i="9"/>
  <c r="F18" i="9"/>
  <c r="H18" i="9" s="1"/>
  <c r="I18" i="9" s="1"/>
  <c r="V17" i="9"/>
  <c r="V16" i="9"/>
  <c r="F16" i="9"/>
  <c r="H16" i="9" s="1"/>
  <c r="I16" i="9" s="1"/>
  <c r="V15" i="9"/>
  <c r="V14" i="9"/>
  <c r="F14" i="9"/>
  <c r="H14" i="9" s="1"/>
  <c r="I14" i="9" s="1"/>
  <c r="V13" i="9"/>
  <c r="V12" i="9"/>
  <c r="F12" i="9"/>
  <c r="H12" i="9" s="1"/>
  <c r="I12" i="9" s="1"/>
  <c r="V11" i="9"/>
  <c r="V10" i="9"/>
  <c r="F10" i="9"/>
  <c r="H10" i="9" s="1"/>
  <c r="I10" i="9" s="1"/>
  <c r="V9" i="9"/>
  <c r="V8" i="9"/>
  <c r="F8" i="9"/>
  <c r="H8" i="9" s="1"/>
  <c r="I8" i="9" s="1"/>
  <c r="V7" i="9"/>
  <c r="V6" i="9"/>
  <c r="F6" i="9"/>
  <c r="H6" i="9" s="1"/>
  <c r="I6" i="9" s="1"/>
  <c r="V5" i="9"/>
  <c r="V4" i="9"/>
  <c r="R4" i="9"/>
  <c r="V72" i="8"/>
  <c r="I72" i="8"/>
  <c r="V71" i="8"/>
  <c r="E71" i="8"/>
  <c r="V70" i="8"/>
  <c r="V69" i="8"/>
  <c r="E69" i="8"/>
  <c r="V68" i="8"/>
  <c r="V67" i="8"/>
  <c r="V66" i="8"/>
  <c r="V65" i="8"/>
  <c r="V64" i="8"/>
  <c r="V63" i="8"/>
  <c r="V62" i="8"/>
  <c r="E62" i="8"/>
  <c r="V61" i="8"/>
  <c r="V60" i="8"/>
  <c r="V59" i="8"/>
  <c r="V58" i="8"/>
  <c r="V57" i="8"/>
  <c r="D57" i="8"/>
  <c r="V56" i="8"/>
  <c r="V55" i="8"/>
  <c r="V54" i="8"/>
  <c r="R54" i="8"/>
  <c r="V47" i="8"/>
  <c r="I47" i="8"/>
  <c r="V46" i="8"/>
  <c r="F46" i="8"/>
  <c r="H46" i="8" s="1"/>
  <c r="I46" i="8" s="1"/>
  <c r="V45" i="8"/>
  <c r="V44" i="8"/>
  <c r="V43" i="8"/>
  <c r="V42" i="8"/>
  <c r="F42" i="8"/>
  <c r="H42" i="8" s="1"/>
  <c r="I42" i="8" s="1"/>
  <c r="V41" i="8"/>
  <c r="V40" i="8"/>
  <c r="F40" i="8"/>
  <c r="H40" i="8" s="1"/>
  <c r="I40" i="8" s="1"/>
  <c r="V39" i="8"/>
  <c r="V38" i="8"/>
  <c r="V37" i="8"/>
  <c r="V36" i="8"/>
  <c r="V35" i="8"/>
  <c r="V34" i="8"/>
  <c r="F34" i="8"/>
  <c r="H34" i="8" s="1"/>
  <c r="I34" i="8" s="1"/>
  <c r="V33" i="8"/>
  <c r="V32" i="8"/>
  <c r="V31" i="8"/>
  <c r="V30" i="8"/>
  <c r="V29" i="8"/>
  <c r="R29" i="8"/>
  <c r="V22" i="8"/>
  <c r="I22" i="8"/>
  <c r="V21" i="8"/>
  <c r="V20" i="8"/>
  <c r="V19" i="8"/>
  <c r="F19" i="8"/>
  <c r="H19" i="8" s="1"/>
  <c r="I19" i="8" s="1"/>
  <c r="V18" i="8"/>
  <c r="V17" i="8"/>
  <c r="V16" i="8"/>
  <c r="F16" i="8"/>
  <c r="H16" i="8" s="1"/>
  <c r="I16" i="8" s="1"/>
  <c r="V15" i="8"/>
  <c r="V14" i="8"/>
  <c r="V13" i="8"/>
  <c r="V12" i="8"/>
  <c r="V11" i="8"/>
  <c r="V10" i="8"/>
  <c r="V9" i="8"/>
  <c r="V8" i="8"/>
  <c r="V7" i="8"/>
  <c r="V6" i="8"/>
  <c r="V5" i="8"/>
  <c r="V4" i="8"/>
  <c r="R4" i="8"/>
  <c r="V72" i="7"/>
  <c r="I72" i="7"/>
  <c r="E72" i="7"/>
  <c r="D72" i="7"/>
  <c r="V71" i="7"/>
  <c r="D71" i="7"/>
  <c r="V70" i="7"/>
  <c r="E70" i="7"/>
  <c r="V69" i="7"/>
  <c r="E69" i="7"/>
  <c r="D69" i="7"/>
  <c r="V68" i="7"/>
  <c r="E68" i="7"/>
  <c r="D68" i="7"/>
  <c r="V67" i="7"/>
  <c r="D67" i="7"/>
  <c r="V66" i="7"/>
  <c r="E66" i="7"/>
  <c r="V65" i="7"/>
  <c r="E65" i="7"/>
  <c r="D65" i="7"/>
  <c r="V64" i="7"/>
  <c r="E64" i="7"/>
  <c r="D64" i="7"/>
  <c r="V63" i="7"/>
  <c r="D63" i="7"/>
  <c r="V62" i="7"/>
  <c r="E62" i="7"/>
  <c r="V61" i="7"/>
  <c r="E61" i="7"/>
  <c r="D61" i="7"/>
  <c r="V60" i="7"/>
  <c r="E60" i="7"/>
  <c r="D60" i="7"/>
  <c r="V59" i="7"/>
  <c r="D59" i="7"/>
  <c r="V58" i="7"/>
  <c r="E58" i="7"/>
  <c r="V57" i="7"/>
  <c r="E57" i="7"/>
  <c r="D57" i="7"/>
  <c r="V56" i="7"/>
  <c r="E56" i="7"/>
  <c r="D56" i="7"/>
  <c r="V55" i="7"/>
  <c r="D55" i="7"/>
  <c r="V54" i="7"/>
  <c r="R54" i="7"/>
  <c r="V47" i="7"/>
  <c r="I47" i="7"/>
  <c r="F47" i="7"/>
  <c r="V46" i="7"/>
  <c r="F46" i="7"/>
  <c r="H46" i="7" s="1"/>
  <c r="I46" i="7" s="1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F37" i="7"/>
  <c r="H37" i="7" s="1"/>
  <c r="I37" i="7" s="1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F33" i="7"/>
  <c r="H33" i="7" s="1"/>
  <c r="I33" i="7" s="1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V29" i="7"/>
  <c r="R29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F19" i="7"/>
  <c r="H19" i="7" s="1"/>
  <c r="I19" i="7" s="1"/>
  <c r="V18" i="7"/>
  <c r="F18" i="7"/>
  <c r="H18" i="7" s="1"/>
  <c r="I18" i="7" s="1"/>
  <c r="V17" i="7"/>
  <c r="F17" i="7"/>
  <c r="H17" i="7" s="1"/>
  <c r="I17" i="7" s="1"/>
  <c r="V16" i="7"/>
  <c r="F16" i="7"/>
  <c r="H16" i="7" s="1"/>
  <c r="I16" i="7" s="1"/>
  <c r="V15" i="7"/>
  <c r="F15" i="7"/>
  <c r="H15" i="7" s="1"/>
  <c r="I15" i="7" s="1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F8" i="7"/>
  <c r="H8" i="7" s="1"/>
  <c r="I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V72" i="6"/>
  <c r="I72" i="6"/>
  <c r="V71" i="6"/>
  <c r="V70" i="6"/>
  <c r="V69" i="6"/>
  <c r="V68" i="6"/>
  <c r="V67" i="6"/>
  <c r="V66" i="6"/>
  <c r="V65" i="6"/>
  <c r="V64" i="6"/>
  <c r="V63" i="6"/>
  <c r="V62" i="6"/>
  <c r="V61" i="6"/>
  <c r="V60" i="6"/>
  <c r="V59" i="6"/>
  <c r="V58" i="6"/>
  <c r="V57" i="6"/>
  <c r="V56" i="6"/>
  <c r="V55" i="6"/>
  <c r="V54" i="6"/>
  <c r="R54" i="6"/>
  <c r="V47" i="6"/>
  <c r="I47" i="6"/>
  <c r="V46" i="6"/>
  <c r="V45" i="6"/>
  <c r="V44" i="6"/>
  <c r="V43" i="6"/>
  <c r="F43" i="6"/>
  <c r="H43" i="6" s="1"/>
  <c r="I43" i="6" s="1"/>
  <c r="V42" i="6"/>
  <c r="V41" i="6"/>
  <c r="V40" i="6"/>
  <c r="V39" i="6"/>
  <c r="V38" i="6"/>
  <c r="V37" i="6"/>
  <c r="V36" i="6"/>
  <c r="V35" i="6"/>
  <c r="V34" i="6"/>
  <c r="V33" i="6"/>
  <c r="V32" i="6"/>
  <c r="V31" i="6"/>
  <c r="F31" i="6"/>
  <c r="H31" i="6" s="1"/>
  <c r="I31" i="6" s="1"/>
  <c r="V30" i="6"/>
  <c r="V29" i="6"/>
  <c r="R29" i="6"/>
  <c r="V22" i="6"/>
  <c r="I22" i="6"/>
  <c r="V21" i="6"/>
  <c r="V20" i="6"/>
  <c r="V19" i="6"/>
  <c r="V18" i="6"/>
  <c r="V17" i="6"/>
  <c r="V16" i="6"/>
  <c r="V15" i="6"/>
  <c r="V14" i="6"/>
  <c r="V13" i="6"/>
  <c r="V12" i="6"/>
  <c r="V11" i="6"/>
  <c r="V10" i="6"/>
  <c r="V9" i="6"/>
  <c r="V8" i="6"/>
  <c r="V7" i="6"/>
  <c r="V6" i="6"/>
  <c r="F6" i="6"/>
  <c r="H6" i="6" s="1"/>
  <c r="I6" i="6" s="1"/>
  <c r="V5" i="6"/>
  <c r="V4" i="6"/>
  <c r="R4" i="6"/>
  <c r="V72" i="5"/>
  <c r="I72" i="5"/>
  <c r="E72" i="5"/>
  <c r="V71" i="5"/>
  <c r="E71" i="5"/>
  <c r="V70" i="5"/>
  <c r="E70" i="5"/>
  <c r="V69" i="5"/>
  <c r="E69" i="5"/>
  <c r="V68" i="5"/>
  <c r="E68" i="5"/>
  <c r="V67" i="5"/>
  <c r="V66" i="5"/>
  <c r="E66" i="5"/>
  <c r="V65" i="5"/>
  <c r="V64" i="5"/>
  <c r="E64" i="5"/>
  <c r="V63" i="5"/>
  <c r="V62" i="5"/>
  <c r="E62" i="5"/>
  <c r="V61" i="5"/>
  <c r="V60" i="5"/>
  <c r="E60" i="5"/>
  <c r="V59" i="5"/>
  <c r="D59" i="5"/>
  <c r="V58" i="5"/>
  <c r="E58" i="5"/>
  <c r="V57" i="5"/>
  <c r="E57" i="5"/>
  <c r="V56" i="5"/>
  <c r="E56" i="5"/>
  <c r="V55" i="5"/>
  <c r="E55" i="5"/>
  <c r="V54" i="5"/>
  <c r="R54" i="5"/>
  <c r="V47" i="5"/>
  <c r="I47" i="5"/>
  <c r="V46" i="5"/>
  <c r="V45" i="5"/>
  <c r="V44" i="5"/>
  <c r="F44" i="5"/>
  <c r="H44" i="5" s="1"/>
  <c r="I44" i="5" s="1"/>
  <c r="V43" i="5"/>
  <c r="V42" i="5"/>
  <c r="F42" i="5"/>
  <c r="H42" i="5" s="1"/>
  <c r="I42" i="5" s="1"/>
  <c r="V41" i="5"/>
  <c r="V40" i="5"/>
  <c r="V39" i="5"/>
  <c r="V38" i="5"/>
  <c r="F38" i="5"/>
  <c r="H38" i="5" s="1"/>
  <c r="I38" i="5" s="1"/>
  <c r="V37" i="5"/>
  <c r="V36" i="5"/>
  <c r="F36" i="5"/>
  <c r="H36" i="5" s="1"/>
  <c r="I36" i="5" s="1"/>
  <c r="V35" i="5"/>
  <c r="V34" i="5"/>
  <c r="V33" i="5"/>
  <c r="V32" i="5"/>
  <c r="V31" i="5"/>
  <c r="V30" i="5"/>
  <c r="F30" i="5"/>
  <c r="H30" i="5" s="1"/>
  <c r="I30" i="5" s="1"/>
  <c r="V29" i="5"/>
  <c r="R29" i="5"/>
  <c r="V22" i="5"/>
  <c r="I22" i="5"/>
  <c r="V21" i="5"/>
  <c r="V20" i="5"/>
  <c r="V19" i="5"/>
  <c r="V18" i="5"/>
  <c r="V17" i="5"/>
  <c r="V16" i="5"/>
  <c r="V15" i="5"/>
  <c r="V14" i="5"/>
  <c r="V13" i="5"/>
  <c r="V12" i="5"/>
  <c r="V11" i="5"/>
  <c r="V10" i="5"/>
  <c r="V9" i="5"/>
  <c r="V8" i="5"/>
  <c r="V7" i="5"/>
  <c r="V6" i="5"/>
  <c r="V5" i="5"/>
  <c r="V4" i="5"/>
  <c r="R4" i="5"/>
  <c r="J31" i="16" l="1"/>
  <c r="J32" i="16"/>
  <c r="F71" i="16"/>
  <c r="H71" i="16" s="1"/>
  <c r="I71" i="16" s="1"/>
  <c r="I4" i="16"/>
  <c r="J5" i="16" s="1"/>
  <c r="F58" i="16"/>
  <c r="H58" i="16" s="1"/>
  <c r="I58" i="16" s="1"/>
  <c r="F62" i="16"/>
  <c r="H62" i="16" s="1"/>
  <c r="I62" i="16" s="1"/>
  <c r="F66" i="16"/>
  <c r="H66" i="16" s="1"/>
  <c r="I66" i="16" s="1"/>
  <c r="E73" i="16"/>
  <c r="J6" i="16"/>
  <c r="F57" i="16"/>
  <c r="H57" i="16" s="1"/>
  <c r="I57" i="16" s="1"/>
  <c r="F61" i="16"/>
  <c r="H61" i="16" s="1"/>
  <c r="I61" i="16" s="1"/>
  <c r="F65" i="16"/>
  <c r="H65" i="16" s="1"/>
  <c r="I65" i="16" s="1"/>
  <c r="F54" i="16"/>
  <c r="H54" i="16" s="1"/>
  <c r="F55" i="15"/>
  <c r="H55" i="15" s="1"/>
  <c r="I55" i="15" s="1"/>
  <c r="F71" i="15"/>
  <c r="H71" i="15" s="1"/>
  <c r="I71" i="15" s="1"/>
  <c r="F60" i="15"/>
  <c r="H60" i="15" s="1"/>
  <c r="I60" i="15" s="1"/>
  <c r="F64" i="15"/>
  <c r="H64" i="15" s="1"/>
  <c r="I64" i="15" s="1"/>
  <c r="D73" i="15"/>
  <c r="F61" i="15"/>
  <c r="H61" i="15" s="1"/>
  <c r="I61" i="15" s="1"/>
  <c r="F65" i="15"/>
  <c r="H65" i="15" s="1"/>
  <c r="I65" i="15" s="1"/>
  <c r="F58" i="15"/>
  <c r="H58" i="15" s="1"/>
  <c r="I58" i="15" s="1"/>
  <c r="F66" i="15"/>
  <c r="H66" i="15" s="1"/>
  <c r="I66" i="15" s="1"/>
  <c r="F67" i="15"/>
  <c r="H67" i="15" s="1"/>
  <c r="I67" i="15" s="1"/>
  <c r="F59" i="15"/>
  <c r="H59" i="15" s="1"/>
  <c r="I59" i="15" s="1"/>
  <c r="F69" i="15"/>
  <c r="H69" i="15" s="1"/>
  <c r="I69" i="15" s="1"/>
  <c r="F57" i="15"/>
  <c r="H57" i="15" s="1"/>
  <c r="I57" i="15" s="1"/>
  <c r="F63" i="15"/>
  <c r="H63" i="15" s="1"/>
  <c r="I63" i="15" s="1"/>
  <c r="F54" i="15"/>
  <c r="H54" i="15" s="1"/>
  <c r="K54" i="15" s="1"/>
  <c r="R31" i="16"/>
  <c r="F55" i="16"/>
  <c r="H55" i="16" s="1"/>
  <c r="I55" i="16" s="1"/>
  <c r="L29" i="16"/>
  <c r="K30" i="16"/>
  <c r="L30" i="16" s="1"/>
  <c r="K31" i="16"/>
  <c r="L31" i="16" s="1"/>
  <c r="K6" i="16"/>
  <c r="K5" i="16"/>
  <c r="L5" i="16" s="1"/>
  <c r="L4" i="16"/>
  <c r="R5" i="16"/>
  <c r="R6" i="16"/>
  <c r="K32" i="16"/>
  <c r="R32" i="16"/>
  <c r="J33" i="16"/>
  <c r="K54" i="16"/>
  <c r="I54" i="16"/>
  <c r="J55" i="16" s="1"/>
  <c r="J7" i="16"/>
  <c r="D73" i="16"/>
  <c r="K4" i="15"/>
  <c r="I4" i="15"/>
  <c r="J5" i="15" s="1"/>
  <c r="K29" i="15"/>
  <c r="I29" i="15"/>
  <c r="J30" i="15" s="1"/>
  <c r="E73" i="15"/>
  <c r="J6" i="14"/>
  <c r="J7" i="14" s="1"/>
  <c r="E73" i="14"/>
  <c r="K6" i="14"/>
  <c r="K5" i="14"/>
  <c r="L5" i="14" s="1"/>
  <c r="D71" i="14"/>
  <c r="F71" i="14" s="1"/>
  <c r="H71" i="14" s="1"/>
  <c r="I71" i="14" s="1"/>
  <c r="D69" i="14"/>
  <c r="F69" i="14" s="1"/>
  <c r="H69" i="14" s="1"/>
  <c r="I69" i="14" s="1"/>
  <c r="D67" i="14"/>
  <c r="F67" i="14" s="1"/>
  <c r="H67" i="14" s="1"/>
  <c r="I67" i="14" s="1"/>
  <c r="D65" i="14"/>
  <c r="F65" i="14" s="1"/>
  <c r="H65" i="14" s="1"/>
  <c r="I65" i="14" s="1"/>
  <c r="D63" i="14"/>
  <c r="F63" i="14" s="1"/>
  <c r="H63" i="14" s="1"/>
  <c r="I63" i="14" s="1"/>
  <c r="D61" i="14"/>
  <c r="F61" i="14" s="1"/>
  <c r="H61" i="14" s="1"/>
  <c r="I61" i="14" s="1"/>
  <c r="D59" i="14"/>
  <c r="F59" i="14" s="1"/>
  <c r="H59" i="14" s="1"/>
  <c r="I59" i="14" s="1"/>
  <c r="D57" i="14"/>
  <c r="F57" i="14" s="1"/>
  <c r="H57" i="14" s="1"/>
  <c r="I57" i="14" s="1"/>
  <c r="D55" i="14"/>
  <c r="F55" i="14" s="1"/>
  <c r="H55" i="14" s="1"/>
  <c r="I55" i="14" s="1"/>
  <c r="D72" i="14"/>
  <c r="F72" i="14" s="1"/>
  <c r="D64" i="14"/>
  <c r="F64" i="14" s="1"/>
  <c r="H64" i="14" s="1"/>
  <c r="I64" i="14" s="1"/>
  <c r="D56" i="14"/>
  <c r="F56" i="14" s="1"/>
  <c r="H56" i="14" s="1"/>
  <c r="I56" i="14" s="1"/>
  <c r="F47" i="14"/>
  <c r="F46" i="14"/>
  <c r="H46" i="14" s="1"/>
  <c r="I46" i="14" s="1"/>
  <c r="F45" i="14"/>
  <c r="H45" i="14" s="1"/>
  <c r="I45" i="14" s="1"/>
  <c r="F44" i="14"/>
  <c r="H44" i="14" s="1"/>
  <c r="I44" i="14" s="1"/>
  <c r="F43" i="14"/>
  <c r="H43" i="14" s="1"/>
  <c r="I43" i="14" s="1"/>
  <c r="F42" i="14"/>
  <c r="H42" i="14" s="1"/>
  <c r="I42" i="14" s="1"/>
  <c r="F41" i="14"/>
  <c r="H41" i="14" s="1"/>
  <c r="I41" i="14" s="1"/>
  <c r="F40" i="14"/>
  <c r="H40" i="14" s="1"/>
  <c r="I40" i="14" s="1"/>
  <c r="F39" i="14"/>
  <c r="H39" i="14" s="1"/>
  <c r="I39" i="14" s="1"/>
  <c r="F38" i="14"/>
  <c r="H38" i="14" s="1"/>
  <c r="I38" i="14" s="1"/>
  <c r="F37" i="14"/>
  <c r="H37" i="14" s="1"/>
  <c r="I37" i="14" s="1"/>
  <c r="F36" i="14"/>
  <c r="H36" i="14" s="1"/>
  <c r="I36" i="14" s="1"/>
  <c r="F35" i="14"/>
  <c r="H35" i="14" s="1"/>
  <c r="I35" i="14" s="1"/>
  <c r="F34" i="14"/>
  <c r="H34" i="14" s="1"/>
  <c r="I34" i="14" s="1"/>
  <c r="D62" i="14"/>
  <c r="F62" i="14" s="1"/>
  <c r="H62" i="14" s="1"/>
  <c r="I62" i="14" s="1"/>
  <c r="D70" i="14"/>
  <c r="F70" i="14" s="1"/>
  <c r="H70" i="14" s="1"/>
  <c r="I70" i="14" s="1"/>
  <c r="F33" i="14"/>
  <c r="H33" i="14" s="1"/>
  <c r="I33" i="14" s="1"/>
  <c r="F32" i="14"/>
  <c r="H32" i="14" s="1"/>
  <c r="I32" i="14" s="1"/>
  <c r="F31" i="14"/>
  <c r="H31" i="14" s="1"/>
  <c r="I31" i="14" s="1"/>
  <c r="F30" i="14"/>
  <c r="H30" i="14" s="1"/>
  <c r="I30" i="14" s="1"/>
  <c r="D60" i="14"/>
  <c r="F60" i="14" s="1"/>
  <c r="H60" i="14" s="1"/>
  <c r="I60" i="14" s="1"/>
  <c r="D58" i="14"/>
  <c r="F58" i="14" s="1"/>
  <c r="H58" i="14" s="1"/>
  <c r="I58" i="14" s="1"/>
  <c r="R5" i="14"/>
  <c r="D68" i="14"/>
  <c r="F68" i="14" s="1"/>
  <c r="H68" i="14" s="1"/>
  <c r="I68" i="14" s="1"/>
  <c r="K4" i="14"/>
  <c r="L4" i="14" s="1"/>
  <c r="D66" i="14"/>
  <c r="F66" i="14" s="1"/>
  <c r="H66" i="14" s="1"/>
  <c r="I66" i="14" s="1"/>
  <c r="F40" i="5"/>
  <c r="H40" i="5" s="1"/>
  <c r="I40" i="5" s="1"/>
  <c r="F32" i="5"/>
  <c r="H32" i="5" s="1"/>
  <c r="I32" i="5" s="1"/>
  <c r="F44" i="8"/>
  <c r="H44" i="8" s="1"/>
  <c r="I44" i="8" s="1"/>
  <c r="F36" i="8"/>
  <c r="H36" i="8" s="1"/>
  <c r="I36" i="8" s="1"/>
  <c r="E48" i="12"/>
  <c r="E64" i="12"/>
  <c r="E55" i="12"/>
  <c r="F42" i="12"/>
  <c r="H42" i="12" s="1"/>
  <c r="I42" i="12" s="1"/>
  <c r="F34" i="12"/>
  <c r="H34" i="12" s="1"/>
  <c r="I34" i="12" s="1"/>
  <c r="F34" i="5"/>
  <c r="H34" i="5" s="1"/>
  <c r="I34" i="5" s="1"/>
  <c r="F35" i="6"/>
  <c r="H35" i="6" s="1"/>
  <c r="I35" i="6" s="1"/>
  <c r="F41" i="6"/>
  <c r="H41" i="6" s="1"/>
  <c r="I41" i="6" s="1"/>
  <c r="F32" i="8"/>
  <c r="H32" i="8" s="1"/>
  <c r="I32" i="8" s="1"/>
  <c r="F38" i="8"/>
  <c r="H38" i="8" s="1"/>
  <c r="I38" i="8" s="1"/>
  <c r="F32" i="10"/>
  <c r="H32" i="10" s="1"/>
  <c r="I32" i="10" s="1"/>
  <c r="F38" i="10"/>
  <c r="H38" i="10" s="1"/>
  <c r="I38" i="10" s="1"/>
  <c r="F30" i="12"/>
  <c r="H30" i="12" s="1"/>
  <c r="I30" i="12" s="1"/>
  <c r="F36" i="12"/>
  <c r="H36" i="12" s="1"/>
  <c r="I36" i="12" s="1"/>
  <c r="E67" i="5"/>
  <c r="E65" i="5"/>
  <c r="E63" i="5"/>
  <c r="E61" i="5"/>
  <c r="E59" i="5"/>
  <c r="F59" i="5" s="1"/>
  <c r="H59" i="5" s="1"/>
  <c r="I59" i="5" s="1"/>
  <c r="F22" i="5"/>
  <c r="E23" i="7"/>
  <c r="E71" i="7"/>
  <c r="F71" i="7" s="1"/>
  <c r="H71" i="7" s="1"/>
  <c r="I71" i="7" s="1"/>
  <c r="E67" i="7"/>
  <c r="F67" i="7" s="1"/>
  <c r="H67" i="7" s="1"/>
  <c r="I67" i="7" s="1"/>
  <c r="E63" i="7"/>
  <c r="F63" i="7" s="1"/>
  <c r="H63" i="7" s="1"/>
  <c r="I63" i="7" s="1"/>
  <c r="E59" i="7"/>
  <c r="F59" i="7" s="1"/>
  <c r="H59" i="7" s="1"/>
  <c r="I59" i="7" s="1"/>
  <c r="E55" i="7"/>
  <c r="E70" i="9"/>
  <c r="E66" i="9"/>
  <c r="F66" i="9" s="1"/>
  <c r="H66" i="9" s="1"/>
  <c r="I66" i="9" s="1"/>
  <c r="E62" i="9"/>
  <c r="E58" i="9"/>
  <c r="F21" i="9"/>
  <c r="H21" i="9" s="1"/>
  <c r="I21" i="9" s="1"/>
  <c r="F19" i="9"/>
  <c r="H19" i="9" s="1"/>
  <c r="I19" i="9" s="1"/>
  <c r="F17" i="9"/>
  <c r="H17" i="9" s="1"/>
  <c r="I17" i="9" s="1"/>
  <c r="F15" i="9"/>
  <c r="H15" i="9" s="1"/>
  <c r="I15" i="9" s="1"/>
  <c r="F13" i="9"/>
  <c r="H13" i="9" s="1"/>
  <c r="I13" i="9" s="1"/>
  <c r="F11" i="9"/>
  <c r="H11" i="9" s="1"/>
  <c r="I11" i="9" s="1"/>
  <c r="F9" i="9"/>
  <c r="H9" i="9" s="1"/>
  <c r="I9" i="9" s="1"/>
  <c r="F7" i="9"/>
  <c r="H7" i="9" s="1"/>
  <c r="I7" i="9" s="1"/>
  <c r="F5" i="9"/>
  <c r="H5" i="9" s="1"/>
  <c r="I5" i="9" s="1"/>
  <c r="F4" i="11"/>
  <c r="H4" i="11" s="1"/>
  <c r="K4" i="11" s="1"/>
  <c r="E70" i="11"/>
  <c r="E66" i="11"/>
  <c r="E62" i="11"/>
  <c r="F62" i="11" s="1"/>
  <c r="H62" i="11" s="1"/>
  <c r="I62" i="11" s="1"/>
  <c r="E58" i="11"/>
  <c r="F58" i="11" s="1"/>
  <c r="H58" i="11" s="1"/>
  <c r="I58" i="11" s="1"/>
  <c r="F21" i="11"/>
  <c r="H21" i="11" s="1"/>
  <c r="I21" i="11" s="1"/>
  <c r="F19" i="11"/>
  <c r="H19" i="11" s="1"/>
  <c r="I19" i="11" s="1"/>
  <c r="F17" i="11"/>
  <c r="H17" i="11" s="1"/>
  <c r="I17" i="11" s="1"/>
  <c r="F15" i="11"/>
  <c r="H15" i="11" s="1"/>
  <c r="I15" i="11" s="1"/>
  <c r="F13" i="11"/>
  <c r="H13" i="11" s="1"/>
  <c r="I13" i="11" s="1"/>
  <c r="F11" i="11"/>
  <c r="H11" i="11" s="1"/>
  <c r="I11" i="11" s="1"/>
  <c r="F9" i="11"/>
  <c r="H9" i="11" s="1"/>
  <c r="I9" i="11" s="1"/>
  <c r="F7" i="11"/>
  <c r="H7" i="11" s="1"/>
  <c r="I7" i="11" s="1"/>
  <c r="F5" i="11"/>
  <c r="H5" i="11" s="1"/>
  <c r="I5" i="11" s="1"/>
  <c r="E69" i="13"/>
  <c r="E65" i="13"/>
  <c r="F65" i="13" s="1"/>
  <c r="H65" i="13" s="1"/>
  <c r="I65" i="13" s="1"/>
  <c r="E61" i="13"/>
  <c r="E57" i="13"/>
  <c r="E70" i="13"/>
  <c r="E66" i="13"/>
  <c r="F66" i="13" s="1"/>
  <c r="H66" i="13" s="1"/>
  <c r="I66" i="13" s="1"/>
  <c r="E62" i="13"/>
  <c r="E58" i="13"/>
  <c r="F21" i="13"/>
  <c r="H21" i="13" s="1"/>
  <c r="I21" i="13" s="1"/>
  <c r="F19" i="13"/>
  <c r="H19" i="13" s="1"/>
  <c r="I19" i="13" s="1"/>
  <c r="F17" i="13"/>
  <c r="H17" i="13" s="1"/>
  <c r="I17" i="13" s="1"/>
  <c r="D70" i="7"/>
  <c r="F70" i="7" s="1"/>
  <c r="H70" i="7" s="1"/>
  <c r="I70" i="7" s="1"/>
  <c r="D66" i="7"/>
  <c r="F66" i="7" s="1"/>
  <c r="H66" i="7" s="1"/>
  <c r="I66" i="7" s="1"/>
  <c r="D62" i="7"/>
  <c r="F62" i="7" s="1"/>
  <c r="H62" i="7" s="1"/>
  <c r="I62" i="7" s="1"/>
  <c r="D58" i="7"/>
  <c r="D23" i="9"/>
  <c r="D69" i="9"/>
  <c r="D65" i="9"/>
  <c r="F65" i="9" s="1"/>
  <c r="H65" i="9" s="1"/>
  <c r="I65" i="9" s="1"/>
  <c r="D61" i="9"/>
  <c r="D57" i="9"/>
  <c r="F57" i="9" s="1"/>
  <c r="H57" i="9" s="1"/>
  <c r="I57" i="9" s="1"/>
  <c r="D54" i="11"/>
  <c r="D69" i="11"/>
  <c r="F69" i="11" s="1"/>
  <c r="H69" i="11" s="1"/>
  <c r="I69" i="11" s="1"/>
  <c r="D65" i="11"/>
  <c r="D61" i="11"/>
  <c r="D57" i="11"/>
  <c r="F57" i="11" s="1"/>
  <c r="H57" i="11" s="1"/>
  <c r="I57" i="11" s="1"/>
  <c r="F45" i="6"/>
  <c r="H45" i="6" s="1"/>
  <c r="I45" i="6" s="1"/>
  <c r="F37" i="6"/>
  <c r="H37" i="6" s="1"/>
  <c r="I37" i="6" s="1"/>
  <c r="E54" i="10"/>
  <c r="E70" i="10"/>
  <c r="E61" i="10"/>
  <c r="F42" i="10"/>
  <c r="H42" i="10" s="1"/>
  <c r="I42" i="10" s="1"/>
  <c r="F34" i="10"/>
  <c r="H34" i="10" s="1"/>
  <c r="I34" i="10" s="1"/>
  <c r="F46" i="5"/>
  <c r="H46" i="5" s="1"/>
  <c r="I46" i="5" s="1"/>
  <c r="D68" i="5"/>
  <c r="F33" i="6"/>
  <c r="H33" i="6" s="1"/>
  <c r="I33" i="6" s="1"/>
  <c r="F39" i="6"/>
  <c r="H39" i="6" s="1"/>
  <c r="I39" i="6" s="1"/>
  <c r="F30" i="8"/>
  <c r="H30" i="8" s="1"/>
  <c r="I30" i="8" s="1"/>
  <c r="E55" i="8"/>
  <c r="E64" i="8"/>
  <c r="F30" i="10"/>
  <c r="H30" i="10" s="1"/>
  <c r="I30" i="10" s="1"/>
  <c r="F36" i="10"/>
  <c r="H36" i="10" s="1"/>
  <c r="I36" i="10" s="1"/>
  <c r="E68" i="10"/>
  <c r="E59" i="12"/>
  <c r="E66" i="12"/>
  <c r="F5" i="13"/>
  <c r="H5" i="13" s="1"/>
  <c r="I5" i="13" s="1"/>
  <c r="F7" i="13"/>
  <c r="H7" i="13" s="1"/>
  <c r="I7" i="13" s="1"/>
  <c r="F9" i="13"/>
  <c r="H9" i="13" s="1"/>
  <c r="I9" i="13" s="1"/>
  <c r="F11" i="13"/>
  <c r="H11" i="13" s="1"/>
  <c r="I11" i="13" s="1"/>
  <c r="F13" i="13"/>
  <c r="H13" i="13" s="1"/>
  <c r="I13" i="13" s="1"/>
  <c r="F15" i="13"/>
  <c r="H15" i="13" s="1"/>
  <c r="I15" i="13" s="1"/>
  <c r="F20" i="13"/>
  <c r="H20" i="13" s="1"/>
  <c r="I20" i="13" s="1"/>
  <c r="E55" i="13"/>
  <c r="E59" i="13"/>
  <c r="E63" i="13"/>
  <c r="F63" i="13" s="1"/>
  <c r="H63" i="13" s="1"/>
  <c r="I63" i="13" s="1"/>
  <c r="E67" i="13"/>
  <c r="F67" i="13" s="1"/>
  <c r="H67" i="13" s="1"/>
  <c r="I67" i="13" s="1"/>
  <c r="E71" i="13"/>
  <c r="D57" i="13"/>
  <c r="D61" i="13"/>
  <c r="D65" i="13"/>
  <c r="D69" i="13"/>
  <c r="D56" i="13"/>
  <c r="D60" i="13"/>
  <c r="D64" i="13"/>
  <c r="D68" i="13"/>
  <c r="D72" i="13"/>
  <c r="D63" i="5"/>
  <c r="F15" i="6"/>
  <c r="H15" i="6" s="1"/>
  <c r="I15" i="6" s="1"/>
  <c r="F56" i="7"/>
  <c r="H56" i="7" s="1"/>
  <c r="I56" i="7" s="1"/>
  <c r="E59" i="8"/>
  <c r="F59" i="8" s="1"/>
  <c r="H59" i="8" s="1"/>
  <c r="I59" i="8" s="1"/>
  <c r="E68" i="8"/>
  <c r="F10" i="10"/>
  <c r="H10" i="10" s="1"/>
  <c r="I10" i="10" s="1"/>
  <c r="F18" i="10"/>
  <c r="H18" i="10" s="1"/>
  <c r="I18" i="10" s="1"/>
  <c r="E65" i="10"/>
  <c r="E72" i="10"/>
  <c r="F72" i="10" s="1"/>
  <c r="F7" i="12"/>
  <c r="H7" i="12" s="1"/>
  <c r="I7" i="12" s="1"/>
  <c r="E63" i="12"/>
  <c r="E70" i="12"/>
  <c r="F10" i="6"/>
  <c r="H10" i="6" s="1"/>
  <c r="I10" i="6" s="1"/>
  <c r="F22" i="6"/>
  <c r="E56" i="8"/>
  <c r="E61" i="8"/>
  <c r="E63" i="8"/>
  <c r="D65" i="8"/>
  <c r="E70" i="8"/>
  <c r="E72" i="8"/>
  <c r="F16" i="10"/>
  <c r="H16" i="10" s="1"/>
  <c r="I16" i="10" s="1"/>
  <c r="F31" i="10"/>
  <c r="H31" i="10" s="1"/>
  <c r="I31" i="10" s="1"/>
  <c r="F33" i="10"/>
  <c r="H33" i="10" s="1"/>
  <c r="I33" i="10" s="1"/>
  <c r="F35" i="10"/>
  <c r="H35" i="10" s="1"/>
  <c r="I35" i="10" s="1"/>
  <c r="F37" i="10"/>
  <c r="H37" i="10" s="1"/>
  <c r="I37" i="10" s="1"/>
  <c r="F39" i="10"/>
  <c r="H39" i="10" s="1"/>
  <c r="I39" i="10" s="1"/>
  <c r="F41" i="10"/>
  <c r="H41" i="10" s="1"/>
  <c r="I41" i="10" s="1"/>
  <c r="F43" i="10"/>
  <c r="H43" i="10" s="1"/>
  <c r="I43" i="10" s="1"/>
  <c r="F45" i="10"/>
  <c r="H45" i="10" s="1"/>
  <c r="I45" i="10" s="1"/>
  <c r="F47" i="10"/>
  <c r="E58" i="10"/>
  <c r="E60" i="10"/>
  <c r="E62" i="10"/>
  <c r="D64" i="10"/>
  <c r="E69" i="10"/>
  <c r="E71" i="10"/>
  <c r="F5" i="12"/>
  <c r="H5" i="12" s="1"/>
  <c r="I5" i="12" s="1"/>
  <c r="F13" i="12"/>
  <c r="H13" i="12" s="1"/>
  <c r="I13" i="12" s="1"/>
  <c r="F21" i="12"/>
  <c r="H21" i="12" s="1"/>
  <c r="I21" i="12" s="1"/>
  <c r="F31" i="12"/>
  <c r="H31" i="12" s="1"/>
  <c r="I31" i="12" s="1"/>
  <c r="F33" i="12"/>
  <c r="H33" i="12" s="1"/>
  <c r="I33" i="12" s="1"/>
  <c r="F35" i="12"/>
  <c r="H35" i="12" s="1"/>
  <c r="I35" i="12" s="1"/>
  <c r="F37" i="12"/>
  <c r="H37" i="12" s="1"/>
  <c r="I37" i="12" s="1"/>
  <c r="F39" i="12"/>
  <c r="H39" i="12" s="1"/>
  <c r="I39" i="12" s="1"/>
  <c r="F41" i="12"/>
  <c r="H41" i="12" s="1"/>
  <c r="I41" i="12" s="1"/>
  <c r="F43" i="12"/>
  <c r="H43" i="12" s="1"/>
  <c r="I43" i="12" s="1"/>
  <c r="F45" i="12"/>
  <c r="H45" i="12" s="1"/>
  <c r="I45" i="12" s="1"/>
  <c r="F47" i="12"/>
  <c r="E56" i="12"/>
  <c r="F56" i="12" s="1"/>
  <c r="H56" i="12" s="1"/>
  <c r="I56" i="12" s="1"/>
  <c r="E58" i="12"/>
  <c r="D60" i="12"/>
  <c r="E65" i="12"/>
  <c r="E67" i="12"/>
  <c r="E72" i="12"/>
  <c r="F72" i="12" s="1"/>
  <c r="F20" i="5"/>
  <c r="H20" i="5" s="1"/>
  <c r="I20" i="5" s="1"/>
  <c r="D72" i="5"/>
  <c r="F12" i="6"/>
  <c r="H12" i="6" s="1"/>
  <c r="I12" i="6" s="1"/>
  <c r="F14" i="8"/>
  <c r="H14" i="8" s="1"/>
  <c r="I14" i="8" s="1"/>
  <c r="E57" i="8"/>
  <c r="F57" i="8" s="1"/>
  <c r="H57" i="8" s="1"/>
  <c r="I57" i="8" s="1"/>
  <c r="D61" i="8"/>
  <c r="E66" i="8"/>
  <c r="E56" i="10"/>
  <c r="E67" i="10"/>
  <c r="F15" i="12"/>
  <c r="H15" i="12" s="1"/>
  <c r="I15" i="12" s="1"/>
  <c r="E61" i="12"/>
  <c r="E68" i="12"/>
  <c r="F68" i="12" s="1"/>
  <c r="H68" i="12" s="1"/>
  <c r="I68" i="12" s="1"/>
  <c r="D72" i="12"/>
  <c r="F31" i="5"/>
  <c r="H31" i="5" s="1"/>
  <c r="I31" i="5" s="1"/>
  <c r="F33" i="5"/>
  <c r="H33" i="5" s="1"/>
  <c r="I33" i="5" s="1"/>
  <c r="F35" i="5"/>
  <c r="H35" i="5" s="1"/>
  <c r="I35" i="5" s="1"/>
  <c r="F37" i="5"/>
  <c r="H37" i="5" s="1"/>
  <c r="I37" i="5" s="1"/>
  <c r="F39" i="5"/>
  <c r="H39" i="5" s="1"/>
  <c r="I39" i="5" s="1"/>
  <c r="F41" i="5"/>
  <c r="H41" i="5" s="1"/>
  <c r="I41" i="5" s="1"/>
  <c r="F43" i="5"/>
  <c r="H43" i="5" s="1"/>
  <c r="I43" i="5" s="1"/>
  <c r="F45" i="5"/>
  <c r="H45" i="5" s="1"/>
  <c r="I45" i="5" s="1"/>
  <c r="F47" i="5"/>
  <c r="F8" i="6"/>
  <c r="H8" i="6" s="1"/>
  <c r="I8" i="6" s="1"/>
  <c r="F20" i="6"/>
  <c r="H20" i="6" s="1"/>
  <c r="I20" i="6" s="1"/>
  <c r="F30" i="6"/>
  <c r="H30" i="6" s="1"/>
  <c r="I30" i="6" s="1"/>
  <c r="F32" i="6"/>
  <c r="H32" i="6" s="1"/>
  <c r="I32" i="6" s="1"/>
  <c r="F34" i="6"/>
  <c r="H34" i="6" s="1"/>
  <c r="I34" i="6" s="1"/>
  <c r="F36" i="6"/>
  <c r="H36" i="6" s="1"/>
  <c r="I36" i="6" s="1"/>
  <c r="F38" i="6"/>
  <c r="H38" i="6" s="1"/>
  <c r="I38" i="6" s="1"/>
  <c r="F40" i="6"/>
  <c r="H40" i="6" s="1"/>
  <c r="I40" i="6" s="1"/>
  <c r="F42" i="6"/>
  <c r="H42" i="6" s="1"/>
  <c r="I42" i="6" s="1"/>
  <c r="F44" i="6"/>
  <c r="H44" i="6" s="1"/>
  <c r="I44" i="6" s="1"/>
  <c r="F46" i="6"/>
  <c r="H46" i="6" s="1"/>
  <c r="I46" i="6" s="1"/>
  <c r="F57" i="7"/>
  <c r="H57" i="7" s="1"/>
  <c r="I57" i="7" s="1"/>
  <c r="F6" i="8"/>
  <c r="H6" i="8" s="1"/>
  <c r="I6" i="8" s="1"/>
  <c r="F9" i="8"/>
  <c r="H9" i="8" s="1"/>
  <c r="I9" i="8" s="1"/>
  <c r="F21" i="8"/>
  <c r="H21" i="8" s="1"/>
  <c r="I21" i="8" s="1"/>
  <c r="F31" i="8"/>
  <c r="H31" i="8" s="1"/>
  <c r="I31" i="8" s="1"/>
  <c r="F33" i="8"/>
  <c r="H33" i="8" s="1"/>
  <c r="I33" i="8" s="1"/>
  <c r="F35" i="8"/>
  <c r="H35" i="8" s="1"/>
  <c r="I35" i="8" s="1"/>
  <c r="F37" i="8"/>
  <c r="H37" i="8" s="1"/>
  <c r="I37" i="8" s="1"/>
  <c r="F39" i="8"/>
  <c r="H39" i="8" s="1"/>
  <c r="I39" i="8" s="1"/>
  <c r="F41" i="8"/>
  <c r="H41" i="8" s="1"/>
  <c r="I41" i="8" s="1"/>
  <c r="F43" i="8"/>
  <c r="H43" i="8" s="1"/>
  <c r="I43" i="8" s="1"/>
  <c r="F45" i="8"/>
  <c r="H45" i="8" s="1"/>
  <c r="I45" i="8" s="1"/>
  <c r="F47" i="8"/>
  <c r="E58" i="8"/>
  <c r="E60" i="8"/>
  <c r="E65" i="8"/>
  <c r="E67" i="8"/>
  <c r="D69" i="8"/>
  <c r="F5" i="10"/>
  <c r="H5" i="10" s="1"/>
  <c r="I5" i="10" s="1"/>
  <c r="F14" i="10"/>
  <c r="H14" i="10" s="1"/>
  <c r="I14" i="10" s="1"/>
  <c r="F22" i="10"/>
  <c r="E55" i="10"/>
  <c r="D57" i="10"/>
  <c r="F57" i="10" s="1"/>
  <c r="H57" i="10" s="1"/>
  <c r="I57" i="10" s="1"/>
  <c r="E64" i="10"/>
  <c r="F64" i="10" s="1"/>
  <c r="H64" i="10" s="1"/>
  <c r="I64" i="10" s="1"/>
  <c r="E66" i="10"/>
  <c r="D68" i="10"/>
  <c r="F11" i="12"/>
  <c r="H11" i="12" s="1"/>
  <c r="I11" i="12" s="1"/>
  <c r="F19" i="12"/>
  <c r="H19" i="12" s="1"/>
  <c r="I19" i="12" s="1"/>
  <c r="D55" i="12"/>
  <c r="F55" i="12" s="1"/>
  <c r="H55" i="12" s="1"/>
  <c r="I55" i="12" s="1"/>
  <c r="E60" i="12"/>
  <c r="F60" i="12" s="1"/>
  <c r="H60" i="12" s="1"/>
  <c r="I60" i="12" s="1"/>
  <c r="E62" i="12"/>
  <c r="D64" i="12"/>
  <c r="F64" i="12" s="1"/>
  <c r="H64" i="12" s="1"/>
  <c r="I64" i="12" s="1"/>
  <c r="E69" i="12"/>
  <c r="E71" i="12"/>
  <c r="F67" i="11"/>
  <c r="H67" i="11" s="1"/>
  <c r="I67" i="11" s="1"/>
  <c r="F55" i="9"/>
  <c r="H55" i="9" s="1"/>
  <c r="I55" i="9" s="1"/>
  <c r="F59" i="9"/>
  <c r="H59" i="9" s="1"/>
  <c r="I59" i="9" s="1"/>
  <c r="F63" i="9"/>
  <c r="H63" i="9" s="1"/>
  <c r="I63" i="9" s="1"/>
  <c r="F67" i="9"/>
  <c r="H67" i="9" s="1"/>
  <c r="I67" i="9" s="1"/>
  <c r="F71" i="9"/>
  <c r="H71" i="9" s="1"/>
  <c r="I71" i="9" s="1"/>
  <c r="F66" i="11"/>
  <c r="H66" i="11" s="1"/>
  <c r="I66" i="11" s="1"/>
  <c r="F70" i="11"/>
  <c r="H70" i="11" s="1"/>
  <c r="I70" i="11" s="1"/>
  <c r="F61" i="11"/>
  <c r="H61" i="11" s="1"/>
  <c r="I61" i="11" s="1"/>
  <c r="F55" i="7"/>
  <c r="H55" i="7" s="1"/>
  <c r="I55" i="7" s="1"/>
  <c r="F57" i="13"/>
  <c r="H57" i="13" s="1"/>
  <c r="I57" i="13" s="1"/>
  <c r="F61" i="13"/>
  <c r="H61" i="13" s="1"/>
  <c r="I61" i="13" s="1"/>
  <c r="F61" i="9"/>
  <c r="H61" i="9" s="1"/>
  <c r="I61" i="9" s="1"/>
  <c r="F69" i="9"/>
  <c r="H69" i="9" s="1"/>
  <c r="I69" i="9" s="1"/>
  <c r="F63" i="11"/>
  <c r="H63" i="11" s="1"/>
  <c r="I63" i="11" s="1"/>
  <c r="F71" i="11"/>
  <c r="H71" i="11" s="1"/>
  <c r="I71" i="11" s="1"/>
  <c r="F69" i="7"/>
  <c r="H69" i="7" s="1"/>
  <c r="I69" i="7" s="1"/>
  <c r="F59" i="6"/>
  <c r="H59" i="6" s="1"/>
  <c r="I59" i="6" s="1"/>
  <c r="F68" i="5"/>
  <c r="H68" i="5" s="1"/>
  <c r="I68" i="5" s="1"/>
  <c r="F55" i="11"/>
  <c r="H55" i="11" s="1"/>
  <c r="I55" i="11" s="1"/>
  <c r="F59" i="11"/>
  <c r="H59" i="11" s="1"/>
  <c r="I59" i="11" s="1"/>
  <c r="F7" i="5"/>
  <c r="H7" i="5" s="1"/>
  <c r="I7" i="5" s="1"/>
  <c r="F9" i="5"/>
  <c r="H9" i="5" s="1"/>
  <c r="I9" i="5" s="1"/>
  <c r="F11" i="5"/>
  <c r="H11" i="5" s="1"/>
  <c r="I11" i="5" s="1"/>
  <c r="F13" i="5"/>
  <c r="H13" i="5" s="1"/>
  <c r="I13" i="5" s="1"/>
  <c r="F15" i="5"/>
  <c r="H15" i="5" s="1"/>
  <c r="I15" i="5" s="1"/>
  <c r="F17" i="5"/>
  <c r="H17" i="5" s="1"/>
  <c r="I17" i="5" s="1"/>
  <c r="F19" i="5"/>
  <c r="H19" i="5" s="1"/>
  <c r="I19" i="5" s="1"/>
  <c r="D58" i="5"/>
  <c r="F58" i="5" s="1"/>
  <c r="H58" i="5" s="1"/>
  <c r="I58" i="5" s="1"/>
  <c r="D62" i="5"/>
  <c r="D67" i="5"/>
  <c r="F67" i="5" s="1"/>
  <c r="H67" i="5" s="1"/>
  <c r="I67" i="5" s="1"/>
  <c r="D71" i="5"/>
  <c r="F71" i="5" s="1"/>
  <c r="H71" i="5" s="1"/>
  <c r="I71" i="5" s="1"/>
  <c r="F14" i="6"/>
  <c r="H14" i="6" s="1"/>
  <c r="I14" i="6" s="1"/>
  <c r="F17" i="6"/>
  <c r="H17" i="6" s="1"/>
  <c r="I17" i="6" s="1"/>
  <c r="F58" i="6"/>
  <c r="H58" i="6" s="1"/>
  <c r="I58" i="6" s="1"/>
  <c r="F58" i="7"/>
  <c r="H58" i="7" s="1"/>
  <c r="I58" i="7" s="1"/>
  <c r="F8" i="8"/>
  <c r="H8" i="8" s="1"/>
  <c r="I8" i="8" s="1"/>
  <c r="F11" i="8"/>
  <c r="H11" i="8" s="1"/>
  <c r="I11" i="8" s="1"/>
  <c r="F18" i="8"/>
  <c r="H18" i="8" s="1"/>
  <c r="I18" i="8" s="1"/>
  <c r="D56" i="8"/>
  <c r="F56" i="8" s="1"/>
  <c r="H56" i="8" s="1"/>
  <c r="I56" i="8" s="1"/>
  <c r="D60" i="8"/>
  <c r="D64" i="8"/>
  <c r="D68" i="8"/>
  <c r="F68" i="8" s="1"/>
  <c r="H68" i="8" s="1"/>
  <c r="I68" i="8" s="1"/>
  <c r="F69" i="8"/>
  <c r="H69" i="8" s="1"/>
  <c r="I69" i="8" s="1"/>
  <c r="D72" i="8"/>
  <c r="F7" i="10"/>
  <c r="H7" i="10" s="1"/>
  <c r="I7" i="10" s="1"/>
  <c r="D56" i="10"/>
  <c r="F56" i="10" s="1"/>
  <c r="H56" i="10" s="1"/>
  <c r="I56" i="10" s="1"/>
  <c r="D63" i="10"/>
  <c r="F63" i="10" s="1"/>
  <c r="H63" i="10" s="1"/>
  <c r="I63" i="10" s="1"/>
  <c r="D67" i="10"/>
  <c r="D71" i="10"/>
  <c r="F65" i="11"/>
  <c r="H65" i="11" s="1"/>
  <c r="I65" i="11" s="1"/>
  <c r="D59" i="12"/>
  <c r="D63" i="12"/>
  <c r="F63" i="12" s="1"/>
  <c r="H63" i="12" s="1"/>
  <c r="I63" i="12" s="1"/>
  <c r="D67" i="12"/>
  <c r="D71" i="12"/>
  <c r="F5" i="5"/>
  <c r="H5" i="5" s="1"/>
  <c r="I5" i="5" s="1"/>
  <c r="F21" i="5"/>
  <c r="H21" i="5" s="1"/>
  <c r="I21" i="5" s="1"/>
  <c r="D56" i="5"/>
  <c r="F56" i="5" s="1"/>
  <c r="H56" i="5" s="1"/>
  <c r="I56" i="5" s="1"/>
  <c r="D57" i="5"/>
  <c r="F57" i="5" s="1"/>
  <c r="H57" i="5" s="1"/>
  <c r="I57" i="5" s="1"/>
  <c r="D61" i="5"/>
  <c r="F61" i="5" s="1"/>
  <c r="H61" i="5" s="1"/>
  <c r="I61" i="5" s="1"/>
  <c r="F62" i="5"/>
  <c r="H62" i="5" s="1"/>
  <c r="I62" i="5" s="1"/>
  <c r="D66" i="5"/>
  <c r="F66" i="5" s="1"/>
  <c r="H66" i="5" s="1"/>
  <c r="I66" i="5" s="1"/>
  <c r="D70" i="5"/>
  <c r="F5" i="6"/>
  <c r="H5" i="6" s="1"/>
  <c r="I5" i="6" s="1"/>
  <c r="F7" i="6"/>
  <c r="H7" i="6" s="1"/>
  <c r="I7" i="6" s="1"/>
  <c r="F9" i="6"/>
  <c r="H9" i="6" s="1"/>
  <c r="I9" i="6" s="1"/>
  <c r="F11" i="6"/>
  <c r="H11" i="6" s="1"/>
  <c r="I11" i="6" s="1"/>
  <c r="F16" i="6"/>
  <c r="H16" i="6" s="1"/>
  <c r="I16" i="6" s="1"/>
  <c r="F19" i="6"/>
  <c r="H19" i="6" s="1"/>
  <c r="I19" i="6" s="1"/>
  <c r="F21" i="6"/>
  <c r="H21" i="6" s="1"/>
  <c r="I21" i="6" s="1"/>
  <c r="F62" i="6"/>
  <c r="H62" i="6" s="1"/>
  <c r="I62" i="6" s="1"/>
  <c r="F66" i="6"/>
  <c r="H66" i="6" s="1"/>
  <c r="I66" i="6" s="1"/>
  <c r="F5" i="8"/>
  <c r="H5" i="8" s="1"/>
  <c r="I5" i="8" s="1"/>
  <c r="F10" i="8"/>
  <c r="H10" i="8" s="1"/>
  <c r="I10" i="8" s="1"/>
  <c r="F13" i="8"/>
  <c r="H13" i="8" s="1"/>
  <c r="I13" i="8" s="1"/>
  <c r="F15" i="8"/>
  <c r="H15" i="8" s="1"/>
  <c r="I15" i="8" s="1"/>
  <c r="F20" i="8"/>
  <c r="H20" i="8" s="1"/>
  <c r="I20" i="8" s="1"/>
  <c r="D55" i="8"/>
  <c r="D59" i="8"/>
  <c r="D63" i="8"/>
  <c r="D67" i="8"/>
  <c r="D71" i="8"/>
  <c r="F71" i="8" s="1"/>
  <c r="H71" i="8" s="1"/>
  <c r="I71" i="8" s="1"/>
  <c r="F6" i="10"/>
  <c r="H6" i="10" s="1"/>
  <c r="I6" i="10" s="1"/>
  <c r="F9" i="10"/>
  <c r="H9" i="10" s="1"/>
  <c r="I9" i="10" s="1"/>
  <c r="F11" i="10"/>
  <c r="H11" i="10" s="1"/>
  <c r="I11" i="10" s="1"/>
  <c r="F13" i="10"/>
  <c r="H13" i="10" s="1"/>
  <c r="I13" i="10" s="1"/>
  <c r="F15" i="10"/>
  <c r="H15" i="10" s="1"/>
  <c r="I15" i="10" s="1"/>
  <c r="F17" i="10"/>
  <c r="H17" i="10" s="1"/>
  <c r="I17" i="10" s="1"/>
  <c r="F19" i="10"/>
  <c r="H19" i="10" s="1"/>
  <c r="I19" i="10" s="1"/>
  <c r="F21" i="10"/>
  <c r="H21" i="10" s="1"/>
  <c r="I21" i="10" s="1"/>
  <c r="D55" i="10"/>
  <c r="D62" i="10"/>
  <c r="D66" i="10"/>
  <c r="D70" i="10"/>
  <c r="F70" i="10" s="1"/>
  <c r="H70" i="10" s="1"/>
  <c r="I70" i="10" s="1"/>
  <c r="F6" i="12"/>
  <c r="H6" i="12" s="1"/>
  <c r="I6" i="12" s="1"/>
  <c r="F8" i="12"/>
  <c r="H8" i="12" s="1"/>
  <c r="I8" i="12" s="1"/>
  <c r="F10" i="12"/>
  <c r="H10" i="12" s="1"/>
  <c r="I10" i="12" s="1"/>
  <c r="F12" i="12"/>
  <c r="H12" i="12" s="1"/>
  <c r="I12" i="12" s="1"/>
  <c r="F14" i="12"/>
  <c r="H14" i="12" s="1"/>
  <c r="I14" i="12" s="1"/>
  <c r="F16" i="12"/>
  <c r="H16" i="12" s="1"/>
  <c r="I16" i="12" s="1"/>
  <c r="F18" i="12"/>
  <c r="H18" i="12" s="1"/>
  <c r="I18" i="12" s="1"/>
  <c r="F20" i="12"/>
  <c r="H20" i="12" s="1"/>
  <c r="I20" i="12" s="1"/>
  <c r="D57" i="12"/>
  <c r="F57" i="12" s="1"/>
  <c r="H57" i="12" s="1"/>
  <c r="I57" i="12" s="1"/>
  <c r="D58" i="12"/>
  <c r="D62" i="12"/>
  <c r="F62" i="12" s="1"/>
  <c r="H62" i="12" s="1"/>
  <c r="I62" i="12" s="1"/>
  <c r="D66" i="12"/>
  <c r="D70" i="12"/>
  <c r="F6" i="5"/>
  <c r="H6" i="5" s="1"/>
  <c r="I6" i="5" s="1"/>
  <c r="F8" i="5"/>
  <c r="H8" i="5" s="1"/>
  <c r="I8" i="5" s="1"/>
  <c r="F10" i="5"/>
  <c r="H10" i="5" s="1"/>
  <c r="I10" i="5" s="1"/>
  <c r="F12" i="5"/>
  <c r="H12" i="5" s="1"/>
  <c r="I12" i="5" s="1"/>
  <c r="F14" i="5"/>
  <c r="H14" i="5" s="1"/>
  <c r="I14" i="5" s="1"/>
  <c r="F16" i="5"/>
  <c r="H16" i="5" s="1"/>
  <c r="I16" i="5" s="1"/>
  <c r="F18" i="5"/>
  <c r="H18" i="5" s="1"/>
  <c r="I18" i="5" s="1"/>
  <c r="D55" i="5"/>
  <c r="F55" i="5" s="1"/>
  <c r="H55" i="5" s="1"/>
  <c r="I55" i="5" s="1"/>
  <c r="D60" i="5"/>
  <c r="F60" i="5" s="1"/>
  <c r="H60" i="5" s="1"/>
  <c r="I60" i="5" s="1"/>
  <c r="D64" i="5"/>
  <c r="F64" i="5" s="1"/>
  <c r="H64" i="5" s="1"/>
  <c r="I64" i="5" s="1"/>
  <c r="D65" i="5"/>
  <c r="D69" i="5"/>
  <c r="F70" i="5"/>
  <c r="H70" i="5" s="1"/>
  <c r="I70" i="5" s="1"/>
  <c r="F13" i="6"/>
  <c r="H13" i="6" s="1"/>
  <c r="I13" i="6" s="1"/>
  <c r="F18" i="6"/>
  <c r="H18" i="6" s="1"/>
  <c r="I18" i="6" s="1"/>
  <c r="F61" i="6"/>
  <c r="H61" i="6" s="1"/>
  <c r="I61" i="6" s="1"/>
  <c r="F65" i="6"/>
  <c r="H65" i="6" s="1"/>
  <c r="I65" i="6" s="1"/>
  <c r="F61" i="7"/>
  <c r="H61" i="7" s="1"/>
  <c r="I61" i="7" s="1"/>
  <c r="F65" i="7"/>
  <c r="H65" i="7" s="1"/>
  <c r="I65" i="7" s="1"/>
  <c r="F7" i="8"/>
  <c r="H7" i="8" s="1"/>
  <c r="I7" i="8" s="1"/>
  <c r="F12" i="8"/>
  <c r="H12" i="8" s="1"/>
  <c r="I12" i="8" s="1"/>
  <c r="F17" i="8"/>
  <c r="H17" i="8" s="1"/>
  <c r="I17" i="8" s="1"/>
  <c r="F22" i="8"/>
  <c r="D58" i="8"/>
  <c r="F58" i="8" s="1"/>
  <c r="H58" i="8" s="1"/>
  <c r="I58" i="8" s="1"/>
  <c r="D62" i="8"/>
  <c r="F62" i="8" s="1"/>
  <c r="H62" i="8" s="1"/>
  <c r="I62" i="8" s="1"/>
  <c r="D66" i="8"/>
  <c r="F66" i="8" s="1"/>
  <c r="H66" i="8" s="1"/>
  <c r="I66" i="8" s="1"/>
  <c r="D70" i="8"/>
  <c r="F70" i="8" s="1"/>
  <c r="H70" i="8" s="1"/>
  <c r="I70" i="8" s="1"/>
  <c r="F8" i="10"/>
  <c r="H8" i="10" s="1"/>
  <c r="I8" i="10" s="1"/>
  <c r="D58" i="10"/>
  <c r="F58" i="10" s="1"/>
  <c r="H58" i="10" s="1"/>
  <c r="I58" i="10" s="1"/>
  <c r="D59" i="10"/>
  <c r="F59" i="10" s="1"/>
  <c r="H59" i="10" s="1"/>
  <c r="I59" i="10" s="1"/>
  <c r="D60" i="10"/>
  <c r="F60" i="10" s="1"/>
  <c r="H60" i="10" s="1"/>
  <c r="I60" i="10" s="1"/>
  <c r="D61" i="10"/>
  <c r="F61" i="10" s="1"/>
  <c r="H61" i="10" s="1"/>
  <c r="I61" i="10" s="1"/>
  <c r="D65" i="10"/>
  <c r="F65" i="10" s="1"/>
  <c r="H65" i="10" s="1"/>
  <c r="I65" i="10" s="1"/>
  <c r="F66" i="10"/>
  <c r="H66" i="10" s="1"/>
  <c r="I66" i="10" s="1"/>
  <c r="D69" i="10"/>
  <c r="F69" i="10" s="1"/>
  <c r="H69" i="10" s="1"/>
  <c r="I69" i="10" s="1"/>
  <c r="F22" i="12"/>
  <c r="D56" i="12"/>
  <c r="D61" i="12"/>
  <c r="F61" i="12" s="1"/>
  <c r="H61" i="12" s="1"/>
  <c r="I61" i="12" s="1"/>
  <c r="D65" i="12"/>
  <c r="F65" i="12" s="1"/>
  <c r="H65" i="12" s="1"/>
  <c r="I65" i="12" s="1"/>
  <c r="D69" i="12"/>
  <c r="F69" i="12" s="1"/>
  <c r="H69" i="12" s="1"/>
  <c r="I69" i="12" s="1"/>
  <c r="F72" i="5"/>
  <c r="F60" i="6"/>
  <c r="H60" i="6" s="1"/>
  <c r="I60" i="6" s="1"/>
  <c r="F60" i="7"/>
  <c r="H60" i="7" s="1"/>
  <c r="I60" i="7" s="1"/>
  <c r="F56" i="9"/>
  <c r="H56" i="9" s="1"/>
  <c r="I56" i="9" s="1"/>
  <c r="F60" i="9"/>
  <c r="H60" i="9" s="1"/>
  <c r="I60" i="9" s="1"/>
  <c r="F64" i="9"/>
  <c r="H64" i="9" s="1"/>
  <c r="I64" i="9" s="1"/>
  <c r="F68" i="9"/>
  <c r="H68" i="9" s="1"/>
  <c r="I68" i="9" s="1"/>
  <c r="F60" i="11"/>
  <c r="H60" i="11" s="1"/>
  <c r="I60" i="11" s="1"/>
  <c r="F68" i="11"/>
  <c r="H68" i="11" s="1"/>
  <c r="I68" i="11" s="1"/>
  <c r="F64" i="6"/>
  <c r="H64" i="6" s="1"/>
  <c r="I64" i="6" s="1"/>
  <c r="F64" i="7"/>
  <c r="H64" i="7" s="1"/>
  <c r="I64" i="7" s="1"/>
  <c r="F58" i="9"/>
  <c r="H58" i="9" s="1"/>
  <c r="I58" i="9" s="1"/>
  <c r="F62" i="9"/>
  <c r="H62" i="9" s="1"/>
  <c r="I62" i="9" s="1"/>
  <c r="F70" i="9"/>
  <c r="H70" i="9" s="1"/>
  <c r="I70" i="9" s="1"/>
  <c r="F55" i="10"/>
  <c r="H55" i="10" s="1"/>
  <c r="I55" i="10" s="1"/>
  <c r="F70" i="12"/>
  <c r="H70" i="12" s="1"/>
  <c r="I70" i="12" s="1"/>
  <c r="F56" i="11"/>
  <c r="H56" i="11" s="1"/>
  <c r="I56" i="11" s="1"/>
  <c r="F64" i="11"/>
  <c r="H64" i="11" s="1"/>
  <c r="I64" i="11" s="1"/>
  <c r="F72" i="11"/>
  <c r="F56" i="13"/>
  <c r="H56" i="13" s="1"/>
  <c r="I56" i="13" s="1"/>
  <c r="F60" i="13"/>
  <c r="H60" i="13" s="1"/>
  <c r="I60" i="13" s="1"/>
  <c r="F64" i="13"/>
  <c r="H64" i="13" s="1"/>
  <c r="I64" i="13" s="1"/>
  <c r="F68" i="13"/>
  <c r="H68" i="13" s="1"/>
  <c r="I68" i="13" s="1"/>
  <c r="F72" i="13"/>
  <c r="F55" i="13"/>
  <c r="H55" i="13" s="1"/>
  <c r="I55" i="13" s="1"/>
  <c r="F59" i="13"/>
  <c r="H59" i="13" s="1"/>
  <c r="I59" i="13" s="1"/>
  <c r="F71" i="13"/>
  <c r="H71" i="13" s="1"/>
  <c r="I71" i="13" s="1"/>
  <c r="F58" i="13"/>
  <c r="H58" i="13" s="1"/>
  <c r="I58" i="13" s="1"/>
  <c r="F62" i="13"/>
  <c r="H62" i="13" s="1"/>
  <c r="I62" i="13" s="1"/>
  <c r="F70" i="13"/>
  <c r="H70" i="13" s="1"/>
  <c r="I70" i="13" s="1"/>
  <c r="F69" i="13"/>
  <c r="H69" i="13" s="1"/>
  <c r="I69" i="13" s="1"/>
  <c r="D23" i="13"/>
  <c r="D54" i="13"/>
  <c r="F66" i="12"/>
  <c r="H66" i="12" s="1"/>
  <c r="I66" i="12" s="1"/>
  <c r="D23" i="12"/>
  <c r="D54" i="12"/>
  <c r="D23" i="11"/>
  <c r="D54" i="10"/>
  <c r="D23" i="10"/>
  <c r="F72" i="9"/>
  <c r="D54" i="9"/>
  <c r="D73" i="9" s="1"/>
  <c r="D23" i="8"/>
  <c r="D54" i="8"/>
  <c r="F72" i="7"/>
  <c r="F68" i="7"/>
  <c r="H68" i="7" s="1"/>
  <c r="I68" i="7" s="1"/>
  <c r="D54" i="7"/>
  <c r="D23" i="7"/>
  <c r="D23" i="6"/>
  <c r="F29" i="13"/>
  <c r="H29" i="13" s="1"/>
  <c r="I29" i="13" s="1"/>
  <c r="J30" i="13" s="1"/>
  <c r="J31" i="13" s="1"/>
  <c r="E48" i="13"/>
  <c r="E54" i="13"/>
  <c r="F4" i="13"/>
  <c r="H4" i="13" s="1"/>
  <c r="K4" i="13" s="1"/>
  <c r="E23" i="13"/>
  <c r="E23" i="12"/>
  <c r="F4" i="12"/>
  <c r="H4" i="12" s="1"/>
  <c r="E48" i="11"/>
  <c r="F29" i="11"/>
  <c r="H29" i="11" s="1"/>
  <c r="E54" i="11"/>
  <c r="E48" i="10"/>
  <c r="E23" i="10"/>
  <c r="F4" i="10"/>
  <c r="H4" i="10" s="1"/>
  <c r="K4" i="10" s="1"/>
  <c r="F4" i="9"/>
  <c r="H4" i="9" s="1"/>
  <c r="I4" i="9" s="1"/>
  <c r="J5" i="9" s="1"/>
  <c r="E23" i="9"/>
  <c r="E48" i="9"/>
  <c r="E54" i="9"/>
  <c r="F29" i="9"/>
  <c r="H29" i="9" s="1"/>
  <c r="E48" i="8"/>
  <c r="F29" i="8"/>
  <c r="H29" i="8" s="1"/>
  <c r="E54" i="8"/>
  <c r="F4" i="8"/>
  <c r="H4" i="8" s="1"/>
  <c r="K4" i="8" s="1"/>
  <c r="E23" i="8"/>
  <c r="F29" i="7"/>
  <c r="H29" i="7" s="1"/>
  <c r="I29" i="7" s="1"/>
  <c r="J30" i="7" s="1"/>
  <c r="J31" i="7" s="1"/>
  <c r="J32" i="7" s="1"/>
  <c r="J33" i="7" s="1"/>
  <c r="E48" i="7"/>
  <c r="E54" i="7"/>
  <c r="E73" i="7" s="1"/>
  <c r="F29" i="6"/>
  <c r="H29" i="6" s="1"/>
  <c r="E48" i="6"/>
  <c r="E23" i="6"/>
  <c r="F4" i="6"/>
  <c r="H4" i="6" s="1"/>
  <c r="K4" i="6" s="1"/>
  <c r="E54" i="5"/>
  <c r="E73" i="5" s="1"/>
  <c r="E23" i="5"/>
  <c r="D48" i="5"/>
  <c r="F29" i="5"/>
  <c r="H29" i="5" s="1"/>
  <c r="I29" i="5" s="1"/>
  <c r="J30" i="5" s="1"/>
  <c r="J31" i="5" s="1"/>
  <c r="F69" i="5"/>
  <c r="H69" i="5" s="1"/>
  <c r="I69" i="5" s="1"/>
  <c r="D23" i="5"/>
  <c r="F4" i="5"/>
  <c r="H4" i="5" s="1"/>
  <c r="D54" i="5"/>
  <c r="I54" i="15" l="1"/>
  <c r="J55" i="15" s="1"/>
  <c r="J56" i="15" s="1"/>
  <c r="S5" i="16"/>
  <c r="W5" i="16" s="1"/>
  <c r="K55" i="16"/>
  <c r="R55" i="16"/>
  <c r="L54" i="16"/>
  <c r="J56" i="16"/>
  <c r="L32" i="16"/>
  <c r="K33" i="16"/>
  <c r="R33" i="16"/>
  <c r="J34" i="16"/>
  <c r="S4" i="16"/>
  <c r="W4" i="16" s="1"/>
  <c r="S30" i="16"/>
  <c r="W30" i="16" s="1"/>
  <c r="S31" i="16"/>
  <c r="W31" i="16" s="1"/>
  <c r="R7" i="16"/>
  <c r="L6" i="16"/>
  <c r="K7" i="16"/>
  <c r="J8" i="16"/>
  <c r="S29" i="16"/>
  <c r="W29" i="16" s="1"/>
  <c r="L29" i="15"/>
  <c r="R30" i="15"/>
  <c r="K30" i="15"/>
  <c r="R56" i="15"/>
  <c r="K56" i="15"/>
  <c r="J57" i="15"/>
  <c r="L4" i="15"/>
  <c r="K5" i="15"/>
  <c r="R5" i="15"/>
  <c r="J31" i="15"/>
  <c r="K55" i="15"/>
  <c r="L55" i="15" s="1"/>
  <c r="L54" i="15"/>
  <c r="R55" i="15"/>
  <c r="J6" i="15"/>
  <c r="R6" i="14"/>
  <c r="R7" i="14"/>
  <c r="J8" i="14"/>
  <c r="J9" i="14" s="1"/>
  <c r="J10" i="14" s="1"/>
  <c r="L6" i="14"/>
  <c r="K7" i="14"/>
  <c r="L7" i="14" s="1"/>
  <c r="S4" i="14"/>
  <c r="W4" i="14" s="1"/>
  <c r="S6" i="14"/>
  <c r="W6" i="14" s="1"/>
  <c r="S5" i="14"/>
  <c r="W5" i="14" s="1"/>
  <c r="K9" i="14"/>
  <c r="R9" i="14"/>
  <c r="F29" i="14"/>
  <c r="H29" i="14" s="1"/>
  <c r="D54" i="14"/>
  <c r="D48" i="14"/>
  <c r="K8" i="14"/>
  <c r="L8" i="14" s="1"/>
  <c r="F54" i="10"/>
  <c r="H54" i="10" s="1"/>
  <c r="I54" i="10" s="1"/>
  <c r="J55" i="10" s="1"/>
  <c r="E73" i="11"/>
  <c r="F67" i="12"/>
  <c r="H67" i="12" s="1"/>
  <c r="I67" i="12" s="1"/>
  <c r="F67" i="8"/>
  <c r="H67" i="8" s="1"/>
  <c r="I67" i="8" s="1"/>
  <c r="F64" i="8"/>
  <c r="H64" i="8" s="1"/>
  <c r="I64" i="8" s="1"/>
  <c r="F55" i="8"/>
  <c r="H55" i="8" s="1"/>
  <c r="I55" i="8" s="1"/>
  <c r="F72" i="6"/>
  <c r="E73" i="6"/>
  <c r="F56" i="6"/>
  <c r="H56" i="6" s="1"/>
  <c r="I56" i="6" s="1"/>
  <c r="F69" i="6"/>
  <c r="H69" i="6" s="1"/>
  <c r="I69" i="6" s="1"/>
  <c r="F55" i="6"/>
  <c r="H55" i="6" s="1"/>
  <c r="I55" i="6" s="1"/>
  <c r="F63" i="5"/>
  <c r="H63" i="5" s="1"/>
  <c r="I63" i="5" s="1"/>
  <c r="E73" i="8"/>
  <c r="F29" i="10"/>
  <c r="H29" i="10" s="1"/>
  <c r="I29" i="10" s="1"/>
  <c r="J30" i="10" s="1"/>
  <c r="F4" i="7"/>
  <c r="H4" i="7" s="1"/>
  <c r="I4" i="7" s="1"/>
  <c r="J5" i="7" s="1"/>
  <c r="J6" i="7" s="1"/>
  <c r="E23" i="11"/>
  <c r="F29" i="12"/>
  <c r="H29" i="12" s="1"/>
  <c r="E73" i="13"/>
  <c r="D73" i="13"/>
  <c r="F65" i="5"/>
  <c r="H65" i="5" s="1"/>
  <c r="I65" i="5" s="1"/>
  <c r="F58" i="12"/>
  <c r="H58" i="12" s="1"/>
  <c r="I58" i="12" s="1"/>
  <c r="F62" i="10"/>
  <c r="H62" i="10" s="1"/>
  <c r="I62" i="10" s="1"/>
  <c r="F67" i="10"/>
  <c r="H67" i="10" s="1"/>
  <c r="I67" i="10" s="1"/>
  <c r="F60" i="8"/>
  <c r="H60" i="8" s="1"/>
  <c r="I60" i="8" s="1"/>
  <c r="F68" i="6"/>
  <c r="H68" i="6" s="1"/>
  <c r="I68" i="6" s="1"/>
  <c r="F68" i="10"/>
  <c r="H68" i="10" s="1"/>
  <c r="I68" i="10" s="1"/>
  <c r="F71" i="10"/>
  <c r="H71" i="10" s="1"/>
  <c r="I71" i="10" s="1"/>
  <c r="F61" i="8"/>
  <c r="H61" i="8" s="1"/>
  <c r="I61" i="8" s="1"/>
  <c r="E73" i="9"/>
  <c r="E54" i="12"/>
  <c r="E73" i="12" s="1"/>
  <c r="D73" i="7"/>
  <c r="F59" i="12"/>
  <c r="H59" i="12" s="1"/>
  <c r="I59" i="12" s="1"/>
  <c r="F63" i="8"/>
  <c r="H63" i="8" s="1"/>
  <c r="I63" i="8" s="1"/>
  <c r="F71" i="6"/>
  <c r="H71" i="6" s="1"/>
  <c r="I71" i="6" s="1"/>
  <c r="F67" i="6"/>
  <c r="H67" i="6" s="1"/>
  <c r="I67" i="6" s="1"/>
  <c r="I4" i="11"/>
  <c r="J5" i="11" s="1"/>
  <c r="J6" i="11" s="1"/>
  <c r="K6" i="11" s="1"/>
  <c r="F57" i="6"/>
  <c r="H57" i="6" s="1"/>
  <c r="I57" i="6" s="1"/>
  <c r="F63" i="6"/>
  <c r="H63" i="6" s="1"/>
  <c r="I63" i="6" s="1"/>
  <c r="F54" i="6"/>
  <c r="H54" i="6" s="1"/>
  <c r="K54" i="6" s="1"/>
  <c r="F65" i="8"/>
  <c r="H65" i="8" s="1"/>
  <c r="I65" i="8" s="1"/>
  <c r="F70" i="6"/>
  <c r="H70" i="6" s="1"/>
  <c r="I70" i="6" s="1"/>
  <c r="F71" i="12"/>
  <c r="H71" i="12" s="1"/>
  <c r="I71" i="12" s="1"/>
  <c r="F72" i="8"/>
  <c r="D73" i="5"/>
  <c r="D73" i="6"/>
  <c r="D73" i="8"/>
  <c r="D73" i="12"/>
  <c r="D73" i="10"/>
  <c r="I4" i="10"/>
  <c r="J5" i="10" s="1"/>
  <c r="I4" i="8"/>
  <c r="J5" i="8" s="1"/>
  <c r="R5" i="8" s="1"/>
  <c r="F54" i="11"/>
  <c r="H54" i="11" s="1"/>
  <c r="K54" i="11" s="1"/>
  <c r="K29" i="10"/>
  <c r="L29" i="10" s="1"/>
  <c r="D73" i="11"/>
  <c r="J56" i="10"/>
  <c r="R56" i="10" s="1"/>
  <c r="K29" i="13"/>
  <c r="L29" i="13" s="1"/>
  <c r="I4" i="13"/>
  <c r="J5" i="13" s="1"/>
  <c r="J6" i="13" s="1"/>
  <c r="R6" i="13" s="1"/>
  <c r="F54" i="9"/>
  <c r="H54" i="9" s="1"/>
  <c r="K54" i="9" s="1"/>
  <c r="R31" i="7"/>
  <c r="K31" i="7"/>
  <c r="R30" i="7"/>
  <c r="K30" i="7"/>
  <c r="L30" i="7" s="1"/>
  <c r="S30" i="7" s="1"/>
  <c r="W30" i="7" s="1"/>
  <c r="K29" i="7"/>
  <c r="L29" i="7" s="1"/>
  <c r="S29" i="7" s="1"/>
  <c r="W29" i="7" s="1"/>
  <c r="K4" i="7"/>
  <c r="I4" i="6"/>
  <c r="J5" i="6" s="1"/>
  <c r="K5" i="6" s="1"/>
  <c r="F54" i="13"/>
  <c r="H54" i="13" s="1"/>
  <c r="K54" i="13" s="1"/>
  <c r="K29" i="12"/>
  <c r="I29" i="12"/>
  <c r="J30" i="12" s="1"/>
  <c r="J31" i="12" s="1"/>
  <c r="F54" i="12"/>
  <c r="H54" i="12" s="1"/>
  <c r="K54" i="12" s="1"/>
  <c r="K4" i="12"/>
  <c r="I4" i="12"/>
  <c r="J5" i="12" s="1"/>
  <c r="I29" i="11"/>
  <c r="J30" i="11" s="1"/>
  <c r="K29" i="11"/>
  <c r="R55" i="10"/>
  <c r="E73" i="10"/>
  <c r="K55" i="10"/>
  <c r="K54" i="10"/>
  <c r="L54" i="10" s="1"/>
  <c r="S54" i="10" s="1"/>
  <c r="W54" i="10" s="1"/>
  <c r="K4" i="9"/>
  <c r="L4" i="9" s="1"/>
  <c r="K29" i="9"/>
  <c r="I29" i="9"/>
  <c r="J30" i="9" s="1"/>
  <c r="J31" i="9" s="1"/>
  <c r="K31" i="9" s="1"/>
  <c r="F54" i="8"/>
  <c r="H54" i="8" s="1"/>
  <c r="K54" i="8" s="1"/>
  <c r="I29" i="8"/>
  <c r="J30" i="8" s="1"/>
  <c r="K29" i="8"/>
  <c r="F54" i="7"/>
  <c r="H54" i="7" s="1"/>
  <c r="I54" i="7" s="1"/>
  <c r="J55" i="7" s="1"/>
  <c r="K29" i="6"/>
  <c r="I29" i="6"/>
  <c r="J30" i="6" s="1"/>
  <c r="K29" i="5"/>
  <c r="L29" i="5" s="1"/>
  <c r="F54" i="5"/>
  <c r="H54" i="5" s="1"/>
  <c r="I54" i="5" s="1"/>
  <c r="J55" i="5" s="1"/>
  <c r="I4" i="5"/>
  <c r="J5" i="5" s="1"/>
  <c r="K4" i="5"/>
  <c r="R31" i="13"/>
  <c r="K31" i="13"/>
  <c r="J32" i="13"/>
  <c r="R30" i="13"/>
  <c r="K30" i="13"/>
  <c r="L30" i="13" s="1"/>
  <c r="K56" i="10"/>
  <c r="K30" i="10"/>
  <c r="R30" i="10"/>
  <c r="J31" i="10"/>
  <c r="R5" i="10"/>
  <c r="K5" i="10"/>
  <c r="L4" i="10"/>
  <c r="J57" i="10"/>
  <c r="J6" i="10"/>
  <c r="R5" i="9"/>
  <c r="K5" i="9"/>
  <c r="J6" i="9"/>
  <c r="L4" i="8"/>
  <c r="J6" i="8"/>
  <c r="R33" i="7"/>
  <c r="K33" i="7"/>
  <c r="L4" i="7"/>
  <c r="R5" i="7"/>
  <c r="J34" i="7"/>
  <c r="K32" i="7"/>
  <c r="L32" i="7" s="1"/>
  <c r="L31" i="7"/>
  <c r="R32" i="7"/>
  <c r="I54" i="6"/>
  <c r="J55" i="6" s="1"/>
  <c r="R31" i="5"/>
  <c r="K31" i="5"/>
  <c r="J32" i="5"/>
  <c r="K30" i="5"/>
  <c r="L30" i="5" s="1"/>
  <c r="R30" i="5"/>
  <c r="K8" i="16" l="1"/>
  <c r="L7" i="16"/>
  <c r="R8" i="16"/>
  <c r="J9" i="16"/>
  <c r="R34" i="16"/>
  <c r="L33" i="16"/>
  <c r="K34" i="16"/>
  <c r="J35" i="16"/>
  <c r="S54" i="16"/>
  <c r="W54" i="16" s="1"/>
  <c r="L55" i="16"/>
  <c r="R56" i="16"/>
  <c r="K56" i="16"/>
  <c r="J57" i="16"/>
  <c r="S6" i="16"/>
  <c r="W6" i="16" s="1"/>
  <c r="S32" i="16"/>
  <c r="W32" i="16" s="1"/>
  <c r="S55" i="15"/>
  <c r="W55" i="15" s="1"/>
  <c r="R31" i="15"/>
  <c r="K31" i="15"/>
  <c r="L30" i="15"/>
  <c r="J32" i="15"/>
  <c r="S4" i="15"/>
  <c r="W4" i="15" s="1"/>
  <c r="K57" i="15"/>
  <c r="L56" i="15"/>
  <c r="R57" i="15"/>
  <c r="J58" i="15"/>
  <c r="L5" i="15"/>
  <c r="R6" i="15"/>
  <c r="J7" i="15"/>
  <c r="K6" i="15"/>
  <c r="S54" i="15"/>
  <c r="W54" i="15" s="1"/>
  <c r="S29" i="15"/>
  <c r="W29" i="15" s="1"/>
  <c r="R8" i="14"/>
  <c r="S8" i="14"/>
  <c r="W8" i="14" s="1"/>
  <c r="S7" i="14"/>
  <c r="W7" i="14" s="1"/>
  <c r="D73" i="14"/>
  <c r="F54" i="14"/>
  <c r="H54" i="14" s="1"/>
  <c r="K10" i="14"/>
  <c r="L9" i="14"/>
  <c r="R10" i="14"/>
  <c r="J11" i="14"/>
  <c r="K29" i="14"/>
  <c r="I29" i="14"/>
  <c r="J30" i="14" s="1"/>
  <c r="R6" i="11"/>
  <c r="K5" i="11"/>
  <c r="L5" i="11" s="1"/>
  <c r="S5" i="11" s="1"/>
  <c r="W5" i="11" s="1"/>
  <c r="K5" i="7"/>
  <c r="J7" i="11"/>
  <c r="L6" i="11" s="1"/>
  <c r="R5" i="11"/>
  <c r="L4" i="11"/>
  <c r="S4" i="11" s="1"/>
  <c r="W4" i="11" s="1"/>
  <c r="L4" i="13"/>
  <c r="L55" i="10"/>
  <c r="S55" i="10" s="1"/>
  <c r="W55" i="10" s="1"/>
  <c r="I54" i="9"/>
  <c r="J55" i="9" s="1"/>
  <c r="J56" i="9" s="1"/>
  <c r="R56" i="9" s="1"/>
  <c r="K5" i="8"/>
  <c r="L5" i="8" s="1"/>
  <c r="J7" i="13"/>
  <c r="R7" i="13" s="1"/>
  <c r="L4" i="6"/>
  <c r="K6" i="13"/>
  <c r="J6" i="6"/>
  <c r="L5" i="6" s="1"/>
  <c r="R5" i="6"/>
  <c r="K54" i="5"/>
  <c r="I54" i="11"/>
  <c r="J55" i="11" s="1"/>
  <c r="K55" i="11" s="1"/>
  <c r="K5" i="13"/>
  <c r="L5" i="13" s="1"/>
  <c r="S5" i="13" s="1"/>
  <c r="W5" i="13" s="1"/>
  <c r="R5" i="13"/>
  <c r="I54" i="8"/>
  <c r="J55" i="8" s="1"/>
  <c r="J56" i="8" s="1"/>
  <c r="I54" i="13"/>
  <c r="J55" i="13" s="1"/>
  <c r="J56" i="13" s="1"/>
  <c r="J57" i="13" s="1"/>
  <c r="R57" i="13" s="1"/>
  <c r="J32" i="12"/>
  <c r="K31" i="12"/>
  <c r="R31" i="12"/>
  <c r="I54" i="12"/>
  <c r="J55" i="12" s="1"/>
  <c r="L54" i="12" s="1"/>
  <c r="L29" i="12"/>
  <c r="S29" i="12" s="1"/>
  <c r="W29" i="12" s="1"/>
  <c r="R30" i="12"/>
  <c r="K30" i="12"/>
  <c r="L30" i="12" s="1"/>
  <c r="S30" i="12" s="1"/>
  <c r="W30" i="12" s="1"/>
  <c r="R5" i="12"/>
  <c r="J6" i="12"/>
  <c r="K5" i="12"/>
  <c r="L4" i="12"/>
  <c r="S4" i="12" s="1"/>
  <c r="W4" i="12" s="1"/>
  <c r="R30" i="11"/>
  <c r="J31" i="11"/>
  <c r="L29" i="11"/>
  <c r="S29" i="11" s="1"/>
  <c r="W29" i="11" s="1"/>
  <c r="K30" i="11"/>
  <c r="R31" i="9"/>
  <c r="J32" i="9"/>
  <c r="J33" i="9" s="1"/>
  <c r="J34" i="9" s="1"/>
  <c r="K55" i="9"/>
  <c r="L55" i="9" s="1"/>
  <c r="S55" i="9" s="1"/>
  <c r="W55" i="9" s="1"/>
  <c r="K30" i="9"/>
  <c r="L30" i="9" s="1"/>
  <c r="S30" i="9" s="1"/>
  <c r="W30" i="9" s="1"/>
  <c r="L29" i="9"/>
  <c r="S29" i="9" s="1"/>
  <c r="W29" i="9" s="1"/>
  <c r="R30" i="9"/>
  <c r="J31" i="8"/>
  <c r="K30" i="8"/>
  <c r="L29" i="8"/>
  <c r="S29" i="8" s="1"/>
  <c r="W29" i="8" s="1"/>
  <c r="R30" i="8"/>
  <c r="K54" i="7"/>
  <c r="L54" i="7" s="1"/>
  <c r="J31" i="6"/>
  <c r="L29" i="6"/>
  <c r="S29" i="6" s="1"/>
  <c r="W29" i="6" s="1"/>
  <c r="K30" i="6"/>
  <c r="R30" i="6"/>
  <c r="L4" i="5"/>
  <c r="S4" i="5" s="1"/>
  <c r="W4" i="5" s="1"/>
  <c r="K5" i="5"/>
  <c r="J6" i="5"/>
  <c r="R5" i="5"/>
  <c r="S30" i="13"/>
  <c r="W30" i="13" s="1"/>
  <c r="J8" i="13"/>
  <c r="S29" i="13"/>
  <c r="W29" i="13" s="1"/>
  <c r="S4" i="13"/>
  <c r="W4" i="13" s="1"/>
  <c r="L31" i="13"/>
  <c r="R32" i="13"/>
  <c r="K32" i="13"/>
  <c r="J33" i="13"/>
  <c r="R7" i="11"/>
  <c r="R55" i="11"/>
  <c r="S4" i="10"/>
  <c r="W4" i="10" s="1"/>
  <c r="R6" i="10"/>
  <c r="K6" i="10"/>
  <c r="L5" i="10"/>
  <c r="J7" i="10"/>
  <c r="S29" i="10"/>
  <c r="W29" i="10" s="1"/>
  <c r="L56" i="10"/>
  <c r="R57" i="10"/>
  <c r="K57" i="10"/>
  <c r="J58" i="10"/>
  <c r="R31" i="10"/>
  <c r="L30" i="10"/>
  <c r="K31" i="10"/>
  <c r="J32" i="10"/>
  <c r="L5" i="9"/>
  <c r="R6" i="9"/>
  <c r="K6" i="9"/>
  <c r="J7" i="9"/>
  <c r="S4" i="9"/>
  <c r="W4" i="9" s="1"/>
  <c r="R6" i="8"/>
  <c r="K6" i="8"/>
  <c r="J7" i="8"/>
  <c r="L54" i="8"/>
  <c r="R55" i="8"/>
  <c r="K55" i="8"/>
  <c r="S4" i="8"/>
  <c r="W4" i="8" s="1"/>
  <c r="S32" i="7"/>
  <c r="W32" i="7" s="1"/>
  <c r="R55" i="7"/>
  <c r="K55" i="7"/>
  <c r="J56" i="7"/>
  <c r="S31" i="7"/>
  <c r="W31" i="7" s="1"/>
  <c r="S4" i="7"/>
  <c r="W4" i="7" s="1"/>
  <c r="R6" i="7"/>
  <c r="K6" i="7"/>
  <c r="L5" i="7"/>
  <c r="J7" i="7"/>
  <c r="K34" i="7"/>
  <c r="L33" i="7"/>
  <c r="R34" i="7"/>
  <c r="J35" i="7"/>
  <c r="L54" i="6"/>
  <c r="R55" i="6"/>
  <c r="K55" i="6"/>
  <c r="J56" i="6"/>
  <c r="S4" i="6"/>
  <c r="W4" i="6" s="1"/>
  <c r="S30" i="5"/>
  <c r="W30" i="5" s="1"/>
  <c r="S29" i="5"/>
  <c r="W29" i="5" s="1"/>
  <c r="K32" i="5"/>
  <c r="L31" i="5"/>
  <c r="R32" i="5"/>
  <c r="J33" i="5"/>
  <c r="L54" i="5"/>
  <c r="R55" i="5"/>
  <c r="K55" i="5"/>
  <c r="J56" i="5"/>
  <c r="S55" i="16" l="1"/>
  <c r="W55" i="16" s="1"/>
  <c r="K35" i="16"/>
  <c r="L34" i="16"/>
  <c r="R35" i="16"/>
  <c r="J36" i="16"/>
  <c r="S33" i="16"/>
  <c r="W33" i="16" s="1"/>
  <c r="L8" i="16"/>
  <c r="K9" i="16"/>
  <c r="R9" i="16"/>
  <c r="J10" i="16"/>
  <c r="K57" i="16"/>
  <c r="R57" i="16"/>
  <c r="L56" i="16"/>
  <c r="J58" i="16"/>
  <c r="S7" i="16"/>
  <c r="W7" i="16" s="1"/>
  <c r="S56" i="15"/>
  <c r="W56" i="15" s="1"/>
  <c r="K32" i="15"/>
  <c r="L31" i="15"/>
  <c r="R32" i="15"/>
  <c r="J33" i="15"/>
  <c r="L57" i="15"/>
  <c r="R58" i="15"/>
  <c r="K58" i="15"/>
  <c r="J59" i="15"/>
  <c r="S30" i="15"/>
  <c r="W30" i="15" s="1"/>
  <c r="R7" i="15"/>
  <c r="K7" i="15"/>
  <c r="L6" i="15"/>
  <c r="J8" i="15"/>
  <c r="S5" i="15"/>
  <c r="W5" i="15" s="1"/>
  <c r="I54" i="14"/>
  <c r="J55" i="14" s="1"/>
  <c r="K54" i="14"/>
  <c r="L29" i="14"/>
  <c r="R30" i="14"/>
  <c r="K30" i="14"/>
  <c r="J31" i="14"/>
  <c r="S9" i="14"/>
  <c r="W9" i="14" s="1"/>
  <c r="R11" i="14"/>
  <c r="K11" i="14"/>
  <c r="L10" i="14"/>
  <c r="J12" i="14"/>
  <c r="K7" i="11"/>
  <c r="J8" i="11"/>
  <c r="L7" i="11" s="1"/>
  <c r="L54" i="11"/>
  <c r="S54" i="11" s="1"/>
  <c r="W54" i="11" s="1"/>
  <c r="R55" i="12"/>
  <c r="K56" i="13"/>
  <c r="L56" i="13" s="1"/>
  <c r="S56" i="13" s="1"/>
  <c r="W56" i="13" s="1"/>
  <c r="R6" i="6"/>
  <c r="K6" i="6"/>
  <c r="J7" i="6"/>
  <c r="R7" i="6" s="1"/>
  <c r="J56" i="11"/>
  <c r="K56" i="11" s="1"/>
  <c r="R55" i="9"/>
  <c r="J57" i="9"/>
  <c r="L54" i="13"/>
  <c r="S54" i="13" s="1"/>
  <c r="W54" i="13" s="1"/>
  <c r="L54" i="9"/>
  <c r="S54" i="9" s="1"/>
  <c r="W54" i="9" s="1"/>
  <c r="K56" i="9"/>
  <c r="R33" i="9"/>
  <c r="K7" i="13"/>
  <c r="L7" i="13" s="1"/>
  <c r="L6" i="13"/>
  <c r="S6" i="13" s="1"/>
  <c r="W6" i="13" s="1"/>
  <c r="K57" i="13"/>
  <c r="K33" i="9"/>
  <c r="J56" i="12"/>
  <c r="R56" i="12" s="1"/>
  <c r="K55" i="12"/>
  <c r="R56" i="13"/>
  <c r="J58" i="13"/>
  <c r="K58" i="13" s="1"/>
  <c r="K55" i="13"/>
  <c r="L55" i="13" s="1"/>
  <c r="S55" i="13" s="1"/>
  <c r="W55" i="13" s="1"/>
  <c r="R55" i="13"/>
  <c r="K32" i="12"/>
  <c r="J33" i="12"/>
  <c r="L31" i="12"/>
  <c r="S31" i="12" s="1"/>
  <c r="W31" i="12" s="1"/>
  <c r="R32" i="12"/>
  <c r="J7" i="12"/>
  <c r="L5" i="12"/>
  <c r="S5" i="12" s="1"/>
  <c r="W5" i="12" s="1"/>
  <c r="K6" i="12"/>
  <c r="R6" i="12"/>
  <c r="R31" i="11"/>
  <c r="K31" i="11"/>
  <c r="J32" i="11"/>
  <c r="L30" i="11"/>
  <c r="S30" i="11" s="1"/>
  <c r="W30" i="11" s="1"/>
  <c r="L31" i="9"/>
  <c r="S31" i="9" s="1"/>
  <c r="W31" i="9" s="1"/>
  <c r="K32" i="9"/>
  <c r="L32" i="9" s="1"/>
  <c r="S32" i="9" s="1"/>
  <c r="W32" i="9" s="1"/>
  <c r="R32" i="9"/>
  <c r="L30" i="8"/>
  <c r="S30" i="8" s="1"/>
  <c r="W30" i="8" s="1"/>
  <c r="R31" i="8"/>
  <c r="K31" i="8"/>
  <c r="J32" i="8"/>
  <c r="J32" i="6"/>
  <c r="K31" i="6"/>
  <c r="R31" i="6"/>
  <c r="L30" i="6"/>
  <c r="S30" i="6" s="1"/>
  <c r="W30" i="6" s="1"/>
  <c r="R6" i="5"/>
  <c r="J7" i="5"/>
  <c r="K6" i="5"/>
  <c r="L5" i="5"/>
  <c r="S5" i="5" s="1"/>
  <c r="W5" i="5" s="1"/>
  <c r="R8" i="13"/>
  <c r="K8" i="13"/>
  <c r="J9" i="13"/>
  <c r="L32" i="13"/>
  <c r="R33" i="13"/>
  <c r="K33" i="13"/>
  <c r="J34" i="13"/>
  <c r="S31" i="13"/>
  <c r="W31" i="13" s="1"/>
  <c r="S54" i="12"/>
  <c r="W54" i="12" s="1"/>
  <c r="J57" i="12"/>
  <c r="J57" i="11"/>
  <c r="R8" i="11"/>
  <c r="J9" i="11"/>
  <c r="S6" i="11"/>
  <c r="W6" i="11" s="1"/>
  <c r="S30" i="10"/>
  <c r="W30" i="10" s="1"/>
  <c r="R7" i="10"/>
  <c r="K7" i="10"/>
  <c r="L6" i="10"/>
  <c r="J8" i="10"/>
  <c r="S56" i="10"/>
  <c r="W56" i="10" s="1"/>
  <c r="S5" i="10"/>
  <c r="W5" i="10" s="1"/>
  <c r="L31" i="10"/>
  <c r="R32" i="10"/>
  <c r="K32" i="10"/>
  <c r="J33" i="10"/>
  <c r="L57" i="10"/>
  <c r="R58" i="10"/>
  <c r="K58" i="10"/>
  <c r="J59" i="10"/>
  <c r="R34" i="9"/>
  <c r="L33" i="9"/>
  <c r="K34" i="9"/>
  <c r="J35" i="9"/>
  <c r="S5" i="9"/>
  <c r="W5" i="9" s="1"/>
  <c r="L6" i="9"/>
  <c r="R7" i="9"/>
  <c r="K7" i="9"/>
  <c r="J8" i="9"/>
  <c r="L6" i="8"/>
  <c r="R7" i="8"/>
  <c r="K7" i="8"/>
  <c r="J8" i="8"/>
  <c r="S54" i="8"/>
  <c r="W54" i="8" s="1"/>
  <c r="R56" i="8"/>
  <c r="K56" i="8"/>
  <c r="L55" i="8"/>
  <c r="J57" i="8"/>
  <c r="S5" i="8"/>
  <c r="W5" i="8" s="1"/>
  <c r="S33" i="7"/>
  <c r="W33" i="7" s="1"/>
  <c r="S54" i="7"/>
  <c r="W54" i="7" s="1"/>
  <c r="K35" i="7"/>
  <c r="L34" i="7"/>
  <c r="R35" i="7"/>
  <c r="J36" i="7"/>
  <c r="K7" i="7"/>
  <c r="R7" i="7"/>
  <c r="L6" i="7"/>
  <c r="J8" i="7"/>
  <c r="R56" i="7"/>
  <c r="K56" i="7"/>
  <c r="L55" i="7"/>
  <c r="J57" i="7"/>
  <c r="S5" i="7"/>
  <c r="W5" i="7" s="1"/>
  <c r="L6" i="6"/>
  <c r="J8" i="6"/>
  <c r="S54" i="6"/>
  <c r="W54" i="6" s="1"/>
  <c r="R56" i="6"/>
  <c r="K56" i="6"/>
  <c r="L55" i="6"/>
  <c r="J57" i="6"/>
  <c r="S5" i="6"/>
  <c r="W5" i="6" s="1"/>
  <c r="S31" i="5"/>
  <c r="W31" i="5" s="1"/>
  <c r="S54" i="5"/>
  <c r="W54" i="5" s="1"/>
  <c r="L55" i="5"/>
  <c r="K56" i="5"/>
  <c r="R56" i="5"/>
  <c r="J57" i="5"/>
  <c r="K33" i="5"/>
  <c r="L32" i="5"/>
  <c r="R33" i="5"/>
  <c r="J34" i="5"/>
  <c r="R10" i="16" l="1"/>
  <c r="L9" i="16"/>
  <c r="K10" i="16"/>
  <c r="J11" i="16"/>
  <c r="S8" i="16"/>
  <c r="W8" i="16" s="1"/>
  <c r="L35" i="16"/>
  <c r="K36" i="16"/>
  <c r="R36" i="16"/>
  <c r="J37" i="16"/>
  <c r="L57" i="16"/>
  <c r="R58" i="16"/>
  <c r="K58" i="16"/>
  <c r="J59" i="16"/>
  <c r="S34" i="16"/>
  <c r="W34" i="16" s="1"/>
  <c r="S56" i="16"/>
  <c r="W56" i="16" s="1"/>
  <c r="S57" i="15"/>
  <c r="W57" i="15" s="1"/>
  <c r="L32" i="15"/>
  <c r="R33" i="15"/>
  <c r="K33" i="15"/>
  <c r="J34" i="15"/>
  <c r="K8" i="15"/>
  <c r="L7" i="15"/>
  <c r="R8" i="15"/>
  <c r="J9" i="15"/>
  <c r="S6" i="15"/>
  <c r="W6" i="15" s="1"/>
  <c r="K59" i="15"/>
  <c r="L58" i="15"/>
  <c r="R59" i="15"/>
  <c r="J60" i="15"/>
  <c r="S31" i="15"/>
  <c r="W31" i="15" s="1"/>
  <c r="L30" i="14"/>
  <c r="R31" i="14"/>
  <c r="K31" i="14"/>
  <c r="J32" i="14"/>
  <c r="R12" i="14"/>
  <c r="K12" i="14"/>
  <c r="L11" i="14"/>
  <c r="J13" i="14"/>
  <c r="S10" i="14"/>
  <c r="W10" i="14" s="1"/>
  <c r="S29" i="14"/>
  <c r="W29" i="14" s="1"/>
  <c r="L54" i="14"/>
  <c r="K55" i="14"/>
  <c r="R55" i="14"/>
  <c r="J56" i="14"/>
  <c r="L56" i="9"/>
  <c r="S56" i="9" s="1"/>
  <c r="W56" i="9" s="1"/>
  <c r="R57" i="9"/>
  <c r="K8" i="11"/>
  <c r="L55" i="12"/>
  <c r="S55" i="12" s="1"/>
  <c r="W55" i="12" s="1"/>
  <c r="R58" i="13"/>
  <c r="K7" i="6"/>
  <c r="R56" i="11"/>
  <c r="L55" i="11"/>
  <c r="S55" i="11" s="1"/>
  <c r="W55" i="11" s="1"/>
  <c r="K56" i="12"/>
  <c r="L56" i="12" s="1"/>
  <c r="K57" i="9"/>
  <c r="J58" i="9"/>
  <c r="J59" i="13"/>
  <c r="L57" i="13"/>
  <c r="S57" i="13" s="1"/>
  <c r="W57" i="13" s="1"/>
  <c r="R33" i="12"/>
  <c r="K33" i="12"/>
  <c r="J34" i="12"/>
  <c r="L32" i="12"/>
  <c r="S32" i="12" s="1"/>
  <c r="W32" i="12" s="1"/>
  <c r="L31" i="6"/>
  <c r="S31" i="6" s="1"/>
  <c r="W31" i="6" s="1"/>
  <c r="L6" i="12"/>
  <c r="S6" i="12" s="1"/>
  <c r="W6" i="12" s="1"/>
  <c r="R7" i="12"/>
  <c r="K7" i="12"/>
  <c r="J8" i="12"/>
  <c r="J33" i="11"/>
  <c r="R32" i="11"/>
  <c r="L31" i="11"/>
  <c r="S31" i="11" s="1"/>
  <c r="W31" i="11" s="1"/>
  <c r="K32" i="11"/>
  <c r="J33" i="8"/>
  <c r="J34" i="8" s="1"/>
  <c r="J35" i="8" s="1"/>
  <c r="R32" i="8"/>
  <c r="L31" i="8"/>
  <c r="S31" i="8" s="1"/>
  <c r="W31" i="8" s="1"/>
  <c r="K32" i="8"/>
  <c r="K32" i="6"/>
  <c r="J33" i="6"/>
  <c r="R32" i="6"/>
  <c r="J8" i="5"/>
  <c r="K7" i="5"/>
  <c r="R7" i="5"/>
  <c r="L6" i="5"/>
  <c r="S6" i="5" s="1"/>
  <c r="W6" i="5" s="1"/>
  <c r="L33" i="13"/>
  <c r="R34" i="13"/>
  <c r="K34" i="13"/>
  <c r="J35" i="13"/>
  <c r="R9" i="13"/>
  <c r="K9" i="13"/>
  <c r="L8" i="13"/>
  <c r="J10" i="13"/>
  <c r="S7" i="13"/>
  <c r="W7" i="13" s="1"/>
  <c r="S32" i="13"/>
  <c r="W32" i="13" s="1"/>
  <c r="R57" i="12"/>
  <c r="K57" i="12"/>
  <c r="J58" i="12"/>
  <c r="R9" i="11"/>
  <c r="K9" i="11"/>
  <c r="L8" i="11"/>
  <c r="J10" i="11"/>
  <c r="L56" i="11"/>
  <c r="R57" i="11"/>
  <c r="K57" i="11"/>
  <c r="J58" i="11"/>
  <c r="S7" i="11"/>
  <c r="W7" i="11" s="1"/>
  <c r="S57" i="10"/>
  <c r="W57" i="10" s="1"/>
  <c r="S31" i="10"/>
  <c r="W31" i="10" s="1"/>
  <c r="L58" i="10"/>
  <c r="R59" i="10"/>
  <c r="K59" i="10"/>
  <c r="J60" i="10"/>
  <c r="K33" i="10"/>
  <c r="L32" i="10"/>
  <c r="R33" i="10"/>
  <c r="J34" i="10"/>
  <c r="K8" i="10"/>
  <c r="R8" i="10"/>
  <c r="L7" i="10"/>
  <c r="J9" i="10"/>
  <c r="S6" i="10"/>
  <c r="W6" i="10" s="1"/>
  <c r="R35" i="9"/>
  <c r="L34" i="9"/>
  <c r="K35" i="9"/>
  <c r="J36" i="9"/>
  <c r="S6" i="9"/>
  <c r="W6" i="9" s="1"/>
  <c r="L7" i="9"/>
  <c r="R8" i="9"/>
  <c r="K8" i="9"/>
  <c r="J9" i="9"/>
  <c r="S33" i="9"/>
  <c r="W33" i="9" s="1"/>
  <c r="L56" i="8"/>
  <c r="R57" i="8"/>
  <c r="K57" i="8"/>
  <c r="J58" i="8"/>
  <c r="S55" i="8"/>
  <c r="W55" i="8" s="1"/>
  <c r="L7" i="8"/>
  <c r="R8" i="8"/>
  <c r="K8" i="8"/>
  <c r="J9" i="8"/>
  <c r="S6" i="8"/>
  <c r="W6" i="8" s="1"/>
  <c r="L56" i="7"/>
  <c r="R57" i="7"/>
  <c r="K57" i="7"/>
  <c r="J58" i="7"/>
  <c r="L7" i="7"/>
  <c r="R8" i="7"/>
  <c r="K8" i="7"/>
  <c r="J9" i="7"/>
  <c r="K36" i="7"/>
  <c r="L35" i="7"/>
  <c r="R36" i="7"/>
  <c r="J37" i="7"/>
  <c r="S55" i="7"/>
  <c r="W55" i="7" s="1"/>
  <c r="S6" i="7"/>
  <c r="W6" i="7" s="1"/>
  <c r="S34" i="7"/>
  <c r="W34" i="7" s="1"/>
  <c r="K8" i="6"/>
  <c r="R8" i="6"/>
  <c r="L7" i="6"/>
  <c r="J9" i="6"/>
  <c r="S55" i="6"/>
  <c r="W55" i="6" s="1"/>
  <c r="S6" i="6"/>
  <c r="W6" i="6" s="1"/>
  <c r="L56" i="6"/>
  <c r="R57" i="6"/>
  <c r="K57" i="6"/>
  <c r="J58" i="6"/>
  <c r="S32" i="5"/>
  <c r="W32" i="5" s="1"/>
  <c r="S55" i="5"/>
  <c r="W55" i="5" s="1"/>
  <c r="K34" i="5"/>
  <c r="L33" i="5"/>
  <c r="R34" i="5"/>
  <c r="J35" i="5"/>
  <c r="L56" i="5"/>
  <c r="R57" i="5"/>
  <c r="K57" i="5"/>
  <c r="J58" i="5"/>
  <c r="R37" i="16" l="1"/>
  <c r="L36" i="16"/>
  <c r="K37" i="16"/>
  <c r="J38" i="16"/>
  <c r="K11" i="16"/>
  <c r="L10" i="16"/>
  <c r="R11" i="16"/>
  <c r="J12" i="16"/>
  <c r="K59" i="16"/>
  <c r="R59" i="16"/>
  <c r="L58" i="16"/>
  <c r="J60" i="16"/>
  <c r="S9" i="16"/>
  <c r="W9" i="16" s="1"/>
  <c r="S57" i="16"/>
  <c r="W57" i="16" s="1"/>
  <c r="S35" i="16"/>
  <c r="W35" i="16" s="1"/>
  <c r="S7" i="15"/>
  <c r="W7" i="15" s="1"/>
  <c r="L59" i="15"/>
  <c r="R60" i="15"/>
  <c r="K60" i="15"/>
  <c r="J61" i="15"/>
  <c r="L8" i="15"/>
  <c r="R9" i="15"/>
  <c r="J10" i="15"/>
  <c r="K9" i="15"/>
  <c r="R34" i="15"/>
  <c r="K34" i="15"/>
  <c r="L33" i="15"/>
  <c r="J35" i="15"/>
  <c r="S32" i="15"/>
  <c r="W32" i="15" s="1"/>
  <c r="S58" i="15"/>
  <c r="W58" i="15" s="1"/>
  <c r="S11" i="14"/>
  <c r="W11" i="14" s="1"/>
  <c r="R56" i="14"/>
  <c r="K56" i="14"/>
  <c r="L55" i="14"/>
  <c r="J57" i="14"/>
  <c r="K13" i="14"/>
  <c r="L12" i="14"/>
  <c r="R13" i="14"/>
  <c r="J14" i="14"/>
  <c r="L31" i="14"/>
  <c r="R32" i="14"/>
  <c r="K32" i="14"/>
  <c r="J33" i="14"/>
  <c r="S54" i="14"/>
  <c r="W54" i="14" s="1"/>
  <c r="S30" i="14"/>
  <c r="W30" i="14" s="1"/>
  <c r="J59" i="9"/>
  <c r="R58" i="9"/>
  <c r="K58" i="9"/>
  <c r="L57" i="9"/>
  <c r="S57" i="9" s="1"/>
  <c r="W57" i="9" s="1"/>
  <c r="K34" i="8"/>
  <c r="R34" i="8"/>
  <c r="K59" i="13"/>
  <c r="J60" i="13"/>
  <c r="L58" i="13"/>
  <c r="S58" i="13" s="1"/>
  <c r="W58" i="13" s="1"/>
  <c r="R59" i="13"/>
  <c r="L33" i="12"/>
  <c r="S33" i="12" s="1"/>
  <c r="W33" i="12" s="1"/>
  <c r="R34" i="12"/>
  <c r="K34" i="12"/>
  <c r="J35" i="12"/>
  <c r="L7" i="12"/>
  <c r="S7" i="12" s="1"/>
  <c r="W7" i="12" s="1"/>
  <c r="J9" i="12"/>
  <c r="R8" i="12"/>
  <c r="K8" i="12"/>
  <c r="K33" i="11"/>
  <c r="J34" i="11"/>
  <c r="L32" i="11"/>
  <c r="S32" i="11" s="1"/>
  <c r="W32" i="11" s="1"/>
  <c r="R33" i="11"/>
  <c r="R33" i="8"/>
  <c r="K33" i="8"/>
  <c r="L33" i="8" s="1"/>
  <c r="S33" i="8" s="1"/>
  <c r="W33" i="8" s="1"/>
  <c r="L32" i="8"/>
  <c r="S32" i="8" s="1"/>
  <c r="W32" i="8" s="1"/>
  <c r="R33" i="6"/>
  <c r="L32" i="6"/>
  <c r="S32" i="6" s="1"/>
  <c r="W32" i="6" s="1"/>
  <c r="K33" i="6"/>
  <c r="J34" i="6"/>
  <c r="R8" i="5"/>
  <c r="L7" i="5"/>
  <c r="S7" i="5" s="1"/>
  <c r="W7" i="5" s="1"/>
  <c r="K8" i="5"/>
  <c r="J9" i="5"/>
  <c r="R10" i="13"/>
  <c r="K10" i="13"/>
  <c r="L9" i="13"/>
  <c r="J11" i="13"/>
  <c r="L34" i="13"/>
  <c r="R35" i="13"/>
  <c r="K35" i="13"/>
  <c r="J36" i="13"/>
  <c r="S8" i="13"/>
  <c r="W8" i="13" s="1"/>
  <c r="S33" i="13"/>
  <c r="W33" i="13" s="1"/>
  <c r="S56" i="12"/>
  <c r="W56" i="12" s="1"/>
  <c r="R58" i="12"/>
  <c r="K58" i="12"/>
  <c r="L57" i="12"/>
  <c r="J59" i="12"/>
  <c r="R58" i="11"/>
  <c r="K58" i="11"/>
  <c r="L57" i="11"/>
  <c r="J59" i="11"/>
  <c r="R10" i="11"/>
  <c r="K10" i="11"/>
  <c r="L9" i="11"/>
  <c r="J11" i="11"/>
  <c r="S8" i="11"/>
  <c r="W8" i="11" s="1"/>
  <c r="S56" i="11"/>
  <c r="W56" i="11" s="1"/>
  <c r="K9" i="10"/>
  <c r="R9" i="10"/>
  <c r="L8" i="10"/>
  <c r="J10" i="10"/>
  <c r="K34" i="10"/>
  <c r="R34" i="10"/>
  <c r="L33" i="10"/>
  <c r="J35" i="10"/>
  <c r="L59" i="10"/>
  <c r="R60" i="10"/>
  <c r="K60" i="10"/>
  <c r="J61" i="10"/>
  <c r="S7" i="10"/>
  <c r="W7" i="10" s="1"/>
  <c r="S32" i="10"/>
  <c r="W32" i="10" s="1"/>
  <c r="S58" i="10"/>
  <c r="W58" i="10" s="1"/>
  <c r="L8" i="9"/>
  <c r="R9" i="9"/>
  <c r="K9" i="9"/>
  <c r="J10" i="9"/>
  <c r="R36" i="9"/>
  <c r="L35" i="9"/>
  <c r="K36" i="9"/>
  <c r="J37" i="9"/>
  <c r="S34" i="9"/>
  <c r="W34" i="9" s="1"/>
  <c r="S7" i="9"/>
  <c r="W7" i="9" s="1"/>
  <c r="R58" i="8"/>
  <c r="K58" i="8"/>
  <c r="L57" i="8"/>
  <c r="J59" i="8"/>
  <c r="S7" i="8"/>
  <c r="W7" i="8" s="1"/>
  <c r="L8" i="8"/>
  <c r="R9" i="8"/>
  <c r="K9" i="8"/>
  <c r="J10" i="8"/>
  <c r="L34" i="8"/>
  <c r="R35" i="8"/>
  <c r="K35" i="8"/>
  <c r="J36" i="8"/>
  <c r="S56" i="8"/>
  <c r="W56" i="8" s="1"/>
  <c r="R37" i="7"/>
  <c r="L36" i="7"/>
  <c r="K37" i="7"/>
  <c r="J38" i="7"/>
  <c r="L8" i="7"/>
  <c r="R9" i="7"/>
  <c r="K9" i="7"/>
  <c r="J10" i="7"/>
  <c r="R58" i="7"/>
  <c r="K58" i="7"/>
  <c r="L57" i="7"/>
  <c r="J59" i="7"/>
  <c r="S35" i="7"/>
  <c r="W35" i="7" s="1"/>
  <c r="S7" i="7"/>
  <c r="W7" i="7" s="1"/>
  <c r="S56" i="7"/>
  <c r="W56" i="7" s="1"/>
  <c r="K9" i="6"/>
  <c r="L8" i="6"/>
  <c r="R9" i="6"/>
  <c r="J10" i="6"/>
  <c r="S56" i="6"/>
  <c r="W56" i="6" s="1"/>
  <c r="S7" i="6"/>
  <c r="W7" i="6" s="1"/>
  <c r="R58" i="6"/>
  <c r="K58" i="6"/>
  <c r="L57" i="6"/>
  <c r="J59" i="6"/>
  <c r="R35" i="5"/>
  <c r="K35" i="5"/>
  <c r="L34" i="5"/>
  <c r="J36" i="5"/>
  <c r="S33" i="5"/>
  <c r="W33" i="5" s="1"/>
  <c r="L57" i="5"/>
  <c r="K58" i="5"/>
  <c r="R58" i="5"/>
  <c r="J59" i="5"/>
  <c r="S56" i="5"/>
  <c r="W56" i="5" s="1"/>
  <c r="S58" i="16" l="1"/>
  <c r="W58" i="16" s="1"/>
  <c r="L59" i="16"/>
  <c r="R60" i="16"/>
  <c r="K60" i="16"/>
  <c r="J61" i="16"/>
  <c r="L11" i="16"/>
  <c r="K12" i="16"/>
  <c r="R12" i="16"/>
  <c r="J13" i="16"/>
  <c r="K38" i="16"/>
  <c r="L37" i="16"/>
  <c r="R38" i="16"/>
  <c r="J39" i="16"/>
  <c r="S10" i="16"/>
  <c r="W10" i="16" s="1"/>
  <c r="S36" i="16"/>
  <c r="W36" i="16" s="1"/>
  <c r="R10" i="15"/>
  <c r="K10" i="15"/>
  <c r="L9" i="15"/>
  <c r="J11" i="15"/>
  <c r="S8" i="15"/>
  <c r="W8" i="15" s="1"/>
  <c r="K61" i="15"/>
  <c r="L60" i="15"/>
  <c r="R61" i="15"/>
  <c r="J62" i="15"/>
  <c r="S59" i="15"/>
  <c r="W59" i="15" s="1"/>
  <c r="K35" i="15"/>
  <c r="L34" i="15"/>
  <c r="R35" i="15"/>
  <c r="J36" i="15"/>
  <c r="S33" i="15"/>
  <c r="W33" i="15" s="1"/>
  <c r="S12" i="14"/>
  <c r="W12" i="14" s="1"/>
  <c r="L32" i="14"/>
  <c r="R33" i="14"/>
  <c r="K33" i="14"/>
  <c r="J34" i="14"/>
  <c r="K14" i="14"/>
  <c r="L13" i="14"/>
  <c r="R14" i="14"/>
  <c r="J15" i="14"/>
  <c r="L56" i="14"/>
  <c r="R57" i="14"/>
  <c r="K57" i="14"/>
  <c r="J58" i="14"/>
  <c r="S31" i="14"/>
  <c r="W31" i="14" s="1"/>
  <c r="S55" i="14"/>
  <c r="W55" i="14" s="1"/>
  <c r="L58" i="9"/>
  <c r="S58" i="9" s="1"/>
  <c r="W58" i="9" s="1"/>
  <c r="K59" i="9"/>
  <c r="R59" i="9"/>
  <c r="J60" i="9"/>
  <c r="L59" i="13"/>
  <c r="S59" i="13" s="1"/>
  <c r="W59" i="13" s="1"/>
  <c r="J61" i="13"/>
  <c r="R60" i="13"/>
  <c r="K60" i="13"/>
  <c r="L34" i="12"/>
  <c r="S34" i="12" s="1"/>
  <c r="W34" i="12" s="1"/>
  <c r="R35" i="12"/>
  <c r="K35" i="12"/>
  <c r="J36" i="12"/>
  <c r="J10" i="12"/>
  <c r="L8" i="12"/>
  <c r="S8" i="12" s="1"/>
  <c r="W8" i="12" s="1"/>
  <c r="R9" i="12"/>
  <c r="K9" i="12"/>
  <c r="R34" i="11"/>
  <c r="J35" i="11"/>
  <c r="L33" i="11"/>
  <c r="S33" i="11" s="1"/>
  <c r="W33" i="11" s="1"/>
  <c r="K34" i="11"/>
  <c r="L33" i="6"/>
  <c r="S33" i="6" s="1"/>
  <c r="W33" i="6" s="1"/>
  <c r="K34" i="6"/>
  <c r="J35" i="6"/>
  <c r="R34" i="6"/>
  <c r="L8" i="5"/>
  <c r="S8" i="5" s="1"/>
  <c r="W8" i="5" s="1"/>
  <c r="J10" i="5"/>
  <c r="R9" i="5"/>
  <c r="K9" i="5"/>
  <c r="L35" i="13"/>
  <c r="R36" i="13"/>
  <c r="K36" i="13"/>
  <c r="J37" i="13"/>
  <c r="S9" i="13"/>
  <c r="W9" i="13" s="1"/>
  <c r="R11" i="13"/>
  <c r="K11" i="13"/>
  <c r="L10" i="13"/>
  <c r="J12" i="13"/>
  <c r="S34" i="13"/>
  <c r="W34" i="13" s="1"/>
  <c r="L58" i="12"/>
  <c r="R59" i="12"/>
  <c r="K59" i="12"/>
  <c r="J60" i="12"/>
  <c r="S57" i="12"/>
  <c r="W57" i="12" s="1"/>
  <c r="R11" i="11"/>
  <c r="K11" i="11"/>
  <c r="L10" i="11"/>
  <c r="J12" i="11"/>
  <c r="L58" i="11"/>
  <c r="R59" i="11"/>
  <c r="K59" i="11"/>
  <c r="J60" i="11"/>
  <c r="S9" i="11"/>
  <c r="W9" i="11" s="1"/>
  <c r="S57" i="11"/>
  <c r="W57" i="11" s="1"/>
  <c r="S33" i="10"/>
  <c r="W33" i="10" s="1"/>
  <c r="S8" i="10"/>
  <c r="W8" i="10" s="1"/>
  <c r="L60" i="10"/>
  <c r="R61" i="10"/>
  <c r="K61" i="10"/>
  <c r="J62" i="10"/>
  <c r="R35" i="10"/>
  <c r="K35" i="10"/>
  <c r="L34" i="10"/>
  <c r="J36" i="10"/>
  <c r="K10" i="10"/>
  <c r="R10" i="10"/>
  <c r="L9" i="10"/>
  <c r="J11" i="10"/>
  <c r="S59" i="10"/>
  <c r="W59" i="10" s="1"/>
  <c r="R37" i="9"/>
  <c r="K37" i="9"/>
  <c r="L36" i="9"/>
  <c r="J38" i="9"/>
  <c r="S35" i="9"/>
  <c r="W35" i="9" s="1"/>
  <c r="L9" i="9"/>
  <c r="R10" i="9"/>
  <c r="K10" i="9"/>
  <c r="J11" i="9"/>
  <c r="S8" i="9"/>
  <c r="W8" i="9" s="1"/>
  <c r="L58" i="8"/>
  <c r="R59" i="8"/>
  <c r="K59" i="8"/>
  <c r="J60" i="8"/>
  <c r="S57" i="8"/>
  <c r="W57" i="8" s="1"/>
  <c r="S8" i="8"/>
  <c r="W8" i="8" s="1"/>
  <c r="L35" i="8"/>
  <c r="R36" i="8"/>
  <c r="K36" i="8"/>
  <c r="J37" i="8"/>
  <c r="L9" i="8"/>
  <c r="R10" i="8"/>
  <c r="K10" i="8"/>
  <c r="J11" i="8"/>
  <c r="S34" i="8"/>
  <c r="W34" i="8" s="1"/>
  <c r="L58" i="7"/>
  <c r="R59" i="7"/>
  <c r="K59" i="7"/>
  <c r="J60" i="7"/>
  <c r="L9" i="7"/>
  <c r="K10" i="7"/>
  <c r="R10" i="7"/>
  <c r="J11" i="7"/>
  <c r="R38" i="7"/>
  <c r="K38" i="7"/>
  <c r="L37" i="7"/>
  <c r="J39" i="7"/>
  <c r="S57" i="7"/>
  <c r="W57" i="7" s="1"/>
  <c r="S36" i="7"/>
  <c r="W36" i="7" s="1"/>
  <c r="S8" i="7"/>
  <c r="W8" i="7" s="1"/>
  <c r="S8" i="6"/>
  <c r="W8" i="6" s="1"/>
  <c r="K10" i="6"/>
  <c r="L9" i="6"/>
  <c r="R10" i="6"/>
  <c r="J11" i="6"/>
  <c r="L58" i="6"/>
  <c r="R59" i="6"/>
  <c r="K59" i="6"/>
  <c r="J60" i="6"/>
  <c r="S57" i="6"/>
  <c r="W57" i="6" s="1"/>
  <c r="L58" i="5"/>
  <c r="R59" i="5"/>
  <c r="K59" i="5"/>
  <c r="J60" i="5"/>
  <c r="K36" i="5"/>
  <c r="L35" i="5"/>
  <c r="R36" i="5"/>
  <c r="J37" i="5"/>
  <c r="S34" i="5"/>
  <c r="W34" i="5" s="1"/>
  <c r="S57" i="5"/>
  <c r="W57" i="5" s="1"/>
  <c r="S11" i="16" l="1"/>
  <c r="W11" i="16" s="1"/>
  <c r="K61" i="16"/>
  <c r="R61" i="16"/>
  <c r="L60" i="16"/>
  <c r="J62" i="16"/>
  <c r="S59" i="16"/>
  <c r="W59" i="16" s="1"/>
  <c r="L38" i="16"/>
  <c r="K39" i="16"/>
  <c r="J40" i="16"/>
  <c r="R39" i="16"/>
  <c r="S37" i="16"/>
  <c r="W37" i="16" s="1"/>
  <c r="R13" i="16"/>
  <c r="L12" i="16"/>
  <c r="K13" i="16"/>
  <c r="J14" i="16"/>
  <c r="S60" i="15"/>
  <c r="W60" i="15" s="1"/>
  <c r="K11" i="15"/>
  <c r="L10" i="15"/>
  <c r="R11" i="15"/>
  <c r="J12" i="15"/>
  <c r="L61" i="15"/>
  <c r="R62" i="15"/>
  <c r="K62" i="15"/>
  <c r="J63" i="15"/>
  <c r="L35" i="15"/>
  <c r="R36" i="15"/>
  <c r="K36" i="15"/>
  <c r="J37" i="15"/>
  <c r="S9" i="15"/>
  <c r="W9" i="15" s="1"/>
  <c r="S34" i="15"/>
  <c r="W34" i="15" s="1"/>
  <c r="S56" i="14"/>
  <c r="W56" i="14" s="1"/>
  <c r="R58" i="14"/>
  <c r="K58" i="14"/>
  <c r="L57" i="14"/>
  <c r="J59" i="14"/>
  <c r="R15" i="14"/>
  <c r="K15" i="14"/>
  <c r="L14" i="14"/>
  <c r="J16" i="14"/>
  <c r="R34" i="14"/>
  <c r="K34" i="14"/>
  <c r="L33" i="14"/>
  <c r="J35" i="14"/>
  <c r="S13" i="14"/>
  <c r="W13" i="14" s="1"/>
  <c r="S32" i="14"/>
  <c r="W32" i="14" s="1"/>
  <c r="J61" i="9"/>
  <c r="K60" i="9"/>
  <c r="L59" i="9"/>
  <c r="S59" i="9" s="1"/>
  <c r="W59" i="9" s="1"/>
  <c r="R60" i="9"/>
  <c r="R61" i="13"/>
  <c r="K61" i="13"/>
  <c r="J62" i="13"/>
  <c r="L60" i="13"/>
  <c r="S60" i="13" s="1"/>
  <c r="W60" i="13" s="1"/>
  <c r="L35" i="12"/>
  <c r="S35" i="12" s="1"/>
  <c r="W35" i="12" s="1"/>
  <c r="R36" i="12"/>
  <c r="K36" i="12"/>
  <c r="J37" i="12"/>
  <c r="L9" i="12"/>
  <c r="S9" i="12" s="1"/>
  <c r="W9" i="12" s="1"/>
  <c r="R10" i="12"/>
  <c r="K10" i="12"/>
  <c r="J11" i="12"/>
  <c r="J36" i="11"/>
  <c r="L34" i="11"/>
  <c r="S34" i="11" s="1"/>
  <c r="W34" i="11" s="1"/>
  <c r="R35" i="11"/>
  <c r="K35" i="11"/>
  <c r="K35" i="6"/>
  <c r="R35" i="6"/>
  <c r="J36" i="6"/>
  <c r="L34" i="6"/>
  <c r="S34" i="6" s="1"/>
  <c r="W34" i="6" s="1"/>
  <c r="R10" i="5"/>
  <c r="K10" i="5"/>
  <c r="L9" i="5"/>
  <c r="S9" i="5" s="1"/>
  <c r="W9" i="5" s="1"/>
  <c r="J11" i="5"/>
  <c r="R12" i="13"/>
  <c r="K12" i="13"/>
  <c r="L11" i="13"/>
  <c r="J13" i="13"/>
  <c r="L36" i="13"/>
  <c r="R37" i="13"/>
  <c r="K37" i="13"/>
  <c r="J38" i="13"/>
  <c r="S10" i="13"/>
  <c r="W10" i="13" s="1"/>
  <c r="S35" i="13"/>
  <c r="W35" i="13" s="1"/>
  <c r="R60" i="12"/>
  <c r="K60" i="12"/>
  <c r="L59" i="12"/>
  <c r="J61" i="12"/>
  <c r="S58" i="12"/>
  <c r="W58" i="12" s="1"/>
  <c r="R60" i="11"/>
  <c r="K60" i="11"/>
  <c r="L59" i="11"/>
  <c r="J61" i="11"/>
  <c r="R12" i="11"/>
  <c r="K12" i="11"/>
  <c r="L11" i="11"/>
  <c r="J13" i="11"/>
  <c r="S10" i="11"/>
  <c r="W10" i="11" s="1"/>
  <c r="S58" i="11"/>
  <c r="W58" i="11" s="1"/>
  <c r="K11" i="10"/>
  <c r="R11" i="10"/>
  <c r="L10" i="10"/>
  <c r="J12" i="10"/>
  <c r="R36" i="10"/>
  <c r="K36" i="10"/>
  <c r="L35" i="10"/>
  <c r="J37" i="10"/>
  <c r="L61" i="10"/>
  <c r="R62" i="10"/>
  <c r="K62" i="10"/>
  <c r="J63" i="10"/>
  <c r="S9" i="10"/>
  <c r="W9" i="10" s="1"/>
  <c r="S34" i="10"/>
  <c r="W34" i="10" s="1"/>
  <c r="S60" i="10"/>
  <c r="W60" i="10" s="1"/>
  <c r="L10" i="9"/>
  <c r="R11" i="9"/>
  <c r="K11" i="9"/>
  <c r="J12" i="9"/>
  <c r="R38" i="9"/>
  <c r="K38" i="9"/>
  <c r="J39" i="9"/>
  <c r="L37" i="9"/>
  <c r="S36" i="9"/>
  <c r="W36" i="9" s="1"/>
  <c r="S9" i="9"/>
  <c r="W9" i="9" s="1"/>
  <c r="L36" i="8"/>
  <c r="R37" i="8"/>
  <c r="K37" i="8"/>
  <c r="J38" i="8"/>
  <c r="L10" i="8"/>
  <c r="R11" i="8"/>
  <c r="K11" i="8"/>
  <c r="J12" i="8"/>
  <c r="R60" i="8"/>
  <c r="K60" i="8"/>
  <c r="L59" i="8"/>
  <c r="J61" i="8"/>
  <c r="S9" i="8"/>
  <c r="W9" i="8" s="1"/>
  <c r="S35" i="8"/>
  <c r="W35" i="8" s="1"/>
  <c r="S58" i="8"/>
  <c r="W58" i="8" s="1"/>
  <c r="L38" i="7"/>
  <c r="K39" i="7"/>
  <c r="R39" i="7"/>
  <c r="J40" i="7"/>
  <c r="L10" i="7"/>
  <c r="K11" i="7"/>
  <c r="R11" i="7"/>
  <c r="J12" i="7"/>
  <c r="R60" i="7"/>
  <c r="K60" i="7"/>
  <c r="L59" i="7"/>
  <c r="J61" i="7"/>
  <c r="S37" i="7"/>
  <c r="W37" i="7" s="1"/>
  <c r="S9" i="7"/>
  <c r="W9" i="7" s="1"/>
  <c r="S58" i="7"/>
  <c r="W58" i="7" s="1"/>
  <c r="R60" i="6"/>
  <c r="K60" i="6"/>
  <c r="L59" i="6"/>
  <c r="J61" i="6"/>
  <c r="R11" i="6"/>
  <c r="K11" i="6"/>
  <c r="L10" i="6"/>
  <c r="J12" i="6"/>
  <c r="S9" i="6"/>
  <c r="W9" i="6" s="1"/>
  <c r="S58" i="6"/>
  <c r="W58" i="6" s="1"/>
  <c r="L59" i="5"/>
  <c r="K60" i="5"/>
  <c r="R60" i="5"/>
  <c r="J61" i="5"/>
  <c r="S35" i="5"/>
  <c r="W35" i="5" s="1"/>
  <c r="K37" i="5"/>
  <c r="L36" i="5"/>
  <c r="R37" i="5"/>
  <c r="J38" i="5"/>
  <c r="S58" i="5"/>
  <c r="W58" i="5" s="1"/>
  <c r="K14" i="16" l="1"/>
  <c r="L13" i="16"/>
  <c r="R14" i="16"/>
  <c r="J15" i="16"/>
  <c r="L61" i="16"/>
  <c r="R62" i="16"/>
  <c r="K62" i="16"/>
  <c r="J63" i="16"/>
  <c r="S60" i="16"/>
  <c r="W60" i="16" s="1"/>
  <c r="S12" i="16"/>
  <c r="W12" i="16" s="1"/>
  <c r="R40" i="16"/>
  <c r="L39" i="16"/>
  <c r="K40" i="16"/>
  <c r="J41" i="16"/>
  <c r="S38" i="16"/>
  <c r="W38" i="16" s="1"/>
  <c r="K63" i="15"/>
  <c r="L62" i="15"/>
  <c r="R63" i="15"/>
  <c r="J64" i="15"/>
  <c r="S10" i="15"/>
  <c r="W10" i="15" s="1"/>
  <c r="S35" i="15"/>
  <c r="W35" i="15" s="1"/>
  <c r="S61" i="15"/>
  <c r="W61" i="15" s="1"/>
  <c r="L11" i="15"/>
  <c r="R12" i="15"/>
  <c r="K12" i="15"/>
  <c r="J13" i="15"/>
  <c r="R37" i="15"/>
  <c r="K37" i="15"/>
  <c r="L36" i="15"/>
  <c r="J38" i="15"/>
  <c r="S57" i="14"/>
  <c r="W57" i="14" s="1"/>
  <c r="S14" i="14"/>
  <c r="W14" i="14" s="1"/>
  <c r="S33" i="14"/>
  <c r="W33" i="14" s="1"/>
  <c r="R35" i="14"/>
  <c r="K35" i="14"/>
  <c r="L34" i="14"/>
  <c r="J36" i="14"/>
  <c r="R16" i="14"/>
  <c r="K16" i="14"/>
  <c r="L15" i="14"/>
  <c r="J17" i="14"/>
  <c r="L58" i="14"/>
  <c r="R59" i="14"/>
  <c r="K59" i="14"/>
  <c r="J60" i="14"/>
  <c r="L60" i="9"/>
  <c r="S60" i="9" s="1"/>
  <c r="W60" i="9" s="1"/>
  <c r="R61" i="9"/>
  <c r="K61" i="9"/>
  <c r="J62" i="9"/>
  <c r="R62" i="13"/>
  <c r="K62" i="13"/>
  <c r="L61" i="13"/>
  <c r="S61" i="13" s="1"/>
  <c r="W61" i="13" s="1"/>
  <c r="J63" i="13"/>
  <c r="J38" i="12"/>
  <c r="L36" i="12"/>
  <c r="S36" i="12" s="1"/>
  <c r="W36" i="12" s="1"/>
  <c r="R37" i="12"/>
  <c r="K37" i="12"/>
  <c r="J12" i="12"/>
  <c r="L10" i="12"/>
  <c r="S10" i="12" s="1"/>
  <c r="W10" i="12" s="1"/>
  <c r="R11" i="12"/>
  <c r="K11" i="12"/>
  <c r="K36" i="11"/>
  <c r="J37" i="11"/>
  <c r="L35" i="11"/>
  <c r="S35" i="11" s="1"/>
  <c r="W35" i="11" s="1"/>
  <c r="R36" i="11"/>
  <c r="L35" i="6"/>
  <c r="S35" i="6" s="1"/>
  <c r="W35" i="6" s="1"/>
  <c r="K36" i="6"/>
  <c r="J37" i="6"/>
  <c r="R36" i="6"/>
  <c r="R11" i="5"/>
  <c r="K11" i="5"/>
  <c r="L10" i="5"/>
  <c r="S10" i="5" s="1"/>
  <c r="W10" i="5" s="1"/>
  <c r="J12" i="5"/>
  <c r="L37" i="13"/>
  <c r="R38" i="13"/>
  <c r="K38" i="13"/>
  <c r="J39" i="13"/>
  <c r="R13" i="13"/>
  <c r="K13" i="13"/>
  <c r="L12" i="13"/>
  <c r="J14" i="13"/>
  <c r="S11" i="13"/>
  <c r="W11" i="13" s="1"/>
  <c r="S36" i="13"/>
  <c r="W36" i="13" s="1"/>
  <c r="L60" i="12"/>
  <c r="R61" i="12"/>
  <c r="K61" i="12"/>
  <c r="J62" i="12"/>
  <c r="S59" i="12"/>
  <c r="W59" i="12" s="1"/>
  <c r="R13" i="11"/>
  <c r="K13" i="11"/>
  <c r="L12" i="11"/>
  <c r="J14" i="11"/>
  <c r="L60" i="11"/>
  <c r="R61" i="11"/>
  <c r="K61" i="11"/>
  <c r="J62" i="11"/>
  <c r="S11" i="11"/>
  <c r="W11" i="11" s="1"/>
  <c r="S59" i="11"/>
  <c r="W59" i="11" s="1"/>
  <c r="L62" i="10"/>
  <c r="R63" i="10"/>
  <c r="K63" i="10"/>
  <c r="J64" i="10"/>
  <c r="K37" i="10"/>
  <c r="L36" i="10"/>
  <c r="R37" i="10"/>
  <c r="J38" i="10"/>
  <c r="K12" i="10"/>
  <c r="L11" i="10"/>
  <c r="R12" i="10"/>
  <c r="J13" i="10"/>
  <c r="S35" i="10"/>
  <c r="W35" i="10" s="1"/>
  <c r="S10" i="10"/>
  <c r="W10" i="10" s="1"/>
  <c r="S61" i="10"/>
  <c r="W61" i="10" s="1"/>
  <c r="S37" i="9"/>
  <c r="W37" i="9" s="1"/>
  <c r="L11" i="9"/>
  <c r="R12" i="9"/>
  <c r="K12" i="9"/>
  <c r="J13" i="9"/>
  <c r="R39" i="9"/>
  <c r="K39" i="9"/>
  <c r="L38" i="9"/>
  <c r="J40" i="9"/>
  <c r="S10" i="9"/>
  <c r="W10" i="9" s="1"/>
  <c r="L11" i="8"/>
  <c r="R12" i="8"/>
  <c r="K12" i="8"/>
  <c r="J13" i="8"/>
  <c r="L37" i="8"/>
  <c r="R38" i="8"/>
  <c r="K38" i="8"/>
  <c r="J39" i="8"/>
  <c r="L60" i="8"/>
  <c r="R61" i="8"/>
  <c r="K61" i="8"/>
  <c r="J62" i="8"/>
  <c r="S59" i="8"/>
  <c r="W59" i="8" s="1"/>
  <c r="S10" i="8"/>
  <c r="W10" i="8" s="1"/>
  <c r="S36" i="8"/>
  <c r="W36" i="8" s="1"/>
  <c r="L11" i="7"/>
  <c r="R12" i="7"/>
  <c r="K12" i="7"/>
  <c r="J13" i="7"/>
  <c r="S59" i="7"/>
  <c r="W59" i="7" s="1"/>
  <c r="L60" i="7"/>
  <c r="R61" i="7"/>
  <c r="K61" i="7"/>
  <c r="J62" i="7"/>
  <c r="L39" i="7"/>
  <c r="R40" i="7"/>
  <c r="K40" i="7"/>
  <c r="J41" i="7"/>
  <c r="S10" i="7"/>
  <c r="W10" i="7" s="1"/>
  <c r="S38" i="7"/>
  <c r="W38" i="7" s="1"/>
  <c r="R12" i="6"/>
  <c r="K12" i="6"/>
  <c r="L11" i="6"/>
  <c r="J13" i="6"/>
  <c r="L60" i="6"/>
  <c r="R61" i="6"/>
  <c r="K61" i="6"/>
  <c r="J62" i="6"/>
  <c r="S10" i="6"/>
  <c r="W10" i="6" s="1"/>
  <c r="S59" i="6"/>
  <c r="W59" i="6" s="1"/>
  <c r="S36" i="5"/>
  <c r="W36" i="5" s="1"/>
  <c r="K38" i="5"/>
  <c r="L37" i="5"/>
  <c r="R38" i="5"/>
  <c r="J39" i="5"/>
  <c r="L60" i="5"/>
  <c r="R61" i="5"/>
  <c r="K61" i="5"/>
  <c r="J62" i="5"/>
  <c r="S59" i="5"/>
  <c r="W59" i="5" s="1"/>
  <c r="L14" i="16" l="1"/>
  <c r="K15" i="16"/>
  <c r="J16" i="16"/>
  <c r="R15" i="16"/>
  <c r="S39" i="16"/>
  <c r="W39" i="16" s="1"/>
  <c r="S13" i="16"/>
  <c r="W13" i="16" s="1"/>
  <c r="K63" i="16"/>
  <c r="R63" i="16"/>
  <c r="L62" i="16"/>
  <c r="J64" i="16"/>
  <c r="S61" i="16"/>
  <c r="W61" i="16" s="1"/>
  <c r="K41" i="16"/>
  <c r="L40" i="16"/>
  <c r="R41" i="16"/>
  <c r="J42" i="16"/>
  <c r="S36" i="15"/>
  <c r="W36" i="15" s="1"/>
  <c r="S11" i="15"/>
  <c r="W11" i="15" s="1"/>
  <c r="L63" i="15"/>
  <c r="R64" i="15"/>
  <c r="K64" i="15"/>
  <c r="J65" i="15"/>
  <c r="K38" i="15"/>
  <c r="L37" i="15"/>
  <c r="R38" i="15"/>
  <c r="J39" i="15"/>
  <c r="R13" i="15"/>
  <c r="K13" i="15"/>
  <c r="L12" i="15"/>
  <c r="J14" i="15"/>
  <c r="S62" i="15"/>
  <c r="W62" i="15" s="1"/>
  <c r="S58" i="14"/>
  <c r="W58" i="14" s="1"/>
  <c r="R36" i="14"/>
  <c r="K36" i="14"/>
  <c r="L35" i="14"/>
  <c r="J37" i="14"/>
  <c r="R60" i="14"/>
  <c r="K60" i="14"/>
  <c r="L59" i="14"/>
  <c r="J61" i="14"/>
  <c r="K17" i="14"/>
  <c r="L16" i="14"/>
  <c r="R17" i="14"/>
  <c r="J18" i="14"/>
  <c r="S15" i="14"/>
  <c r="W15" i="14" s="1"/>
  <c r="S34" i="14"/>
  <c r="W34" i="14" s="1"/>
  <c r="R62" i="9"/>
  <c r="K62" i="9"/>
  <c r="L61" i="9"/>
  <c r="S61" i="9" s="1"/>
  <c r="W61" i="9" s="1"/>
  <c r="J63" i="9"/>
  <c r="L62" i="13"/>
  <c r="S62" i="13" s="1"/>
  <c r="W62" i="13" s="1"/>
  <c r="R63" i="13"/>
  <c r="K63" i="13"/>
  <c r="J64" i="13"/>
  <c r="L37" i="12"/>
  <c r="S37" i="12" s="1"/>
  <c r="W37" i="12" s="1"/>
  <c r="R38" i="12"/>
  <c r="K38" i="12"/>
  <c r="J39" i="12"/>
  <c r="R12" i="12"/>
  <c r="K12" i="12"/>
  <c r="J13" i="12"/>
  <c r="L11" i="12"/>
  <c r="S11" i="12" s="1"/>
  <c r="W11" i="12" s="1"/>
  <c r="K37" i="11"/>
  <c r="J38" i="11"/>
  <c r="L36" i="11"/>
  <c r="S36" i="11" s="1"/>
  <c r="W36" i="11" s="1"/>
  <c r="R37" i="11"/>
  <c r="J38" i="6"/>
  <c r="R37" i="6"/>
  <c r="L36" i="6"/>
  <c r="S36" i="6" s="1"/>
  <c r="W36" i="6" s="1"/>
  <c r="K37" i="6"/>
  <c r="R12" i="5"/>
  <c r="K12" i="5"/>
  <c r="L11" i="5"/>
  <c r="S11" i="5" s="1"/>
  <c r="W11" i="5" s="1"/>
  <c r="J13" i="5"/>
  <c r="R14" i="13"/>
  <c r="K14" i="13"/>
  <c r="L13" i="13"/>
  <c r="J15" i="13"/>
  <c r="L38" i="13"/>
  <c r="R39" i="13"/>
  <c r="K39" i="13"/>
  <c r="J40" i="13"/>
  <c r="S12" i="13"/>
  <c r="W12" i="13" s="1"/>
  <c r="S37" i="13"/>
  <c r="W37" i="13" s="1"/>
  <c r="R62" i="12"/>
  <c r="K62" i="12"/>
  <c r="L61" i="12"/>
  <c r="J63" i="12"/>
  <c r="S60" i="12"/>
  <c r="W60" i="12" s="1"/>
  <c r="R62" i="11"/>
  <c r="K62" i="11"/>
  <c r="L61" i="11"/>
  <c r="J63" i="11"/>
  <c r="R14" i="11"/>
  <c r="K14" i="11"/>
  <c r="L13" i="11"/>
  <c r="J15" i="11"/>
  <c r="S12" i="11"/>
  <c r="W12" i="11" s="1"/>
  <c r="S60" i="11"/>
  <c r="W60" i="11" s="1"/>
  <c r="K13" i="10"/>
  <c r="R13" i="10"/>
  <c r="L12" i="10"/>
  <c r="J14" i="10"/>
  <c r="K38" i="10"/>
  <c r="R38" i="10"/>
  <c r="L37" i="10"/>
  <c r="J39" i="10"/>
  <c r="L63" i="10"/>
  <c r="R64" i="10"/>
  <c r="K64" i="10"/>
  <c r="J65" i="10"/>
  <c r="S11" i="10"/>
  <c r="W11" i="10" s="1"/>
  <c r="S36" i="10"/>
  <c r="W36" i="10" s="1"/>
  <c r="S62" i="10"/>
  <c r="W62" i="10" s="1"/>
  <c r="S38" i="9"/>
  <c r="W38" i="9" s="1"/>
  <c r="S11" i="9"/>
  <c r="W11" i="9" s="1"/>
  <c r="R40" i="9"/>
  <c r="K40" i="9"/>
  <c r="L39" i="9"/>
  <c r="J41" i="9"/>
  <c r="L12" i="9"/>
  <c r="R13" i="9"/>
  <c r="K13" i="9"/>
  <c r="J14" i="9"/>
  <c r="R62" i="8"/>
  <c r="K62" i="8"/>
  <c r="L61" i="8"/>
  <c r="J63" i="8"/>
  <c r="L38" i="8"/>
  <c r="R39" i="8"/>
  <c r="K39" i="8"/>
  <c r="J40" i="8"/>
  <c r="L12" i="8"/>
  <c r="R13" i="8"/>
  <c r="K13" i="8"/>
  <c r="J14" i="8"/>
  <c r="S60" i="8"/>
  <c r="W60" i="8" s="1"/>
  <c r="S37" i="8"/>
  <c r="W37" i="8" s="1"/>
  <c r="S11" i="8"/>
  <c r="W11" i="8" s="1"/>
  <c r="S39" i="7"/>
  <c r="W39" i="7" s="1"/>
  <c r="L40" i="7"/>
  <c r="R41" i="7"/>
  <c r="K41" i="7"/>
  <c r="J42" i="7"/>
  <c r="R62" i="7"/>
  <c r="K62" i="7"/>
  <c r="L61" i="7"/>
  <c r="J63" i="7"/>
  <c r="L12" i="7"/>
  <c r="R13" i="7"/>
  <c r="K13" i="7"/>
  <c r="J14" i="7"/>
  <c r="S60" i="7"/>
  <c r="W60" i="7" s="1"/>
  <c r="S11" i="7"/>
  <c r="W11" i="7" s="1"/>
  <c r="S11" i="6"/>
  <c r="W11" i="6" s="1"/>
  <c r="R62" i="6"/>
  <c r="K62" i="6"/>
  <c r="L61" i="6"/>
  <c r="J63" i="6"/>
  <c r="R13" i="6"/>
  <c r="K13" i="6"/>
  <c r="L12" i="6"/>
  <c r="J14" i="6"/>
  <c r="S60" i="6"/>
  <c r="W60" i="6" s="1"/>
  <c r="L61" i="5"/>
  <c r="K62" i="5"/>
  <c r="R62" i="5"/>
  <c r="J63" i="5"/>
  <c r="R39" i="5"/>
  <c r="K39" i="5"/>
  <c r="L38" i="5"/>
  <c r="J40" i="5"/>
  <c r="S37" i="5"/>
  <c r="W37" i="5" s="1"/>
  <c r="S60" i="5"/>
  <c r="W60" i="5" s="1"/>
  <c r="L63" i="16" l="1"/>
  <c r="R64" i="16"/>
  <c r="K64" i="16"/>
  <c r="J65" i="16"/>
  <c r="S62" i="16"/>
  <c r="W62" i="16" s="1"/>
  <c r="L41" i="16"/>
  <c r="K42" i="16"/>
  <c r="R42" i="16"/>
  <c r="J43" i="16"/>
  <c r="S40" i="16"/>
  <c r="W40" i="16" s="1"/>
  <c r="R16" i="16"/>
  <c r="L15" i="16"/>
  <c r="K16" i="16"/>
  <c r="J17" i="16"/>
  <c r="S14" i="16"/>
  <c r="W14" i="16" s="1"/>
  <c r="S63" i="15"/>
  <c r="W63" i="15" s="1"/>
  <c r="K14" i="15"/>
  <c r="L13" i="15"/>
  <c r="R14" i="15"/>
  <c r="J15" i="15"/>
  <c r="L38" i="15"/>
  <c r="R39" i="15"/>
  <c r="K39" i="15"/>
  <c r="J40" i="15"/>
  <c r="S12" i="15"/>
  <c r="W12" i="15" s="1"/>
  <c r="S37" i="15"/>
  <c r="W37" i="15" s="1"/>
  <c r="K65" i="15"/>
  <c r="L64" i="15"/>
  <c r="R65" i="15"/>
  <c r="J66" i="15"/>
  <c r="K18" i="14"/>
  <c r="L17" i="14"/>
  <c r="R18" i="14"/>
  <c r="J19" i="14"/>
  <c r="L60" i="14"/>
  <c r="R61" i="14"/>
  <c r="K61" i="14"/>
  <c r="J62" i="14"/>
  <c r="R37" i="14"/>
  <c r="K37" i="14"/>
  <c r="L36" i="14"/>
  <c r="J38" i="14"/>
  <c r="S16" i="14"/>
  <c r="W16" i="14" s="1"/>
  <c r="S59" i="14"/>
  <c r="W59" i="14" s="1"/>
  <c r="S35" i="14"/>
  <c r="W35" i="14" s="1"/>
  <c r="L62" i="9"/>
  <c r="S62" i="9" s="1"/>
  <c r="W62" i="9" s="1"/>
  <c r="K63" i="9"/>
  <c r="R63" i="9"/>
  <c r="J64" i="9"/>
  <c r="R64" i="13"/>
  <c r="K64" i="13"/>
  <c r="L63" i="13"/>
  <c r="S63" i="13" s="1"/>
  <c r="W63" i="13" s="1"/>
  <c r="J65" i="13"/>
  <c r="L38" i="12"/>
  <c r="S38" i="12" s="1"/>
  <c r="W38" i="12" s="1"/>
  <c r="R39" i="12"/>
  <c r="K39" i="12"/>
  <c r="J40" i="12"/>
  <c r="R13" i="12"/>
  <c r="K13" i="12"/>
  <c r="J14" i="12"/>
  <c r="L12" i="12"/>
  <c r="S12" i="12" s="1"/>
  <c r="W12" i="12" s="1"/>
  <c r="K38" i="11"/>
  <c r="L37" i="11"/>
  <c r="S37" i="11" s="1"/>
  <c r="W37" i="11" s="1"/>
  <c r="J39" i="11"/>
  <c r="R38" i="11"/>
  <c r="R38" i="6"/>
  <c r="L37" i="6"/>
  <c r="S37" i="6" s="1"/>
  <c r="W37" i="6" s="1"/>
  <c r="K38" i="6"/>
  <c r="J39" i="6"/>
  <c r="L12" i="5"/>
  <c r="S12" i="5" s="1"/>
  <c r="W12" i="5" s="1"/>
  <c r="R13" i="5"/>
  <c r="K13" i="5"/>
  <c r="J14" i="5"/>
  <c r="S38" i="13"/>
  <c r="W38" i="13" s="1"/>
  <c r="S13" i="13"/>
  <c r="W13" i="13" s="1"/>
  <c r="R15" i="13"/>
  <c r="K15" i="13"/>
  <c r="L14" i="13"/>
  <c r="J16" i="13"/>
  <c r="L39" i="13"/>
  <c r="R40" i="13"/>
  <c r="K40" i="13"/>
  <c r="J41" i="13"/>
  <c r="L62" i="12"/>
  <c r="R63" i="12"/>
  <c r="K63" i="12"/>
  <c r="J64" i="12"/>
  <c r="S61" i="12"/>
  <c r="W61" i="12" s="1"/>
  <c r="R15" i="11"/>
  <c r="K15" i="11"/>
  <c r="L14" i="11"/>
  <c r="J16" i="11"/>
  <c r="L62" i="11"/>
  <c r="R63" i="11"/>
  <c r="K63" i="11"/>
  <c r="J64" i="11"/>
  <c r="S13" i="11"/>
  <c r="W13" i="11" s="1"/>
  <c r="S61" i="11"/>
  <c r="W61" i="11" s="1"/>
  <c r="L64" i="10"/>
  <c r="R65" i="10"/>
  <c r="K65" i="10"/>
  <c r="J66" i="10"/>
  <c r="S37" i="10"/>
  <c r="W37" i="10" s="1"/>
  <c r="S12" i="10"/>
  <c r="W12" i="10" s="1"/>
  <c r="R39" i="10"/>
  <c r="K39" i="10"/>
  <c r="L38" i="10"/>
  <c r="J40" i="10"/>
  <c r="K14" i="10"/>
  <c r="R14" i="10"/>
  <c r="L13" i="10"/>
  <c r="J15" i="10"/>
  <c r="S63" i="10"/>
  <c r="W63" i="10" s="1"/>
  <c r="S39" i="9"/>
  <c r="W39" i="9" s="1"/>
  <c r="R14" i="9"/>
  <c r="L13" i="9"/>
  <c r="K14" i="9"/>
  <c r="J15" i="9"/>
  <c r="R41" i="9"/>
  <c r="K41" i="9"/>
  <c r="L40" i="9"/>
  <c r="J42" i="9"/>
  <c r="S12" i="9"/>
  <c r="W12" i="9" s="1"/>
  <c r="S12" i="8"/>
  <c r="W12" i="8" s="1"/>
  <c r="L13" i="8"/>
  <c r="R14" i="8"/>
  <c r="K14" i="8"/>
  <c r="J15" i="8"/>
  <c r="L39" i="8"/>
  <c r="R40" i="8"/>
  <c r="K40" i="8"/>
  <c r="J41" i="8"/>
  <c r="L62" i="8"/>
  <c r="R63" i="8"/>
  <c r="K63" i="8"/>
  <c r="J64" i="8"/>
  <c r="S61" i="8"/>
  <c r="W61" i="8" s="1"/>
  <c r="S38" i="8"/>
  <c r="W38" i="8" s="1"/>
  <c r="S12" i="7"/>
  <c r="W12" i="7" s="1"/>
  <c r="S40" i="7"/>
  <c r="W40" i="7" s="1"/>
  <c r="K14" i="7"/>
  <c r="R14" i="7"/>
  <c r="L13" i="7"/>
  <c r="J15" i="7"/>
  <c r="L41" i="7"/>
  <c r="R42" i="7"/>
  <c r="K42" i="7"/>
  <c r="J43" i="7"/>
  <c r="L62" i="7"/>
  <c r="R63" i="7"/>
  <c r="K63" i="7"/>
  <c r="J64" i="7"/>
  <c r="S61" i="7"/>
  <c r="W61" i="7" s="1"/>
  <c r="R14" i="6"/>
  <c r="K14" i="6"/>
  <c r="L13" i="6"/>
  <c r="J15" i="6"/>
  <c r="L62" i="6"/>
  <c r="R63" i="6"/>
  <c r="K63" i="6"/>
  <c r="J64" i="6"/>
  <c r="S12" i="6"/>
  <c r="W12" i="6" s="1"/>
  <c r="S61" i="6"/>
  <c r="W61" i="6" s="1"/>
  <c r="L62" i="5"/>
  <c r="R63" i="5"/>
  <c r="K63" i="5"/>
  <c r="J64" i="5"/>
  <c r="K40" i="5"/>
  <c r="L39" i="5"/>
  <c r="R40" i="5"/>
  <c r="J41" i="5"/>
  <c r="S38" i="5"/>
  <c r="W38" i="5" s="1"/>
  <c r="S61" i="5"/>
  <c r="W61" i="5" s="1"/>
  <c r="R43" i="16" l="1"/>
  <c r="L42" i="16"/>
  <c r="K43" i="16"/>
  <c r="J44" i="16"/>
  <c r="K17" i="16"/>
  <c r="L16" i="16"/>
  <c r="R17" i="16"/>
  <c r="J18" i="16"/>
  <c r="K65" i="16"/>
  <c r="R65" i="16"/>
  <c r="L64" i="16"/>
  <c r="J66" i="16"/>
  <c r="S41" i="16"/>
  <c r="W41" i="16" s="1"/>
  <c r="S15" i="16"/>
  <c r="W15" i="16" s="1"/>
  <c r="S63" i="16"/>
  <c r="W63" i="16" s="1"/>
  <c r="L14" i="15"/>
  <c r="R15" i="15"/>
  <c r="J16" i="15"/>
  <c r="K15" i="15"/>
  <c r="R40" i="15"/>
  <c r="K40" i="15"/>
  <c r="L39" i="15"/>
  <c r="J41" i="15"/>
  <c r="L65" i="15"/>
  <c r="R66" i="15"/>
  <c r="K66" i="15"/>
  <c r="J67" i="15"/>
  <c r="S64" i="15"/>
  <c r="W64" i="15" s="1"/>
  <c r="S13" i="15"/>
  <c r="W13" i="15" s="1"/>
  <c r="S38" i="15"/>
  <c r="W38" i="15" s="1"/>
  <c r="R38" i="14"/>
  <c r="K38" i="14"/>
  <c r="L37" i="14"/>
  <c r="J39" i="14"/>
  <c r="R62" i="14"/>
  <c r="K62" i="14"/>
  <c r="L61" i="14"/>
  <c r="J63" i="14"/>
  <c r="R19" i="14"/>
  <c r="K19" i="14"/>
  <c r="L18" i="14"/>
  <c r="J20" i="14"/>
  <c r="S36" i="14"/>
  <c r="W36" i="14" s="1"/>
  <c r="S17" i="14"/>
  <c r="W17" i="14" s="1"/>
  <c r="S60" i="14"/>
  <c r="W60" i="14" s="1"/>
  <c r="L63" i="9"/>
  <c r="S63" i="9" s="1"/>
  <c r="W63" i="9" s="1"/>
  <c r="J65" i="9"/>
  <c r="K64" i="9"/>
  <c r="R64" i="9"/>
  <c r="J66" i="13"/>
  <c r="L64" i="13"/>
  <c r="S64" i="13" s="1"/>
  <c r="W64" i="13" s="1"/>
  <c r="R65" i="13"/>
  <c r="K65" i="13"/>
  <c r="L39" i="12"/>
  <c r="S39" i="12" s="1"/>
  <c r="W39" i="12" s="1"/>
  <c r="R40" i="12"/>
  <c r="K40" i="12"/>
  <c r="J41" i="12"/>
  <c r="R14" i="12"/>
  <c r="L13" i="12"/>
  <c r="S13" i="12" s="1"/>
  <c r="W13" i="12" s="1"/>
  <c r="K14" i="12"/>
  <c r="J15" i="12"/>
  <c r="K39" i="11"/>
  <c r="L38" i="11"/>
  <c r="S38" i="11" s="1"/>
  <c r="W38" i="11" s="1"/>
  <c r="R39" i="11"/>
  <c r="J40" i="11"/>
  <c r="J40" i="6"/>
  <c r="K39" i="6"/>
  <c r="R39" i="6"/>
  <c r="L38" i="6"/>
  <c r="S38" i="6" s="1"/>
  <c r="W38" i="6" s="1"/>
  <c r="K14" i="5"/>
  <c r="L13" i="5"/>
  <c r="S13" i="5" s="1"/>
  <c r="W13" i="5" s="1"/>
  <c r="R14" i="5"/>
  <c r="J15" i="5"/>
  <c r="R16" i="13"/>
  <c r="K16" i="13"/>
  <c r="L15" i="13"/>
  <c r="J17" i="13"/>
  <c r="S14" i="13"/>
  <c r="W14" i="13" s="1"/>
  <c r="L40" i="13"/>
  <c r="R41" i="13"/>
  <c r="K41" i="13"/>
  <c r="J42" i="13"/>
  <c r="S39" i="13"/>
  <c r="W39" i="13" s="1"/>
  <c r="R64" i="12"/>
  <c r="K64" i="12"/>
  <c r="L63" i="12"/>
  <c r="J65" i="12"/>
  <c r="S62" i="12"/>
  <c r="W62" i="12" s="1"/>
  <c r="R64" i="11"/>
  <c r="K64" i="11"/>
  <c r="L63" i="11"/>
  <c r="J65" i="11"/>
  <c r="R16" i="11"/>
  <c r="K16" i="11"/>
  <c r="L15" i="11"/>
  <c r="J17" i="11"/>
  <c r="S14" i="11"/>
  <c r="W14" i="11" s="1"/>
  <c r="S62" i="11"/>
  <c r="W62" i="11" s="1"/>
  <c r="K15" i="10"/>
  <c r="L14" i="10"/>
  <c r="R15" i="10"/>
  <c r="J16" i="10"/>
  <c r="K40" i="10"/>
  <c r="R40" i="10"/>
  <c r="L39" i="10"/>
  <c r="J41" i="10"/>
  <c r="L65" i="10"/>
  <c r="R66" i="10"/>
  <c r="K66" i="10"/>
  <c r="J67" i="10"/>
  <c r="S13" i="10"/>
  <c r="W13" i="10" s="1"/>
  <c r="S38" i="10"/>
  <c r="W38" i="10" s="1"/>
  <c r="S64" i="10"/>
  <c r="W64" i="10" s="1"/>
  <c r="S13" i="9"/>
  <c r="W13" i="9" s="1"/>
  <c r="R15" i="9"/>
  <c r="K15" i="9"/>
  <c r="L14" i="9"/>
  <c r="J16" i="9"/>
  <c r="R42" i="9"/>
  <c r="K42" i="9"/>
  <c r="J43" i="9"/>
  <c r="L41" i="9"/>
  <c r="S40" i="9"/>
  <c r="W40" i="9" s="1"/>
  <c r="S13" i="8"/>
  <c r="W13" i="8" s="1"/>
  <c r="R64" i="8"/>
  <c r="K64" i="8"/>
  <c r="L63" i="8"/>
  <c r="J65" i="8"/>
  <c r="L40" i="8"/>
  <c r="R41" i="8"/>
  <c r="K41" i="8"/>
  <c r="J42" i="8"/>
  <c r="L14" i="8"/>
  <c r="R15" i="8"/>
  <c r="K15" i="8"/>
  <c r="J16" i="8"/>
  <c r="S62" i="8"/>
  <c r="W62" i="8" s="1"/>
  <c r="S39" i="8"/>
  <c r="W39" i="8" s="1"/>
  <c r="R64" i="7"/>
  <c r="K64" i="7"/>
  <c r="L63" i="7"/>
  <c r="J65" i="7"/>
  <c r="L42" i="7"/>
  <c r="K43" i="7"/>
  <c r="R43" i="7"/>
  <c r="J44" i="7"/>
  <c r="R15" i="7"/>
  <c r="L14" i="7"/>
  <c r="K15" i="7"/>
  <c r="J16" i="7"/>
  <c r="S13" i="7"/>
  <c r="W13" i="7" s="1"/>
  <c r="S62" i="7"/>
  <c r="W62" i="7" s="1"/>
  <c r="S41" i="7"/>
  <c r="W41" i="7" s="1"/>
  <c r="R64" i="6"/>
  <c r="K64" i="6"/>
  <c r="L63" i="6"/>
  <c r="J65" i="6"/>
  <c r="R15" i="6"/>
  <c r="K15" i="6"/>
  <c r="L14" i="6"/>
  <c r="J16" i="6"/>
  <c r="S62" i="6"/>
  <c r="W62" i="6" s="1"/>
  <c r="S13" i="6"/>
  <c r="W13" i="6" s="1"/>
  <c r="K41" i="5"/>
  <c r="L40" i="5"/>
  <c r="R41" i="5"/>
  <c r="J42" i="5"/>
  <c r="L63" i="5"/>
  <c r="K64" i="5"/>
  <c r="R64" i="5"/>
  <c r="J65" i="5"/>
  <c r="S39" i="5"/>
  <c r="W39" i="5" s="1"/>
  <c r="S62" i="5"/>
  <c r="W62" i="5" s="1"/>
  <c r="L65" i="16" l="1"/>
  <c r="R66" i="16"/>
  <c r="K66" i="16"/>
  <c r="J67" i="16"/>
  <c r="S64" i="16"/>
  <c r="W64" i="16" s="1"/>
  <c r="S16" i="16"/>
  <c r="W16" i="16" s="1"/>
  <c r="L17" i="16"/>
  <c r="K18" i="16"/>
  <c r="R18" i="16"/>
  <c r="J19" i="16"/>
  <c r="K44" i="16"/>
  <c r="L43" i="16"/>
  <c r="R44" i="16"/>
  <c r="J45" i="16"/>
  <c r="S42" i="16"/>
  <c r="W42" i="16" s="1"/>
  <c r="K67" i="15"/>
  <c r="L66" i="15"/>
  <c r="R67" i="15"/>
  <c r="J68" i="15"/>
  <c r="S65" i="15"/>
  <c r="W65" i="15" s="1"/>
  <c r="K41" i="15"/>
  <c r="L40" i="15"/>
  <c r="R41" i="15"/>
  <c r="J42" i="15"/>
  <c r="S39" i="15"/>
  <c r="W39" i="15" s="1"/>
  <c r="R16" i="15"/>
  <c r="K16" i="15"/>
  <c r="L15" i="15"/>
  <c r="J17" i="15"/>
  <c r="S14" i="15"/>
  <c r="W14" i="15" s="1"/>
  <c r="R20" i="14"/>
  <c r="K20" i="14"/>
  <c r="L19" i="14"/>
  <c r="J21" i="14"/>
  <c r="L62" i="14"/>
  <c r="K63" i="14"/>
  <c r="R63" i="14"/>
  <c r="J64" i="14"/>
  <c r="R39" i="14"/>
  <c r="K39" i="14"/>
  <c r="L38" i="14"/>
  <c r="J40" i="14"/>
  <c r="S18" i="14"/>
  <c r="W18" i="14" s="1"/>
  <c r="S61" i="14"/>
  <c r="W61" i="14" s="1"/>
  <c r="S37" i="14"/>
  <c r="W37" i="14" s="1"/>
  <c r="L64" i="9"/>
  <c r="S64" i="9" s="1"/>
  <c r="W64" i="9" s="1"/>
  <c r="J66" i="9"/>
  <c r="R65" i="9"/>
  <c r="K65" i="9"/>
  <c r="L65" i="13"/>
  <c r="S65" i="13" s="1"/>
  <c r="W65" i="13" s="1"/>
  <c r="J67" i="13"/>
  <c r="R66" i="13"/>
  <c r="K66" i="13"/>
  <c r="J42" i="12"/>
  <c r="L40" i="12"/>
  <c r="S40" i="12" s="1"/>
  <c r="W40" i="12" s="1"/>
  <c r="R41" i="12"/>
  <c r="K41" i="12"/>
  <c r="R15" i="12"/>
  <c r="K15" i="12"/>
  <c r="J16" i="12"/>
  <c r="L14" i="12"/>
  <c r="S14" i="12" s="1"/>
  <c r="W14" i="12" s="1"/>
  <c r="K40" i="11"/>
  <c r="L39" i="11"/>
  <c r="S39" i="11" s="1"/>
  <c r="W39" i="11" s="1"/>
  <c r="R40" i="11"/>
  <c r="J41" i="11"/>
  <c r="R40" i="6"/>
  <c r="J41" i="6"/>
  <c r="L39" i="6"/>
  <c r="S39" i="6" s="1"/>
  <c r="W39" i="6" s="1"/>
  <c r="K40" i="6"/>
  <c r="L14" i="5"/>
  <c r="S14" i="5" s="1"/>
  <c r="W14" i="5" s="1"/>
  <c r="R15" i="5"/>
  <c r="J16" i="5"/>
  <c r="K15" i="5"/>
  <c r="L41" i="13"/>
  <c r="R42" i="13"/>
  <c r="K42" i="13"/>
  <c r="J43" i="13"/>
  <c r="S15" i="13"/>
  <c r="W15" i="13" s="1"/>
  <c r="R17" i="13"/>
  <c r="K17" i="13"/>
  <c r="L16" i="13"/>
  <c r="J18" i="13"/>
  <c r="S40" i="13"/>
  <c r="W40" i="13" s="1"/>
  <c r="L64" i="12"/>
  <c r="R65" i="12"/>
  <c r="K65" i="12"/>
  <c r="J66" i="12"/>
  <c r="S63" i="12"/>
  <c r="W63" i="12" s="1"/>
  <c r="R17" i="11"/>
  <c r="K17" i="11"/>
  <c r="L16" i="11"/>
  <c r="J18" i="11"/>
  <c r="L64" i="11"/>
  <c r="R65" i="11"/>
  <c r="K65" i="11"/>
  <c r="J66" i="11"/>
  <c r="S15" i="11"/>
  <c r="W15" i="11" s="1"/>
  <c r="S63" i="11"/>
  <c r="W63" i="11" s="1"/>
  <c r="L66" i="10"/>
  <c r="R67" i="10"/>
  <c r="K67" i="10"/>
  <c r="J68" i="10"/>
  <c r="K41" i="10"/>
  <c r="L40" i="10"/>
  <c r="R41" i="10"/>
  <c r="J42" i="10"/>
  <c r="K16" i="10"/>
  <c r="R16" i="10"/>
  <c r="L15" i="10"/>
  <c r="J17" i="10"/>
  <c r="S39" i="10"/>
  <c r="W39" i="10" s="1"/>
  <c r="S14" i="10"/>
  <c r="W14" i="10" s="1"/>
  <c r="S65" i="10"/>
  <c r="W65" i="10" s="1"/>
  <c r="S41" i="9"/>
  <c r="W41" i="9" s="1"/>
  <c r="R16" i="9"/>
  <c r="K16" i="9"/>
  <c r="L15" i="9"/>
  <c r="J17" i="9"/>
  <c r="R43" i="9"/>
  <c r="K43" i="9"/>
  <c r="L42" i="9"/>
  <c r="J44" i="9"/>
  <c r="S14" i="9"/>
  <c r="W14" i="9" s="1"/>
  <c r="S14" i="8"/>
  <c r="W14" i="8" s="1"/>
  <c r="S40" i="8"/>
  <c r="W40" i="8" s="1"/>
  <c r="L15" i="8"/>
  <c r="R16" i="8"/>
  <c r="K16" i="8"/>
  <c r="J17" i="8"/>
  <c r="L41" i="8"/>
  <c r="R42" i="8"/>
  <c r="K42" i="8"/>
  <c r="J43" i="8"/>
  <c r="L64" i="8"/>
  <c r="R65" i="8"/>
  <c r="K65" i="8"/>
  <c r="J66" i="8"/>
  <c r="S63" i="8"/>
  <c r="W63" i="8" s="1"/>
  <c r="S14" i="7"/>
  <c r="W14" i="7" s="1"/>
  <c r="K16" i="7"/>
  <c r="L15" i="7"/>
  <c r="R16" i="7"/>
  <c r="J17" i="7"/>
  <c r="L43" i="7"/>
  <c r="R44" i="7"/>
  <c r="K44" i="7"/>
  <c r="J45" i="7"/>
  <c r="L64" i="7"/>
  <c r="R65" i="7"/>
  <c r="K65" i="7"/>
  <c r="J66" i="7"/>
  <c r="S63" i="7"/>
  <c r="W63" i="7" s="1"/>
  <c r="S42" i="7"/>
  <c r="W42" i="7" s="1"/>
  <c r="R16" i="6"/>
  <c r="K16" i="6"/>
  <c r="L15" i="6"/>
  <c r="J17" i="6"/>
  <c r="L64" i="6"/>
  <c r="R65" i="6"/>
  <c r="K65" i="6"/>
  <c r="J66" i="6"/>
  <c r="S14" i="6"/>
  <c r="W14" i="6" s="1"/>
  <c r="S63" i="6"/>
  <c r="W63" i="6" s="1"/>
  <c r="L64" i="5"/>
  <c r="R65" i="5"/>
  <c r="K65" i="5"/>
  <c r="J66" i="5"/>
  <c r="S40" i="5"/>
  <c r="W40" i="5" s="1"/>
  <c r="K42" i="5"/>
  <c r="L41" i="5"/>
  <c r="R42" i="5"/>
  <c r="J43" i="5"/>
  <c r="S63" i="5"/>
  <c r="W63" i="5" s="1"/>
  <c r="L44" i="16" l="1"/>
  <c r="K45" i="16"/>
  <c r="R45" i="16"/>
  <c r="J46" i="16"/>
  <c r="K67" i="16"/>
  <c r="R67" i="16"/>
  <c r="L66" i="16"/>
  <c r="J68" i="16"/>
  <c r="R19" i="16"/>
  <c r="L18" i="16"/>
  <c r="K19" i="16"/>
  <c r="J20" i="16"/>
  <c r="S17" i="16"/>
  <c r="W17" i="16" s="1"/>
  <c r="S43" i="16"/>
  <c r="W43" i="16" s="1"/>
  <c r="S65" i="16"/>
  <c r="W65" i="16" s="1"/>
  <c r="L41" i="15"/>
  <c r="R42" i="15"/>
  <c r="K42" i="15"/>
  <c r="J43" i="15"/>
  <c r="S40" i="15"/>
  <c r="W40" i="15" s="1"/>
  <c r="K17" i="15"/>
  <c r="L16" i="15"/>
  <c r="R17" i="15"/>
  <c r="J18" i="15"/>
  <c r="L67" i="15"/>
  <c r="R68" i="15"/>
  <c r="K68" i="15"/>
  <c r="J69" i="15"/>
  <c r="S15" i="15"/>
  <c r="W15" i="15" s="1"/>
  <c r="S66" i="15"/>
  <c r="W66" i="15" s="1"/>
  <c r="R40" i="14"/>
  <c r="K40" i="14"/>
  <c r="L39" i="14"/>
  <c r="J41" i="14"/>
  <c r="R64" i="14"/>
  <c r="K64" i="14"/>
  <c r="L63" i="14"/>
  <c r="J65" i="14"/>
  <c r="K21" i="14"/>
  <c r="L20" i="14"/>
  <c r="R21" i="14"/>
  <c r="J22" i="14"/>
  <c r="S38" i="14"/>
  <c r="W38" i="14" s="1"/>
  <c r="S19" i="14"/>
  <c r="W19" i="14" s="1"/>
  <c r="S62" i="14"/>
  <c r="W62" i="14" s="1"/>
  <c r="J67" i="9"/>
  <c r="L65" i="9"/>
  <c r="S65" i="9" s="1"/>
  <c r="W65" i="9" s="1"/>
  <c r="R66" i="9"/>
  <c r="K66" i="9"/>
  <c r="L66" i="13"/>
  <c r="S66" i="13" s="1"/>
  <c r="W66" i="13" s="1"/>
  <c r="R67" i="13"/>
  <c r="K67" i="13"/>
  <c r="J68" i="13"/>
  <c r="R42" i="12"/>
  <c r="K42" i="12"/>
  <c r="J43" i="12"/>
  <c r="L41" i="12"/>
  <c r="S41" i="12" s="1"/>
  <c r="W41" i="12" s="1"/>
  <c r="R16" i="12"/>
  <c r="K16" i="12"/>
  <c r="J17" i="12"/>
  <c r="L15" i="12"/>
  <c r="S15" i="12" s="1"/>
  <c r="W15" i="12" s="1"/>
  <c r="K41" i="11"/>
  <c r="L40" i="11"/>
  <c r="S40" i="11" s="1"/>
  <c r="W40" i="11" s="1"/>
  <c r="R41" i="11"/>
  <c r="J42" i="11"/>
  <c r="J42" i="6"/>
  <c r="R41" i="6"/>
  <c r="L40" i="6"/>
  <c r="S40" i="6" s="1"/>
  <c r="W40" i="6" s="1"/>
  <c r="K41" i="6"/>
  <c r="L15" i="5"/>
  <c r="S15" i="5" s="1"/>
  <c r="W15" i="5" s="1"/>
  <c r="R16" i="5"/>
  <c r="K16" i="5"/>
  <c r="J17" i="5"/>
  <c r="L42" i="13"/>
  <c r="R43" i="13"/>
  <c r="K43" i="13"/>
  <c r="J44" i="13"/>
  <c r="R18" i="13"/>
  <c r="K18" i="13"/>
  <c r="L17" i="13"/>
  <c r="J19" i="13"/>
  <c r="S16" i="13"/>
  <c r="W16" i="13" s="1"/>
  <c r="S41" i="13"/>
  <c r="W41" i="13" s="1"/>
  <c r="R66" i="12"/>
  <c r="K66" i="12"/>
  <c r="L65" i="12"/>
  <c r="J67" i="12"/>
  <c r="S64" i="12"/>
  <c r="W64" i="12" s="1"/>
  <c r="R66" i="11"/>
  <c r="K66" i="11"/>
  <c r="L65" i="11"/>
  <c r="J67" i="11"/>
  <c r="R18" i="11"/>
  <c r="K18" i="11"/>
  <c r="L17" i="11"/>
  <c r="J19" i="11"/>
  <c r="S16" i="11"/>
  <c r="W16" i="11" s="1"/>
  <c r="S64" i="11"/>
  <c r="W64" i="11" s="1"/>
  <c r="K17" i="10"/>
  <c r="R17" i="10"/>
  <c r="L16" i="10"/>
  <c r="J18" i="10"/>
  <c r="R42" i="10"/>
  <c r="L41" i="10"/>
  <c r="K42" i="10"/>
  <c r="J43" i="10"/>
  <c r="L67" i="10"/>
  <c r="R68" i="10"/>
  <c r="K68" i="10"/>
  <c r="J69" i="10"/>
  <c r="S15" i="10"/>
  <c r="W15" i="10" s="1"/>
  <c r="S40" i="10"/>
  <c r="W40" i="10" s="1"/>
  <c r="S66" i="10"/>
  <c r="W66" i="10" s="1"/>
  <c r="R17" i="9"/>
  <c r="L16" i="9"/>
  <c r="K17" i="9"/>
  <c r="J18" i="9"/>
  <c r="R44" i="9"/>
  <c r="K44" i="9"/>
  <c r="L43" i="9"/>
  <c r="J45" i="9"/>
  <c r="S42" i="9"/>
  <c r="W42" i="9" s="1"/>
  <c r="S15" i="9"/>
  <c r="W15" i="9" s="1"/>
  <c r="R66" i="8"/>
  <c r="K66" i="8"/>
  <c r="L65" i="8"/>
  <c r="J67" i="8"/>
  <c r="L42" i="8"/>
  <c r="R43" i="8"/>
  <c r="K43" i="8"/>
  <c r="J44" i="8"/>
  <c r="L16" i="8"/>
  <c r="R17" i="8"/>
  <c r="K17" i="8"/>
  <c r="J18" i="8"/>
  <c r="S64" i="8"/>
  <c r="W64" i="8" s="1"/>
  <c r="S41" i="8"/>
  <c r="W41" i="8" s="1"/>
  <c r="S15" i="8"/>
  <c r="W15" i="8" s="1"/>
  <c r="S64" i="7"/>
  <c r="W64" i="7" s="1"/>
  <c r="L44" i="7"/>
  <c r="R45" i="7"/>
  <c r="K45" i="7"/>
  <c r="J46" i="7"/>
  <c r="S15" i="7"/>
  <c r="W15" i="7" s="1"/>
  <c r="S43" i="7"/>
  <c r="W43" i="7" s="1"/>
  <c r="R66" i="7"/>
  <c r="K66" i="7"/>
  <c r="L65" i="7"/>
  <c r="J67" i="7"/>
  <c r="K17" i="7"/>
  <c r="L16" i="7"/>
  <c r="R17" i="7"/>
  <c r="J18" i="7"/>
  <c r="R17" i="6"/>
  <c r="K17" i="6"/>
  <c r="L16" i="6"/>
  <c r="J18" i="6"/>
  <c r="R66" i="6"/>
  <c r="K66" i="6"/>
  <c r="L65" i="6"/>
  <c r="J67" i="6"/>
  <c r="S15" i="6"/>
  <c r="W15" i="6" s="1"/>
  <c r="S64" i="6"/>
  <c r="W64" i="6" s="1"/>
  <c r="S41" i="5"/>
  <c r="W41" i="5" s="1"/>
  <c r="L65" i="5"/>
  <c r="K66" i="5"/>
  <c r="R66" i="5"/>
  <c r="J67" i="5"/>
  <c r="R43" i="5"/>
  <c r="L42" i="5"/>
  <c r="K43" i="5"/>
  <c r="J44" i="5"/>
  <c r="S64" i="5"/>
  <c r="W64" i="5" s="1"/>
  <c r="L67" i="16" l="1"/>
  <c r="R68" i="16"/>
  <c r="K68" i="16"/>
  <c r="J69" i="16"/>
  <c r="S66" i="16"/>
  <c r="W66" i="16" s="1"/>
  <c r="R46" i="16"/>
  <c r="L45" i="16"/>
  <c r="K46" i="16"/>
  <c r="J47" i="16"/>
  <c r="K20" i="16"/>
  <c r="L19" i="16"/>
  <c r="R20" i="16"/>
  <c r="J21" i="16"/>
  <c r="S18" i="16"/>
  <c r="W18" i="16" s="1"/>
  <c r="S44" i="16"/>
  <c r="W44" i="16" s="1"/>
  <c r="S16" i="15"/>
  <c r="W16" i="15" s="1"/>
  <c r="L17" i="15"/>
  <c r="R18" i="15"/>
  <c r="J19" i="15"/>
  <c r="K18" i="15"/>
  <c r="R43" i="15"/>
  <c r="K43" i="15"/>
  <c r="L42" i="15"/>
  <c r="J44" i="15"/>
  <c r="S67" i="15"/>
  <c r="W67" i="15" s="1"/>
  <c r="K69" i="15"/>
  <c r="L68" i="15"/>
  <c r="R69" i="15"/>
  <c r="J70" i="15"/>
  <c r="S41" i="15"/>
  <c r="W41" i="15" s="1"/>
  <c r="R22" i="14"/>
  <c r="K22" i="14"/>
  <c r="L22" i="14" s="1"/>
  <c r="L21" i="14"/>
  <c r="L64" i="14"/>
  <c r="R65" i="14"/>
  <c r="K65" i="14"/>
  <c r="J66" i="14"/>
  <c r="R41" i="14"/>
  <c r="K41" i="14"/>
  <c r="L40" i="14"/>
  <c r="J42" i="14"/>
  <c r="S63" i="14"/>
  <c r="W63" i="14" s="1"/>
  <c r="S39" i="14"/>
  <c r="W39" i="14" s="1"/>
  <c r="S20" i="14"/>
  <c r="W20" i="14" s="1"/>
  <c r="J68" i="9"/>
  <c r="L66" i="9"/>
  <c r="S66" i="9" s="1"/>
  <c r="W66" i="9" s="1"/>
  <c r="K67" i="9"/>
  <c r="R67" i="9"/>
  <c r="R68" i="13"/>
  <c r="K68" i="13"/>
  <c r="L67" i="13"/>
  <c r="S67" i="13" s="1"/>
  <c r="W67" i="13" s="1"/>
  <c r="J69" i="13"/>
  <c r="R43" i="12"/>
  <c r="K43" i="12"/>
  <c r="J44" i="12"/>
  <c r="L42" i="12"/>
  <c r="S42" i="12" s="1"/>
  <c r="W42" i="12" s="1"/>
  <c r="R17" i="12"/>
  <c r="K17" i="12"/>
  <c r="J18" i="12"/>
  <c r="L16" i="12"/>
  <c r="S16" i="12" s="1"/>
  <c r="W16" i="12" s="1"/>
  <c r="K42" i="11"/>
  <c r="J43" i="11"/>
  <c r="L41" i="11"/>
  <c r="S41" i="11" s="1"/>
  <c r="W41" i="11" s="1"/>
  <c r="R42" i="11"/>
  <c r="K42" i="6"/>
  <c r="R42" i="6"/>
  <c r="J43" i="6"/>
  <c r="L41" i="6"/>
  <c r="S41" i="6" s="1"/>
  <c r="W41" i="6" s="1"/>
  <c r="L16" i="5"/>
  <c r="S16" i="5" s="1"/>
  <c r="W16" i="5" s="1"/>
  <c r="R17" i="5"/>
  <c r="K17" i="5"/>
  <c r="J18" i="5"/>
  <c r="L43" i="13"/>
  <c r="R44" i="13"/>
  <c r="K44" i="13"/>
  <c r="J45" i="13"/>
  <c r="R19" i="13"/>
  <c r="K19" i="13"/>
  <c r="L18" i="13"/>
  <c r="J20" i="13"/>
  <c r="S17" i="13"/>
  <c r="W17" i="13" s="1"/>
  <c r="S42" i="13"/>
  <c r="W42" i="13" s="1"/>
  <c r="S65" i="12"/>
  <c r="W65" i="12" s="1"/>
  <c r="L66" i="12"/>
  <c r="R67" i="12"/>
  <c r="K67" i="12"/>
  <c r="J68" i="12"/>
  <c r="R19" i="11"/>
  <c r="K19" i="11"/>
  <c r="L18" i="11"/>
  <c r="J20" i="11"/>
  <c r="L66" i="11"/>
  <c r="R67" i="11"/>
  <c r="K67" i="11"/>
  <c r="J68" i="11"/>
  <c r="S17" i="11"/>
  <c r="W17" i="11" s="1"/>
  <c r="S65" i="11"/>
  <c r="W65" i="11" s="1"/>
  <c r="L68" i="10"/>
  <c r="R69" i="10"/>
  <c r="K69" i="10"/>
  <c r="J70" i="10"/>
  <c r="R43" i="10"/>
  <c r="K43" i="10"/>
  <c r="L42" i="10"/>
  <c r="J44" i="10"/>
  <c r="K18" i="10"/>
  <c r="L17" i="10"/>
  <c r="R18" i="10"/>
  <c r="J19" i="10"/>
  <c r="S16" i="10"/>
  <c r="W16" i="10" s="1"/>
  <c r="S41" i="10"/>
  <c r="W41" i="10" s="1"/>
  <c r="S67" i="10"/>
  <c r="W67" i="10" s="1"/>
  <c r="R45" i="9"/>
  <c r="K45" i="9"/>
  <c r="L44" i="9"/>
  <c r="J46" i="9"/>
  <c r="S16" i="9"/>
  <c r="W16" i="9" s="1"/>
  <c r="R18" i="9"/>
  <c r="K18" i="9"/>
  <c r="L17" i="9"/>
  <c r="J19" i="9"/>
  <c r="S43" i="9"/>
  <c r="W43" i="9" s="1"/>
  <c r="L17" i="8"/>
  <c r="R18" i="8"/>
  <c r="K18" i="8"/>
  <c r="J19" i="8"/>
  <c r="L43" i="8"/>
  <c r="R44" i="8"/>
  <c r="K44" i="8"/>
  <c r="J45" i="8"/>
  <c r="L66" i="8"/>
  <c r="R67" i="8"/>
  <c r="K67" i="8"/>
  <c r="J68" i="8"/>
  <c r="S65" i="8"/>
  <c r="W65" i="8" s="1"/>
  <c r="S16" i="8"/>
  <c r="W16" i="8" s="1"/>
  <c r="S42" i="8"/>
  <c r="W42" i="8" s="1"/>
  <c r="S16" i="7"/>
  <c r="W16" i="7" s="1"/>
  <c r="S44" i="7"/>
  <c r="W44" i="7" s="1"/>
  <c r="K18" i="7"/>
  <c r="L17" i="7"/>
  <c r="R18" i="7"/>
  <c r="J19" i="7"/>
  <c r="L66" i="7"/>
  <c r="R67" i="7"/>
  <c r="K67" i="7"/>
  <c r="J68" i="7"/>
  <c r="K46" i="7"/>
  <c r="R46" i="7"/>
  <c r="L45" i="7"/>
  <c r="J47" i="7"/>
  <c r="S65" i="7"/>
  <c r="W65" i="7" s="1"/>
  <c r="L66" i="6"/>
  <c r="R67" i="6"/>
  <c r="K67" i="6"/>
  <c r="J68" i="6"/>
  <c r="R18" i="6"/>
  <c r="K18" i="6"/>
  <c r="J19" i="6"/>
  <c r="L17" i="6"/>
  <c r="S65" i="6"/>
  <c r="W65" i="6" s="1"/>
  <c r="S16" i="6"/>
  <c r="W16" i="6" s="1"/>
  <c r="S42" i="5"/>
  <c r="W42" i="5" s="1"/>
  <c r="S65" i="5"/>
  <c r="W65" i="5" s="1"/>
  <c r="K44" i="5"/>
  <c r="R44" i="5"/>
  <c r="L43" i="5"/>
  <c r="J45" i="5"/>
  <c r="L66" i="5"/>
  <c r="R67" i="5"/>
  <c r="K67" i="5"/>
  <c r="J68" i="5"/>
  <c r="S45" i="16" l="1"/>
  <c r="W45" i="16" s="1"/>
  <c r="K69" i="16"/>
  <c r="R69" i="16"/>
  <c r="L68" i="16"/>
  <c r="J70" i="16"/>
  <c r="S19" i="16"/>
  <c r="W19" i="16" s="1"/>
  <c r="L20" i="16"/>
  <c r="K21" i="16"/>
  <c r="R21" i="16"/>
  <c r="J22" i="16"/>
  <c r="R47" i="16"/>
  <c r="K47" i="16"/>
  <c r="L47" i="16" s="1"/>
  <c r="L46" i="16"/>
  <c r="S67" i="16"/>
  <c r="W67" i="16" s="1"/>
  <c r="K44" i="15"/>
  <c r="L43" i="15"/>
  <c r="R44" i="15"/>
  <c r="J45" i="15"/>
  <c r="R19" i="15"/>
  <c r="K19" i="15"/>
  <c r="L18" i="15"/>
  <c r="J20" i="15"/>
  <c r="L69" i="15"/>
  <c r="R70" i="15"/>
  <c r="K70" i="15"/>
  <c r="J71" i="15"/>
  <c r="S42" i="15"/>
  <c r="W42" i="15" s="1"/>
  <c r="S17" i="15"/>
  <c r="W17" i="15" s="1"/>
  <c r="S68" i="15"/>
  <c r="W68" i="15" s="1"/>
  <c r="S64" i="14"/>
  <c r="W64" i="14" s="1"/>
  <c r="R42" i="14"/>
  <c r="K42" i="14"/>
  <c r="L41" i="14"/>
  <c r="J43" i="14"/>
  <c r="R66" i="14"/>
  <c r="K66" i="14"/>
  <c r="L65" i="14"/>
  <c r="J67" i="14"/>
  <c r="S21" i="14"/>
  <c r="W21" i="14" s="1"/>
  <c r="S40" i="14"/>
  <c r="W40" i="14" s="1"/>
  <c r="S22" i="14"/>
  <c r="W22" i="14" s="1"/>
  <c r="X22" i="14" s="1"/>
  <c r="M22" i="14"/>
  <c r="N22" i="14" s="1"/>
  <c r="T22" i="14" s="1"/>
  <c r="J69" i="9"/>
  <c r="R68" i="9"/>
  <c r="K68" i="9"/>
  <c r="L67" i="9"/>
  <c r="S67" i="9" s="1"/>
  <c r="W67" i="9" s="1"/>
  <c r="L68" i="13"/>
  <c r="S68" i="13" s="1"/>
  <c r="W68" i="13" s="1"/>
  <c r="R69" i="13"/>
  <c r="K69" i="13"/>
  <c r="J70" i="13"/>
  <c r="R44" i="12"/>
  <c r="K44" i="12"/>
  <c r="J45" i="12"/>
  <c r="L43" i="12"/>
  <c r="S43" i="12" s="1"/>
  <c r="W43" i="12" s="1"/>
  <c r="R18" i="12"/>
  <c r="K18" i="12"/>
  <c r="L17" i="12"/>
  <c r="S17" i="12" s="1"/>
  <c r="W17" i="12" s="1"/>
  <c r="J19" i="12"/>
  <c r="K43" i="11"/>
  <c r="J44" i="11"/>
  <c r="L42" i="11"/>
  <c r="S42" i="11" s="1"/>
  <c r="W42" i="11" s="1"/>
  <c r="R43" i="11"/>
  <c r="J44" i="6"/>
  <c r="L42" i="6"/>
  <c r="S42" i="6" s="1"/>
  <c r="W42" i="6" s="1"/>
  <c r="K43" i="6"/>
  <c r="R43" i="6"/>
  <c r="J19" i="5"/>
  <c r="J20" i="5" s="1"/>
  <c r="K20" i="5" s="1"/>
  <c r="L17" i="5"/>
  <c r="S17" i="5" s="1"/>
  <c r="W17" i="5" s="1"/>
  <c r="K18" i="5"/>
  <c r="R18" i="5"/>
  <c r="R45" i="13"/>
  <c r="L44" i="13"/>
  <c r="K45" i="13"/>
  <c r="J46" i="13"/>
  <c r="R20" i="13"/>
  <c r="K20" i="13"/>
  <c r="L19" i="13"/>
  <c r="J21" i="13"/>
  <c r="S18" i="13"/>
  <c r="W18" i="13" s="1"/>
  <c r="S43" i="13"/>
  <c r="W43" i="13" s="1"/>
  <c r="S66" i="12"/>
  <c r="W66" i="12" s="1"/>
  <c r="R68" i="12"/>
  <c r="K68" i="12"/>
  <c r="L67" i="12"/>
  <c r="J69" i="12"/>
  <c r="K20" i="11"/>
  <c r="R20" i="11"/>
  <c r="L19" i="11"/>
  <c r="J21" i="11"/>
  <c r="R68" i="11"/>
  <c r="K68" i="11"/>
  <c r="L67" i="11"/>
  <c r="J69" i="11"/>
  <c r="S18" i="11"/>
  <c r="W18" i="11" s="1"/>
  <c r="S66" i="11"/>
  <c r="W66" i="11" s="1"/>
  <c r="K19" i="10"/>
  <c r="R19" i="10"/>
  <c r="L18" i="10"/>
  <c r="J20" i="10"/>
  <c r="K44" i="10"/>
  <c r="R44" i="10"/>
  <c r="L43" i="10"/>
  <c r="J45" i="10"/>
  <c r="L69" i="10"/>
  <c r="R70" i="10"/>
  <c r="K70" i="10"/>
  <c r="J71" i="10"/>
  <c r="S42" i="10"/>
  <c r="W42" i="10" s="1"/>
  <c r="S17" i="10"/>
  <c r="W17" i="10" s="1"/>
  <c r="S68" i="10"/>
  <c r="W68" i="10" s="1"/>
  <c r="S44" i="9"/>
  <c r="W44" i="9" s="1"/>
  <c r="R19" i="9"/>
  <c r="K19" i="9"/>
  <c r="L18" i="9"/>
  <c r="J20" i="9"/>
  <c r="R46" i="9"/>
  <c r="L45" i="9"/>
  <c r="K46" i="9"/>
  <c r="J47" i="9"/>
  <c r="S17" i="9"/>
  <c r="W17" i="9" s="1"/>
  <c r="R68" i="8"/>
  <c r="K68" i="8"/>
  <c r="L67" i="8"/>
  <c r="J69" i="8"/>
  <c r="L44" i="8"/>
  <c r="R45" i="8"/>
  <c r="K45" i="8"/>
  <c r="J46" i="8"/>
  <c r="L18" i="8"/>
  <c r="R19" i="8"/>
  <c r="K19" i="8"/>
  <c r="J20" i="8"/>
  <c r="S66" i="8"/>
  <c r="W66" i="8" s="1"/>
  <c r="S43" i="8"/>
  <c r="W43" i="8" s="1"/>
  <c r="S17" i="8"/>
  <c r="W17" i="8" s="1"/>
  <c r="S66" i="7"/>
  <c r="W66" i="7" s="1"/>
  <c r="R47" i="7"/>
  <c r="K47" i="7"/>
  <c r="L47" i="7" s="1"/>
  <c r="L46" i="7"/>
  <c r="R68" i="7"/>
  <c r="K68" i="7"/>
  <c r="L67" i="7"/>
  <c r="J69" i="7"/>
  <c r="S45" i="7"/>
  <c r="W45" i="7" s="1"/>
  <c r="R19" i="7"/>
  <c r="L18" i="7"/>
  <c r="K19" i="7"/>
  <c r="J20" i="7"/>
  <c r="S17" i="7"/>
  <c r="W17" i="7" s="1"/>
  <c r="R19" i="6"/>
  <c r="K19" i="6"/>
  <c r="L18" i="6"/>
  <c r="J20" i="6"/>
  <c r="S17" i="6"/>
  <c r="W17" i="6" s="1"/>
  <c r="R68" i="6"/>
  <c r="K68" i="6"/>
  <c r="L67" i="6"/>
  <c r="J69" i="6"/>
  <c r="S66" i="6"/>
  <c r="W66" i="6" s="1"/>
  <c r="S66" i="5"/>
  <c r="W66" i="5" s="1"/>
  <c r="L67" i="5"/>
  <c r="R68" i="5"/>
  <c r="K68" i="5"/>
  <c r="J69" i="5"/>
  <c r="L44" i="5"/>
  <c r="R45" i="5"/>
  <c r="K45" i="5"/>
  <c r="J46" i="5"/>
  <c r="S43" i="5"/>
  <c r="W43" i="5" s="1"/>
  <c r="S20" i="16" l="1"/>
  <c r="W20" i="16" s="1"/>
  <c r="L69" i="16"/>
  <c r="R70" i="16"/>
  <c r="K70" i="16"/>
  <c r="J71" i="16"/>
  <c r="S68" i="16"/>
  <c r="W68" i="16" s="1"/>
  <c r="S46" i="16"/>
  <c r="W46" i="16" s="1"/>
  <c r="R22" i="16"/>
  <c r="L21" i="16"/>
  <c r="K22" i="16"/>
  <c r="L22" i="16" s="1"/>
  <c r="M47" i="16"/>
  <c r="N47" i="16" s="1"/>
  <c r="T47" i="16" s="1"/>
  <c r="S47" i="16"/>
  <c r="W47" i="16" s="1"/>
  <c r="X47" i="16" s="1"/>
  <c r="K71" i="15"/>
  <c r="L70" i="15"/>
  <c r="R71" i="15"/>
  <c r="J72" i="15"/>
  <c r="K20" i="15"/>
  <c r="L19" i="15"/>
  <c r="R20" i="15"/>
  <c r="J21" i="15"/>
  <c r="L44" i="15"/>
  <c r="R45" i="15"/>
  <c r="K45" i="15"/>
  <c r="J46" i="15"/>
  <c r="S69" i="15"/>
  <c r="W69" i="15" s="1"/>
  <c r="S18" i="15"/>
  <c r="W18" i="15" s="1"/>
  <c r="S43" i="15"/>
  <c r="W43" i="15" s="1"/>
  <c r="S41" i="14"/>
  <c r="W41" i="14" s="1"/>
  <c r="Y22" i="14"/>
  <c r="Z22" i="14" s="1"/>
  <c r="X21" i="14"/>
  <c r="M21" i="14"/>
  <c r="S65" i="14"/>
  <c r="W65" i="14" s="1"/>
  <c r="L66" i="14"/>
  <c r="R67" i="14"/>
  <c r="K67" i="14"/>
  <c r="J68" i="14"/>
  <c r="R43" i="14"/>
  <c r="K43" i="14"/>
  <c r="L42" i="14"/>
  <c r="J44" i="14"/>
  <c r="J21" i="5"/>
  <c r="J22" i="5" s="1"/>
  <c r="R20" i="5"/>
  <c r="J70" i="9"/>
  <c r="L68" i="9"/>
  <c r="S68" i="9" s="1"/>
  <c r="W68" i="9" s="1"/>
  <c r="R69" i="9"/>
  <c r="K69" i="9"/>
  <c r="R70" i="13"/>
  <c r="K70" i="13"/>
  <c r="L69" i="13"/>
  <c r="S69" i="13" s="1"/>
  <c r="W69" i="13" s="1"/>
  <c r="J71" i="13"/>
  <c r="L44" i="12"/>
  <c r="S44" i="12" s="1"/>
  <c r="W44" i="12" s="1"/>
  <c r="R45" i="12"/>
  <c r="K45" i="12"/>
  <c r="J46" i="12"/>
  <c r="R19" i="12"/>
  <c r="K19" i="12"/>
  <c r="J20" i="12"/>
  <c r="L18" i="12"/>
  <c r="S18" i="12" s="1"/>
  <c r="W18" i="12" s="1"/>
  <c r="K44" i="11"/>
  <c r="J45" i="11"/>
  <c r="L43" i="11"/>
  <c r="S43" i="11" s="1"/>
  <c r="W43" i="11" s="1"/>
  <c r="R44" i="11"/>
  <c r="L43" i="6"/>
  <c r="S43" i="6" s="1"/>
  <c r="W43" i="6" s="1"/>
  <c r="K44" i="6"/>
  <c r="J45" i="6"/>
  <c r="R44" i="6"/>
  <c r="R19" i="5"/>
  <c r="K19" i="5"/>
  <c r="L19" i="5" s="1"/>
  <c r="S19" i="5" s="1"/>
  <c r="W19" i="5" s="1"/>
  <c r="L18" i="5"/>
  <c r="S18" i="5" s="1"/>
  <c r="W18" i="5" s="1"/>
  <c r="R46" i="13"/>
  <c r="K46" i="13"/>
  <c r="L45" i="13"/>
  <c r="J47" i="13"/>
  <c r="R21" i="13"/>
  <c r="K21" i="13"/>
  <c r="L20" i="13"/>
  <c r="J22" i="13"/>
  <c r="S44" i="13"/>
  <c r="W44" i="13" s="1"/>
  <c r="S19" i="13"/>
  <c r="W19" i="13" s="1"/>
  <c r="L68" i="12"/>
  <c r="R69" i="12"/>
  <c r="K69" i="12"/>
  <c r="J70" i="12"/>
  <c r="S67" i="12"/>
  <c r="W67" i="12" s="1"/>
  <c r="R21" i="11"/>
  <c r="L20" i="11"/>
  <c r="K21" i="11"/>
  <c r="J22" i="11"/>
  <c r="S19" i="11"/>
  <c r="W19" i="11" s="1"/>
  <c r="L68" i="11"/>
  <c r="R69" i="11"/>
  <c r="K69" i="11"/>
  <c r="J70" i="11"/>
  <c r="S67" i="11"/>
  <c r="W67" i="11" s="1"/>
  <c r="L70" i="10"/>
  <c r="R71" i="10"/>
  <c r="K71" i="10"/>
  <c r="J72" i="10"/>
  <c r="L44" i="10"/>
  <c r="R45" i="10"/>
  <c r="K45" i="10"/>
  <c r="J46" i="10"/>
  <c r="K20" i="10"/>
  <c r="R20" i="10"/>
  <c r="L19" i="10"/>
  <c r="J21" i="10"/>
  <c r="S43" i="10"/>
  <c r="W43" i="10" s="1"/>
  <c r="S18" i="10"/>
  <c r="W18" i="10" s="1"/>
  <c r="S69" i="10"/>
  <c r="W69" i="10" s="1"/>
  <c r="R47" i="9"/>
  <c r="K47" i="9"/>
  <c r="L47" i="9" s="1"/>
  <c r="L46" i="9"/>
  <c r="R20" i="9"/>
  <c r="K20" i="9"/>
  <c r="L19" i="9"/>
  <c r="J21" i="9"/>
  <c r="S45" i="9"/>
  <c r="W45" i="9" s="1"/>
  <c r="S18" i="9"/>
  <c r="W18" i="9" s="1"/>
  <c r="L19" i="8"/>
  <c r="R20" i="8"/>
  <c r="K20" i="8"/>
  <c r="J21" i="8"/>
  <c r="R46" i="8"/>
  <c r="L45" i="8"/>
  <c r="K46" i="8"/>
  <c r="J47" i="8"/>
  <c r="L68" i="8"/>
  <c r="R69" i="8"/>
  <c r="K69" i="8"/>
  <c r="J70" i="8"/>
  <c r="S67" i="8"/>
  <c r="W67" i="8" s="1"/>
  <c r="S18" i="8"/>
  <c r="W18" i="8" s="1"/>
  <c r="S44" i="8"/>
  <c r="W44" i="8" s="1"/>
  <c r="S67" i="7"/>
  <c r="W67" i="7" s="1"/>
  <c r="S47" i="7"/>
  <c r="W47" i="7" s="1"/>
  <c r="X47" i="7" s="1"/>
  <c r="M47" i="7"/>
  <c r="N47" i="7" s="1"/>
  <c r="T47" i="7" s="1"/>
  <c r="K20" i="7"/>
  <c r="L19" i="7"/>
  <c r="R20" i="7"/>
  <c r="J21" i="7"/>
  <c r="S18" i="7"/>
  <c r="W18" i="7" s="1"/>
  <c r="L68" i="7"/>
  <c r="R69" i="7"/>
  <c r="K69" i="7"/>
  <c r="J70" i="7"/>
  <c r="S46" i="7"/>
  <c r="W46" i="7" s="1"/>
  <c r="S18" i="6"/>
  <c r="W18" i="6" s="1"/>
  <c r="K20" i="6"/>
  <c r="J21" i="6"/>
  <c r="R20" i="6"/>
  <c r="L19" i="6"/>
  <c r="L68" i="6"/>
  <c r="R69" i="6"/>
  <c r="K69" i="6"/>
  <c r="J70" i="6"/>
  <c r="S67" i="6"/>
  <c r="W67" i="6" s="1"/>
  <c r="L45" i="5"/>
  <c r="R46" i="5"/>
  <c r="K46" i="5"/>
  <c r="J47" i="5"/>
  <c r="R21" i="5"/>
  <c r="L68" i="5"/>
  <c r="R69" i="5"/>
  <c r="K69" i="5"/>
  <c r="J70" i="5"/>
  <c r="S44" i="5"/>
  <c r="W44" i="5" s="1"/>
  <c r="S67" i="5"/>
  <c r="W67" i="5" s="1"/>
  <c r="M46" i="16" l="1"/>
  <c r="K71" i="16"/>
  <c r="R71" i="16"/>
  <c r="L70" i="16"/>
  <c r="J72" i="16"/>
  <c r="Y47" i="16"/>
  <c r="Z47" i="16" s="1"/>
  <c r="X46" i="16"/>
  <c r="S69" i="16"/>
  <c r="W69" i="16" s="1"/>
  <c r="S21" i="16"/>
  <c r="W21" i="16" s="1"/>
  <c r="M21" i="16"/>
  <c r="N46" i="16"/>
  <c r="T46" i="16" s="1"/>
  <c r="M45" i="16"/>
  <c r="S22" i="16"/>
  <c r="W22" i="16" s="1"/>
  <c r="X22" i="16" s="1"/>
  <c r="M22" i="16"/>
  <c r="N22" i="16" s="1"/>
  <c r="T22" i="16" s="1"/>
  <c r="L45" i="15"/>
  <c r="R46" i="15"/>
  <c r="K46" i="15"/>
  <c r="J47" i="15"/>
  <c r="L20" i="15"/>
  <c r="R21" i="15"/>
  <c r="K21" i="15"/>
  <c r="J22" i="15"/>
  <c r="S19" i="15"/>
  <c r="W19" i="15" s="1"/>
  <c r="L71" i="15"/>
  <c r="R72" i="15"/>
  <c r="K72" i="15"/>
  <c r="L72" i="15" s="1"/>
  <c r="S44" i="15"/>
  <c r="W44" i="15" s="1"/>
  <c r="S70" i="15"/>
  <c r="W70" i="15" s="1"/>
  <c r="N21" i="14"/>
  <c r="T21" i="14" s="1"/>
  <c r="M20" i="14"/>
  <c r="R44" i="14"/>
  <c r="K44" i="14"/>
  <c r="L43" i="14"/>
  <c r="J45" i="14"/>
  <c r="R68" i="14"/>
  <c r="K68" i="14"/>
  <c r="L67" i="14"/>
  <c r="J69" i="14"/>
  <c r="S42" i="14"/>
  <c r="W42" i="14" s="1"/>
  <c r="S66" i="14"/>
  <c r="W66" i="14" s="1"/>
  <c r="Y21" i="14"/>
  <c r="X20" i="14"/>
  <c r="L20" i="5"/>
  <c r="S20" i="5" s="1"/>
  <c r="W20" i="5" s="1"/>
  <c r="K21" i="5"/>
  <c r="J71" i="9"/>
  <c r="L69" i="9"/>
  <c r="S69" i="9" s="1"/>
  <c r="W69" i="9" s="1"/>
  <c r="R70" i="9"/>
  <c r="K70" i="9"/>
  <c r="J72" i="13"/>
  <c r="L70" i="13"/>
  <c r="S70" i="13" s="1"/>
  <c r="W70" i="13" s="1"/>
  <c r="R71" i="13"/>
  <c r="K71" i="13"/>
  <c r="J47" i="12"/>
  <c r="R46" i="12"/>
  <c r="L45" i="12"/>
  <c r="S45" i="12" s="1"/>
  <c r="W45" i="12" s="1"/>
  <c r="K46" i="12"/>
  <c r="L19" i="12"/>
  <c r="S19" i="12" s="1"/>
  <c r="W19" i="12" s="1"/>
  <c r="R20" i="12"/>
  <c r="K20" i="12"/>
  <c r="J21" i="12"/>
  <c r="R45" i="11"/>
  <c r="K45" i="11"/>
  <c r="J46" i="11"/>
  <c r="L44" i="11"/>
  <c r="S44" i="11" s="1"/>
  <c r="W44" i="11" s="1"/>
  <c r="J46" i="6"/>
  <c r="R45" i="6"/>
  <c r="K45" i="6"/>
  <c r="L44" i="6"/>
  <c r="S44" i="6" s="1"/>
  <c r="W44" i="6" s="1"/>
  <c r="S20" i="13"/>
  <c r="W20" i="13" s="1"/>
  <c r="R47" i="13"/>
  <c r="K47" i="13"/>
  <c r="L47" i="13" s="1"/>
  <c r="L46" i="13"/>
  <c r="S45" i="13"/>
  <c r="W45" i="13" s="1"/>
  <c r="R22" i="13"/>
  <c r="K22" i="13"/>
  <c r="L22" i="13" s="1"/>
  <c r="L21" i="13"/>
  <c r="S68" i="12"/>
  <c r="W68" i="12" s="1"/>
  <c r="R70" i="12"/>
  <c r="K70" i="12"/>
  <c r="L69" i="12"/>
  <c r="J71" i="12"/>
  <c r="R70" i="11"/>
  <c r="K70" i="11"/>
  <c r="L69" i="11"/>
  <c r="J71" i="11"/>
  <c r="L21" i="11"/>
  <c r="R22" i="11"/>
  <c r="K22" i="11"/>
  <c r="L22" i="11" s="1"/>
  <c r="S68" i="11"/>
  <c r="W68" i="11" s="1"/>
  <c r="S20" i="11"/>
  <c r="W20" i="11" s="1"/>
  <c r="K21" i="10"/>
  <c r="R21" i="10"/>
  <c r="L20" i="10"/>
  <c r="J22" i="10"/>
  <c r="L45" i="10"/>
  <c r="R46" i="10"/>
  <c r="K46" i="10"/>
  <c r="J47" i="10"/>
  <c r="R72" i="10"/>
  <c r="K72" i="10"/>
  <c r="L72" i="10" s="1"/>
  <c r="L71" i="10"/>
  <c r="S19" i="10"/>
  <c r="W19" i="10" s="1"/>
  <c r="S44" i="10"/>
  <c r="W44" i="10" s="1"/>
  <c r="S70" i="10"/>
  <c r="W70" i="10" s="1"/>
  <c r="R21" i="9"/>
  <c r="K21" i="9"/>
  <c r="L20" i="9"/>
  <c r="J22" i="9"/>
  <c r="S46" i="9"/>
  <c r="W46" i="9" s="1"/>
  <c r="S19" i="9"/>
  <c r="W19" i="9" s="1"/>
  <c r="M47" i="9"/>
  <c r="N47" i="9" s="1"/>
  <c r="T47" i="9" s="1"/>
  <c r="S47" i="9"/>
  <c r="W47" i="9" s="1"/>
  <c r="X47" i="9" s="1"/>
  <c r="R70" i="8"/>
  <c r="K70" i="8"/>
  <c r="L69" i="8"/>
  <c r="J71" i="8"/>
  <c r="R21" i="8"/>
  <c r="L20" i="8"/>
  <c r="K21" i="8"/>
  <c r="J22" i="8"/>
  <c r="K47" i="8"/>
  <c r="L47" i="8" s="1"/>
  <c r="R47" i="8"/>
  <c r="L46" i="8"/>
  <c r="S45" i="8"/>
  <c r="W45" i="8" s="1"/>
  <c r="S68" i="8"/>
  <c r="W68" i="8" s="1"/>
  <c r="S19" i="8"/>
  <c r="W19" i="8" s="1"/>
  <c r="M46" i="7"/>
  <c r="S68" i="7"/>
  <c r="W68" i="7" s="1"/>
  <c r="X46" i="7"/>
  <c r="Y47" i="7"/>
  <c r="Z47" i="7" s="1"/>
  <c r="K21" i="7"/>
  <c r="L20" i="7"/>
  <c r="R21" i="7"/>
  <c r="J22" i="7"/>
  <c r="R70" i="7"/>
  <c r="K70" i="7"/>
  <c r="L69" i="7"/>
  <c r="J71" i="7"/>
  <c r="S19" i="7"/>
  <c r="W19" i="7" s="1"/>
  <c r="S19" i="6"/>
  <c r="W19" i="6" s="1"/>
  <c r="S68" i="6"/>
  <c r="W68" i="6" s="1"/>
  <c r="R70" i="6"/>
  <c r="K70" i="6"/>
  <c r="L69" i="6"/>
  <c r="J71" i="6"/>
  <c r="L20" i="6"/>
  <c r="K21" i="6"/>
  <c r="R21" i="6"/>
  <c r="J22" i="6"/>
  <c r="L69" i="5"/>
  <c r="K70" i="5"/>
  <c r="R70" i="5"/>
  <c r="J71" i="5"/>
  <c r="R47" i="5"/>
  <c r="K47" i="5"/>
  <c r="L47" i="5" s="1"/>
  <c r="L46" i="5"/>
  <c r="R22" i="5"/>
  <c r="K22" i="5"/>
  <c r="L22" i="5" s="1"/>
  <c r="L21" i="5"/>
  <c r="S68" i="5"/>
  <c r="W68" i="5" s="1"/>
  <c r="S45" i="5"/>
  <c r="W45" i="5" s="1"/>
  <c r="N21" i="16" l="1"/>
  <c r="T21" i="16" s="1"/>
  <c r="M20" i="16"/>
  <c r="L71" i="16"/>
  <c r="R72" i="16"/>
  <c r="K72" i="16"/>
  <c r="L72" i="16" s="1"/>
  <c r="Z46" i="16"/>
  <c r="S70" i="16"/>
  <c r="W70" i="16" s="1"/>
  <c r="X21" i="16"/>
  <c r="Y22" i="16"/>
  <c r="Z22" i="16" s="1"/>
  <c r="N45" i="16"/>
  <c r="T45" i="16" s="1"/>
  <c r="M44" i="16"/>
  <c r="X45" i="16"/>
  <c r="Y46" i="16"/>
  <c r="R22" i="15"/>
  <c r="K22" i="15"/>
  <c r="L22" i="15" s="1"/>
  <c r="L21" i="15"/>
  <c r="S20" i="15"/>
  <c r="W20" i="15" s="1"/>
  <c r="R47" i="15"/>
  <c r="K47" i="15"/>
  <c r="L47" i="15" s="1"/>
  <c r="L46" i="15"/>
  <c r="S71" i="15"/>
  <c r="W71" i="15" s="1"/>
  <c r="S72" i="15"/>
  <c r="W72" i="15" s="1"/>
  <c r="X72" i="15" s="1"/>
  <c r="M72" i="15"/>
  <c r="N72" i="15" s="1"/>
  <c r="T72" i="15" s="1"/>
  <c r="S45" i="15"/>
  <c r="W45" i="15" s="1"/>
  <c r="Y20" i="14"/>
  <c r="X19" i="14"/>
  <c r="N20" i="14"/>
  <c r="T20" i="14" s="1"/>
  <c r="M19" i="14"/>
  <c r="L68" i="14"/>
  <c r="R69" i="14"/>
  <c r="K69" i="14"/>
  <c r="J70" i="14"/>
  <c r="R45" i="14"/>
  <c r="K45" i="14"/>
  <c r="L44" i="14"/>
  <c r="J46" i="14"/>
  <c r="S67" i="14"/>
  <c r="W67" i="14" s="1"/>
  <c r="S43" i="14"/>
  <c r="W43" i="14" s="1"/>
  <c r="Z21" i="14"/>
  <c r="R71" i="9"/>
  <c r="J72" i="9"/>
  <c r="L70" i="9"/>
  <c r="S70" i="9" s="1"/>
  <c r="W70" i="9" s="1"/>
  <c r="K71" i="9"/>
  <c r="R72" i="13"/>
  <c r="L71" i="13"/>
  <c r="S71" i="13" s="1"/>
  <c r="W71" i="13" s="1"/>
  <c r="K72" i="13"/>
  <c r="L72" i="13" s="1"/>
  <c r="L46" i="12"/>
  <c r="S46" i="12" s="1"/>
  <c r="W46" i="12" s="1"/>
  <c r="R47" i="12"/>
  <c r="K47" i="12"/>
  <c r="L47" i="12" s="1"/>
  <c r="L20" i="12"/>
  <c r="S20" i="12" s="1"/>
  <c r="W20" i="12" s="1"/>
  <c r="K21" i="12"/>
  <c r="R21" i="12"/>
  <c r="J22" i="12"/>
  <c r="K46" i="11"/>
  <c r="L45" i="11"/>
  <c r="S45" i="11" s="1"/>
  <c r="W45" i="11" s="1"/>
  <c r="R46" i="11"/>
  <c r="J47" i="11"/>
  <c r="K46" i="6"/>
  <c r="L45" i="6"/>
  <c r="S45" i="6" s="1"/>
  <c r="W45" i="6" s="1"/>
  <c r="R46" i="6"/>
  <c r="J47" i="6"/>
  <c r="S21" i="13"/>
  <c r="W21" i="13" s="1"/>
  <c r="S46" i="13"/>
  <c r="W46" i="13" s="1"/>
  <c r="M47" i="13"/>
  <c r="N47" i="13" s="1"/>
  <c r="T47" i="13" s="1"/>
  <c r="S47" i="13"/>
  <c r="W47" i="13" s="1"/>
  <c r="X47" i="13" s="1"/>
  <c r="M22" i="13"/>
  <c r="N22" i="13" s="1"/>
  <c r="T22" i="13" s="1"/>
  <c r="S22" i="13"/>
  <c r="W22" i="13" s="1"/>
  <c r="X22" i="13" s="1"/>
  <c r="L70" i="12"/>
  <c r="R71" i="12"/>
  <c r="K71" i="12"/>
  <c r="J72" i="12"/>
  <c r="S69" i="12"/>
  <c r="W69" i="12" s="1"/>
  <c r="L70" i="11"/>
  <c r="R71" i="11"/>
  <c r="K71" i="11"/>
  <c r="J72" i="11"/>
  <c r="S69" i="11"/>
  <c r="W69" i="11" s="1"/>
  <c r="M22" i="11"/>
  <c r="N22" i="11" s="1"/>
  <c r="T22" i="11" s="1"/>
  <c r="S22" i="11"/>
  <c r="W22" i="11" s="1"/>
  <c r="X22" i="11" s="1"/>
  <c r="S21" i="11"/>
  <c r="W21" i="11" s="1"/>
  <c r="R47" i="10"/>
  <c r="K47" i="10"/>
  <c r="L47" i="10" s="1"/>
  <c r="L46" i="10"/>
  <c r="R22" i="10"/>
  <c r="K22" i="10"/>
  <c r="L22" i="10" s="1"/>
  <c r="L21" i="10"/>
  <c r="S71" i="10"/>
  <c r="W71" i="10" s="1"/>
  <c r="S20" i="10"/>
  <c r="W20" i="10" s="1"/>
  <c r="M72" i="10"/>
  <c r="N72" i="10" s="1"/>
  <c r="T72" i="10" s="1"/>
  <c r="S72" i="10"/>
  <c r="W72" i="10" s="1"/>
  <c r="X72" i="10" s="1"/>
  <c r="S45" i="10"/>
  <c r="W45" i="10" s="1"/>
  <c r="S20" i="9"/>
  <c r="W20" i="9" s="1"/>
  <c r="X46" i="9"/>
  <c r="Y47" i="9"/>
  <c r="Z47" i="9" s="1"/>
  <c r="M46" i="9"/>
  <c r="K22" i="9"/>
  <c r="L22" i="9" s="1"/>
  <c r="L21" i="9"/>
  <c r="R22" i="9"/>
  <c r="L21" i="8"/>
  <c r="R22" i="8"/>
  <c r="K22" i="8"/>
  <c r="L22" i="8" s="1"/>
  <c r="L70" i="8"/>
  <c r="R71" i="8"/>
  <c r="K71" i="8"/>
  <c r="J72" i="8"/>
  <c r="S46" i="8"/>
  <c r="W46" i="8" s="1"/>
  <c r="S69" i="8"/>
  <c r="W69" i="8" s="1"/>
  <c r="S20" i="8"/>
  <c r="W20" i="8" s="1"/>
  <c r="S47" i="8"/>
  <c r="W47" i="8" s="1"/>
  <c r="X47" i="8" s="1"/>
  <c r="M47" i="8"/>
  <c r="N47" i="8" s="1"/>
  <c r="T47" i="8" s="1"/>
  <c r="S20" i="7"/>
  <c r="W20" i="7" s="1"/>
  <c r="L70" i="7"/>
  <c r="R71" i="7"/>
  <c r="K71" i="7"/>
  <c r="J72" i="7"/>
  <c r="R22" i="7"/>
  <c r="K22" i="7"/>
  <c r="L22" i="7" s="1"/>
  <c r="L21" i="7"/>
  <c r="N46" i="7"/>
  <c r="T46" i="7" s="1"/>
  <c r="M45" i="7"/>
  <c r="S69" i="7"/>
  <c r="W69" i="7" s="1"/>
  <c r="Y46" i="7"/>
  <c r="X45" i="7"/>
  <c r="L21" i="6"/>
  <c r="K22" i="6"/>
  <c r="L22" i="6" s="1"/>
  <c r="R22" i="6"/>
  <c r="L70" i="6"/>
  <c r="R71" i="6"/>
  <c r="K71" i="6"/>
  <c r="J72" i="6"/>
  <c r="S69" i="6"/>
  <c r="W69" i="6" s="1"/>
  <c r="S20" i="6"/>
  <c r="W20" i="6" s="1"/>
  <c r="L70" i="5"/>
  <c r="R71" i="5"/>
  <c r="K71" i="5"/>
  <c r="J72" i="5"/>
  <c r="S46" i="5"/>
  <c r="W46" i="5" s="1"/>
  <c r="S21" i="5"/>
  <c r="W21" i="5" s="1"/>
  <c r="M47" i="5"/>
  <c r="N47" i="5" s="1"/>
  <c r="T47" i="5" s="1"/>
  <c r="S47" i="5"/>
  <c r="W47" i="5" s="1"/>
  <c r="X47" i="5" s="1"/>
  <c r="M22" i="5"/>
  <c r="N22" i="5" s="1"/>
  <c r="T22" i="5" s="1"/>
  <c r="S22" i="5"/>
  <c r="W22" i="5" s="1"/>
  <c r="X22" i="5" s="1"/>
  <c r="S69" i="5"/>
  <c r="W69" i="5" s="1"/>
  <c r="Y21" i="16" l="1"/>
  <c r="X20" i="16"/>
  <c r="S72" i="16"/>
  <c r="W72" i="16" s="1"/>
  <c r="X72" i="16" s="1"/>
  <c r="M72" i="16"/>
  <c r="N72" i="16" s="1"/>
  <c r="T72" i="16" s="1"/>
  <c r="S71" i="16"/>
  <c r="W71" i="16" s="1"/>
  <c r="Y45" i="16"/>
  <c r="Z45" i="16" s="1"/>
  <c r="X44" i="16"/>
  <c r="N20" i="16"/>
  <c r="T20" i="16" s="1"/>
  <c r="M19" i="16"/>
  <c r="N44" i="16"/>
  <c r="T44" i="16" s="1"/>
  <c r="M43" i="16"/>
  <c r="Z21" i="16"/>
  <c r="S46" i="15"/>
  <c r="W46" i="15" s="1"/>
  <c r="Y72" i="15"/>
  <c r="Z72" i="15" s="1"/>
  <c r="X71" i="15"/>
  <c r="M71" i="15"/>
  <c r="M47" i="15"/>
  <c r="N47" i="15" s="1"/>
  <c r="T47" i="15" s="1"/>
  <c r="S47" i="15"/>
  <c r="W47" i="15" s="1"/>
  <c r="X47" i="15" s="1"/>
  <c r="S21" i="15"/>
  <c r="W21" i="15" s="1"/>
  <c r="S22" i="15"/>
  <c r="W22" i="15" s="1"/>
  <c r="X22" i="15" s="1"/>
  <c r="M22" i="15"/>
  <c r="N22" i="15" s="1"/>
  <c r="T22" i="15" s="1"/>
  <c r="Z20" i="14"/>
  <c r="R46" i="14"/>
  <c r="K46" i="14"/>
  <c r="L45" i="14"/>
  <c r="J47" i="14"/>
  <c r="R70" i="14"/>
  <c r="K70" i="14"/>
  <c r="L69" i="14"/>
  <c r="J71" i="14"/>
  <c r="S44" i="14"/>
  <c r="W44" i="14" s="1"/>
  <c r="Y19" i="14"/>
  <c r="X18" i="14"/>
  <c r="N19" i="14"/>
  <c r="T19" i="14" s="1"/>
  <c r="M18" i="14"/>
  <c r="S68" i="14"/>
  <c r="W68" i="14" s="1"/>
  <c r="K72" i="9"/>
  <c r="L72" i="9" s="1"/>
  <c r="L71" i="9"/>
  <c r="S71" i="9" s="1"/>
  <c r="W71" i="9" s="1"/>
  <c r="R72" i="9"/>
  <c r="M21" i="11"/>
  <c r="N21" i="11" s="1"/>
  <c r="T21" i="11" s="1"/>
  <c r="M72" i="13"/>
  <c r="S72" i="13"/>
  <c r="W72" i="13" s="1"/>
  <c r="X72" i="13" s="1"/>
  <c r="S47" i="12"/>
  <c r="W47" i="12" s="1"/>
  <c r="X47" i="12" s="1"/>
  <c r="M47" i="12"/>
  <c r="M46" i="5"/>
  <c r="M46" i="13"/>
  <c r="M45" i="13" s="1"/>
  <c r="K22" i="12"/>
  <c r="L22" i="12" s="1"/>
  <c r="L21" i="12"/>
  <c r="R22" i="12"/>
  <c r="K47" i="11"/>
  <c r="L47" i="11" s="1"/>
  <c r="L46" i="11"/>
  <c r="R47" i="11"/>
  <c r="M46" i="8"/>
  <c r="N46" i="8" s="1"/>
  <c r="T46" i="8" s="1"/>
  <c r="R47" i="6"/>
  <c r="L46" i="6"/>
  <c r="K47" i="6"/>
  <c r="L47" i="6" s="1"/>
  <c r="Y22" i="13"/>
  <c r="Z22" i="13" s="1"/>
  <c r="X21" i="13"/>
  <c r="Y47" i="13"/>
  <c r="Z47" i="13" s="1"/>
  <c r="X46" i="13"/>
  <c r="M21" i="13"/>
  <c r="S70" i="12"/>
  <c r="W70" i="12" s="1"/>
  <c r="R72" i="12"/>
  <c r="K72" i="12"/>
  <c r="L72" i="12" s="1"/>
  <c r="L71" i="12"/>
  <c r="S70" i="11"/>
  <c r="W70" i="11" s="1"/>
  <c r="Y22" i="11"/>
  <c r="Z22" i="11" s="1"/>
  <c r="X21" i="11"/>
  <c r="R72" i="11"/>
  <c r="K72" i="11"/>
  <c r="L72" i="11" s="1"/>
  <c r="L71" i="11"/>
  <c r="Y72" i="10"/>
  <c r="Z72" i="10" s="1"/>
  <c r="X71" i="10"/>
  <c r="M71" i="10"/>
  <c r="S46" i="10"/>
  <c r="W46" i="10" s="1"/>
  <c r="S21" i="10"/>
  <c r="W21" i="10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N46" i="9"/>
  <c r="T46" i="9" s="1"/>
  <c r="M45" i="9"/>
  <c r="S21" i="9"/>
  <c r="W21" i="9" s="1"/>
  <c r="M22" i="9"/>
  <c r="N22" i="9" s="1"/>
  <c r="T22" i="9" s="1"/>
  <c r="S22" i="9"/>
  <c r="W22" i="9" s="1"/>
  <c r="X22" i="9" s="1"/>
  <c r="Y46" i="9"/>
  <c r="X45" i="9"/>
  <c r="S70" i="8"/>
  <c r="W70" i="8" s="1"/>
  <c r="R72" i="8"/>
  <c r="K72" i="8"/>
  <c r="L72" i="8" s="1"/>
  <c r="L71" i="8"/>
  <c r="M22" i="8"/>
  <c r="N22" i="8" s="1"/>
  <c r="T22" i="8" s="1"/>
  <c r="S22" i="8"/>
  <c r="W22" i="8" s="1"/>
  <c r="X22" i="8" s="1"/>
  <c r="X46" i="8"/>
  <c r="Y47" i="8"/>
  <c r="Z47" i="8" s="1"/>
  <c r="S21" i="8"/>
  <c r="W21" i="8" s="1"/>
  <c r="R72" i="7"/>
  <c r="K72" i="7"/>
  <c r="L72" i="7" s="1"/>
  <c r="L71" i="7"/>
  <c r="S21" i="7"/>
  <c r="W21" i="7" s="1"/>
  <c r="S22" i="7"/>
  <c r="W22" i="7" s="1"/>
  <c r="X22" i="7" s="1"/>
  <c r="M22" i="7"/>
  <c r="N22" i="7" s="1"/>
  <c r="T22" i="7" s="1"/>
  <c r="Z46" i="7"/>
  <c r="Y45" i="7"/>
  <c r="X44" i="7"/>
  <c r="N45" i="7"/>
  <c r="T45" i="7" s="1"/>
  <c r="M44" i="7"/>
  <c r="S70" i="7"/>
  <c r="W70" i="7" s="1"/>
  <c r="R72" i="6"/>
  <c r="K72" i="6"/>
  <c r="L72" i="6" s="1"/>
  <c r="L71" i="6"/>
  <c r="M22" i="6"/>
  <c r="N22" i="6" s="1"/>
  <c r="T22" i="6" s="1"/>
  <c r="S22" i="6"/>
  <c r="W22" i="6" s="1"/>
  <c r="X22" i="6" s="1"/>
  <c r="S70" i="6"/>
  <c r="W70" i="6" s="1"/>
  <c r="S21" i="6"/>
  <c r="W21" i="6" s="1"/>
  <c r="Y22" i="5"/>
  <c r="Z22" i="5" s="1"/>
  <c r="X21" i="5"/>
  <c r="R72" i="5"/>
  <c r="K72" i="5"/>
  <c r="L72" i="5" s="1"/>
  <c r="L71" i="5"/>
  <c r="M21" i="5"/>
  <c r="Y47" i="5"/>
  <c r="Z47" i="5" s="1"/>
  <c r="X46" i="5"/>
  <c r="N46" i="5"/>
  <c r="T46" i="5" s="1"/>
  <c r="M45" i="5"/>
  <c r="S70" i="5"/>
  <c r="W70" i="5" s="1"/>
  <c r="M71" i="16" l="1"/>
  <c r="N19" i="16"/>
  <c r="T19" i="16" s="1"/>
  <c r="M18" i="16"/>
  <c r="Y44" i="16"/>
  <c r="Z44" i="16" s="1"/>
  <c r="X43" i="16"/>
  <c r="Y72" i="16"/>
  <c r="Z72" i="16" s="1"/>
  <c r="X71" i="16"/>
  <c r="Y20" i="16"/>
  <c r="Z20" i="16" s="1"/>
  <c r="X19" i="16"/>
  <c r="N71" i="16"/>
  <c r="T71" i="16" s="1"/>
  <c r="M70" i="16"/>
  <c r="N43" i="16"/>
  <c r="T43" i="16" s="1"/>
  <c r="M42" i="16"/>
  <c r="M21" i="15"/>
  <c r="Y47" i="15"/>
  <c r="X46" i="15"/>
  <c r="N71" i="15"/>
  <c r="T71" i="15" s="1"/>
  <c r="M70" i="15"/>
  <c r="X70" i="15"/>
  <c r="Y71" i="15"/>
  <c r="X21" i="15"/>
  <c r="Y22" i="15"/>
  <c r="Z22" i="15"/>
  <c r="Z47" i="15"/>
  <c r="M46" i="15"/>
  <c r="L70" i="14"/>
  <c r="K71" i="14"/>
  <c r="R71" i="14"/>
  <c r="J72" i="14"/>
  <c r="S45" i="14"/>
  <c r="W45" i="14" s="1"/>
  <c r="N18" i="14"/>
  <c r="T18" i="14" s="1"/>
  <c r="M17" i="14"/>
  <c r="Y18" i="14"/>
  <c r="X17" i="14"/>
  <c r="K47" i="14"/>
  <c r="L47" i="14" s="1"/>
  <c r="R47" i="14"/>
  <c r="L46" i="14"/>
  <c r="S69" i="14"/>
  <c r="W69" i="14" s="1"/>
  <c r="Z19" i="14"/>
  <c r="M20" i="11"/>
  <c r="M19" i="11" s="1"/>
  <c r="N46" i="13"/>
  <c r="T46" i="13" s="1"/>
  <c r="M72" i="9"/>
  <c r="S72" i="9"/>
  <c r="W72" i="9" s="1"/>
  <c r="X72" i="9" s="1"/>
  <c r="X71" i="13"/>
  <c r="Y72" i="13"/>
  <c r="N72" i="13"/>
  <c r="T72" i="13" s="1"/>
  <c r="M71" i="13"/>
  <c r="N47" i="12"/>
  <c r="T47" i="12" s="1"/>
  <c r="M46" i="12"/>
  <c r="X46" i="12"/>
  <c r="Y47" i="12"/>
  <c r="Z45" i="7"/>
  <c r="S21" i="12"/>
  <c r="W21" i="12" s="1"/>
  <c r="S22" i="12"/>
  <c r="W22" i="12" s="1"/>
  <c r="X22" i="12" s="1"/>
  <c r="M22" i="12"/>
  <c r="N22" i="12" s="1"/>
  <c r="T22" i="12" s="1"/>
  <c r="S46" i="11"/>
  <c r="W46" i="11" s="1"/>
  <c r="S47" i="11"/>
  <c r="W47" i="11" s="1"/>
  <c r="X47" i="11" s="1"/>
  <c r="M47" i="11"/>
  <c r="N47" i="11" s="1"/>
  <c r="T47" i="11" s="1"/>
  <c r="M46" i="10"/>
  <c r="M45" i="10" s="1"/>
  <c r="M45" i="8"/>
  <c r="N45" i="8" s="1"/>
  <c r="T45" i="8" s="1"/>
  <c r="M21" i="8"/>
  <c r="N21" i="8" s="1"/>
  <c r="T21" i="8" s="1"/>
  <c r="S47" i="6"/>
  <c r="W47" i="6" s="1"/>
  <c r="X47" i="6" s="1"/>
  <c r="M47" i="6"/>
  <c r="N47" i="6" s="1"/>
  <c r="T47" i="6" s="1"/>
  <c r="S46" i="6"/>
  <c r="W46" i="6" s="1"/>
  <c r="N45" i="13"/>
  <c r="T45" i="13" s="1"/>
  <c r="M44" i="13"/>
  <c r="Y46" i="13"/>
  <c r="X45" i="13"/>
  <c r="Y21" i="13"/>
  <c r="X20" i="13"/>
  <c r="N21" i="13"/>
  <c r="T21" i="13" s="1"/>
  <c r="M20" i="13"/>
  <c r="S71" i="12"/>
  <c r="W71" i="12" s="1"/>
  <c r="M72" i="12"/>
  <c r="N72" i="12" s="1"/>
  <c r="T72" i="12" s="1"/>
  <c r="S72" i="12"/>
  <c r="W72" i="12" s="1"/>
  <c r="X72" i="12" s="1"/>
  <c r="N20" i="11"/>
  <c r="T20" i="11" s="1"/>
  <c r="S71" i="11"/>
  <c r="W71" i="11" s="1"/>
  <c r="Y21" i="11"/>
  <c r="Z21" i="11" s="1"/>
  <c r="X20" i="11"/>
  <c r="M72" i="11"/>
  <c r="N72" i="11" s="1"/>
  <c r="T72" i="11" s="1"/>
  <c r="S72" i="11"/>
  <c r="W72" i="11" s="1"/>
  <c r="X72" i="11" s="1"/>
  <c r="Y22" i="10"/>
  <c r="Z22" i="10" s="1"/>
  <c r="X21" i="10"/>
  <c r="M21" i="10"/>
  <c r="N71" i="10"/>
  <c r="T71" i="10" s="1"/>
  <c r="M70" i="10"/>
  <c r="Y47" i="10"/>
  <c r="Z47" i="10" s="1"/>
  <c r="X46" i="10"/>
  <c r="X70" i="10"/>
  <c r="Y71" i="10"/>
  <c r="Y45" i="9"/>
  <c r="X44" i="9"/>
  <c r="N45" i="9"/>
  <c r="T45" i="9" s="1"/>
  <c r="M44" i="9"/>
  <c r="M21" i="9"/>
  <c r="Z46" i="9"/>
  <c r="Y22" i="9"/>
  <c r="Z22" i="9" s="1"/>
  <c r="X21" i="9"/>
  <c r="S71" i="8"/>
  <c r="W71" i="8" s="1"/>
  <c r="Y46" i="8"/>
  <c r="Z46" i="8" s="1"/>
  <c r="X45" i="8"/>
  <c r="M72" i="8"/>
  <c r="N72" i="8" s="1"/>
  <c r="T72" i="8" s="1"/>
  <c r="S72" i="8"/>
  <c r="W72" i="8" s="1"/>
  <c r="X72" i="8" s="1"/>
  <c r="Y22" i="8"/>
  <c r="Z22" i="8" s="1"/>
  <c r="X21" i="8"/>
  <c r="S71" i="7"/>
  <c r="W71" i="7" s="1"/>
  <c r="Y44" i="7"/>
  <c r="X43" i="7"/>
  <c r="Y22" i="7"/>
  <c r="Z22" i="7" s="1"/>
  <c r="X21" i="7"/>
  <c r="M72" i="7"/>
  <c r="N72" i="7" s="1"/>
  <c r="T72" i="7" s="1"/>
  <c r="S72" i="7"/>
  <c r="W72" i="7" s="1"/>
  <c r="X72" i="7" s="1"/>
  <c r="N44" i="7"/>
  <c r="T44" i="7" s="1"/>
  <c r="M43" i="7"/>
  <c r="M21" i="7"/>
  <c r="S71" i="6"/>
  <c r="W71" i="6" s="1"/>
  <c r="M72" i="6"/>
  <c r="N72" i="6" s="1"/>
  <c r="T72" i="6" s="1"/>
  <c r="S72" i="6"/>
  <c r="W72" i="6" s="1"/>
  <c r="X72" i="6" s="1"/>
  <c r="M21" i="6"/>
  <c r="Y22" i="6"/>
  <c r="Z22" i="6" s="1"/>
  <c r="X21" i="6"/>
  <c r="M72" i="5"/>
  <c r="N72" i="5" s="1"/>
  <c r="T72" i="5" s="1"/>
  <c r="S72" i="5"/>
  <c r="W72" i="5" s="1"/>
  <c r="X72" i="5" s="1"/>
  <c r="N45" i="5"/>
  <c r="T45" i="5" s="1"/>
  <c r="M44" i="5"/>
  <c r="N21" i="5"/>
  <c r="T21" i="5" s="1"/>
  <c r="M20" i="5"/>
  <c r="X20" i="5"/>
  <c r="Y21" i="5"/>
  <c r="X45" i="5"/>
  <c r="Y46" i="5"/>
  <c r="Z46" i="5" s="1"/>
  <c r="S71" i="5"/>
  <c r="W71" i="5" s="1"/>
  <c r="N70" i="16" l="1"/>
  <c r="T70" i="16" s="1"/>
  <c r="M69" i="16"/>
  <c r="X42" i="16"/>
  <c r="Y43" i="16"/>
  <c r="X70" i="16"/>
  <c r="Y71" i="16"/>
  <c r="N42" i="16"/>
  <c r="T42" i="16" s="1"/>
  <c r="M41" i="16"/>
  <c r="N18" i="16"/>
  <c r="T18" i="16" s="1"/>
  <c r="M17" i="16"/>
  <c r="Z71" i="16"/>
  <c r="Z43" i="16"/>
  <c r="X18" i="16"/>
  <c r="Y19" i="16"/>
  <c r="Z19" i="16" s="1"/>
  <c r="Y21" i="15"/>
  <c r="X20" i="15"/>
  <c r="X69" i="15"/>
  <c r="Y70" i="15"/>
  <c r="N70" i="15"/>
  <c r="T70" i="15" s="1"/>
  <c r="Z70" i="15" s="1"/>
  <c r="M69" i="15"/>
  <c r="Z71" i="15"/>
  <c r="N46" i="15"/>
  <c r="T46" i="15" s="1"/>
  <c r="M45" i="15"/>
  <c r="X45" i="15"/>
  <c r="Y46" i="15"/>
  <c r="N21" i="15"/>
  <c r="T21" i="15" s="1"/>
  <c r="Z21" i="15" s="1"/>
  <c r="M20" i="15"/>
  <c r="Z18" i="14"/>
  <c r="N17" i="14"/>
  <c r="T17" i="14" s="1"/>
  <c r="M16" i="14"/>
  <c r="S47" i="14"/>
  <c r="W47" i="14" s="1"/>
  <c r="X47" i="14" s="1"/>
  <c r="M47" i="14"/>
  <c r="N47" i="14" s="1"/>
  <c r="T47" i="14" s="1"/>
  <c r="Y17" i="14"/>
  <c r="X16" i="14"/>
  <c r="R72" i="14"/>
  <c r="K72" i="14"/>
  <c r="L72" i="14" s="1"/>
  <c r="L71" i="14"/>
  <c r="S46" i="14"/>
  <c r="W46" i="14" s="1"/>
  <c r="S70" i="14"/>
  <c r="W70" i="14" s="1"/>
  <c r="N46" i="10"/>
  <c r="T46" i="10" s="1"/>
  <c r="Z46" i="13"/>
  <c r="X71" i="9"/>
  <c r="Y72" i="9"/>
  <c r="N72" i="9"/>
  <c r="T72" i="9" s="1"/>
  <c r="M71" i="9"/>
  <c r="Z45" i="9"/>
  <c r="M44" i="8"/>
  <c r="N44" i="8" s="1"/>
  <c r="T44" i="8" s="1"/>
  <c r="Z47" i="12"/>
  <c r="N71" i="13"/>
  <c r="T71" i="13" s="1"/>
  <c r="M70" i="13"/>
  <c r="Z72" i="13"/>
  <c r="Y71" i="13"/>
  <c r="X70" i="13"/>
  <c r="Y46" i="12"/>
  <c r="X45" i="12"/>
  <c r="M45" i="12"/>
  <c r="N46" i="12"/>
  <c r="T46" i="12" s="1"/>
  <c r="Z21" i="5"/>
  <c r="M20" i="8"/>
  <c r="N20" i="8" s="1"/>
  <c r="T20" i="8" s="1"/>
  <c r="M46" i="6"/>
  <c r="M45" i="6" s="1"/>
  <c r="Z21" i="13"/>
  <c r="X21" i="12"/>
  <c r="Y22" i="12"/>
  <c r="Z22" i="12" s="1"/>
  <c r="M21" i="12"/>
  <c r="Y47" i="11"/>
  <c r="Z47" i="11" s="1"/>
  <c r="X46" i="11"/>
  <c r="M46" i="11"/>
  <c r="Y47" i="6"/>
  <c r="Z47" i="6" s="1"/>
  <c r="X46" i="6"/>
  <c r="M71" i="5"/>
  <c r="N71" i="5" s="1"/>
  <c r="T71" i="5" s="1"/>
  <c r="N44" i="13"/>
  <c r="T44" i="13" s="1"/>
  <c r="M43" i="13"/>
  <c r="Y20" i="13"/>
  <c r="X19" i="13"/>
  <c r="Y45" i="13"/>
  <c r="Z45" i="13" s="1"/>
  <c r="X44" i="13"/>
  <c r="N20" i="13"/>
  <c r="T20" i="13" s="1"/>
  <c r="M19" i="13"/>
  <c r="Y72" i="12"/>
  <c r="Z72" i="12" s="1"/>
  <c r="X71" i="12"/>
  <c r="M71" i="12"/>
  <c r="M71" i="11"/>
  <c r="N19" i="11"/>
  <c r="T19" i="11" s="1"/>
  <c r="M18" i="11"/>
  <c r="Y72" i="11"/>
  <c r="Z72" i="11" s="1"/>
  <c r="X71" i="11"/>
  <c r="Y20" i="11"/>
  <c r="Z20" i="11" s="1"/>
  <c r="X19" i="11"/>
  <c r="X45" i="10"/>
  <c r="Y46" i="10"/>
  <c r="Y21" i="10"/>
  <c r="X20" i="10"/>
  <c r="N21" i="10"/>
  <c r="T21" i="10" s="1"/>
  <c r="M20" i="10"/>
  <c r="X69" i="10"/>
  <c r="Y70" i="10"/>
  <c r="N45" i="10"/>
  <c r="T45" i="10" s="1"/>
  <c r="M44" i="10"/>
  <c r="N70" i="10"/>
  <c r="T70" i="10" s="1"/>
  <c r="M69" i="10"/>
  <c r="Z71" i="10"/>
  <c r="Y21" i="9"/>
  <c r="X20" i="9"/>
  <c r="N21" i="9"/>
  <c r="T21" i="9" s="1"/>
  <c r="M20" i="9"/>
  <c r="N44" i="9"/>
  <c r="T44" i="9" s="1"/>
  <c r="M43" i="9"/>
  <c r="Y44" i="9"/>
  <c r="X43" i="9"/>
  <c r="Y45" i="8"/>
  <c r="Z45" i="8" s="1"/>
  <c r="X44" i="8"/>
  <c r="M71" i="8"/>
  <c r="Y21" i="8"/>
  <c r="Z21" i="8" s="1"/>
  <c r="X20" i="8"/>
  <c r="Y72" i="8"/>
  <c r="Z72" i="8" s="1"/>
  <c r="X71" i="8"/>
  <c r="N21" i="7"/>
  <c r="T21" i="7" s="1"/>
  <c r="M20" i="7"/>
  <c r="N43" i="7"/>
  <c r="T43" i="7" s="1"/>
  <c r="M42" i="7"/>
  <c r="Y21" i="7"/>
  <c r="X20" i="7"/>
  <c r="Z44" i="7"/>
  <c r="M71" i="7"/>
  <c r="Y72" i="7"/>
  <c r="Z72" i="7" s="1"/>
  <c r="X71" i="7"/>
  <c r="Y43" i="7"/>
  <c r="X42" i="7"/>
  <c r="Y72" i="6"/>
  <c r="Z72" i="6" s="1"/>
  <c r="X71" i="6"/>
  <c r="X20" i="6"/>
  <c r="Y21" i="6"/>
  <c r="N21" i="6"/>
  <c r="T21" i="6" s="1"/>
  <c r="M20" i="6"/>
  <c r="M71" i="6"/>
  <c r="X19" i="5"/>
  <c r="Y20" i="5"/>
  <c r="N44" i="5"/>
  <c r="T44" i="5" s="1"/>
  <c r="M43" i="5"/>
  <c r="X44" i="5"/>
  <c r="Y45" i="5"/>
  <c r="Z45" i="5" s="1"/>
  <c r="N20" i="5"/>
  <c r="T20" i="5" s="1"/>
  <c r="M19" i="5"/>
  <c r="Y72" i="5"/>
  <c r="Z72" i="5" s="1"/>
  <c r="X71" i="5"/>
  <c r="N17" i="16" l="1"/>
  <c r="T17" i="16" s="1"/>
  <c r="M16" i="16"/>
  <c r="X69" i="16"/>
  <c r="Y70" i="16"/>
  <c r="Z70" i="16" s="1"/>
  <c r="Y42" i="16"/>
  <c r="Z42" i="16" s="1"/>
  <c r="X41" i="16"/>
  <c r="N41" i="16"/>
  <c r="T41" i="16" s="1"/>
  <c r="M40" i="16"/>
  <c r="Y18" i="16"/>
  <c r="Z18" i="16" s="1"/>
  <c r="X17" i="16"/>
  <c r="N69" i="16"/>
  <c r="T69" i="16" s="1"/>
  <c r="M68" i="16"/>
  <c r="Y45" i="15"/>
  <c r="X44" i="15"/>
  <c r="N69" i="15"/>
  <c r="T69" i="15" s="1"/>
  <c r="M68" i="15"/>
  <c r="N45" i="15"/>
  <c r="T45" i="15" s="1"/>
  <c r="Z45" i="15" s="1"/>
  <c r="M44" i="15"/>
  <c r="Z46" i="15"/>
  <c r="X68" i="15"/>
  <c r="Y69" i="15"/>
  <c r="Y20" i="15"/>
  <c r="X19" i="15"/>
  <c r="N20" i="15"/>
  <c r="T20" i="15" s="1"/>
  <c r="Z20" i="15" s="1"/>
  <c r="M19" i="15"/>
  <c r="M72" i="14"/>
  <c r="N72" i="14" s="1"/>
  <c r="T72" i="14" s="1"/>
  <c r="S72" i="14"/>
  <c r="W72" i="14" s="1"/>
  <c r="X72" i="14" s="1"/>
  <c r="Y47" i="14"/>
  <c r="Z47" i="14" s="1"/>
  <c r="X46" i="14"/>
  <c r="Y16" i="14"/>
  <c r="X15" i="14"/>
  <c r="N16" i="14"/>
  <c r="T16" i="14" s="1"/>
  <c r="M15" i="14"/>
  <c r="M46" i="14"/>
  <c r="S71" i="14"/>
  <c r="W71" i="14" s="1"/>
  <c r="Z17" i="14"/>
  <c r="M43" i="8"/>
  <c r="Z72" i="9"/>
  <c r="Z46" i="10"/>
  <c r="N46" i="6"/>
  <c r="T46" i="6" s="1"/>
  <c r="M70" i="5"/>
  <c r="N71" i="9"/>
  <c r="T71" i="9" s="1"/>
  <c r="M70" i="9"/>
  <c r="Y71" i="9"/>
  <c r="X70" i="9"/>
  <c r="Z71" i="13"/>
  <c r="N70" i="13"/>
  <c r="T70" i="13" s="1"/>
  <c r="M69" i="13"/>
  <c r="M19" i="8"/>
  <c r="M18" i="8" s="1"/>
  <c r="Z46" i="12"/>
  <c r="X69" i="13"/>
  <c r="Y70" i="13"/>
  <c r="Z21" i="10"/>
  <c r="M44" i="12"/>
  <c r="N45" i="12"/>
  <c r="T45" i="12" s="1"/>
  <c r="X44" i="12"/>
  <c r="Y45" i="12"/>
  <c r="Z20" i="13"/>
  <c r="N21" i="12"/>
  <c r="T21" i="12" s="1"/>
  <c r="M20" i="12"/>
  <c r="Y21" i="12"/>
  <c r="X20" i="12"/>
  <c r="N46" i="11"/>
  <c r="T46" i="11" s="1"/>
  <c r="M45" i="11"/>
  <c r="X45" i="11"/>
  <c r="Y46" i="11"/>
  <c r="N45" i="6"/>
  <c r="T45" i="6" s="1"/>
  <c r="M44" i="6"/>
  <c r="Y46" i="6"/>
  <c r="X45" i="6"/>
  <c r="Z21" i="6"/>
  <c r="Z20" i="5"/>
  <c r="Y44" i="13"/>
  <c r="Z44" i="13" s="1"/>
  <c r="X43" i="13"/>
  <c r="N19" i="13"/>
  <c r="T19" i="13" s="1"/>
  <c r="M18" i="13"/>
  <c r="Y19" i="13"/>
  <c r="X18" i="13"/>
  <c r="N43" i="13"/>
  <c r="T43" i="13" s="1"/>
  <c r="M42" i="13"/>
  <c r="X70" i="12"/>
  <c r="Y71" i="12"/>
  <c r="N71" i="12"/>
  <c r="T71" i="12" s="1"/>
  <c r="M70" i="12"/>
  <c r="X70" i="11"/>
  <c r="Y71" i="11"/>
  <c r="N71" i="11"/>
  <c r="T71" i="11" s="1"/>
  <c r="M70" i="11"/>
  <c r="Y19" i="11"/>
  <c r="Z19" i="11" s="1"/>
  <c r="X18" i="11"/>
  <c r="N18" i="11"/>
  <c r="T18" i="11" s="1"/>
  <c r="M17" i="11"/>
  <c r="N69" i="10"/>
  <c r="T69" i="10" s="1"/>
  <c r="M68" i="10"/>
  <c r="Y20" i="10"/>
  <c r="X19" i="10"/>
  <c r="Z70" i="10"/>
  <c r="X68" i="10"/>
  <c r="Y69" i="10"/>
  <c r="N44" i="10"/>
  <c r="T44" i="10" s="1"/>
  <c r="M43" i="10"/>
  <c r="N20" i="10"/>
  <c r="T20" i="10" s="1"/>
  <c r="M19" i="10"/>
  <c r="X44" i="10"/>
  <c r="Y45" i="10"/>
  <c r="Z45" i="10" s="1"/>
  <c r="Z44" i="9"/>
  <c r="Z21" i="9"/>
  <c r="Y43" i="9"/>
  <c r="X42" i="9"/>
  <c r="Y20" i="9"/>
  <c r="X19" i="9"/>
  <c r="N43" i="9"/>
  <c r="T43" i="9" s="1"/>
  <c r="M42" i="9"/>
  <c r="N20" i="9"/>
  <c r="T20" i="9" s="1"/>
  <c r="M19" i="9"/>
  <c r="Y20" i="8"/>
  <c r="Z20" i="8" s="1"/>
  <c r="X19" i="8"/>
  <c r="N71" i="8"/>
  <c r="T71" i="8" s="1"/>
  <c r="M70" i="8"/>
  <c r="X70" i="8"/>
  <c r="Y71" i="8"/>
  <c r="N43" i="8"/>
  <c r="T43" i="8" s="1"/>
  <c r="M42" i="8"/>
  <c r="X43" i="8"/>
  <c r="Y44" i="8"/>
  <c r="Z44" i="8" s="1"/>
  <c r="Z43" i="7"/>
  <c r="Y20" i="7"/>
  <c r="X19" i="7"/>
  <c r="N20" i="7"/>
  <c r="T20" i="7" s="1"/>
  <c r="M19" i="7"/>
  <c r="X70" i="7"/>
  <c r="Y71" i="7"/>
  <c r="Y42" i="7"/>
  <c r="X41" i="7"/>
  <c r="N71" i="7"/>
  <c r="T71" i="7" s="1"/>
  <c r="M70" i="7"/>
  <c r="N42" i="7"/>
  <c r="T42" i="7" s="1"/>
  <c r="M41" i="7"/>
  <c r="Z21" i="7"/>
  <c r="N71" i="6"/>
  <c r="T71" i="6" s="1"/>
  <c r="M70" i="6"/>
  <c r="N20" i="6"/>
  <c r="T20" i="6" s="1"/>
  <c r="M19" i="6"/>
  <c r="X19" i="6"/>
  <c r="Y20" i="6"/>
  <c r="X70" i="6"/>
  <c r="Y71" i="6"/>
  <c r="Y44" i="5"/>
  <c r="Z44" i="5" s="1"/>
  <c r="X43" i="5"/>
  <c r="N43" i="5"/>
  <c r="T43" i="5" s="1"/>
  <c r="M42" i="5"/>
  <c r="X70" i="5"/>
  <c r="Y71" i="5"/>
  <c r="Z71" i="5" s="1"/>
  <c r="N19" i="5"/>
  <c r="T19" i="5" s="1"/>
  <c r="M18" i="5"/>
  <c r="N70" i="5"/>
  <c r="T70" i="5" s="1"/>
  <c r="M69" i="5"/>
  <c r="Y19" i="5"/>
  <c r="X18" i="5"/>
  <c r="Y17" i="16" l="1"/>
  <c r="X16" i="16"/>
  <c r="N40" i="16"/>
  <c r="T40" i="16" s="1"/>
  <c r="M39" i="16"/>
  <c r="X68" i="16"/>
  <c r="Y69" i="16"/>
  <c r="Z69" i="16" s="1"/>
  <c r="Y41" i="16"/>
  <c r="Z41" i="16" s="1"/>
  <c r="X40" i="16"/>
  <c r="N68" i="16"/>
  <c r="T68" i="16" s="1"/>
  <c r="M67" i="16"/>
  <c r="N16" i="16"/>
  <c r="T16" i="16" s="1"/>
  <c r="M15" i="16"/>
  <c r="Z17" i="16"/>
  <c r="X67" i="15"/>
  <c r="Y68" i="15"/>
  <c r="N44" i="15"/>
  <c r="T44" i="15" s="1"/>
  <c r="M43" i="15"/>
  <c r="N68" i="15"/>
  <c r="T68" i="15" s="1"/>
  <c r="M67" i="15"/>
  <c r="X18" i="15"/>
  <c r="Y19" i="15"/>
  <c r="Z69" i="15"/>
  <c r="Y44" i="15"/>
  <c r="X43" i="15"/>
  <c r="N19" i="15"/>
  <c r="T19" i="15" s="1"/>
  <c r="M18" i="15"/>
  <c r="Z16" i="14"/>
  <c r="M71" i="14"/>
  <c r="N71" i="14" s="1"/>
  <c r="T71" i="14" s="1"/>
  <c r="Y46" i="14"/>
  <c r="X45" i="14"/>
  <c r="N46" i="14"/>
  <c r="T46" i="14" s="1"/>
  <c r="M45" i="14"/>
  <c r="Y15" i="14"/>
  <c r="X14" i="14"/>
  <c r="Y72" i="14"/>
  <c r="Z72" i="14" s="1"/>
  <c r="X71" i="14"/>
  <c r="N15" i="14"/>
  <c r="T15" i="14" s="1"/>
  <c r="M14" i="14"/>
  <c r="Z71" i="9"/>
  <c r="Z46" i="6"/>
  <c r="X69" i="9"/>
  <c r="Y70" i="9"/>
  <c r="N70" i="9"/>
  <c r="T70" i="9" s="1"/>
  <c r="M69" i="9"/>
  <c r="Z42" i="7"/>
  <c r="N19" i="8"/>
  <c r="T19" i="8" s="1"/>
  <c r="Z45" i="12"/>
  <c r="N69" i="13"/>
  <c r="T69" i="13" s="1"/>
  <c r="M68" i="13"/>
  <c r="X68" i="13"/>
  <c r="Y69" i="13"/>
  <c r="Z70" i="13"/>
  <c r="Z71" i="8"/>
  <c r="X43" i="12"/>
  <c r="Y44" i="12"/>
  <c r="Z46" i="11"/>
  <c r="N44" i="12"/>
  <c r="T44" i="12" s="1"/>
  <c r="M43" i="12"/>
  <c r="Z20" i="10"/>
  <c r="N20" i="12"/>
  <c r="T20" i="12" s="1"/>
  <c r="M19" i="12"/>
  <c r="Y20" i="12"/>
  <c r="X19" i="12"/>
  <c r="Z21" i="12"/>
  <c r="X44" i="11"/>
  <c r="Y45" i="11"/>
  <c r="N45" i="11"/>
  <c r="T45" i="11" s="1"/>
  <c r="M44" i="11"/>
  <c r="Z43" i="9"/>
  <c r="Z20" i="7"/>
  <c r="N44" i="6"/>
  <c r="T44" i="6" s="1"/>
  <c r="M43" i="6"/>
  <c r="Y45" i="6"/>
  <c r="Z45" i="6" s="1"/>
  <c r="X44" i="6"/>
  <c r="Z20" i="6"/>
  <c r="Z19" i="5"/>
  <c r="Y18" i="13"/>
  <c r="X17" i="13"/>
  <c r="Y43" i="13"/>
  <c r="Z43" i="13" s="1"/>
  <c r="X42" i="13"/>
  <c r="N18" i="13"/>
  <c r="T18" i="13" s="1"/>
  <c r="M17" i="13"/>
  <c r="N42" i="13"/>
  <c r="T42" i="13" s="1"/>
  <c r="M41" i="13"/>
  <c r="Z19" i="13"/>
  <c r="X69" i="12"/>
  <c r="Y70" i="12"/>
  <c r="N70" i="12"/>
  <c r="T70" i="12" s="1"/>
  <c r="M69" i="12"/>
  <c r="Z71" i="12"/>
  <c r="N17" i="11"/>
  <c r="T17" i="11" s="1"/>
  <c r="M16" i="11"/>
  <c r="X69" i="11"/>
  <c r="Y70" i="11"/>
  <c r="N70" i="11"/>
  <c r="T70" i="11" s="1"/>
  <c r="M69" i="11"/>
  <c r="Y18" i="11"/>
  <c r="Z18" i="11" s="1"/>
  <c r="X17" i="11"/>
  <c r="Z71" i="11"/>
  <c r="Y19" i="10"/>
  <c r="X18" i="10"/>
  <c r="N19" i="10"/>
  <c r="T19" i="10" s="1"/>
  <c r="M18" i="10"/>
  <c r="X67" i="10"/>
  <c r="Y68" i="10"/>
  <c r="N68" i="10"/>
  <c r="T68" i="10" s="1"/>
  <c r="M67" i="10"/>
  <c r="X43" i="10"/>
  <c r="Y44" i="10"/>
  <c r="Z44" i="10" s="1"/>
  <c r="N43" i="10"/>
  <c r="T43" i="10" s="1"/>
  <c r="M42" i="10"/>
  <c r="Z69" i="10"/>
  <c r="N19" i="9"/>
  <c r="T19" i="9" s="1"/>
  <c r="M18" i="9"/>
  <c r="Y42" i="9"/>
  <c r="X41" i="9"/>
  <c r="Z20" i="9"/>
  <c r="N42" i="9"/>
  <c r="T42" i="9" s="1"/>
  <c r="M41" i="9"/>
  <c r="Y19" i="9"/>
  <c r="X18" i="9"/>
  <c r="N18" i="8"/>
  <c r="T18" i="8" s="1"/>
  <c r="M17" i="8"/>
  <c r="X42" i="8"/>
  <c r="Y43" i="8"/>
  <c r="Z43" i="8" s="1"/>
  <c r="X69" i="8"/>
  <c r="Y70" i="8"/>
  <c r="Y19" i="8"/>
  <c r="X18" i="8"/>
  <c r="N42" i="8"/>
  <c r="T42" i="8" s="1"/>
  <c r="M41" i="8"/>
  <c r="N70" i="8"/>
  <c r="T70" i="8" s="1"/>
  <c r="M69" i="8"/>
  <c r="N70" i="7"/>
  <c r="T70" i="7" s="1"/>
  <c r="M69" i="7"/>
  <c r="X18" i="7"/>
  <c r="Y19" i="7"/>
  <c r="Z71" i="7"/>
  <c r="X69" i="7"/>
  <c r="Y70" i="7"/>
  <c r="N41" i="7"/>
  <c r="T41" i="7" s="1"/>
  <c r="M40" i="7"/>
  <c r="Y41" i="7"/>
  <c r="X40" i="7"/>
  <c r="N19" i="7"/>
  <c r="T19" i="7" s="1"/>
  <c r="M18" i="7"/>
  <c r="N19" i="6"/>
  <c r="T19" i="6" s="1"/>
  <c r="M18" i="6"/>
  <c r="Y19" i="6"/>
  <c r="X18" i="6"/>
  <c r="N70" i="6"/>
  <c r="T70" i="6" s="1"/>
  <c r="M69" i="6"/>
  <c r="X69" i="6"/>
  <c r="Y70" i="6"/>
  <c r="Z71" i="6"/>
  <c r="N18" i="5"/>
  <c r="T18" i="5" s="1"/>
  <c r="M17" i="5"/>
  <c r="N42" i="5"/>
  <c r="T42" i="5" s="1"/>
  <c r="M41" i="5"/>
  <c r="N69" i="5"/>
  <c r="T69" i="5" s="1"/>
  <c r="M68" i="5"/>
  <c r="X42" i="5"/>
  <c r="Y43" i="5"/>
  <c r="Z43" i="5" s="1"/>
  <c r="Y18" i="5"/>
  <c r="X17" i="5"/>
  <c r="X69" i="5"/>
  <c r="Y70" i="5"/>
  <c r="Z70" i="5" s="1"/>
  <c r="Z68" i="15" l="1"/>
  <c r="Z19" i="15"/>
  <c r="X39" i="16"/>
  <c r="Y40" i="16"/>
  <c r="X67" i="16"/>
  <c r="Y68" i="16"/>
  <c r="Z68" i="16" s="1"/>
  <c r="N67" i="16"/>
  <c r="T67" i="16" s="1"/>
  <c r="M66" i="16"/>
  <c r="Z40" i="16"/>
  <c r="N39" i="16"/>
  <c r="T39" i="16" s="1"/>
  <c r="M38" i="16"/>
  <c r="X15" i="16"/>
  <c r="Y16" i="16"/>
  <c r="Z16" i="16" s="1"/>
  <c r="N15" i="16"/>
  <c r="T15" i="16" s="1"/>
  <c r="M14" i="16"/>
  <c r="N67" i="15"/>
  <c r="T67" i="15" s="1"/>
  <c r="M66" i="15"/>
  <c r="X42" i="15"/>
  <c r="Y43" i="15"/>
  <c r="Y18" i="15"/>
  <c r="X17" i="15"/>
  <c r="N43" i="15"/>
  <c r="T43" i="15" s="1"/>
  <c r="Z43" i="15" s="1"/>
  <c r="M42" i="15"/>
  <c r="Z44" i="15"/>
  <c r="N18" i="15"/>
  <c r="T18" i="15" s="1"/>
  <c r="M17" i="15"/>
  <c r="X66" i="15"/>
  <c r="Y67" i="15"/>
  <c r="Z46" i="14"/>
  <c r="Z15" i="14"/>
  <c r="M70" i="14"/>
  <c r="N70" i="14" s="1"/>
  <c r="T70" i="14" s="1"/>
  <c r="X70" i="14"/>
  <c r="Y71" i="14"/>
  <c r="Z71" i="14" s="1"/>
  <c r="N14" i="14"/>
  <c r="T14" i="14" s="1"/>
  <c r="M13" i="14"/>
  <c r="Y14" i="14"/>
  <c r="X13" i="14"/>
  <c r="Y45" i="14"/>
  <c r="X44" i="14"/>
  <c r="N45" i="14"/>
  <c r="T45" i="14" s="1"/>
  <c r="M44" i="14"/>
  <c r="Z19" i="8"/>
  <c r="Z19" i="7"/>
  <c r="M68" i="9"/>
  <c r="N69" i="9"/>
  <c r="T69" i="9" s="1"/>
  <c r="Z70" i="9"/>
  <c r="Y69" i="9"/>
  <c r="X68" i="9"/>
  <c r="Z42" i="9"/>
  <c r="Y68" i="13"/>
  <c r="X67" i="13"/>
  <c r="N68" i="13"/>
  <c r="T68" i="13" s="1"/>
  <c r="M67" i="13"/>
  <c r="Z69" i="13"/>
  <c r="M42" i="12"/>
  <c r="N43" i="12"/>
  <c r="T43" i="12" s="1"/>
  <c r="X42" i="12"/>
  <c r="Y43" i="12"/>
  <c r="Z44" i="12"/>
  <c r="Z18" i="13"/>
  <c r="Z70" i="12"/>
  <c r="N19" i="12"/>
  <c r="T19" i="12" s="1"/>
  <c r="M18" i="12"/>
  <c r="Y19" i="12"/>
  <c r="X18" i="12"/>
  <c r="Z20" i="12"/>
  <c r="N44" i="11"/>
  <c r="T44" i="11" s="1"/>
  <c r="M43" i="11"/>
  <c r="Z45" i="11"/>
  <c r="Y44" i="11"/>
  <c r="X43" i="11"/>
  <c r="Z68" i="10"/>
  <c r="Z41" i="7"/>
  <c r="X43" i="6"/>
  <c r="Y44" i="6"/>
  <c r="Z44" i="6" s="1"/>
  <c r="N43" i="6"/>
  <c r="T43" i="6" s="1"/>
  <c r="M42" i="6"/>
  <c r="Z70" i="6"/>
  <c r="Z19" i="6"/>
  <c r="Z18" i="5"/>
  <c r="Y42" i="13"/>
  <c r="Z42" i="13" s="1"/>
  <c r="X41" i="13"/>
  <c r="Y17" i="13"/>
  <c r="X16" i="13"/>
  <c r="N41" i="13"/>
  <c r="T41" i="13" s="1"/>
  <c r="M40" i="13"/>
  <c r="N17" i="13"/>
  <c r="T17" i="13" s="1"/>
  <c r="M16" i="13"/>
  <c r="X68" i="12"/>
  <c r="Y69" i="12"/>
  <c r="N69" i="12"/>
  <c r="T69" i="12" s="1"/>
  <c r="M68" i="12"/>
  <c r="X68" i="11"/>
  <c r="Y69" i="11"/>
  <c r="N16" i="11"/>
  <c r="T16" i="11" s="1"/>
  <c r="M15" i="11"/>
  <c r="N69" i="11"/>
  <c r="T69" i="11" s="1"/>
  <c r="M68" i="11"/>
  <c r="Z70" i="11"/>
  <c r="Y17" i="11"/>
  <c r="Z17" i="11" s="1"/>
  <c r="X16" i="11"/>
  <c r="Z19" i="10"/>
  <c r="Y18" i="10"/>
  <c r="X17" i="10"/>
  <c r="X66" i="10"/>
  <c r="Y67" i="10"/>
  <c r="Y43" i="10"/>
  <c r="Z43" i="10" s="1"/>
  <c r="X42" i="10"/>
  <c r="N42" i="10"/>
  <c r="T42" i="10" s="1"/>
  <c r="M41" i="10"/>
  <c r="N67" i="10"/>
  <c r="T67" i="10" s="1"/>
  <c r="M66" i="10"/>
  <c r="N18" i="10"/>
  <c r="T18" i="10" s="1"/>
  <c r="M17" i="10"/>
  <c r="Y18" i="9"/>
  <c r="X17" i="9"/>
  <c r="N41" i="9"/>
  <c r="T41" i="9" s="1"/>
  <c r="M40" i="9"/>
  <c r="Y41" i="9"/>
  <c r="X40" i="9"/>
  <c r="N18" i="9"/>
  <c r="T18" i="9" s="1"/>
  <c r="Z18" i="9" s="1"/>
  <c r="M17" i="9"/>
  <c r="Z19" i="9"/>
  <c r="N69" i="8"/>
  <c r="T69" i="8" s="1"/>
  <c r="M68" i="8"/>
  <c r="N41" i="8"/>
  <c r="T41" i="8" s="1"/>
  <c r="M40" i="8"/>
  <c r="X41" i="8"/>
  <c r="Y42" i="8"/>
  <c r="Z42" i="8" s="1"/>
  <c r="N17" i="8"/>
  <c r="T17" i="8" s="1"/>
  <c r="M16" i="8"/>
  <c r="X68" i="8"/>
  <c r="Y69" i="8"/>
  <c r="Z70" i="8"/>
  <c r="Y18" i="8"/>
  <c r="Z18" i="8" s="1"/>
  <c r="X17" i="8"/>
  <c r="X17" i="7"/>
  <c r="Y18" i="7"/>
  <c r="Y40" i="7"/>
  <c r="X39" i="7"/>
  <c r="X68" i="7"/>
  <c r="Y69" i="7"/>
  <c r="N69" i="7"/>
  <c r="T69" i="7" s="1"/>
  <c r="M68" i="7"/>
  <c r="N18" i="7"/>
  <c r="T18" i="7" s="1"/>
  <c r="M17" i="7"/>
  <c r="N40" i="7"/>
  <c r="T40" i="7" s="1"/>
  <c r="Z40" i="7" s="1"/>
  <c r="M39" i="7"/>
  <c r="Z70" i="7"/>
  <c r="N69" i="6"/>
  <c r="T69" i="6" s="1"/>
  <c r="M68" i="6"/>
  <c r="N18" i="6"/>
  <c r="T18" i="6" s="1"/>
  <c r="M17" i="6"/>
  <c r="Y18" i="6"/>
  <c r="X17" i="6"/>
  <c r="X68" i="6"/>
  <c r="Y69" i="6"/>
  <c r="X41" i="5"/>
  <c r="Y42" i="5"/>
  <c r="Z42" i="5" s="1"/>
  <c r="Y17" i="5"/>
  <c r="X16" i="5"/>
  <c r="X68" i="5"/>
  <c r="Y69" i="5"/>
  <c r="Z69" i="5" s="1"/>
  <c r="N41" i="5"/>
  <c r="T41" i="5" s="1"/>
  <c r="M40" i="5"/>
  <c r="N68" i="5"/>
  <c r="T68" i="5" s="1"/>
  <c r="M67" i="5"/>
  <c r="N17" i="5"/>
  <c r="T17" i="5" s="1"/>
  <c r="M16" i="5"/>
  <c r="Z18" i="15" l="1"/>
  <c r="N66" i="16"/>
  <c r="T66" i="16" s="1"/>
  <c r="M65" i="16"/>
  <c r="Z39" i="16"/>
  <c r="Y15" i="16"/>
  <c r="Z15" i="16" s="1"/>
  <c r="X14" i="16"/>
  <c r="N14" i="16"/>
  <c r="T14" i="16" s="1"/>
  <c r="M13" i="16"/>
  <c r="X66" i="16"/>
  <c r="Y67" i="16"/>
  <c r="Z67" i="16" s="1"/>
  <c r="N38" i="16"/>
  <c r="T38" i="16" s="1"/>
  <c r="M37" i="16"/>
  <c r="Y39" i="16"/>
  <c r="X38" i="16"/>
  <c r="N17" i="15"/>
  <c r="T17" i="15" s="1"/>
  <c r="M16" i="15"/>
  <c r="X65" i="15"/>
  <c r="Y66" i="15"/>
  <c r="N42" i="15"/>
  <c r="T42" i="15" s="1"/>
  <c r="M41" i="15"/>
  <c r="Y17" i="15"/>
  <c r="X16" i="15"/>
  <c r="Y42" i="15"/>
  <c r="X41" i="15"/>
  <c r="N66" i="15"/>
  <c r="T66" i="15" s="1"/>
  <c r="M65" i="15"/>
  <c r="Z67" i="15"/>
  <c r="M69" i="14"/>
  <c r="M68" i="14" s="1"/>
  <c r="Z14" i="14"/>
  <c r="Z45" i="14"/>
  <c r="Y44" i="14"/>
  <c r="X43" i="14"/>
  <c r="Y13" i="14"/>
  <c r="X12" i="14"/>
  <c r="N44" i="14"/>
  <c r="T44" i="14" s="1"/>
  <c r="M43" i="14"/>
  <c r="N13" i="14"/>
  <c r="T13" i="14" s="1"/>
  <c r="M12" i="14"/>
  <c r="X69" i="14"/>
  <c r="Y70" i="14"/>
  <c r="Z70" i="14" s="1"/>
  <c r="Z69" i="9"/>
  <c r="X67" i="9"/>
  <c r="Y68" i="9"/>
  <c r="N68" i="9"/>
  <c r="T68" i="9" s="1"/>
  <c r="M67" i="9"/>
  <c r="Z68" i="13"/>
  <c r="N67" i="13"/>
  <c r="T67" i="13" s="1"/>
  <c r="M66" i="13"/>
  <c r="Z17" i="5"/>
  <c r="X66" i="13"/>
  <c r="Y67" i="13"/>
  <c r="Z41" i="9"/>
  <c r="X41" i="12"/>
  <c r="Y42" i="12"/>
  <c r="Z43" i="12"/>
  <c r="N42" i="12"/>
  <c r="T42" i="12" s="1"/>
  <c r="M41" i="12"/>
  <c r="Z17" i="13"/>
  <c r="Z19" i="12"/>
  <c r="Z44" i="11"/>
  <c r="Z69" i="12"/>
  <c r="N18" i="12"/>
  <c r="T18" i="12" s="1"/>
  <c r="M17" i="12"/>
  <c r="Y18" i="12"/>
  <c r="X17" i="12"/>
  <c r="N43" i="11"/>
  <c r="T43" i="11" s="1"/>
  <c r="M42" i="11"/>
  <c r="Y43" i="11"/>
  <c r="X42" i="11"/>
  <c r="M41" i="6"/>
  <c r="N42" i="6"/>
  <c r="T42" i="6" s="1"/>
  <c r="X42" i="6"/>
  <c r="Y43" i="6"/>
  <c r="Z43" i="6" s="1"/>
  <c r="Y41" i="13"/>
  <c r="Z41" i="13" s="1"/>
  <c r="X40" i="13"/>
  <c r="Y16" i="13"/>
  <c r="X15" i="13"/>
  <c r="N40" i="13"/>
  <c r="T40" i="13" s="1"/>
  <c r="M39" i="13"/>
  <c r="N16" i="13"/>
  <c r="T16" i="13" s="1"/>
  <c r="M15" i="13"/>
  <c r="N68" i="12"/>
  <c r="T68" i="12" s="1"/>
  <c r="M67" i="12"/>
  <c r="X67" i="12"/>
  <c r="Y68" i="12"/>
  <c r="N15" i="11"/>
  <c r="T15" i="11" s="1"/>
  <c r="M14" i="11"/>
  <c r="Y16" i="11"/>
  <c r="Z16" i="11" s="1"/>
  <c r="X15" i="11"/>
  <c r="N68" i="11"/>
  <c r="T68" i="11" s="1"/>
  <c r="M67" i="11"/>
  <c r="Z69" i="11"/>
  <c r="X67" i="11"/>
  <c r="Y68" i="11"/>
  <c r="N66" i="10"/>
  <c r="T66" i="10" s="1"/>
  <c r="M65" i="10"/>
  <c r="Y42" i="10"/>
  <c r="Z42" i="10" s="1"/>
  <c r="X41" i="10"/>
  <c r="Z67" i="10"/>
  <c r="Y17" i="10"/>
  <c r="X16" i="10"/>
  <c r="N17" i="10"/>
  <c r="T17" i="10" s="1"/>
  <c r="M16" i="10"/>
  <c r="N41" i="10"/>
  <c r="T41" i="10" s="1"/>
  <c r="M40" i="10"/>
  <c r="Z18" i="10"/>
  <c r="X65" i="10"/>
  <c r="Y66" i="10"/>
  <c r="Y17" i="9"/>
  <c r="X16" i="9"/>
  <c r="Y40" i="9"/>
  <c r="X39" i="9"/>
  <c r="N17" i="9"/>
  <c r="T17" i="9" s="1"/>
  <c r="M16" i="9"/>
  <c r="N40" i="9"/>
  <c r="T40" i="9" s="1"/>
  <c r="M39" i="9"/>
  <c r="N40" i="8"/>
  <c r="T40" i="8" s="1"/>
  <c r="M39" i="8"/>
  <c r="X67" i="8"/>
  <c r="Y68" i="8"/>
  <c r="N68" i="8"/>
  <c r="T68" i="8" s="1"/>
  <c r="M67" i="8"/>
  <c r="Y17" i="8"/>
  <c r="Z17" i="8" s="1"/>
  <c r="X16" i="8"/>
  <c r="N16" i="8"/>
  <c r="T16" i="8" s="1"/>
  <c r="M15" i="8"/>
  <c r="X40" i="8"/>
  <c r="Y41" i="8"/>
  <c r="Z41" i="8" s="1"/>
  <c r="Z69" i="8"/>
  <c r="N39" i="7"/>
  <c r="T39" i="7" s="1"/>
  <c r="M38" i="7"/>
  <c r="N68" i="7"/>
  <c r="T68" i="7" s="1"/>
  <c r="M67" i="7"/>
  <c r="Y39" i="7"/>
  <c r="X38" i="7"/>
  <c r="Z69" i="7"/>
  <c r="N17" i="7"/>
  <c r="T17" i="7" s="1"/>
  <c r="M16" i="7"/>
  <c r="Z18" i="7"/>
  <c r="X67" i="7"/>
  <c r="Y68" i="7"/>
  <c r="Y17" i="7"/>
  <c r="X16" i="7"/>
  <c r="Y17" i="6"/>
  <c r="X16" i="6"/>
  <c r="N17" i="6"/>
  <c r="T17" i="6" s="1"/>
  <c r="M16" i="6"/>
  <c r="X67" i="6"/>
  <c r="Y68" i="6"/>
  <c r="Z18" i="6"/>
  <c r="N68" i="6"/>
  <c r="T68" i="6" s="1"/>
  <c r="M67" i="6"/>
  <c r="Z69" i="6"/>
  <c r="N67" i="5"/>
  <c r="T67" i="5" s="1"/>
  <c r="M66" i="5"/>
  <c r="X67" i="5"/>
  <c r="Y68" i="5"/>
  <c r="Z68" i="5" s="1"/>
  <c r="N16" i="5"/>
  <c r="T16" i="5" s="1"/>
  <c r="M15" i="5"/>
  <c r="N40" i="5"/>
  <c r="T40" i="5" s="1"/>
  <c r="M39" i="5"/>
  <c r="Y16" i="5"/>
  <c r="X15" i="5"/>
  <c r="Y41" i="5"/>
  <c r="Z41" i="5" s="1"/>
  <c r="X40" i="5"/>
  <c r="Z66" i="15" l="1"/>
  <c r="N37" i="16"/>
  <c r="T37" i="16" s="1"/>
  <c r="M36" i="16"/>
  <c r="Y14" i="16"/>
  <c r="Z14" i="16" s="1"/>
  <c r="X13" i="16"/>
  <c r="N13" i="16"/>
  <c r="T13" i="16" s="1"/>
  <c r="M12" i="16"/>
  <c r="X65" i="16"/>
  <c r="Y66" i="16"/>
  <c r="Z66" i="16" s="1"/>
  <c r="Y38" i="16"/>
  <c r="Z38" i="16" s="1"/>
  <c r="X37" i="16"/>
  <c r="N65" i="16"/>
  <c r="T65" i="16" s="1"/>
  <c r="M64" i="16"/>
  <c r="N65" i="15"/>
  <c r="T65" i="15" s="1"/>
  <c r="M64" i="15"/>
  <c r="X40" i="15"/>
  <c r="Y41" i="15"/>
  <c r="X15" i="15"/>
  <c r="Y16" i="15"/>
  <c r="N41" i="15"/>
  <c r="T41" i="15" s="1"/>
  <c r="Z41" i="15" s="1"/>
  <c r="M40" i="15"/>
  <c r="Z42" i="15"/>
  <c r="X64" i="15"/>
  <c r="Y65" i="15"/>
  <c r="N16" i="15"/>
  <c r="T16" i="15" s="1"/>
  <c r="M15" i="15"/>
  <c r="Z17" i="15"/>
  <c r="N69" i="14"/>
  <c r="T69" i="14" s="1"/>
  <c r="Z13" i="14"/>
  <c r="Z44" i="14"/>
  <c r="N43" i="14"/>
  <c r="T43" i="14" s="1"/>
  <c r="M42" i="14"/>
  <c r="N12" i="14"/>
  <c r="T12" i="14" s="1"/>
  <c r="M11" i="14"/>
  <c r="Y12" i="14"/>
  <c r="X11" i="14"/>
  <c r="Y43" i="14"/>
  <c r="X42" i="14"/>
  <c r="X68" i="14"/>
  <c r="Y69" i="14"/>
  <c r="N68" i="14"/>
  <c r="T68" i="14" s="1"/>
  <c r="M67" i="14"/>
  <c r="Z68" i="9"/>
  <c r="N67" i="9"/>
  <c r="T67" i="9" s="1"/>
  <c r="M66" i="9"/>
  <c r="Y67" i="9"/>
  <c r="X66" i="9"/>
  <c r="X65" i="13"/>
  <c r="Y66" i="13"/>
  <c r="N66" i="13"/>
  <c r="T66" i="13" s="1"/>
  <c r="M65" i="13"/>
  <c r="Z67" i="13"/>
  <c r="Z68" i="8"/>
  <c r="N41" i="12"/>
  <c r="T41" i="12" s="1"/>
  <c r="M40" i="12"/>
  <c r="X40" i="12"/>
  <c r="Y41" i="12"/>
  <c r="Z16" i="13"/>
  <c r="Z42" i="12"/>
  <c r="Z18" i="12"/>
  <c r="Z66" i="10"/>
  <c r="Z17" i="7"/>
  <c r="Y17" i="12"/>
  <c r="X16" i="12"/>
  <c r="N17" i="12"/>
  <c r="T17" i="12" s="1"/>
  <c r="M16" i="12"/>
  <c r="Y42" i="11"/>
  <c r="X41" i="11"/>
  <c r="N42" i="11"/>
  <c r="T42" i="11" s="1"/>
  <c r="M41" i="11"/>
  <c r="Z43" i="11"/>
  <c r="Z68" i="11"/>
  <c r="Z68" i="7"/>
  <c r="Z68" i="6"/>
  <c r="X41" i="6"/>
  <c r="Y42" i="6"/>
  <c r="Z42" i="6" s="1"/>
  <c r="M40" i="6"/>
  <c r="N41" i="6"/>
  <c r="T41" i="6" s="1"/>
  <c r="Y40" i="13"/>
  <c r="Z40" i="13" s="1"/>
  <c r="X39" i="13"/>
  <c r="N39" i="13"/>
  <c r="T39" i="13" s="1"/>
  <c r="M38" i="13"/>
  <c r="Y15" i="13"/>
  <c r="X14" i="13"/>
  <c r="N15" i="13"/>
  <c r="T15" i="13" s="1"/>
  <c r="M14" i="13"/>
  <c r="X66" i="12"/>
  <c r="Y67" i="12"/>
  <c r="N67" i="12"/>
  <c r="T67" i="12" s="1"/>
  <c r="M66" i="12"/>
  <c r="Z68" i="12"/>
  <c r="N14" i="11"/>
  <c r="T14" i="11" s="1"/>
  <c r="M13" i="11"/>
  <c r="Y15" i="11"/>
  <c r="Z15" i="11" s="1"/>
  <c r="X14" i="11"/>
  <c r="N67" i="11"/>
  <c r="T67" i="11" s="1"/>
  <c r="M66" i="11"/>
  <c r="X66" i="11"/>
  <c r="Y67" i="11"/>
  <c r="Z17" i="10"/>
  <c r="Y41" i="10"/>
  <c r="X40" i="10"/>
  <c r="X64" i="10"/>
  <c r="Y65" i="10"/>
  <c r="N40" i="10"/>
  <c r="T40" i="10" s="1"/>
  <c r="M39" i="10"/>
  <c r="Y16" i="10"/>
  <c r="X15" i="10"/>
  <c r="Z41" i="10"/>
  <c r="N65" i="10"/>
  <c r="T65" i="10" s="1"/>
  <c r="M64" i="10"/>
  <c r="N16" i="10"/>
  <c r="T16" i="10" s="1"/>
  <c r="M15" i="10"/>
  <c r="N39" i="9"/>
  <c r="T39" i="9" s="1"/>
  <c r="M38" i="9"/>
  <c r="Z40" i="9"/>
  <c r="Z17" i="9"/>
  <c r="N16" i="9"/>
  <c r="T16" i="9" s="1"/>
  <c r="M15" i="9"/>
  <c r="Y39" i="9"/>
  <c r="X38" i="9"/>
  <c r="Y16" i="9"/>
  <c r="X15" i="9"/>
  <c r="Y16" i="8"/>
  <c r="Z16" i="8" s="1"/>
  <c r="X15" i="8"/>
  <c r="N15" i="8"/>
  <c r="T15" i="8" s="1"/>
  <c r="M14" i="8"/>
  <c r="X66" i="8"/>
  <c r="Y67" i="8"/>
  <c r="N67" i="8"/>
  <c r="T67" i="8" s="1"/>
  <c r="M66" i="8"/>
  <c r="N39" i="8"/>
  <c r="T39" i="8" s="1"/>
  <c r="M38" i="8"/>
  <c r="X39" i="8"/>
  <c r="Y40" i="8"/>
  <c r="Z40" i="8" s="1"/>
  <c r="N67" i="7"/>
  <c r="T67" i="7" s="1"/>
  <c r="M66" i="7"/>
  <c r="X66" i="7"/>
  <c r="Y67" i="7"/>
  <c r="Y16" i="7"/>
  <c r="X15" i="7"/>
  <c r="Y38" i="7"/>
  <c r="X37" i="7"/>
  <c r="N38" i="7"/>
  <c r="T38" i="7" s="1"/>
  <c r="M37" i="7"/>
  <c r="N16" i="7"/>
  <c r="T16" i="7" s="1"/>
  <c r="M15" i="7"/>
  <c r="Z39" i="7"/>
  <c r="N16" i="6"/>
  <c r="T16" i="6" s="1"/>
  <c r="M15" i="6"/>
  <c r="N67" i="6"/>
  <c r="T67" i="6" s="1"/>
  <c r="M66" i="6"/>
  <c r="Z17" i="6"/>
  <c r="Y16" i="6"/>
  <c r="X15" i="6"/>
  <c r="X66" i="6"/>
  <c r="Y67" i="6"/>
  <c r="Y15" i="5"/>
  <c r="X14" i="5"/>
  <c r="X66" i="5"/>
  <c r="Y67" i="5"/>
  <c r="Z67" i="5" s="1"/>
  <c r="N15" i="5"/>
  <c r="T15" i="5" s="1"/>
  <c r="M14" i="5"/>
  <c r="Y40" i="5"/>
  <c r="Z40" i="5" s="1"/>
  <c r="X39" i="5"/>
  <c r="Z16" i="5"/>
  <c r="N66" i="5"/>
  <c r="T66" i="5" s="1"/>
  <c r="M65" i="5"/>
  <c r="N39" i="5"/>
  <c r="T39" i="5" s="1"/>
  <c r="M38" i="5"/>
  <c r="Z16" i="15" l="1"/>
  <c r="N12" i="16"/>
  <c r="T12" i="16" s="1"/>
  <c r="M11" i="16"/>
  <c r="X36" i="16"/>
  <c r="Y37" i="16"/>
  <c r="Z37" i="16" s="1"/>
  <c r="X12" i="16"/>
  <c r="Y13" i="16"/>
  <c r="Z13" i="16" s="1"/>
  <c r="X64" i="16"/>
  <c r="Y65" i="16"/>
  <c r="Z65" i="16" s="1"/>
  <c r="N36" i="16"/>
  <c r="T36" i="16" s="1"/>
  <c r="M35" i="16"/>
  <c r="N64" i="16"/>
  <c r="T64" i="16" s="1"/>
  <c r="M63" i="16"/>
  <c r="N40" i="15"/>
  <c r="T40" i="15" s="1"/>
  <c r="M39" i="15"/>
  <c r="Y15" i="15"/>
  <c r="X14" i="15"/>
  <c r="X63" i="15"/>
  <c r="Y64" i="15"/>
  <c r="X39" i="15"/>
  <c r="Y40" i="15"/>
  <c r="N64" i="15"/>
  <c r="T64" i="15" s="1"/>
  <c r="Z64" i="15" s="1"/>
  <c r="M63" i="15"/>
  <c r="N15" i="15"/>
  <c r="T15" i="15" s="1"/>
  <c r="Z15" i="15" s="1"/>
  <c r="M14" i="15"/>
  <c r="Z65" i="15"/>
  <c r="Z69" i="14"/>
  <c r="Z12" i="14"/>
  <c r="Y42" i="14"/>
  <c r="X41" i="14"/>
  <c r="Y11" i="14"/>
  <c r="X10" i="14"/>
  <c r="N42" i="14"/>
  <c r="T42" i="14" s="1"/>
  <c r="M41" i="14"/>
  <c r="N67" i="14"/>
  <c r="T67" i="14" s="1"/>
  <c r="M66" i="14"/>
  <c r="N11" i="14"/>
  <c r="T11" i="14" s="1"/>
  <c r="M10" i="14"/>
  <c r="X67" i="14"/>
  <c r="Y68" i="14"/>
  <c r="Z68" i="14" s="1"/>
  <c r="Z43" i="14"/>
  <c r="Z67" i="9"/>
  <c r="Z15" i="5"/>
  <c r="N66" i="9"/>
  <c r="T66" i="9" s="1"/>
  <c r="M65" i="9"/>
  <c r="X65" i="9"/>
  <c r="Y66" i="9"/>
  <c r="Z41" i="12"/>
  <c r="Z66" i="13"/>
  <c r="M64" i="13"/>
  <c r="N65" i="13"/>
  <c r="T65" i="13" s="1"/>
  <c r="Y65" i="13"/>
  <c r="X64" i="13"/>
  <c r="Y40" i="12"/>
  <c r="X39" i="12"/>
  <c r="M39" i="12"/>
  <c r="N40" i="12"/>
  <c r="T40" i="12" s="1"/>
  <c r="Z67" i="12"/>
  <c r="Z42" i="11"/>
  <c r="Z16" i="9"/>
  <c r="Z67" i="8"/>
  <c r="Z16" i="6"/>
  <c r="N16" i="12"/>
  <c r="T16" i="12" s="1"/>
  <c r="M15" i="12"/>
  <c r="Y16" i="12"/>
  <c r="X15" i="12"/>
  <c r="Z17" i="12"/>
  <c r="N41" i="11"/>
  <c r="T41" i="11" s="1"/>
  <c r="M40" i="11"/>
  <c r="Y41" i="11"/>
  <c r="X40" i="11"/>
  <c r="Z65" i="10"/>
  <c r="Z38" i="7"/>
  <c r="Z67" i="7"/>
  <c r="N40" i="6"/>
  <c r="T40" i="6" s="1"/>
  <c r="M39" i="6"/>
  <c r="X40" i="6"/>
  <c r="Y41" i="6"/>
  <c r="Z41" i="6" s="1"/>
  <c r="N14" i="13"/>
  <c r="T14" i="13" s="1"/>
  <c r="M13" i="13"/>
  <c r="N38" i="13"/>
  <c r="T38" i="13" s="1"/>
  <c r="M37" i="13"/>
  <c r="Z15" i="13"/>
  <c r="Y39" i="13"/>
  <c r="Z39" i="13" s="1"/>
  <c r="X38" i="13"/>
  <c r="X13" i="13"/>
  <c r="Y14" i="13"/>
  <c r="N66" i="12"/>
  <c r="T66" i="12" s="1"/>
  <c r="M65" i="12"/>
  <c r="X65" i="12"/>
  <c r="Y66" i="12"/>
  <c r="Z67" i="11"/>
  <c r="Y14" i="11"/>
  <c r="Z14" i="11" s="1"/>
  <c r="X13" i="11"/>
  <c r="X65" i="11"/>
  <c r="Y66" i="11"/>
  <c r="N13" i="11"/>
  <c r="T13" i="11" s="1"/>
  <c r="M12" i="11"/>
  <c r="N66" i="11"/>
  <c r="T66" i="11" s="1"/>
  <c r="M65" i="11"/>
  <c r="N64" i="10"/>
  <c r="T64" i="10" s="1"/>
  <c r="M63" i="10"/>
  <c r="X63" i="10"/>
  <c r="Y64" i="10"/>
  <c r="N39" i="10"/>
  <c r="T39" i="10" s="1"/>
  <c r="M38" i="10"/>
  <c r="Y40" i="10"/>
  <c r="X39" i="10"/>
  <c r="N15" i="10"/>
  <c r="T15" i="10" s="1"/>
  <c r="M14" i="10"/>
  <c r="Z40" i="10"/>
  <c r="Z16" i="10"/>
  <c r="Y15" i="10"/>
  <c r="X14" i="10"/>
  <c r="Y15" i="9"/>
  <c r="X14" i="9"/>
  <c r="N15" i="9"/>
  <c r="T15" i="9" s="1"/>
  <c r="M14" i="9"/>
  <c r="N38" i="9"/>
  <c r="T38" i="9" s="1"/>
  <c r="M37" i="9"/>
  <c r="Y38" i="9"/>
  <c r="X37" i="9"/>
  <c r="Z39" i="9"/>
  <c r="X38" i="8"/>
  <c r="Y39" i="8"/>
  <c r="Z39" i="8" s="1"/>
  <c r="N14" i="8"/>
  <c r="T14" i="8" s="1"/>
  <c r="M13" i="8"/>
  <c r="N38" i="8"/>
  <c r="T38" i="8" s="1"/>
  <c r="M37" i="8"/>
  <c r="Y15" i="8"/>
  <c r="Z15" i="8" s="1"/>
  <c r="X14" i="8"/>
  <c r="N66" i="8"/>
  <c r="T66" i="8" s="1"/>
  <c r="M65" i="8"/>
  <c r="X65" i="8"/>
  <c r="Y66" i="8"/>
  <c r="Y37" i="7"/>
  <c r="X36" i="7"/>
  <c r="Z16" i="7"/>
  <c r="X65" i="7"/>
  <c r="Y66" i="7"/>
  <c r="N15" i="7"/>
  <c r="T15" i="7" s="1"/>
  <c r="M14" i="7"/>
  <c r="N37" i="7"/>
  <c r="T37" i="7" s="1"/>
  <c r="M36" i="7"/>
  <c r="X14" i="7"/>
  <c r="Y15" i="7"/>
  <c r="N66" i="7"/>
  <c r="T66" i="7" s="1"/>
  <c r="M65" i="7"/>
  <c r="Y15" i="6"/>
  <c r="X14" i="6"/>
  <c r="Z67" i="6"/>
  <c r="N15" i="6"/>
  <c r="T15" i="6" s="1"/>
  <c r="M14" i="6"/>
  <c r="X65" i="6"/>
  <c r="Y66" i="6"/>
  <c r="N66" i="6"/>
  <c r="T66" i="6" s="1"/>
  <c r="M65" i="6"/>
  <c r="N14" i="5"/>
  <c r="T14" i="5" s="1"/>
  <c r="M13" i="5"/>
  <c r="N65" i="5"/>
  <c r="T65" i="5" s="1"/>
  <c r="M64" i="5"/>
  <c r="X65" i="5"/>
  <c r="Y66" i="5"/>
  <c r="Z66" i="5" s="1"/>
  <c r="N38" i="5"/>
  <c r="T38" i="5" s="1"/>
  <c r="M37" i="5"/>
  <c r="Y14" i="5"/>
  <c r="X13" i="5"/>
  <c r="X38" i="5"/>
  <c r="Y39" i="5"/>
  <c r="Z39" i="5" s="1"/>
  <c r="N35" i="16" l="1"/>
  <c r="T35" i="16" s="1"/>
  <c r="M34" i="16"/>
  <c r="Y12" i="16"/>
  <c r="Z12" i="16" s="1"/>
  <c r="X11" i="16"/>
  <c r="Z36" i="16"/>
  <c r="Y36" i="16"/>
  <c r="X35" i="16"/>
  <c r="X63" i="16"/>
  <c r="Y64" i="16"/>
  <c r="Z64" i="16" s="1"/>
  <c r="N63" i="16"/>
  <c r="T63" i="16" s="1"/>
  <c r="M62" i="16"/>
  <c r="N11" i="16"/>
  <c r="T11" i="16" s="1"/>
  <c r="M10" i="16"/>
  <c r="N14" i="15"/>
  <c r="T14" i="15" s="1"/>
  <c r="M13" i="15"/>
  <c r="N63" i="15"/>
  <c r="T63" i="15" s="1"/>
  <c r="M62" i="15"/>
  <c r="X62" i="15"/>
  <c r="Y63" i="15"/>
  <c r="Y39" i="15"/>
  <c r="X38" i="15"/>
  <c r="Y14" i="15"/>
  <c r="X13" i="15"/>
  <c r="N39" i="15"/>
  <c r="T39" i="15" s="1"/>
  <c r="M38" i="15"/>
  <c r="Z40" i="15"/>
  <c r="Z42" i="14"/>
  <c r="X66" i="14"/>
  <c r="Y67" i="14"/>
  <c r="Z67" i="14" s="1"/>
  <c r="N66" i="14"/>
  <c r="T66" i="14" s="1"/>
  <c r="M65" i="14"/>
  <c r="N10" i="14"/>
  <c r="T10" i="14" s="1"/>
  <c r="M9" i="14"/>
  <c r="N41" i="14"/>
  <c r="T41" i="14" s="1"/>
  <c r="M40" i="14"/>
  <c r="Y41" i="14"/>
  <c r="X40" i="14"/>
  <c r="Y10" i="14"/>
  <c r="X9" i="14"/>
  <c r="Z11" i="14"/>
  <c r="Z66" i="9"/>
  <c r="X64" i="9"/>
  <c r="Y65" i="9"/>
  <c r="M64" i="9"/>
  <c r="N65" i="9"/>
  <c r="T65" i="9" s="1"/>
  <c r="Z40" i="12"/>
  <c r="Z15" i="9"/>
  <c r="X63" i="13"/>
  <c r="Y64" i="13"/>
  <c r="Z65" i="13"/>
  <c r="N64" i="13"/>
  <c r="T64" i="13" s="1"/>
  <c r="M63" i="13"/>
  <c r="M38" i="12"/>
  <c r="N39" i="12"/>
  <c r="T39" i="12" s="1"/>
  <c r="X38" i="12"/>
  <c r="Y39" i="12"/>
  <c r="Z41" i="11"/>
  <c r="Z66" i="12"/>
  <c r="X14" i="12"/>
  <c r="Y15" i="12"/>
  <c r="Z16" i="12"/>
  <c r="N15" i="12"/>
  <c r="T15" i="12" s="1"/>
  <c r="M14" i="12"/>
  <c r="Y40" i="11"/>
  <c r="X39" i="11"/>
  <c r="N40" i="11"/>
  <c r="T40" i="11" s="1"/>
  <c r="M39" i="11"/>
  <c r="Z66" i="8"/>
  <c r="Z66" i="7"/>
  <c r="Z37" i="7"/>
  <c r="Z66" i="6"/>
  <c r="Y40" i="6"/>
  <c r="Z40" i="6" s="1"/>
  <c r="X39" i="6"/>
  <c r="N39" i="6"/>
  <c r="T39" i="6" s="1"/>
  <c r="M38" i="6"/>
  <c r="Z15" i="6"/>
  <c r="N13" i="13"/>
  <c r="T13" i="13" s="1"/>
  <c r="M12" i="13"/>
  <c r="Z14" i="13"/>
  <c r="Y13" i="13"/>
  <c r="X12" i="13"/>
  <c r="N37" i="13"/>
  <c r="T37" i="13" s="1"/>
  <c r="M36" i="13"/>
  <c r="Y38" i="13"/>
  <c r="Z38" i="13" s="1"/>
  <c r="X37" i="13"/>
  <c r="X64" i="12"/>
  <c r="Y65" i="12"/>
  <c r="N65" i="12"/>
  <c r="T65" i="12" s="1"/>
  <c r="M64" i="12"/>
  <c r="X64" i="11"/>
  <c r="Y65" i="11"/>
  <c r="N65" i="11"/>
  <c r="T65" i="11" s="1"/>
  <c r="M64" i="11"/>
  <c r="N12" i="11"/>
  <c r="T12" i="11" s="1"/>
  <c r="M11" i="11"/>
  <c r="Y13" i="11"/>
  <c r="Z13" i="11" s="1"/>
  <c r="X12" i="11"/>
  <c r="Z66" i="11"/>
  <c r="Y39" i="10"/>
  <c r="Z39" i="10" s="1"/>
  <c r="X38" i="10"/>
  <c r="X62" i="10"/>
  <c r="Y63" i="10"/>
  <c r="Y14" i="10"/>
  <c r="X13" i="10"/>
  <c r="N14" i="10"/>
  <c r="T14" i="10" s="1"/>
  <c r="M13" i="10"/>
  <c r="N38" i="10"/>
  <c r="T38" i="10" s="1"/>
  <c r="M37" i="10"/>
  <c r="N63" i="10"/>
  <c r="T63" i="10" s="1"/>
  <c r="M62" i="10"/>
  <c r="Z15" i="10"/>
  <c r="Z64" i="10"/>
  <c r="Y14" i="9"/>
  <c r="X13" i="9"/>
  <c r="N37" i="9"/>
  <c r="T37" i="9" s="1"/>
  <c r="M36" i="9"/>
  <c r="Z38" i="9"/>
  <c r="N14" i="9"/>
  <c r="T14" i="9" s="1"/>
  <c r="M13" i="9"/>
  <c r="Y37" i="9"/>
  <c r="X36" i="9"/>
  <c r="N13" i="8"/>
  <c r="T13" i="8" s="1"/>
  <c r="M12" i="8"/>
  <c r="Y14" i="8"/>
  <c r="Z14" i="8" s="1"/>
  <c r="X13" i="8"/>
  <c r="N37" i="8"/>
  <c r="T37" i="8" s="1"/>
  <c r="M36" i="8"/>
  <c r="N65" i="8"/>
  <c r="T65" i="8" s="1"/>
  <c r="M64" i="8"/>
  <c r="X64" i="8"/>
  <c r="Y65" i="8"/>
  <c r="X37" i="8"/>
  <c r="Y38" i="8"/>
  <c r="Z38" i="8" s="1"/>
  <c r="X64" i="7"/>
  <c r="Y65" i="7"/>
  <c r="N14" i="7"/>
  <c r="T14" i="7" s="1"/>
  <c r="M13" i="7"/>
  <c r="X13" i="7"/>
  <c r="Y14" i="7"/>
  <c r="Z15" i="7"/>
  <c r="X35" i="7"/>
  <c r="Y36" i="7"/>
  <c r="N65" i="7"/>
  <c r="T65" i="7" s="1"/>
  <c r="M64" i="7"/>
  <c r="N36" i="7"/>
  <c r="T36" i="7" s="1"/>
  <c r="M35" i="7"/>
  <c r="N14" i="6"/>
  <c r="T14" i="6" s="1"/>
  <c r="M13" i="6"/>
  <c r="N65" i="6"/>
  <c r="T65" i="6" s="1"/>
  <c r="M64" i="6"/>
  <c r="Y14" i="6"/>
  <c r="X13" i="6"/>
  <c r="X64" i="6"/>
  <c r="Y65" i="6"/>
  <c r="N37" i="5"/>
  <c r="T37" i="5" s="1"/>
  <c r="M36" i="5"/>
  <c r="N64" i="5"/>
  <c r="T64" i="5" s="1"/>
  <c r="M63" i="5"/>
  <c r="N13" i="5"/>
  <c r="T13" i="5" s="1"/>
  <c r="M12" i="5"/>
  <c r="Y13" i="5"/>
  <c r="X12" i="5"/>
  <c r="X37" i="5"/>
  <c r="Y38" i="5"/>
  <c r="Z38" i="5" s="1"/>
  <c r="X64" i="5"/>
  <c r="Y65" i="5"/>
  <c r="Z65" i="5" s="1"/>
  <c r="Z14" i="5"/>
  <c r="Z39" i="15" l="1"/>
  <c r="Y35" i="16"/>
  <c r="X34" i="16"/>
  <c r="Y11" i="16"/>
  <c r="X10" i="16"/>
  <c r="N62" i="16"/>
  <c r="T62" i="16" s="1"/>
  <c r="M61" i="16"/>
  <c r="X62" i="16"/>
  <c r="Y63" i="16"/>
  <c r="Z63" i="16" s="1"/>
  <c r="N34" i="16"/>
  <c r="T34" i="16" s="1"/>
  <c r="M33" i="16"/>
  <c r="Z11" i="16"/>
  <c r="N10" i="16"/>
  <c r="T10" i="16" s="1"/>
  <c r="M9" i="16"/>
  <c r="Z35" i="16"/>
  <c r="N38" i="15"/>
  <c r="T38" i="15" s="1"/>
  <c r="M37" i="15"/>
  <c r="X37" i="15"/>
  <c r="Y38" i="15"/>
  <c r="X61" i="15"/>
  <c r="Y62" i="15"/>
  <c r="X12" i="15"/>
  <c r="Y13" i="15"/>
  <c r="N62" i="15"/>
  <c r="T62" i="15" s="1"/>
  <c r="Z62" i="15" s="1"/>
  <c r="M61" i="15"/>
  <c r="Z63" i="15"/>
  <c r="N13" i="15"/>
  <c r="T13" i="15" s="1"/>
  <c r="M12" i="15"/>
  <c r="Z14" i="15"/>
  <c r="Z41" i="14"/>
  <c r="N65" i="14"/>
  <c r="T65" i="14" s="1"/>
  <c r="M64" i="14"/>
  <c r="Z10" i="14"/>
  <c r="Y40" i="14"/>
  <c r="X39" i="14"/>
  <c r="N9" i="14"/>
  <c r="T9" i="14" s="1"/>
  <c r="M8" i="14"/>
  <c r="Y9" i="14"/>
  <c r="X8" i="14"/>
  <c r="N40" i="14"/>
  <c r="T40" i="14" s="1"/>
  <c r="M39" i="14"/>
  <c r="X65" i="14"/>
  <c r="Y66" i="14"/>
  <c r="Z66" i="14" s="1"/>
  <c r="M63" i="9"/>
  <c r="N64" i="9"/>
  <c r="T64" i="9" s="1"/>
  <c r="Z65" i="9"/>
  <c r="Y64" i="9"/>
  <c r="X63" i="9"/>
  <c r="Z64" i="13"/>
  <c r="Z15" i="12"/>
  <c r="Z39" i="12"/>
  <c r="Z65" i="7"/>
  <c r="N63" i="13"/>
  <c r="T63" i="13" s="1"/>
  <c r="M62" i="13"/>
  <c r="X62" i="13"/>
  <c r="Y63" i="13"/>
  <c r="Z13" i="5"/>
  <c r="X37" i="12"/>
  <c r="Y38" i="12"/>
  <c r="Z36" i="7"/>
  <c r="N38" i="12"/>
  <c r="T38" i="12" s="1"/>
  <c r="M37" i="12"/>
  <c r="Z40" i="11"/>
  <c r="Z14" i="10"/>
  <c r="N14" i="12"/>
  <c r="T14" i="12" s="1"/>
  <c r="M13" i="12"/>
  <c r="Y14" i="12"/>
  <c r="X13" i="12"/>
  <c r="Y39" i="11"/>
  <c r="X38" i="11"/>
  <c r="N39" i="11"/>
  <c r="T39" i="11" s="1"/>
  <c r="M38" i="11"/>
  <c r="Z65" i="11"/>
  <c r="Z63" i="10"/>
  <c r="Z14" i="9"/>
  <c r="M37" i="6"/>
  <c r="N38" i="6"/>
  <c r="T38" i="6" s="1"/>
  <c r="X38" i="6"/>
  <c r="Y39" i="6"/>
  <c r="Z39" i="6" s="1"/>
  <c r="N12" i="13"/>
  <c r="T12" i="13" s="1"/>
  <c r="M11" i="13"/>
  <c r="Y12" i="13"/>
  <c r="X11" i="13"/>
  <c r="Z13" i="13"/>
  <c r="Y37" i="13"/>
  <c r="Z37" i="13" s="1"/>
  <c r="X36" i="13"/>
  <c r="N36" i="13"/>
  <c r="T36" i="13" s="1"/>
  <c r="M35" i="13"/>
  <c r="N64" i="12"/>
  <c r="T64" i="12" s="1"/>
  <c r="M63" i="12"/>
  <c r="Z65" i="12"/>
  <c r="X63" i="12"/>
  <c r="Y64" i="12"/>
  <c r="N11" i="11"/>
  <c r="T11" i="11" s="1"/>
  <c r="M10" i="11"/>
  <c r="X63" i="11"/>
  <c r="Y64" i="11"/>
  <c r="Y12" i="11"/>
  <c r="Z12" i="11" s="1"/>
  <c r="X11" i="11"/>
  <c r="N64" i="11"/>
  <c r="T64" i="11" s="1"/>
  <c r="M63" i="11"/>
  <c r="N62" i="10"/>
  <c r="T62" i="10" s="1"/>
  <c r="M61" i="10"/>
  <c r="N13" i="10"/>
  <c r="T13" i="10" s="1"/>
  <c r="M12" i="10"/>
  <c r="X61" i="10"/>
  <c r="Y62" i="10"/>
  <c r="N37" i="10"/>
  <c r="T37" i="10" s="1"/>
  <c r="M36" i="10"/>
  <c r="Y13" i="10"/>
  <c r="X12" i="10"/>
  <c r="Y38" i="10"/>
  <c r="Z38" i="10" s="1"/>
  <c r="X37" i="10"/>
  <c r="N36" i="9"/>
  <c r="T36" i="9" s="1"/>
  <c r="M35" i="9"/>
  <c r="Z37" i="9"/>
  <c r="Y13" i="9"/>
  <c r="X12" i="9"/>
  <c r="Y36" i="9"/>
  <c r="X35" i="9"/>
  <c r="N13" i="9"/>
  <c r="T13" i="9" s="1"/>
  <c r="M12" i="9"/>
  <c r="Z65" i="8"/>
  <c r="N36" i="8"/>
  <c r="T36" i="8" s="1"/>
  <c r="M35" i="8"/>
  <c r="X63" i="8"/>
  <c r="Y64" i="8"/>
  <c r="N12" i="8"/>
  <c r="T12" i="8" s="1"/>
  <c r="M11" i="8"/>
  <c r="X36" i="8"/>
  <c r="Y37" i="8"/>
  <c r="Z37" i="8" s="1"/>
  <c r="N64" i="8"/>
  <c r="T64" i="8" s="1"/>
  <c r="M63" i="8"/>
  <c r="Y13" i="8"/>
  <c r="Z13" i="8" s="1"/>
  <c r="X12" i="8"/>
  <c r="Y35" i="7"/>
  <c r="X34" i="7"/>
  <c r="N13" i="7"/>
  <c r="T13" i="7" s="1"/>
  <c r="M12" i="7"/>
  <c r="N64" i="7"/>
  <c r="T64" i="7" s="1"/>
  <c r="M63" i="7"/>
  <c r="Z14" i="7"/>
  <c r="N35" i="7"/>
  <c r="T35" i="7" s="1"/>
  <c r="M34" i="7"/>
  <c r="Y13" i="7"/>
  <c r="X12" i="7"/>
  <c r="X63" i="7"/>
  <c r="Y64" i="7"/>
  <c r="Y13" i="6"/>
  <c r="X12" i="6"/>
  <c r="X63" i="6"/>
  <c r="Y64" i="6"/>
  <c r="N64" i="6"/>
  <c r="T64" i="6" s="1"/>
  <c r="M63" i="6"/>
  <c r="N13" i="6"/>
  <c r="T13" i="6" s="1"/>
  <c r="M12" i="6"/>
  <c r="Z65" i="6"/>
  <c r="Z14" i="6"/>
  <c r="N12" i="5"/>
  <c r="T12" i="5" s="1"/>
  <c r="M11" i="5"/>
  <c r="N63" i="5"/>
  <c r="T63" i="5" s="1"/>
  <c r="M62" i="5"/>
  <c r="Y37" i="5"/>
  <c r="Z37" i="5" s="1"/>
  <c r="X36" i="5"/>
  <c r="Y12" i="5"/>
  <c r="X11" i="5"/>
  <c r="N36" i="5"/>
  <c r="T36" i="5" s="1"/>
  <c r="M35" i="5"/>
  <c r="X63" i="5"/>
  <c r="Y64" i="5"/>
  <c r="Z64" i="5" s="1"/>
  <c r="Z13" i="15" l="1"/>
  <c r="X61" i="16"/>
  <c r="Y62" i="16"/>
  <c r="N33" i="16"/>
  <c r="T33" i="16" s="1"/>
  <c r="M32" i="16"/>
  <c r="N61" i="16"/>
  <c r="T61" i="16" s="1"/>
  <c r="M60" i="16"/>
  <c r="Z62" i="16"/>
  <c r="X9" i="16"/>
  <c r="Y10" i="16"/>
  <c r="Z10" i="16" s="1"/>
  <c r="Z34" i="16"/>
  <c r="N9" i="16"/>
  <c r="T9" i="16" s="1"/>
  <c r="M8" i="16"/>
  <c r="X33" i="16"/>
  <c r="Y34" i="16"/>
  <c r="N61" i="15"/>
  <c r="T61" i="15" s="1"/>
  <c r="M60" i="15"/>
  <c r="X60" i="15"/>
  <c r="Y61" i="15"/>
  <c r="Y12" i="15"/>
  <c r="X11" i="15"/>
  <c r="X36" i="15"/>
  <c r="Y37" i="15"/>
  <c r="N37" i="15"/>
  <c r="T37" i="15" s="1"/>
  <c r="Z37" i="15" s="1"/>
  <c r="M36" i="15"/>
  <c r="N12" i="15"/>
  <c r="T12" i="15" s="1"/>
  <c r="M11" i="15"/>
  <c r="Z38" i="15"/>
  <c r="Z40" i="14"/>
  <c r="Z9" i="14"/>
  <c r="N8" i="14"/>
  <c r="T8" i="14" s="1"/>
  <c r="M7" i="14"/>
  <c r="Y8" i="14"/>
  <c r="X7" i="14"/>
  <c r="Y39" i="14"/>
  <c r="X38" i="14"/>
  <c r="N64" i="14"/>
  <c r="T64" i="14" s="1"/>
  <c r="M63" i="14"/>
  <c r="N39" i="14"/>
  <c r="T39" i="14" s="1"/>
  <c r="Z39" i="14" s="1"/>
  <c r="M38" i="14"/>
  <c r="X64" i="14"/>
  <c r="Y65" i="14"/>
  <c r="Z65" i="14" s="1"/>
  <c r="Z64" i="9"/>
  <c r="Y63" i="9"/>
  <c r="X62" i="9"/>
  <c r="N63" i="9"/>
  <c r="T63" i="9" s="1"/>
  <c r="M62" i="9"/>
  <c r="Z38" i="12"/>
  <c r="X61" i="13"/>
  <c r="Y62" i="13"/>
  <c r="Z64" i="6"/>
  <c r="N62" i="13"/>
  <c r="T62" i="13" s="1"/>
  <c r="M61" i="13"/>
  <c r="Z63" i="13"/>
  <c r="N37" i="12"/>
  <c r="T37" i="12" s="1"/>
  <c r="M36" i="12"/>
  <c r="X36" i="12"/>
  <c r="Y37" i="12"/>
  <c r="Z13" i="6"/>
  <c r="Z13" i="10"/>
  <c r="Z64" i="12"/>
  <c r="Y13" i="12"/>
  <c r="X12" i="12"/>
  <c r="Z14" i="12"/>
  <c r="M12" i="12"/>
  <c r="N13" i="12"/>
  <c r="T13" i="12" s="1"/>
  <c r="Z64" i="11"/>
  <c r="X37" i="11"/>
  <c r="Y38" i="11"/>
  <c r="N38" i="11"/>
  <c r="T38" i="11" s="1"/>
  <c r="M37" i="11"/>
  <c r="Z39" i="11"/>
  <c r="Z64" i="8"/>
  <c r="Z35" i="7"/>
  <c r="X37" i="6"/>
  <c r="Y38" i="6"/>
  <c r="Z38" i="6" s="1"/>
  <c r="M36" i="6"/>
  <c r="N37" i="6"/>
  <c r="T37" i="6" s="1"/>
  <c r="Y11" i="13"/>
  <c r="X10" i="13"/>
  <c r="N11" i="13"/>
  <c r="T11" i="13" s="1"/>
  <c r="M10" i="13"/>
  <c r="N35" i="13"/>
  <c r="T35" i="13" s="1"/>
  <c r="M34" i="13"/>
  <c r="Y36" i="13"/>
  <c r="Z36" i="13" s="1"/>
  <c r="X35" i="13"/>
  <c r="Z12" i="13"/>
  <c r="X62" i="12"/>
  <c r="Y63" i="12"/>
  <c r="N63" i="12"/>
  <c r="T63" i="12" s="1"/>
  <c r="M62" i="12"/>
  <c r="Y11" i="11"/>
  <c r="Z11" i="11" s="1"/>
  <c r="X10" i="11"/>
  <c r="X62" i="11"/>
  <c r="Y63" i="11"/>
  <c r="N10" i="11"/>
  <c r="T10" i="11" s="1"/>
  <c r="M9" i="11"/>
  <c r="N63" i="11"/>
  <c r="T63" i="11" s="1"/>
  <c r="M62" i="11"/>
  <c r="Y37" i="10"/>
  <c r="Z37" i="10" s="1"/>
  <c r="X36" i="10"/>
  <c r="N61" i="10"/>
  <c r="T61" i="10" s="1"/>
  <c r="M60" i="10"/>
  <c r="N36" i="10"/>
  <c r="T36" i="10" s="1"/>
  <c r="M35" i="10"/>
  <c r="N12" i="10"/>
  <c r="T12" i="10" s="1"/>
  <c r="M11" i="10"/>
  <c r="Y12" i="10"/>
  <c r="X11" i="10"/>
  <c r="X60" i="10"/>
  <c r="Y61" i="10"/>
  <c r="Z62" i="10"/>
  <c r="N12" i="9"/>
  <c r="T12" i="9" s="1"/>
  <c r="M11" i="9"/>
  <c r="Y35" i="9"/>
  <c r="X34" i="9"/>
  <c r="Z13" i="9"/>
  <c r="Y12" i="9"/>
  <c r="X11" i="9"/>
  <c r="N35" i="9"/>
  <c r="T35" i="9" s="1"/>
  <c r="M34" i="9"/>
  <c r="Z36" i="9"/>
  <c r="Y12" i="8"/>
  <c r="Z12" i="8" s="1"/>
  <c r="X11" i="8"/>
  <c r="N63" i="8"/>
  <c r="T63" i="8" s="1"/>
  <c r="M62" i="8"/>
  <c r="N11" i="8"/>
  <c r="T11" i="8" s="1"/>
  <c r="M10" i="8"/>
  <c r="X62" i="8"/>
  <c r="Y63" i="8"/>
  <c r="N35" i="8"/>
  <c r="T35" i="8" s="1"/>
  <c r="M34" i="8"/>
  <c r="X35" i="8"/>
  <c r="Y36" i="8"/>
  <c r="Z36" i="8" s="1"/>
  <c r="X62" i="7"/>
  <c r="Y63" i="7"/>
  <c r="N12" i="7"/>
  <c r="T12" i="7" s="1"/>
  <c r="M11" i="7"/>
  <c r="Y12" i="7"/>
  <c r="X11" i="7"/>
  <c r="Z13" i="7"/>
  <c r="N63" i="7"/>
  <c r="T63" i="7" s="1"/>
  <c r="M62" i="7"/>
  <c r="Y34" i="7"/>
  <c r="X33" i="7"/>
  <c r="N34" i="7"/>
  <c r="T34" i="7" s="1"/>
  <c r="M33" i="7"/>
  <c r="Z64" i="7"/>
  <c r="N63" i="6"/>
  <c r="T63" i="6" s="1"/>
  <c r="M62" i="6"/>
  <c r="N12" i="6"/>
  <c r="T12" i="6" s="1"/>
  <c r="M11" i="6"/>
  <c r="Y12" i="6"/>
  <c r="X11" i="6"/>
  <c r="X62" i="6"/>
  <c r="Y63" i="6"/>
  <c r="X62" i="5"/>
  <c r="Y63" i="5"/>
  <c r="Z63" i="5" s="1"/>
  <c r="N62" i="5"/>
  <c r="T62" i="5" s="1"/>
  <c r="M61" i="5"/>
  <c r="N35" i="5"/>
  <c r="T35" i="5" s="1"/>
  <c r="M34" i="5"/>
  <c r="Y36" i="5"/>
  <c r="Z36" i="5" s="1"/>
  <c r="X35" i="5"/>
  <c r="N11" i="5"/>
  <c r="T11" i="5" s="1"/>
  <c r="M10" i="5"/>
  <c r="Y11" i="5"/>
  <c r="X10" i="5"/>
  <c r="Z12" i="5"/>
  <c r="Z12" i="15" l="1"/>
  <c r="N8" i="16"/>
  <c r="T8" i="16" s="1"/>
  <c r="M7" i="16"/>
  <c r="Y9" i="16"/>
  <c r="X8" i="16"/>
  <c r="N60" i="16"/>
  <c r="T60" i="16" s="1"/>
  <c r="M59" i="16"/>
  <c r="Z61" i="16"/>
  <c r="N32" i="16"/>
  <c r="T32" i="16" s="1"/>
  <c r="M31" i="16"/>
  <c r="Z9" i="16"/>
  <c r="Y33" i="16"/>
  <c r="Z33" i="16" s="1"/>
  <c r="X32" i="16"/>
  <c r="X60" i="16"/>
  <c r="Y61" i="16"/>
  <c r="Y36" i="15"/>
  <c r="X35" i="15"/>
  <c r="N11" i="15"/>
  <c r="T11" i="15" s="1"/>
  <c r="M10" i="15"/>
  <c r="N36" i="15"/>
  <c r="T36" i="15" s="1"/>
  <c r="Z36" i="15" s="1"/>
  <c r="M35" i="15"/>
  <c r="X59" i="15"/>
  <c r="Y60" i="15"/>
  <c r="Y11" i="15"/>
  <c r="X10" i="15"/>
  <c r="N60" i="15"/>
  <c r="T60" i="15" s="1"/>
  <c r="M59" i="15"/>
  <c r="Z61" i="15"/>
  <c r="N63" i="14"/>
  <c r="T63" i="14" s="1"/>
  <c r="M62" i="14"/>
  <c r="N38" i="14"/>
  <c r="T38" i="14" s="1"/>
  <c r="M37" i="14"/>
  <c r="Y38" i="14"/>
  <c r="X37" i="14"/>
  <c r="N7" i="14"/>
  <c r="T7" i="14" s="1"/>
  <c r="M6" i="14"/>
  <c r="Y7" i="14"/>
  <c r="X6" i="14"/>
  <c r="X63" i="14"/>
  <c r="Y64" i="14"/>
  <c r="Z64" i="14" s="1"/>
  <c r="Z8" i="14"/>
  <c r="Z63" i="9"/>
  <c r="Y62" i="9"/>
  <c r="X61" i="9"/>
  <c r="N62" i="9"/>
  <c r="T62" i="9" s="1"/>
  <c r="M61" i="9"/>
  <c r="Z62" i="13"/>
  <c r="Z37" i="12"/>
  <c r="N61" i="13"/>
  <c r="T61" i="13" s="1"/>
  <c r="M60" i="13"/>
  <c r="Y61" i="13"/>
  <c r="X60" i="13"/>
  <c r="X35" i="12"/>
  <c r="Y36" i="12"/>
  <c r="N36" i="12"/>
  <c r="T36" i="12" s="1"/>
  <c r="M35" i="12"/>
  <c r="Z11" i="13"/>
  <c r="Z12" i="6"/>
  <c r="Z63" i="12"/>
  <c r="M11" i="12"/>
  <c r="N12" i="12"/>
  <c r="T12" i="12" s="1"/>
  <c r="Y12" i="12"/>
  <c r="X11" i="12"/>
  <c r="Z13" i="12"/>
  <c r="N37" i="11"/>
  <c r="T37" i="11" s="1"/>
  <c r="M36" i="11"/>
  <c r="Z38" i="11"/>
  <c r="Y37" i="11"/>
  <c r="X36" i="11"/>
  <c r="Z63" i="8"/>
  <c r="Z34" i="7"/>
  <c r="Z63" i="7"/>
  <c r="N36" i="6"/>
  <c r="T36" i="6" s="1"/>
  <c r="M35" i="6"/>
  <c r="X36" i="6"/>
  <c r="Y37" i="6"/>
  <c r="Z37" i="6" s="1"/>
  <c r="Y10" i="13"/>
  <c r="X9" i="13"/>
  <c r="N34" i="13"/>
  <c r="T34" i="13" s="1"/>
  <c r="M33" i="13"/>
  <c r="Y35" i="13"/>
  <c r="Z35" i="13" s="1"/>
  <c r="X34" i="13"/>
  <c r="N10" i="13"/>
  <c r="T10" i="13" s="1"/>
  <c r="M9" i="13"/>
  <c r="N62" i="12"/>
  <c r="T62" i="12" s="1"/>
  <c r="M61" i="12"/>
  <c r="X61" i="12"/>
  <c r="Y62" i="12"/>
  <c r="N62" i="11"/>
  <c r="T62" i="11" s="1"/>
  <c r="M61" i="11"/>
  <c r="X61" i="11"/>
  <c r="Y62" i="11"/>
  <c r="Z63" i="11"/>
  <c r="Y10" i="11"/>
  <c r="Z10" i="11" s="1"/>
  <c r="X9" i="11"/>
  <c r="N9" i="11"/>
  <c r="T9" i="11" s="1"/>
  <c r="M8" i="11"/>
  <c r="X59" i="10"/>
  <c r="Y60" i="10"/>
  <c r="N11" i="10"/>
  <c r="T11" i="10" s="1"/>
  <c r="M10" i="10"/>
  <c r="N60" i="10"/>
  <c r="T60" i="10" s="1"/>
  <c r="M59" i="10"/>
  <c r="Y11" i="10"/>
  <c r="X10" i="10"/>
  <c r="Z12" i="10"/>
  <c r="Z61" i="10"/>
  <c r="N35" i="10"/>
  <c r="T35" i="10" s="1"/>
  <c r="M34" i="10"/>
  <c r="Y36" i="10"/>
  <c r="Z36" i="10" s="1"/>
  <c r="X35" i="10"/>
  <c r="Y34" i="9"/>
  <c r="X33" i="9"/>
  <c r="N34" i="9"/>
  <c r="T34" i="9" s="1"/>
  <c r="M33" i="9"/>
  <c r="Z35" i="9"/>
  <c r="N11" i="9"/>
  <c r="T11" i="9" s="1"/>
  <c r="M10" i="9"/>
  <c r="Y11" i="9"/>
  <c r="X10" i="9"/>
  <c r="Z12" i="9"/>
  <c r="N62" i="8"/>
  <c r="T62" i="8" s="1"/>
  <c r="M61" i="8"/>
  <c r="N34" i="8"/>
  <c r="T34" i="8" s="1"/>
  <c r="M33" i="8"/>
  <c r="X61" i="8"/>
  <c r="Y62" i="8"/>
  <c r="N10" i="8"/>
  <c r="T10" i="8" s="1"/>
  <c r="M9" i="8"/>
  <c r="Y11" i="8"/>
  <c r="Z11" i="8" s="1"/>
  <c r="X10" i="8"/>
  <c r="X34" i="8"/>
  <c r="Y35" i="8"/>
  <c r="Z35" i="8" s="1"/>
  <c r="N11" i="7"/>
  <c r="T11" i="7" s="1"/>
  <c r="M10" i="7"/>
  <c r="N33" i="7"/>
  <c r="T33" i="7" s="1"/>
  <c r="M32" i="7"/>
  <c r="X32" i="7"/>
  <c r="Y33" i="7"/>
  <c r="Z12" i="7"/>
  <c r="Y11" i="7"/>
  <c r="X10" i="7"/>
  <c r="N62" i="7"/>
  <c r="T62" i="7" s="1"/>
  <c r="M61" i="7"/>
  <c r="X61" i="7"/>
  <c r="Y62" i="7"/>
  <c r="N62" i="6"/>
  <c r="T62" i="6" s="1"/>
  <c r="M61" i="6"/>
  <c r="Y11" i="6"/>
  <c r="X10" i="6"/>
  <c r="Z63" i="6"/>
  <c r="X61" i="6"/>
  <c r="Y62" i="6"/>
  <c r="N11" i="6"/>
  <c r="T11" i="6" s="1"/>
  <c r="M10" i="6"/>
  <c r="N10" i="5"/>
  <c r="T10" i="5" s="1"/>
  <c r="M9" i="5"/>
  <c r="Z11" i="5"/>
  <c r="N34" i="5"/>
  <c r="T34" i="5" s="1"/>
  <c r="M33" i="5"/>
  <c r="Y10" i="5"/>
  <c r="X9" i="5"/>
  <c r="X34" i="5"/>
  <c r="Y35" i="5"/>
  <c r="Z35" i="5" s="1"/>
  <c r="X61" i="5"/>
  <c r="Y62" i="5"/>
  <c r="Z62" i="5" s="1"/>
  <c r="N61" i="5"/>
  <c r="T61" i="5" s="1"/>
  <c r="M60" i="5"/>
  <c r="Z60" i="15" l="1"/>
  <c r="N59" i="16"/>
  <c r="T59" i="16" s="1"/>
  <c r="M58" i="16"/>
  <c r="Y8" i="16"/>
  <c r="Z8" i="16" s="1"/>
  <c r="X7" i="16"/>
  <c r="N31" i="16"/>
  <c r="T31" i="16" s="1"/>
  <c r="M30" i="16"/>
  <c r="X59" i="16"/>
  <c r="Y60" i="16"/>
  <c r="Z60" i="16" s="1"/>
  <c r="N7" i="16"/>
  <c r="T7" i="16" s="1"/>
  <c r="M6" i="16"/>
  <c r="Y32" i="16"/>
  <c r="Z32" i="16" s="1"/>
  <c r="X31" i="16"/>
  <c r="X58" i="15"/>
  <c r="Y59" i="15"/>
  <c r="N35" i="15"/>
  <c r="T35" i="15" s="1"/>
  <c r="Z35" i="15" s="1"/>
  <c r="M34" i="15"/>
  <c r="N10" i="15"/>
  <c r="T10" i="15" s="1"/>
  <c r="M9" i="15"/>
  <c r="N59" i="15"/>
  <c r="T59" i="15" s="1"/>
  <c r="Z59" i="15" s="1"/>
  <c r="M58" i="15"/>
  <c r="X9" i="15"/>
  <c r="Y10" i="15"/>
  <c r="Z11" i="15"/>
  <c r="X34" i="15"/>
  <c r="Y35" i="15"/>
  <c r="Z7" i="14"/>
  <c r="X62" i="14"/>
  <c r="Y63" i="14"/>
  <c r="Z63" i="14" s="1"/>
  <c r="Z38" i="14"/>
  <c r="Y6" i="14"/>
  <c r="X5" i="14"/>
  <c r="Y37" i="14"/>
  <c r="X36" i="14"/>
  <c r="N62" i="14"/>
  <c r="T62" i="14" s="1"/>
  <c r="M61" i="14"/>
  <c r="N6" i="14"/>
  <c r="T6" i="14" s="1"/>
  <c r="M5" i="14"/>
  <c r="N37" i="14"/>
  <c r="T37" i="14" s="1"/>
  <c r="M36" i="14"/>
  <c r="Y61" i="9"/>
  <c r="X60" i="9"/>
  <c r="Z62" i="9"/>
  <c r="N61" i="9"/>
  <c r="T61" i="9" s="1"/>
  <c r="M60" i="9"/>
  <c r="X59" i="13"/>
  <c r="Y60" i="13"/>
  <c r="M59" i="13"/>
  <c r="N60" i="13"/>
  <c r="T60" i="13" s="1"/>
  <c r="Z37" i="11"/>
  <c r="Z61" i="13"/>
  <c r="N35" i="12"/>
  <c r="T35" i="12" s="1"/>
  <c r="M34" i="12"/>
  <c r="Z33" i="7"/>
  <c r="Z36" i="12"/>
  <c r="Z12" i="12"/>
  <c r="X34" i="12"/>
  <c r="Y35" i="12"/>
  <c r="Z10" i="13"/>
  <c r="Y11" i="12"/>
  <c r="X10" i="12"/>
  <c r="N11" i="12"/>
  <c r="T11" i="12" s="1"/>
  <c r="M10" i="12"/>
  <c r="M35" i="11"/>
  <c r="N36" i="11"/>
  <c r="T36" i="11" s="1"/>
  <c r="Y36" i="11"/>
  <c r="X35" i="11"/>
  <c r="Z60" i="10"/>
  <c r="Z62" i="7"/>
  <c r="X35" i="6"/>
  <c r="Y36" i="6"/>
  <c r="Z36" i="6" s="1"/>
  <c r="N35" i="6"/>
  <c r="T35" i="6" s="1"/>
  <c r="M34" i="6"/>
  <c r="Z11" i="6"/>
  <c r="N9" i="13"/>
  <c r="T9" i="13" s="1"/>
  <c r="M8" i="13"/>
  <c r="X8" i="13"/>
  <c r="Y9" i="13"/>
  <c r="Y34" i="13"/>
  <c r="Z34" i="13" s="1"/>
  <c r="X33" i="13"/>
  <c r="N33" i="13"/>
  <c r="T33" i="13" s="1"/>
  <c r="M32" i="13"/>
  <c r="X60" i="12"/>
  <c r="Y61" i="12"/>
  <c r="N61" i="12"/>
  <c r="T61" i="12" s="1"/>
  <c r="M60" i="12"/>
  <c r="Z62" i="12"/>
  <c r="X60" i="11"/>
  <c r="Y61" i="11"/>
  <c r="Y9" i="11"/>
  <c r="Z9" i="11" s="1"/>
  <c r="X8" i="11"/>
  <c r="N61" i="11"/>
  <c r="T61" i="11" s="1"/>
  <c r="M60" i="11"/>
  <c r="N8" i="11"/>
  <c r="T8" i="11" s="1"/>
  <c r="M7" i="11"/>
  <c r="Z62" i="11"/>
  <c r="N34" i="10"/>
  <c r="T34" i="10" s="1"/>
  <c r="M33" i="10"/>
  <c r="Y10" i="10"/>
  <c r="X9" i="10"/>
  <c r="N10" i="10"/>
  <c r="T10" i="10" s="1"/>
  <c r="M9" i="10"/>
  <c r="Z11" i="10"/>
  <c r="Y35" i="10"/>
  <c r="Z35" i="10" s="1"/>
  <c r="X34" i="10"/>
  <c r="N59" i="10"/>
  <c r="T59" i="10" s="1"/>
  <c r="M58" i="10"/>
  <c r="X58" i="10"/>
  <c r="Y59" i="10"/>
  <c r="Z11" i="9"/>
  <c r="N33" i="9"/>
  <c r="T33" i="9" s="1"/>
  <c r="M32" i="9"/>
  <c r="Z34" i="9"/>
  <c r="Y10" i="9"/>
  <c r="X9" i="9"/>
  <c r="N10" i="9"/>
  <c r="T10" i="9" s="1"/>
  <c r="M9" i="9"/>
  <c r="Y33" i="9"/>
  <c r="X32" i="9"/>
  <c r="X33" i="8"/>
  <c r="Y34" i="8"/>
  <c r="Z34" i="8" s="1"/>
  <c r="N33" i="8"/>
  <c r="T33" i="8" s="1"/>
  <c r="M32" i="8"/>
  <c r="Y10" i="8"/>
  <c r="Z10" i="8" s="1"/>
  <c r="X9" i="8"/>
  <c r="N61" i="8"/>
  <c r="T61" i="8" s="1"/>
  <c r="M60" i="8"/>
  <c r="N9" i="8"/>
  <c r="T9" i="8" s="1"/>
  <c r="M8" i="8"/>
  <c r="X60" i="8"/>
  <c r="Y61" i="8"/>
  <c r="Z62" i="8"/>
  <c r="X60" i="7"/>
  <c r="Y61" i="7"/>
  <c r="N32" i="7"/>
  <c r="T32" i="7" s="1"/>
  <c r="M31" i="7"/>
  <c r="N61" i="7"/>
  <c r="T61" i="7" s="1"/>
  <c r="M60" i="7"/>
  <c r="N10" i="7"/>
  <c r="T10" i="7" s="1"/>
  <c r="M9" i="7"/>
  <c r="Y10" i="7"/>
  <c r="X9" i="7"/>
  <c r="X31" i="7"/>
  <c r="Y32" i="7"/>
  <c r="Z11" i="7"/>
  <c r="Y10" i="6"/>
  <c r="X9" i="6"/>
  <c r="X60" i="6"/>
  <c r="Y61" i="6"/>
  <c r="N61" i="6"/>
  <c r="T61" i="6" s="1"/>
  <c r="M60" i="6"/>
  <c r="N10" i="6"/>
  <c r="T10" i="6" s="1"/>
  <c r="M9" i="6"/>
  <c r="Z62" i="6"/>
  <c r="X60" i="5"/>
  <c r="Y61" i="5"/>
  <c r="Z61" i="5" s="1"/>
  <c r="Y9" i="5"/>
  <c r="X8" i="5"/>
  <c r="N60" i="5"/>
  <c r="T60" i="5" s="1"/>
  <c r="M59" i="5"/>
  <c r="N33" i="5"/>
  <c r="T33" i="5" s="1"/>
  <c r="M32" i="5"/>
  <c r="N9" i="5"/>
  <c r="T9" i="5" s="1"/>
  <c r="M8" i="5"/>
  <c r="X33" i="5"/>
  <c r="Y34" i="5"/>
  <c r="Z34" i="5" s="1"/>
  <c r="Z10" i="5"/>
  <c r="N30" i="16" l="1"/>
  <c r="T30" i="16" s="1"/>
  <c r="M29" i="16"/>
  <c r="N29" i="16" s="1"/>
  <c r="Z31" i="16"/>
  <c r="X6" i="16"/>
  <c r="Y7" i="16"/>
  <c r="Z7" i="16" s="1"/>
  <c r="N58" i="16"/>
  <c r="T58" i="16" s="1"/>
  <c r="M57" i="16"/>
  <c r="N6" i="16"/>
  <c r="T6" i="16" s="1"/>
  <c r="M5" i="16"/>
  <c r="X58" i="16"/>
  <c r="Y59" i="16"/>
  <c r="Z59" i="16" s="1"/>
  <c r="X30" i="16"/>
  <c r="Y31" i="16"/>
  <c r="N9" i="15"/>
  <c r="T9" i="15" s="1"/>
  <c r="M8" i="15"/>
  <c r="Y9" i="15"/>
  <c r="X8" i="15"/>
  <c r="Z10" i="15"/>
  <c r="X33" i="15"/>
  <c r="Y34" i="15"/>
  <c r="N34" i="15"/>
  <c r="T34" i="15" s="1"/>
  <c r="Z34" i="15" s="1"/>
  <c r="M33" i="15"/>
  <c r="N58" i="15"/>
  <c r="T58" i="15" s="1"/>
  <c r="Z58" i="15" s="1"/>
  <c r="M57" i="15"/>
  <c r="X57" i="15"/>
  <c r="Y58" i="15"/>
  <c r="Z37" i="14"/>
  <c r="Z6" i="14"/>
  <c r="N5" i="14"/>
  <c r="T5" i="14" s="1"/>
  <c r="M4" i="14"/>
  <c r="N4" i="14" s="1"/>
  <c r="Y36" i="14"/>
  <c r="X35" i="14"/>
  <c r="N36" i="14"/>
  <c r="T36" i="14" s="1"/>
  <c r="M35" i="14"/>
  <c r="N61" i="14"/>
  <c r="T61" i="14" s="1"/>
  <c r="M60" i="14"/>
  <c r="Y5" i="14"/>
  <c r="X4" i="14"/>
  <c r="Y4" i="14" s="1"/>
  <c r="F78" i="14" s="1"/>
  <c r="X61" i="14"/>
  <c r="Y62" i="14"/>
  <c r="Z62" i="14" s="1"/>
  <c r="Y60" i="9"/>
  <c r="X59" i="9"/>
  <c r="N60" i="9"/>
  <c r="T60" i="9" s="1"/>
  <c r="M59" i="9"/>
  <c r="Z61" i="9"/>
  <c r="Z60" i="13"/>
  <c r="N59" i="13"/>
  <c r="T59" i="13" s="1"/>
  <c r="M58" i="13"/>
  <c r="Z36" i="11"/>
  <c r="X58" i="13"/>
  <c r="Y59" i="13"/>
  <c r="Z32" i="7"/>
  <c r="X33" i="12"/>
  <c r="Y34" i="12"/>
  <c r="M33" i="12"/>
  <c r="N34" i="12"/>
  <c r="T34" i="12" s="1"/>
  <c r="Z35" i="12"/>
  <c r="Z11" i="12"/>
  <c r="Z61" i="11"/>
  <c r="Z10" i="9"/>
  <c r="Z10" i="6"/>
  <c r="Z61" i="12"/>
  <c r="N10" i="12"/>
  <c r="T10" i="12" s="1"/>
  <c r="M9" i="12"/>
  <c r="Y10" i="12"/>
  <c r="X9" i="12"/>
  <c r="Y35" i="11"/>
  <c r="X34" i="11"/>
  <c r="M34" i="11"/>
  <c r="N35" i="11"/>
  <c r="T35" i="11" s="1"/>
  <c r="Z10" i="7"/>
  <c r="Z61" i="7"/>
  <c r="N34" i="6"/>
  <c r="T34" i="6" s="1"/>
  <c r="M33" i="6"/>
  <c r="X34" i="6"/>
  <c r="Y35" i="6"/>
  <c r="Z35" i="6" s="1"/>
  <c r="Z9" i="5"/>
  <c r="N8" i="13"/>
  <c r="T8" i="13" s="1"/>
  <c r="M7" i="13"/>
  <c r="X7" i="13"/>
  <c r="Y8" i="13"/>
  <c r="Z9" i="13"/>
  <c r="N32" i="13"/>
  <c r="T32" i="13" s="1"/>
  <c r="M31" i="13"/>
  <c r="Y33" i="13"/>
  <c r="Z33" i="13" s="1"/>
  <c r="X32" i="13"/>
  <c r="N60" i="12"/>
  <c r="T60" i="12" s="1"/>
  <c r="M59" i="12"/>
  <c r="X59" i="12"/>
  <c r="Y60" i="12"/>
  <c r="N7" i="11"/>
  <c r="T7" i="11" s="1"/>
  <c r="M6" i="11"/>
  <c r="Y8" i="11"/>
  <c r="Z8" i="11" s="1"/>
  <c r="X7" i="11"/>
  <c r="N60" i="11"/>
  <c r="T60" i="11" s="1"/>
  <c r="M59" i="11"/>
  <c r="X59" i="11"/>
  <c r="Y60" i="11"/>
  <c r="N58" i="10"/>
  <c r="T58" i="10" s="1"/>
  <c r="M57" i="10"/>
  <c r="N33" i="10"/>
  <c r="T33" i="10" s="1"/>
  <c r="M32" i="10"/>
  <c r="Y9" i="10"/>
  <c r="X8" i="10"/>
  <c r="Z59" i="10"/>
  <c r="N9" i="10"/>
  <c r="T9" i="10" s="1"/>
  <c r="M8" i="10"/>
  <c r="X57" i="10"/>
  <c r="Y58" i="10"/>
  <c r="Y34" i="10"/>
  <c r="Z34" i="10" s="1"/>
  <c r="X33" i="10"/>
  <c r="Z10" i="10"/>
  <c r="Y9" i="9"/>
  <c r="X8" i="9"/>
  <c r="Y32" i="9"/>
  <c r="X31" i="9"/>
  <c r="N9" i="9"/>
  <c r="T9" i="9" s="1"/>
  <c r="M8" i="9"/>
  <c r="N32" i="9"/>
  <c r="T32" i="9" s="1"/>
  <c r="M31" i="9"/>
  <c r="Z33" i="9"/>
  <c r="N8" i="8"/>
  <c r="T8" i="8" s="1"/>
  <c r="M7" i="8"/>
  <c r="Y9" i="8"/>
  <c r="Z9" i="8" s="1"/>
  <c r="X8" i="8"/>
  <c r="N60" i="8"/>
  <c r="T60" i="8" s="1"/>
  <c r="M59" i="8"/>
  <c r="X59" i="8"/>
  <c r="Y60" i="8"/>
  <c r="Z61" i="8"/>
  <c r="N32" i="8"/>
  <c r="T32" i="8" s="1"/>
  <c r="M31" i="8"/>
  <c r="X32" i="8"/>
  <c r="Y33" i="8"/>
  <c r="Z33" i="8" s="1"/>
  <c r="N31" i="7"/>
  <c r="T31" i="7" s="1"/>
  <c r="M30" i="7"/>
  <c r="N9" i="7"/>
  <c r="T9" i="7" s="1"/>
  <c r="M8" i="7"/>
  <c r="Y9" i="7"/>
  <c r="X8" i="7"/>
  <c r="N60" i="7"/>
  <c r="T60" i="7" s="1"/>
  <c r="M59" i="7"/>
  <c r="Y31" i="7"/>
  <c r="X30" i="7"/>
  <c r="X59" i="7"/>
  <c r="Y60" i="7"/>
  <c r="N9" i="6"/>
  <c r="T9" i="6" s="1"/>
  <c r="M8" i="6"/>
  <c r="N60" i="6"/>
  <c r="T60" i="6" s="1"/>
  <c r="M59" i="6"/>
  <c r="Y9" i="6"/>
  <c r="X8" i="6"/>
  <c r="Z61" i="6"/>
  <c r="X59" i="6"/>
  <c r="Y60" i="6"/>
  <c r="Y8" i="5"/>
  <c r="X7" i="5"/>
  <c r="N32" i="5"/>
  <c r="T32" i="5" s="1"/>
  <c r="M31" i="5"/>
  <c r="N8" i="5"/>
  <c r="T8" i="5" s="1"/>
  <c r="M7" i="5"/>
  <c r="Y33" i="5"/>
  <c r="Z33" i="5" s="1"/>
  <c r="X32" i="5"/>
  <c r="N59" i="5"/>
  <c r="T59" i="5" s="1"/>
  <c r="M58" i="5"/>
  <c r="X59" i="5"/>
  <c r="Y60" i="5"/>
  <c r="Z60" i="5" s="1"/>
  <c r="N5" i="16" l="1"/>
  <c r="T5" i="16" s="1"/>
  <c r="M4" i="16"/>
  <c r="N4" i="16" s="1"/>
  <c r="X57" i="16"/>
  <c r="Y58" i="16"/>
  <c r="N57" i="16"/>
  <c r="T57" i="16" s="1"/>
  <c r="M56" i="16"/>
  <c r="Z58" i="16"/>
  <c r="Y30" i="16"/>
  <c r="Z30" i="16" s="1"/>
  <c r="X29" i="16"/>
  <c r="Y29" i="16" s="1"/>
  <c r="F79" i="16" s="1"/>
  <c r="Y6" i="16"/>
  <c r="Z6" i="16" s="1"/>
  <c r="X5" i="16"/>
  <c r="E79" i="16"/>
  <c r="T29" i="16"/>
  <c r="Y33" i="15"/>
  <c r="X32" i="15"/>
  <c r="N57" i="15"/>
  <c r="T57" i="15" s="1"/>
  <c r="M56" i="15"/>
  <c r="N33" i="15"/>
  <c r="T33" i="15" s="1"/>
  <c r="Z33" i="15" s="1"/>
  <c r="M32" i="15"/>
  <c r="Y8" i="15"/>
  <c r="X7" i="15"/>
  <c r="X56" i="15"/>
  <c r="Y57" i="15"/>
  <c r="N8" i="15"/>
  <c r="T8" i="15" s="1"/>
  <c r="Z8" i="15" s="1"/>
  <c r="M7" i="15"/>
  <c r="Z9" i="15"/>
  <c r="X60" i="14"/>
  <c r="Y61" i="14"/>
  <c r="Z61" i="14" s="1"/>
  <c r="N35" i="14"/>
  <c r="T35" i="14" s="1"/>
  <c r="M34" i="14"/>
  <c r="Z36" i="14"/>
  <c r="Z5" i="14"/>
  <c r="E78" i="14"/>
  <c r="G78" i="14" s="1"/>
  <c r="T4" i="14"/>
  <c r="Z4" i="14" s="1"/>
  <c r="N60" i="14"/>
  <c r="T60" i="14" s="1"/>
  <c r="M59" i="14"/>
  <c r="Y35" i="14"/>
  <c r="X34" i="14"/>
  <c r="N59" i="9"/>
  <c r="T59" i="9" s="1"/>
  <c r="M58" i="9"/>
  <c r="X58" i="9"/>
  <c r="Y59" i="9"/>
  <c r="Z60" i="9"/>
  <c r="Z34" i="12"/>
  <c r="Z8" i="5"/>
  <c r="X57" i="13"/>
  <c r="Y58" i="13"/>
  <c r="N58" i="13"/>
  <c r="T58" i="13" s="1"/>
  <c r="M57" i="13"/>
  <c r="Z59" i="13"/>
  <c r="N33" i="12"/>
  <c r="T33" i="12" s="1"/>
  <c r="M32" i="12"/>
  <c r="Z9" i="9"/>
  <c r="X32" i="12"/>
  <c r="Y33" i="12"/>
  <c r="Z8" i="13"/>
  <c r="Z35" i="11"/>
  <c r="Z32" i="9"/>
  <c r="Z9" i="7"/>
  <c r="Y9" i="12"/>
  <c r="X8" i="12"/>
  <c r="N9" i="12"/>
  <c r="T9" i="12" s="1"/>
  <c r="M8" i="12"/>
  <c r="Z10" i="12"/>
  <c r="M33" i="11"/>
  <c r="N34" i="11"/>
  <c r="T34" i="11" s="1"/>
  <c r="X33" i="11"/>
  <c r="Y34" i="11"/>
  <c r="Z60" i="11"/>
  <c r="Z9" i="10"/>
  <c r="Z60" i="8"/>
  <c r="M32" i="6"/>
  <c r="N33" i="6"/>
  <c r="T33" i="6" s="1"/>
  <c r="Y34" i="6"/>
  <c r="Z34" i="6" s="1"/>
  <c r="X33" i="6"/>
  <c r="Z9" i="6"/>
  <c r="N31" i="13"/>
  <c r="T31" i="13" s="1"/>
  <c r="M30" i="13"/>
  <c r="X6" i="13"/>
  <c r="Y7" i="13"/>
  <c r="N7" i="13"/>
  <c r="T7" i="13" s="1"/>
  <c r="M6" i="13"/>
  <c r="Y32" i="13"/>
  <c r="Z32" i="13" s="1"/>
  <c r="X31" i="13"/>
  <c r="N59" i="12"/>
  <c r="T59" i="12" s="1"/>
  <c r="M58" i="12"/>
  <c r="X58" i="12"/>
  <c r="Y59" i="12"/>
  <c r="Z60" i="12"/>
  <c r="N59" i="11"/>
  <c r="T59" i="11" s="1"/>
  <c r="M58" i="11"/>
  <c r="Y7" i="11"/>
  <c r="Z7" i="11" s="1"/>
  <c r="X6" i="11"/>
  <c r="N6" i="11"/>
  <c r="T6" i="11" s="1"/>
  <c r="M5" i="11"/>
  <c r="X58" i="11"/>
  <c r="Y59" i="11"/>
  <c r="N57" i="10"/>
  <c r="T57" i="10" s="1"/>
  <c r="M56" i="10"/>
  <c r="N32" i="10"/>
  <c r="T32" i="10" s="1"/>
  <c r="M31" i="10"/>
  <c r="X56" i="10"/>
  <c r="Y57" i="10"/>
  <c r="Y8" i="10"/>
  <c r="X7" i="10"/>
  <c r="Y33" i="10"/>
  <c r="Z33" i="10" s="1"/>
  <c r="X32" i="10"/>
  <c r="N8" i="10"/>
  <c r="T8" i="10" s="1"/>
  <c r="Z8" i="10" s="1"/>
  <c r="M7" i="10"/>
  <c r="Z58" i="10"/>
  <c r="N31" i="9"/>
  <c r="T31" i="9" s="1"/>
  <c r="M30" i="9"/>
  <c r="Y31" i="9"/>
  <c r="X30" i="9"/>
  <c r="Y8" i="9"/>
  <c r="X7" i="9"/>
  <c r="N8" i="9"/>
  <c r="T8" i="9" s="1"/>
  <c r="M7" i="9"/>
  <c r="N59" i="8"/>
  <c r="T59" i="8" s="1"/>
  <c r="M58" i="8"/>
  <c r="N7" i="8"/>
  <c r="T7" i="8" s="1"/>
  <c r="M6" i="8"/>
  <c r="X31" i="8"/>
  <c r="Y32" i="8"/>
  <c r="Z32" i="8" s="1"/>
  <c r="Y8" i="8"/>
  <c r="Z8" i="8" s="1"/>
  <c r="X7" i="8"/>
  <c r="N31" i="8"/>
  <c r="T31" i="8" s="1"/>
  <c r="M30" i="8"/>
  <c r="X58" i="8"/>
  <c r="Y59" i="8"/>
  <c r="N59" i="7"/>
  <c r="T59" i="7" s="1"/>
  <c r="M58" i="7"/>
  <c r="N8" i="7"/>
  <c r="T8" i="7" s="1"/>
  <c r="M7" i="7"/>
  <c r="X58" i="7"/>
  <c r="Y59" i="7"/>
  <c r="Z60" i="7"/>
  <c r="Y30" i="7"/>
  <c r="X29" i="7"/>
  <c r="Y29" i="7" s="1"/>
  <c r="F79" i="7" s="1"/>
  <c r="X7" i="7"/>
  <c r="Y8" i="7"/>
  <c r="N30" i="7"/>
  <c r="T30" i="7" s="1"/>
  <c r="M29" i="7"/>
  <c r="N29" i="7" s="1"/>
  <c r="Z31" i="7"/>
  <c r="N8" i="6"/>
  <c r="T8" i="6" s="1"/>
  <c r="M7" i="6"/>
  <c r="Y8" i="6"/>
  <c r="X7" i="6"/>
  <c r="X58" i="6"/>
  <c r="Y59" i="6"/>
  <c r="N59" i="6"/>
  <c r="T59" i="6" s="1"/>
  <c r="M58" i="6"/>
  <c r="Z60" i="6"/>
  <c r="X58" i="5"/>
  <c r="Y59" i="5"/>
  <c r="Z59" i="5" s="1"/>
  <c r="N31" i="5"/>
  <c r="T31" i="5" s="1"/>
  <c r="M30" i="5"/>
  <c r="Y32" i="5"/>
  <c r="Z32" i="5" s="1"/>
  <c r="X31" i="5"/>
  <c r="N58" i="5"/>
  <c r="T58" i="5" s="1"/>
  <c r="M57" i="5"/>
  <c r="N7" i="5"/>
  <c r="T7" i="5" s="1"/>
  <c r="M6" i="5"/>
  <c r="Y7" i="5"/>
  <c r="X6" i="5"/>
  <c r="Y5" i="16" l="1"/>
  <c r="X4" i="16"/>
  <c r="Y4" i="16" s="1"/>
  <c r="F78" i="16" s="1"/>
  <c r="N56" i="16"/>
  <c r="T56" i="16" s="1"/>
  <c r="M55" i="16"/>
  <c r="X56" i="16"/>
  <c r="Y57" i="16"/>
  <c r="Z57" i="16" s="1"/>
  <c r="Z29" i="16"/>
  <c r="T4" i="16"/>
  <c r="Z4" i="16" s="1"/>
  <c r="E78" i="16"/>
  <c r="G78" i="16" s="1"/>
  <c r="G79" i="16"/>
  <c r="Z5" i="16"/>
  <c r="N32" i="15"/>
  <c r="T32" i="15" s="1"/>
  <c r="M31" i="15"/>
  <c r="X55" i="15"/>
  <c r="Y56" i="15"/>
  <c r="N7" i="15"/>
  <c r="T7" i="15" s="1"/>
  <c r="M6" i="15"/>
  <c r="N56" i="15"/>
  <c r="T56" i="15" s="1"/>
  <c r="Z56" i="15" s="1"/>
  <c r="M55" i="15"/>
  <c r="X6" i="15"/>
  <c r="Y7" i="15"/>
  <c r="Z57" i="15"/>
  <c r="Y32" i="15"/>
  <c r="X31" i="15"/>
  <c r="Z35" i="14"/>
  <c r="Y34" i="14"/>
  <c r="X33" i="14"/>
  <c r="X59" i="14"/>
  <c r="Y60" i="14"/>
  <c r="Z60" i="14" s="1"/>
  <c r="N34" i="14"/>
  <c r="T34" i="14" s="1"/>
  <c r="Z34" i="14" s="1"/>
  <c r="M33" i="14"/>
  <c r="N59" i="14"/>
  <c r="T59" i="14" s="1"/>
  <c r="M58" i="14"/>
  <c r="Y58" i="9"/>
  <c r="X57" i="9"/>
  <c r="M57" i="9"/>
  <c r="N58" i="9"/>
  <c r="T58" i="9" s="1"/>
  <c r="Z59" i="9"/>
  <c r="Z7" i="5"/>
  <c r="Z58" i="13"/>
  <c r="X56" i="13"/>
  <c r="Y57" i="13"/>
  <c r="M56" i="13"/>
  <c r="N57" i="13"/>
  <c r="T57" i="13" s="1"/>
  <c r="X31" i="12"/>
  <c r="Y32" i="12"/>
  <c r="Z8" i="6"/>
  <c r="Z34" i="11"/>
  <c r="M31" i="12"/>
  <c r="N32" i="12"/>
  <c r="T32" i="12" s="1"/>
  <c r="Z33" i="12"/>
  <c r="Z7" i="13"/>
  <c r="Z59" i="11"/>
  <c r="Z59" i="12"/>
  <c r="M7" i="12"/>
  <c r="N8" i="12"/>
  <c r="T8" i="12" s="1"/>
  <c r="Y8" i="12"/>
  <c r="X7" i="12"/>
  <c r="Z9" i="12"/>
  <c r="Y33" i="11"/>
  <c r="X32" i="11"/>
  <c r="N33" i="11"/>
  <c r="T33" i="11" s="1"/>
  <c r="M32" i="11"/>
  <c r="Z8" i="9"/>
  <c r="Z30" i="7"/>
  <c r="Y33" i="6"/>
  <c r="Z33" i="6" s="1"/>
  <c r="X32" i="6"/>
  <c r="M31" i="6"/>
  <c r="N32" i="6"/>
  <c r="T32" i="6" s="1"/>
  <c r="Y31" i="13"/>
  <c r="Z31" i="13" s="1"/>
  <c r="X30" i="13"/>
  <c r="X5" i="13"/>
  <c r="Y6" i="13"/>
  <c r="N30" i="13"/>
  <c r="T30" i="13" s="1"/>
  <c r="M29" i="13"/>
  <c r="N29" i="13" s="1"/>
  <c r="N6" i="13"/>
  <c r="T6" i="13" s="1"/>
  <c r="M5" i="13"/>
  <c r="X57" i="12"/>
  <c r="Y58" i="12"/>
  <c r="N58" i="12"/>
  <c r="T58" i="12" s="1"/>
  <c r="M57" i="12"/>
  <c r="N5" i="11"/>
  <c r="T5" i="11" s="1"/>
  <c r="M4" i="11"/>
  <c r="N4" i="11" s="1"/>
  <c r="X57" i="11"/>
  <c r="Y58" i="11"/>
  <c r="Y6" i="11"/>
  <c r="Z6" i="11" s="1"/>
  <c r="X5" i="11"/>
  <c r="N58" i="11"/>
  <c r="T58" i="11" s="1"/>
  <c r="M57" i="11"/>
  <c r="Y32" i="10"/>
  <c r="Z32" i="10" s="1"/>
  <c r="X31" i="10"/>
  <c r="N56" i="10"/>
  <c r="T56" i="10" s="1"/>
  <c r="M55" i="10"/>
  <c r="X55" i="10"/>
  <c r="Y56" i="10"/>
  <c r="Z57" i="10"/>
  <c r="N7" i="10"/>
  <c r="T7" i="10" s="1"/>
  <c r="M6" i="10"/>
  <c r="X6" i="10"/>
  <c r="Y7" i="10"/>
  <c r="N31" i="10"/>
  <c r="T31" i="10" s="1"/>
  <c r="M30" i="10"/>
  <c r="Z31" i="9"/>
  <c r="Y30" i="9"/>
  <c r="X29" i="9"/>
  <c r="Y29" i="9" s="1"/>
  <c r="F79" i="9" s="1"/>
  <c r="N7" i="9"/>
  <c r="T7" i="9" s="1"/>
  <c r="M6" i="9"/>
  <c r="Y7" i="9"/>
  <c r="X6" i="9"/>
  <c r="N30" i="9"/>
  <c r="T30" i="9" s="1"/>
  <c r="M29" i="9"/>
  <c r="N29" i="9" s="1"/>
  <c r="N30" i="8"/>
  <c r="T30" i="8" s="1"/>
  <c r="M29" i="8"/>
  <c r="N29" i="8" s="1"/>
  <c r="X30" i="8"/>
  <c r="Y31" i="8"/>
  <c r="Z31" i="8" s="1"/>
  <c r="N58" i="8"/>
  <c r="T58" i="8" s="1"/>
  <c r="M57" i="8"/>
  <c r="Y7" i="8"/>
  <c r="Z7" i="8" s="1"/>
  <c r="X6" i="8"/>
  <c r="Z59" i="8"/>
  <c r="X57" i="8"/>
  <c r="Y58" i="8"/>
  <c r="N6" i="8"/>
  <c r="T6" i="8" s="1"/>
  <c r="M5" i="8"/>
  <c r="N7" i="7"/>
  <c r="T7" i="7" s="1"/>
  <c r="M6" i="7"/>
  <c r="Z8" i="7"/>
  <c r="X6" i="7"/>
  <c r="Y7" i="7"/>
  <c r="N58" i="7"/>
  <c r="T58" i="7" s="1"/>
  <c r="M57" i="7"/>
  <c r="E79" i="7"/>
  <c r="G79" i="7" s="1"/>
  <c r="T29" i="7"/>
  <c r="Z29" i="7" s="1"/>
  <c r="X57" i="7"/>
  <c r="Y58" i="7"/>
  <c r="Z59" i="7"/>
  <c r="Y7" i="6"/>
  <c r="X6" i="6"/>
  <c r="N58" i="6"/>
  <c r="T58" i="6" s="1"/>
  <c r="M57" i="6"/>
  <c r="X57" i="6"/>
  <c r="Y58" i="6"/>
  <c r="Z59" i="6"/>
  <c r="N7" i="6"/>
  <c r="T7" i="6" s="1"/>
  <c r="M6" i="6"/>
  <c r="N6" i="5"/>
  <c r="T6" i="5" s="1"/>
  <c r="M5" i="5"/>
  <c r="X30" i="5"/>
  <c r="Y31" i="5"/>
  <c r="Z31" i="5" s="1"/>
  <c r="Y6" i="5"/>
  <c r="X5" i="5"/>
  <c r="X57" i="5"/>
  <c r="Y58" i="5"/>
  <c r="Z58" i="5" s="1"/>
  <c r="N57" i="5"/>
  <c r="T57" i="5" s="1"/>
  <c r="M56" i="5"/>
  <c r="N30" i="5"/>
  <c r="T30" i="5" s="1"/>
  <c r="M29" i="5"/>
  <c r="N29" i="5" s="1"/>
  <c r="X55" i="16" l="1"/>
  <c r="Y56" i="16"/>
  <c r="Z56" i="16" s="1"/>
  <c r="N55" i="16"/>
  <c r="T55" i="16" s="1"/>
  <c r="M54" i="16"/>
  <c r="N54" i="16" s="1"/>
  <c r="N6" i="15"/>
  <c r="T6" i="15" s="1"/>
  <c r="M5" i="15"/>
  <c r="Y6" i="15"/>
  <c r="X5" i="15"/>
  <c r="Z7" i="15"/>
  <c r="N55" i="15"/>
  <c r="T55" i="15" s="1"/>
  <c r="M54" i="15"/>
  <c r="N54" i="15" s="1"/>
  <c r="X54" i="15"/>
  <c r="Y54" i="15" s="1"/>
  <c r="F80" i="15" s="1"/>
  <c r="Y55" i="15"/>
  <c r="N31" i="15"/>
  <c r="T31" i="15" s="1"/>
  <c r="M30" i="15"/>
  <c r="X30" i="15"/>
  <c r="Y31" i="15"/>
  <c r="Z32" i="15"/>
  <c r="N58" i="14"/>
  <c r="T58" i="14" s="1"/>
  <c r="M57" i="14"/>
  <c r="X58" i="14"/>
  <c r="Y59" i="14"/>
  <c r="Z59" i="14" s="1"/>
  <c r="N33" i="14"/>
  <c r="T33" i="14" s="1"/>
  <c r="M32" i="14"/>
  <c r="Y33" i="14"/>
  <c r="X32" i="14"/>
  <c r="M56" i="9"/>
  <c r="N57" i="9"/>
  <c r="T57" i="9" s="1"/>
  <c r="X56" i="9"/>
  <c r="Y57" i="9"/>
  <c r="Z58" i="9"/>
  <c r="Z32" i="12"/>
  <c r="Z57" i="13"/>
  <c r="M55" i="13"/>
  <c r="N56" i="13"/>
  <c r="T56" i="13" s="1"/>
  <c r="X55" i="13"/>
  <c r="Y56" i="13"/>
  <c r="Z58" i="8"/>
  <c r="Z30" i="9"/>
  <c r="Z7" i="9"/>
  <c r="N31" i="12"/>
  <c r="T31" i="12" s="1"/>
  <c r="M30" i="12"/>
  <c r="X30" i="12"/>
  <c r="Y31" i="12"/>
  <c r="Z8" i="12"/>
  <c r="Z58" i="12"/>
  <c r="Y7" i="12"/>
  <c r="X6" i="12"/>
  <c r="M6" i="12"/>
  <c r="N7" i="12"/>
  <c r="T7" i="12" s="1"/>
  <c r="N32" i="11"/>
  <c r="T32" i="11" s="1"/>
  <c r="M31" i="11"/>
  <c r="Y32" i="11"/>
  <c r="X31" i="11"/>
  <c r="Z33" i="11"/>
  <c r="Z56" i="10"/>
  <c r="N31" i="6"/>
  <c r="T31" i="6" s="1"/>
  <c r="M30" i="6"/>
  <c r="X31" i="6"/>
  <c r="Y32" i="6"/>
  <c r="Z32" i="6" s="1"/>
  <c r="Z6" i="5"/>
  <c r="Z6" i="13"/>
  <c r="X4" i="13"/>
  <c r="Y4" i="13" s="1"/>
  <c r="F78" i="13" s="1"/>
  <c r="Y5" i="13"/>
  <c r="E79" i="13"/>
  <c r="T29" i="13"/>
  <c r="Y30" i="13"/>
  <c r="Z30" i="13" s="1"/>
  <c r="X29" i="13"/>
  <c r="Y29" i="13" s="1"/>
  <c r="F79" i="13" s="1"/>
  <c r="N5" i="13"/>
  <c r="T5" i="13" s="1"/>
  <c r="M4" i="13"/>
  <c r="N4" i="13" s="1"/>
  <c r="N57" i="12"/>
  <c r="T57" i="12" s="1"/>
  <c r="M56" i="12"/>
  <c r="X56" i="12"/>
  <c r="Y57" i="12"/>
  <c r="N57" i="11"/>
  <c r="T57" i="11" s="1"/>
  <c r="M56" i="11"/>
  <c r="Z58" i="11"/>
  <c r="X56" i="11"/>
  <c r="Y57" i="11"/>
  <c r="E78" i="11"/>
  <c r="T4" i="11"/>
  <c r="Y5" i="11"/>
  <c r="Z5" i="11" s="1"/>
  <c r="X4" i="11"/>
  <c r="Y4" i="11" s="1"/>
  <c r="F78" i="11" s="1"/>
  <c r="X5" i="10"/>
  <c r="Y6" i="10"/>
  <c r="Y31" i="10"/>
  <c r="X30" i="10"/>
  <c r="N30" i="10"/>
  <c r="T30" i="10" s="1"/>
  <c r="M29" i="10"/>
  <c r="N29" i="10" s="1"/>
  <c r="N6" i="10"/>
  <c r="T6" i="10" s="1"/>
  <c r="M5" i="10"/>
  <c r="X54" i="10"/>
  <c r="Y54" i="10" s="1"/>
  <c r="F80" i="10" s="1"/>
  <c r="Y55" i="10"/>
  <c r="Z31" i="10"/>
  <c r="Z7" i="10"/>
  <c r="N55" i="10"/>
  <c r="T55" i="10" s="1"/>
  <c r="M54" i="10"/>
  <c r="N54" i="10" s="1"/>
  <c r="Y6" i="9"/>
  <c r="X5" i="9"/>
  <c r="E79" i="9"/>
  <c r="G79" i="9" s="1"/>
  <c r="T29" i="9"/>
  <c r="Z29" i="9" s="1"/>
  <c r="N6" i="9"/>
  <c r="T6" i="9" s="1"/>
  <c r="M5" i="9"/>
  <c r="X56" i="8"/>
  <c r="Y57" i="8"/>
  <c r="N57" i="8"/>
  <c r="T57" i="8" s="1"/>
  <c r="M56" i="8"/>
  <c r="N5" i="8"/>
  <c r="T5" i="8" s="1"/>
  <c r="M4" i="8"/>
  <c r="N4" i="8" s="1"/>
  <c r="Y6" i="8"/>
  <c r="Z6" i="8" s="1"/>
  <c r="X5" i="8"/>
  <c r="E79" i="8"/>
  <c r="T29" i="8"/>
  <c r="X29" i="8"/>
  <c r="Y29" i="8" s="1"/>
  <c r="F79" i="8" s="1"/>
  <c r="Y30" i="8"/>
  <c r="Z30" i="8" s="1"/>
  <c r="X5" i="7"/>
  <c r="Y6" i="7"/>
  <c r="N57" i="7"/>
  <c r="T57" i="7" s="1"/>
  <c r="M56" i="7"/>
  <c r="X56" i="7"/>
  <c r="Y57" i="7"/>
  <c r="Z58" i="7"/>
  <c r="N6" i="7"/>
  <c r="T6" i="7" s="1"/>
  <c r="M5" i="7"/>
  <c r="Z7" i="7"/>
  <c r="Y6" i="6"/>
  <c r="X5" i="6"/>
  <c r="X56" i="6"/>
  <c r="Y57" i="6"/>
  <c r="N6" i="6"/>
  <c r="T6" i="6" s="1"/>
  <c r="Z6" i="6" s="1"/>
  <c r="M5" i="6"/>
  <c r="N57" i="6"/>
  <c r="T57" i="6" s="1"/>
  <c r="M56" i="6"/>
  <c r="Z7" i="6"/>
  <c r="Z58" i="6"/>
  <c r="N5" i="5"/>
  <c r="T5" i="5" s="1"/>
  <c r="M4" i="5"/>
  <c r="N4" i="5" s="1"/>
  <c r="E79" i="5"/>
  <c r="T29" i="5"/>
  <c r="N56" i="5"/>
  <c r="T56" i="5" s="1"/>
  <c r="M55" i="5"/>
  <c r="Y5" i="5"/>
  <c r="X4" i="5"/>
  <c r="Y4" i="5" s="1"/>
  <c r="F78" i="5" s="1"/>
  <c r="X56" i="5"/>
  <c r="Y57" i="5"/>
  <c r="Z57" i="5" s="1"/>
  <c r="X29" i="5"/>
  <c r="Y29" i="5" s="1"/>
  <c r="F79" i="5" s="1"/>
  <c r="Y30" i="5"/>
  <c r="Z30" i="5" s="1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Z31" i="15" l="1"/>
  <c r="E80" i="16"/>
  <c r="T54" i="16"/>
  <c r="X54" i="16"/>
  <c r="Y54" i="16" s="1"/>
  <c r="F80" i="16" s="1"/>
  <c r="Y55" i="16"/>
  <c r="Z55" i="16" s="1"/>
  <c r="N30" i="15"/>
  <c r="T30" i="15" s="1"/>
  <c r="M29" i="15"/>
  <c r="N29" i="15" s="1"/>
  <c r="E80" i="15"/>
  <c r="G80" i="15" s="1"/>
  <c r="T54" i="15"/>
  <c r="Z54" i="15" s="1"/>
  <c r="Z55" i="15"/>
  <c r="Y30" i="15"/>
  <c r="X29" i="15"/>
  <c r="Y29" i="15" s="1"/>
  <c r="F79" i="15" s="1"/>
  <c r="Y5" i="15"/>
  <c r="X4" i="15"/>
  <c r="Y4" i="15" s="1"/>
  <c r="F78" i="15" s="1"/>
  <c r="N5" i="15"/>
  <c r="T5" i="15" s="1"/>
  <c r="Z5" i="15" s="1"/>
  <c r="M4" i="15"/>
  <c r="N4" i="15" s="1"/>
  <c r="Z6" i="15"/>
  <c r="X31" i="14"/>
  <c r="Y32" i="14"/>
  <c r="X57" i="14"/>
  <c r="Y58" i="14"/>
  <c r="Z58" i="14" s="1"/>
  <c r="N32" i="14"/>
  <c r="T32" i="14" s="1"/>
  <c r="M31" i="14"/>
  <c r="N57" i="14"/>
  <c r="T57" i="14" s="1"/>
  <c r="M56" i="14"/>
  <c r="Z33" i="14"/>
  <c r="Z57" i="9"/>
  <c r="X55" i="9"/>
  <c r="Y56" i="9"/>
  <c r="N56" i="9"/>
  <c r="T56" i="9" s="1"/>
  <c r="M55" i="9"/>
  <c r="Z32" i="11"/>
  <c r="Z6" i="10"/>
  <c r="Z31" i="12"/>
  <c r="X54" i="13"/>
  <c r="Y54" i="13" s="1"/>
  <c r="F80" i="13" s="1"/>
  <c r="Y55" i="13"/>
  <c r="Z56" i="13"/>
  <c r="N55" i="13"/>
  <c r="T55" i="13" s="1"/>
  <c r="M54" i="13"/>
  <c r="N54" i="13" s="1"/>
  <c r="X29" i="12"/>
  <c r="Y29" i="12" s="1"/>
  <c r="F79" i="12" s="1"/>
  <c r="Y30" i="12"/>
  <c r="N30" i="12"/>
  <c r="T30" i="12" s="1"/>
  <c r="M29" i="12"/>
  <c r="N29" i="12" s="1"/>
  <c r="Z7" i="12"/>
  <c r="Z6" i="7"/>
  <c r="Z57" i="6"/>
  <c r="Z57" i="12"/>
  <c r="N6" i="12"/>
  <c r="T6" i="12" s="1"/>
  <c r="M5" i="12"/>
  <c r="X5" i="12"/>
  <c r="Y6" i="12"/>
  <c r="Y31" i="11"/>
  <c r="X30" i="11"/>
  <c r="N31" i="11"/>
  <c r="T31" i="11" s="1"/>
  <c r="M30" i="11"/>
  <c r="Z55" i="10"/>
  <c r="Z57" i="7"/>
  <c r="X30" i="6"/>
  <c r="Y31" i="6"/>
  <c r="Z31" i="6" s="1"/>
  <c r="N30" i="6"/>
  <c r="T30" i="6" s="1"/>
  <c r="M29" i="6"/>
  <c r="N29" i="6" s="1"/>
  <c r="Z5" i="5"/>
  <c r="Z5" i="13"/>
  <c r="E78" i="13"/>
  <c r="G78" i="13" s="1"/>
  <c r="T4" i="13"/>
  <c r="Z4" i="13" s="1"/>
  <c r="Z29" i="13"/>
  <c r="G79" i="13"/>
  <c r="X55" i="12"/>
  <c r="Y56" i="12"/>
  <c r="N56" i="12"/>
  <c r="T56" i="12" s="1"/>
  <c r="M55" i="12"/>
  <c r="X55" i="11"/>
  <c r="Y56" i="11"/>
  <c r="Z4" i="11"/>
  <c r="G78" i="11"/>
  <c r="N56" i="11"/>
  <c r="T56" i="11" s="1"/>
  <c r="M55" i="11"/>
  <c r="Z57" i="11"/>
  <c r="N5" i="10"/>
  <c r="T5" i="10" s="1"/>
  <c r="M4" i="10"/>
  <c r="N4" i="10" s="1"/>
  <c r="Y30" i="10"/>
  <c r="Z30" i="10" s="1"/>
  <c r="X29" i="10"/>
  <c r="Y29" i="10" s="1"/>
  <c r="F79" i="10" s="1"/>
  <c r="E80" i="10"/>
  <c r="G80" i="10" s="1"/>
  <c r="T54" i="10"/>
  <c r="Z54" i="10" s="1"/>
  <c r="E79" i="10"/>
  <c r="T29" i="10"/>
  <c r="Z29" i="10" s="1"/>
  <c r="Y5" i="10"/>
  <c r="X4" i="10"/>
  <c r="Y4" i="10" s="1"/>
  <c r="F78" i="10" s="1"/>
  <c r="Z6" i="9"/>
  <c r="Y5" i="9"/>
  <c r="X4" i="9"/>
  <c r="Y4" i="9" s="1"/>
  <c r="F78" i="9" s="1"/>
  <c r="N5" i="9"/>
  <c r="T5" i="9" s="1"/>
  <c r="M4" i="9"/>
  <c r="N4" i="9" s="1"/>
  <c r="N56" i="8"/>
  <c r="T56" i="8" s="1"/>
  <c r="M55" i="8"/>
  <c r="Z29" i="8"/>
  <c r="Z57" i="8"/>
  <c r="G79" i="8"/>
  <c r="E78" i="8"/>
  <c r="T4" i="8"/>
  <c r="Y5" i="8"/>
  <c r="Z5" i="8" s="1"/>
  <c r="X4" i="8"/>
  <c r="Y4" i="8" s="1"/>
  <c r="F78" i="8" s="1"/>
  <c r="X55" i="8"/>
  <c r="Y56" i="8"/>
  <c r="N56" i="7"/>
  <c r="T56" i="7" s="1"/>
  <c r="M55" i="7"/>
  <c r="N5" i="7"/>
  <c r="T5" i="7" s="1"/>
  <c r="M4" i="7"/>
  <c r="N4" i="7" s="1"/>
  <c r="Y56" i="7"/>
  <c r="X55" i="7"/>
  <c r="Y5" i="7"/>
  <c r="X4" i="7"/>
  <c r="Y4" i="7" s="1"/>
  <c r="F78" i="7" s="1"/>
  <c r="X55" i="6"/>
  <c r="Y56" i="6"/>
  <c r="Y5" i="6"/>
  <c r="X4" i="6"/>
  <c r="Y4" i="6" s="1"/>
  <c r="F78" i="6" s="1"/>
  <c r="N5" i="6"/>
  <c r="T5" i="6" s="1"/>
  <c r="M4" i="6"/>
  <c r="N4" i="6" s="1"/>
  <c r="N56" i="6"/>
  <c r="T56" i="6" s="1"/>
  <c r="M55" i="6"/>
  <c r="Z29" i="5"/>
  <c r="X55" i="5"/>
  <c r="Y56" i="5"/>
  <c r="Z56" i="5" s="1"/>
  <c r="G79" i="5"/>
  <c r="N55" i="5"/>
  <c r="T55" i="5" s="1"/>
  <c r="M54" i="5"/>
  <c r="N54" i="5" s="1"/>
  <c r="E78" i="5"/>
  <c r="G78" i="5" s="1"/>
  <c r="T4" i="5"/>
  <c r="Z4" i="5" s="1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Z54" i="16" l="1"/>
  <c r="G80" i="16"/>
  <c r="T4" i="15"/>
  <c r="Z4" i="15" s="1"/>
  <c r="E78" i="15"/>
  <c r="G78" i="15" s="1"/>
  <c r="E79" i="15"/>
  <c r="G79" i="15" s="1"/>
  <c r="T29" i="15"/>
  <c r="Z29" i="15" s="1"/>
  <c r="Z30" i="15"/>
  <c r="Z32" i="14"/>
  <c r="N56" i="14"/>
  <c r="T56" i="14" s="1"/>
  <c r="M55" i="14"/>
  <c r="X56" i="14"/>
  <c r="Y57" i="14"/>
  <c r="Z57" i="14" s="1"/>
  <c r="N31" i="14"/>
  <c r="T31" i="14" s="1"/>
  <c r="M30" i="14"/>
  <c r="X30" i="14"/>
  <c r="Y31" i="14"/>
  <c r="Z56" i="9"/>
  <c r="N55" i="9"/>
  <c r="T55" i="9" s="1"/>
  <c r="M54" i="9"/>
  <c r="N54" i="9" s="1"/>
  <c r="Y55" i="9"/>
  <c r="X54" i="9"/>
  <c r="Y54" i="9" s="1"/>
  <c r="F80" i="9" s="1"/>
  <c r="Z30" i="12"/>
  <c r="E80" i="13"/>
  <c r="G80" i="13" s="1"/>
  <c r="T54" i="13"/>
  <c r="Z54" i="13" s="1"/>
  <c r="Z55" i="13"/>
  <c r="E79" i="12"/>
  <c r="G79" i="12" s="1"/>
  <c r="T29" i="12"/>
  <c r="Z29" i="12" s="1"/>
  <c r="Z5" i="7"/>
  <c r="Z5" i="9"/>
  <c r="Z56" i="12"/>
  <c r="X4" i="12"/>
  <c r="Y4" i="12" s="1"/>
  <c r="F78" i="12" s="1"/>
  <c r="Y5" i="12"/>
  <c r="N5" i="12"/>
  <c r="T5" i="12" s="1"/>
  <c r="M4" i="12"/>
  <c r="N4" i="12" s="1"/>
  <c r="Z6" i="12"/>
  <c r="Y30" i="11"/>
  <c r="X29" i="11"/>
  <c r="Y29" i="11" s="1"/>
  <c r="F79" i="11" s="1"/>
  <c r="N30" i="11"/>
  <c r="T30" i="11" s="1"/>
  <c r="M29" i="11"/>
  <c r="N29" i="11" s="1"/>
  <c r="Z31" i="11"/>
  <c r="Z56" i="8"/>
  <c r="E79" i="6"/>
  <c r="T29" i="6"/>
  <c r="X29" i="6"/>
  <c r="Y29" i="6" s="1"/>
  <c r="F79" i="6" s="1"/>
  <c r="Y30" i="6"/>
  <c r="Z30" i="6" s="1"/>
  <c r="Z56" i="6"/>
  <c r="N55" i="12"/>
  <c r="T55" i="12" s="1"/>
  <c r="M54" i="12"/>
  <c r="N54" i="12" s="1"/>
  <c r="X54" i="12"/>
  <c r="Y54" i="12" s="1"/>
  <c r="F80" i="12" s="1"/>
  <c r="Y55" i="12"/>
  <c r="Z56" i="11"/>
  <c r="X54" i="11"/>
  <c r="Y54" i="11" s="1"/>
  <c r="F80" i="11" s="1"/>
  <c r="Y55" i="11"/>
  <c r="N55" i="11"/>
  <c r="T55" i="11" s="1"/>
  <c r="M54" i="11"/>
  <c r="N54" i="11" s="1"/>
  <c r="G79" i="10"/>
  <c r="E78" i="10"/>
  <c r="G78" i="10" s="1"/>
  <c r="T4" i="10"/>
  <c r="Z4" i="10" s="1"/>
  <c r="Z5" i="10"/>
  <c r="E78" i="9"/>
  <c r="G78" i="9" s="1"/>
  <c r="T4" i="9"/>
  <c r="Z4" i="9" s="1"/>
  <c r="Z4" i="8"/>
  <c r="X54" i="8"/>
  <c r="Y54" i="8" s="1"/>
  <c r="F80" i="8" s="1"/>
  <c r="Y55" i="8"/>
  <c r="G78" i="8"/>
  <c r="N55" i="8"/>
  <c r="T55" i="8" s="1"/>
  <c r="M54" i="8"/>
  <c r="N54" i="8" s="1"/>
  <c r="X54" i="7"/>
  <c r="Y54" i="7" s="1"/>
  <c r="F80" i="7" s="1"/>
  <c r="Y55" i="7"/>
  <c r="N55" i="7"/>
  <c r="T55" i="7" s="1"/>
  <c r="M54" i="7"/>
  <c r="N54" i="7" s="1"/>
  <c r="E78" i="7"/>
  <c r="G78" i="7" s="1"/>
  <c r="T4" i="7"/>
  <c r="Z4" i="7" s="1"/>
  <c r="Z56" i="7"/>
  <c r="N55" i="6"/>
  <c r="T55" i="6" s="1"/>
  <c r="M54" i="6"/>
  <c r="N54" i="6" s="1"/>
  <c r="E78" i="6"/>
  <c r="G78" i="6" s="1"/>
  <c r="T4" i="6"/>
  <c r="Z4" i="6" s="1"/>
  <c r="Z5" i="6"/>
  <c r="X54" i="6"/>
  <c r="Y54" i="6" s="1"/>
  <c r="F80" i="6" s="1"/>
  <c r="Y55" i="6"/>
  <c r="E80" i="5"/>
  <c r="T54" i="5"/>
  <c r="X54" i="5"/>
  <c r="Y54" i="5" s="1"/>
  <c r="F80" i="5" s="1"/>
  <c r="Y55" i="5"/>
  <c r="Z55" i="5" s="1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X29" i="14" l="1"/>
  <c r="Y29" i="14" s="1"/>
  <c r="F79" i="14" s="1"/>
  <c r="Y30" i="14"/>
  <c r="X55" i="14"/>
  <c r="Y56" i="14"/>
  <c r="Z56" i="14" s="1"/>
  <c r="N30" i="14"/>
  <c r="T30" i="14" s="1"/>
  <c r="M29" i="14"/>
  <c r="N29" i="14" s="1"/>
  <c r="N55" i="14"/>
  <c r="T55" i="14" s="1"/>
  <c r="M54" i="14"/>
  <c r="N54" i="14" s="1"/>
  <c r="Z31" i="14"/>
  <c r="Z55" i="9"/>
  <c r="T54" i="9"/>
  <c r="Z54" i="9" s="1"/>
  <c r="E80" i="9"/>
  <c r="G80" i="9" s="1"/>
  <c r="Z30" i="11"/>
  <c r="Z5" i="12"/>
  <c r="Z29" i="6"/>
  <c r="G79" i="6"/>
  <c r="E78" i="12"/>
  <c r="G78" i="12" s="1"/>
  <c r="T4" i="12"/>
  <c r="Z4" i="12" s="1"/>
  <c r="T29" i="11"/>
  <c r="Z29" i="11" s="1"/>
  <c r="E79" i="11"/>
  <c r="G79" i="11" s="1"/>
  <c r="Z55" i="7"/>
  <c r="Z55" i="6"/>
  <c r="E80" i="12"/>
  <c r="G80" i="12" s="1"/>
  <c r="T54" i="12"/>
  <c r="Z54" i="12" s="1"/>
  <c r="Z55" i="12"/>
  <c r="Z55" i="11"/>
  <c r="E80" i="11"/>
  <c r="G80" i="11" s="1"/>
  <c r="T54" i="11"/>
  <c r="Z54" i="11" s="1"/>
  <c r="E80" i="8"/>
  <c r="G80" i="8" s="1"/>
  <c r="T54" i="8"/>
  <c r="Z54" i="8" s="1"/>
  <c r="Z55" i="8"/>
  <c r="E80" i="7"/>
  <c r="G80" i="7" s="1"/>
  <c r="T54" i="7"/>
  <c r="Z54" i="7" s="1"/>
  <c r="E80" i="6"/>
  <c r="G80" i="6" s="1"/>
  <c r="T54" i="6"/>
  <c r="Z54" i="6" s="1"/>
  <c r="Z54" i="5"/>
  <c r="G80" i="5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E79" i="14" l="1"/>
  <c r="G79" i="14" s="1"/>
  <c r="T29" i="14"/>
  <c r="Z29" i="14" s="1"/>
  <c r="E80" i="14"/>
  <c r="T54" i="14"/>
  <c r="X54" i="14"/>
  <c r="Y54" i="14" s="1"/>
  <c r="F80" i="14" s="1"/>
  <c r="Y55" i="14"/>
  <c r="Z55" i="14" s="1"/>
  <c r="Z30" i="14"/>
  <c r="K54" i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E48" i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Z54" i="14" l="1"/>
  <c r="G80" i="14"/>
  <c r="R30" i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E23" i="1"/>
  <c r="S29" i="1" l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30" i="1" l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S31" i="1" l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S32" i="1" l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33" i="1" l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S34" i="1" l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35" i="1" l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6" i="1" l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S37" i="1" l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S38" i="1" l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S39" i="1" l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40" i="1" l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41" i="1" l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S42" i="1" l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S43" i="1" l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S44" i="1" l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S45" i="1" l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M71" i="1" l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M70" i="1" l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N70" i="1" l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70" i="1" l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42" i="1" l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T44" i="1" l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Y66" i="1" l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Y40" i="1" l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T41" i="1" l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Y38" i="1" l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X61" i="1" l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X35" i="1" l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Y60" i="1" l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Y34" i="1" l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T35" i="1" l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T34" i="1" l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X55" i="1" l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<sst xmlns="http://schemas.openxmlformats.org/spreadsheetml/2006/main" count="2990" uniqueCount="93">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</sst>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29" x14ac:knownFonts="1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1"/>
      <color rgb="FFFF0000"/>
      <name val="Tahoma"/>
      <family val="2"/>
      <charset val="22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167" fontId="26" fillId="0" borderId="0" xfId="0" applyNumberFormat="1" applyFont="1"/>
    <xf numFmtId="0" fontId="27" fillId="0" borderId="0" xfId="0" applyFont="1" applyAlignment="1">
      <alignment wrapText="1"/>
    </xf>
    <xf numFmtId="3" fontId="27" fillId="0" borderId="0" xfId="0" applyNumberFormat="1" applyFont="1" applyAlignment="1">
      <alignment wrapText="1"/>
    </xf>
    <xf numFmtId="3" fontId="27" fillId="0" borderId="3" xfId="0" applyNumberFormat="1" applyFont="1" applyBorder="1"/>
    <xf numFmtId="0" fontId="23" fillId="0" borderId="3" xfId="0" applyFont="1" applyBorder="1"/>
    <xf numFmtId="166" fontId="28" fillId="0" borderId="0" xfId="2" applyNumberFormat="1" applyFont="1"/>
    <xf numFmtId="0" fontId="6" fillId="8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8" fillId="6" borderId="4" xfId="0" applyFont="1" applyFill="1" applyBorder="1" applyAlignment="1">
      <alignment horizont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cintosh\Downloads\LE&amp;HALE\Q_udpop_all_range85+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MP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topLeftCell="A54" zoomScale="80" zoomScaleNormal="80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156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7458192.1299623726</v>
      </c>
      <c r="N4" s="32">
        <f>M4/J4</f>
        <v>74.58192129962373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74.58192129962373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6732281.7429983327</v>
      </c>
      <c r="Y4" s="40">
        <f>X4/R4</f>
        <v>67.322817429983331</v>
      </c>
      <c r="Z4" s="36">
        <f>T4-Y4</f>
        <v>7.2591038696403984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631</v>
      </c>
      <c r="E5" s="51">
        <v>2</v>
      </c>
      <c r="F5" s="3">
        <f t="shared" ref="F5:F22" si="5">E5/D5</f>
        <v>3.1695721077654518E-3</v>
      </c>
      <c r="G5" s="2">
        <v>0.4</v>
      </c>
      <c r="H5" s="3">
        <f t="shared" ref="H5:H21" si="6">C5*F5/(1+(1-G5)*C5*F5)</f>
        <v>1.2582573136206355E-2</v>
      </c>
      <c r="I5" s="3">
        <f t="shared" ref="I5:I22" si="7">1-H5</f>
        <v>0.98741742686379363</v>
      </c>
      <c r="J5" s="5">
        <f>I4*J4</f>
        <v>100000</v>
      </c>
      <c r="K5" s="5">
        <f t="shared" ref="K5:K22" si="8">J5*H5</f>
        <v>1258.2573136206354</v>
      </c>
      <c r="L5" s="5">
        <f t="shared" ref="L5:L21" si="9">C5*(J6+G5*K5)</f>
        <v>396980.18244731048</v>
      </c>
      <c r="M5" s="5">
        <f t="shared" si="0"/>
        <v>7358192.1299623726</v>
      </c>
      <c r="N5" s="33">
        <f t="shared" ref="N5:N22" si="10">M5/J5</f>
        <v>73.58192129962373</v>
      </c>
      <c r="O5" s="4"/>
      <c r="Q5" s="27" t="s">
        <v>36</v>
      </c>
      <c r="R5" s="29">
        <f t="shared" si="1"/>
        <v>100000</v>
      </c>
      <c r="S5" s="29">
        <f t="shared" si="2"/>
        <v>396980.18244731048</v>
      </c>
      <c r="T5" s="35">
        <f t="shared" si="3"/>
        <v>73.58192129962373</v>
      </c>
      <c r="U5" s="42">
        <v>0.96680194174873568</v>
      </c>
      <c r="V5" s="43">
        <f>1-U5</f>
        <v>3.3198058251264317E-2</v>
      </c>
      <c r="W5" s="29">
        <f t="shared" ref="W5:W22" si="11">S5*U5</f>
        <v>383801.21122582711</v>
      </c>
      <c r="X5" s="29">
        <f t="shared" si="4"/>
        <v>6635601.5488234591</v>
      </c>
      <c r="Y5" s="35">
        <f t="shared" ref="Y5:Y22" si="12">X5/R5</f>
        <v>66.35601548823459</v>
      </c>
      <c r="Z5" s="36">
        <f t="shared" ref="Z5:Z22" si="13">T5-Y5</f>
        <v>7.2259058113891399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859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98741.742686379366</v>
      </c>
      <c r="K6" s="5">
        <f t="shared" si="8"/>
        <v>0</v>
      </c>
      <c r="L6" s="5">
        <f t="shared" si="9"/>
        <v>493708.71343189682</v>
      </c>
      <c r="M6" s="5">
        <f t="shared" si="0"/>
        <v>6961211.9475150621</v>
      </c>
      <c r="N6" s="33">
        <f t="shared" si="10"/>
        <v>70.499180570724377</v>
      </c>
      <c r="O6" s="4"/>
      <c r="Q6" s="27" t="s">
        <v>38</v>
      </c>
      <c r="R6" s="29">
        <f t="shared" si="1"/>
        <v>98741.742686379366</v>
      </c>
      <c r="S6" s="29">
        <f t="shared" si="2"/>
        <v>493708.71343189682</v>
      </c>
      <c r="T6" s="35">
        <f t="shared" si="3"/>
        <v>70.499180570724377</v>
      </c>
      <c r="U6" s="42">
        <v>0.96680194174873568</v>
      </c>
      <c r="V6" s="43">
        <f>1-U6</f>
        <v>3.3198058251264317E-2</v>
      </c>
      <c r="W6" s="29">
        <f t="shared" si="11"/>
        <v>477318.54280422797</v>
      </c>
      <c r="X6" s="29">
        <f t="shared" si="4"/>
        <v>6251800.3375976318</v>
      </c>
      <c r="Y6" s="35">
        <f t="shared" si="12"/>
        <v>63.314664776116189</v>
      </c>
      <c r="Z6" s="36">
        <f t="shared" si="13"/>
        <v>7.1845157946081883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823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98741.742686379366</v>
      </c>
      <c r="K7" s="5">
        <f t="shared" si="8"/>
        <v>0</v>
      </c>
      <c r="L7" s="5">
        <f t="shared" si="9"/>
        <v>493708.71343189682</v>
      </c>
      <c r="M7" s="5">
        <f t="shared" si="0"/>
        <v>6467503.2340831654</v>
      </c>
      <c r="N7" s="33">
        <f t="shared" si="10"/>
        <v>65.499180570724377</v>
      </c>
      <c r="O7" s="4"/>
      <c r="Q7" s="27" t="s">
        <v>40</v>
      </c>
      <c r="R7" s="29">
        <f t="shared" si="1"/>
        <v>98741.742686379366</v>
      </c>
      <c r="S7" s="29">
        <f t="shared" si="2"/>
        <v>493708.71343189682</v>
      </c>
      <c r="T7" s="35">
        <f t="shared" si="3"/>
        <v>65.499180570724377</v>
      </c>
      <c r="U7" s="42">
        <v>0.96680194174873568</v>
      </c>
      <c r="V7" s="43">
        <f>1-U7</f>
        <v>3.3198058251264317E-2</v>
      </c>
      <c r="W7" s="29">
        <f t="shared" si="11"/>
        <v>477318.54280422797</v>
      </c>
      <c r="X7" s="29">
        <f t="shared" si="4"/>
        <v>5774481.7947934037</v>
      </c>
      <c r="Y7" s="35">
        <f t="shared" si="12"/>
        <v>58.48065506737251</v>
      </c>
      <c r="Z7" s="36">
        <f t="shared" si="13"/>
        <v>7.0185255033518672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1042</v>
      </c>
      <c r="E8" s="51">
        <v>3</v>
      </c>
      <c r="F8" s="3">
        <f t="shared" si="5"/>
        <v>2.8790786948176585E-3</v>
      </c>
      <c r="G8" s="2">
        <v>0.5</v>
      </c>
      <c r="H8" s="3">
        <f t="shared" si="6"/>
        <v>1.4292520247737018E-2</v>
      </c>
      <c r="I8" s="3">
        <f t="shared" si="7"/>
        <v>0.98570747975226303</v>
      </c>
      <c r="J8" s="5">
        <f t="shared" si="14"/>
        <v>98741.742686379366</v>
      </c>
      <c r="K8" s="5">
        <f t="shared" si="8"/>
        <v>1411.2683566419157</v>
      </c>
      <c r="L8" s="5">
        <f t="shared" si="9"/>
        <v>490180.54254029208</v>
      </c>
      <c r="M8" s="5">
        <f t="shared" si="0"/>
        <v>5973794.5206512688</v>
      </c>
      <c r="N8" s="33">
        <f t="shared" si="10"/>
        <v>60.499180570724384</v>
      </c>
      <c r="O8" s="4"/>
      <c r="Q8" s="27" t="s">
        <v>42</v>
      </c>
      <c r="R8" s="29">
        <f t="shared" si="1"/>
        <v>98741.742686379366</v>
      </c>
      <c r="S8" s="29">
        <f t="shared" si="2"/>
        <v>490180.54254029208</v>
      </c>
      <c r="T8" s="35">
        <f t="shared" si="3"/>
        <v>60.499180570724384</v>
      </c>
      <c r="U8" s="42">
        <v>0.96680194174873568</v>
      </c>
      <c r="V8" s="43">
        <f>1-U8</f>
        <v>3.3198058251264317E-2</v>
      </c>
      <c r="W8" s="29">
        <f t="shared" si="11"/>
        <v>473907.50033540314</v>
      </c>
      <c r="X8" s="29">
        <f t="shared" si="4"/>
        <v>5297163.2519891756</v>
      </c>
      <c r="Y8" s="35">
        <f t="shared" si="12"/>
        <v>53.646645358628824</v>
      </c>
      <c r="Z8" s="36">
        <f t="shared" si="13"/>
        <v>6.8525352120955603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1036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97330.474329737452</v>
      </c>
      <c r="K9" s="5">
        <f t="shared" si="8"/>
        <v>0</v>
      </c>
      <c r="L9" s="5">
        <f t="shared" si="9"/>
        <v>486652.37164868729</v>
      </c>
      <c r="M9" s="5">
        <f t="shared" si="0"/>
        <v>5483613.9781109765</v>
      </c>
      <c r="N9" s="33">
        <f t="shared" si="10"/>
        <v>56.340154672764847</v>
      </c>
      <c r="O9" s="4"/>
      <c r="Q9" s="27" t="s">
        <v>44</v>
      </c>
      <c r="R9" s="29">
        <f t="shared" si="1"/>
        <v>97330.474329737452</v>
      </c>
      <c r="S9" s="29">
        <f t="shared" si="2"/>
        <v>486652.37164868729</v>
      </c>
      <c r="T9" s="35">
        <f t="shared" si="3"/>
        <v>56.340154672764847</v>
      </c>
      <c r="U9" s="42">
        <v>0.9555940589531835</v>
      </c>
      <c r="V9" s="43">
        <f t="shared" ref="V9:V22" si="15">1-U9</f>
        <v>4.4405941046816499E-2</v>
      </c>
      <c r="W9" s="29">
        <f t="shared" si="11"/>
        <v>465042.11512296222</v>
      </c>
      <c r="X9" s="29">
        <f t="shared" si="4"/>
        <v>4823255.7516537728</v>
      </c>
      <c r="Y9" s="35">
        <f t="shared" si="12"/>
        <v>49.555453056906764</v>
      </c>
      <c r="Z9" s="36">
        <f t="shared" si="13"/>
        <v>6.7847016158580828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1018</v>
      </c>
      <c r="E10" s="51">
        <v>0</v>
      </c>
      <c r="F10" s="3">
        <f t="shared" si="5"/>
        <v>0</v>
      </c>
      <c r="G10" s="2">
        <v>0.5</v>
      </c>
      <c r="H10" s="3">
        <f t="shared" si="6"/>
        <v>0</v>
      </c>
      <c r="I10" s="3">
        <f t="shared" si="7"/>
        <v>1</v>
      </c>
      <c r="J10" s="5">
        <f t="shared" si="14"/>
        <v>97330.474329737452</v>
      </c>
      <c r="K10" s="5">
        <f t="shared" si="8"/>
        <v>0</v>
      </c>
      <c r="L10" s="5">
        <f t="shared" si="9"/>
        <v>486652.37164868729</v>
      </c>
      <c r="M10" s="5">
        <f t="shared" si="0"/>
        <v>4996961.6064622896</v>
      </c>
      <c r="N10" s="33">
        <f t="shared" si="10"/>
        <v>51.340154672764854</v>
      </c>
      <c r="O10" s="4"/>
      <c r="Q10" s="27" t="s">
        <v>46</v>
      </c>
      <c r="R10" s="29">
        <f t="shared" si="1"/>
        <v>97330.474329737452</v>
      </c>
      <c r="S10" s="29">
        <f t="shared" si="2"/>
        <v>486652.37164868729</v>
      </c>
      <c r="T10" s="35">
        <f t="shared" si="3"/>
        <v>51.340154672764854</v>
      </c>
      <c r="U10" s="42">
        <v>0.96363095511775332</v>
      </c>
      <c r="V10" s="43">
        <f t="shared" si="15"/>
        <v>3.6369044882246682E-2</v>
      </c>
      <c r="W10" s="29">
        <f t="shared" si="11"/>
        <v>468953.28970214439</v>
      </c>
      <c r="X10" s="29">
        <f t="shared" si="4"/>
        <v>4358213.636530811</v>
      </c>
      <c r="Y10" s="35">
        <f t="shared" si="12"/>
        <v>44.777482762140849</v>
      </c>
      <c r="Z10" s="36">
        <f t="shared" si="13"/>
        <v>6.5626719106240046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1055</v>
      </c>
      <c r="E11" s="51">
        <v>1</v>
      </c>
      <c r="F11" s="3">
        <f t="shared" si="5"/>
        <v>9.4786729857819908E-4</v>
      </c>
      <c r="G11" s="2">
        <v>0.5</v>
      </c>
      <c r="H11" s="3">
        <f t="shared" si="6"/>
        <v>4.7281323877068557E-3</v>
      </c>
      <c r="I11" s="3">
        <f t="shared" si="7"/>
        <v>0.99527186761229314</v>
      </c>
      <c r="J11" s="5">
        <f t="shared" si="14"/>
        <v>97330.474329737452</v>
      </c>
      <c r="K11" s="5">
        <f t="shared" si="8"/>
        <v>460.19136798930236</v>
      </c>
      <c r="L11" s="5">
        <f t="shared" si="9"/>
        <v>485501.89322871395</v>
      </c>
      <c r="M11" s="5">
        <f t="shared" si="0"/>
        <v>4510309.2348136026</v>
      </c>
      <c r="N11" s="33">
        <f t="shared" si="10"/>
        <v>46.340154672764854</v>
      </c>
      <c r="O11" s="4"/>
      <c r="Q11" s="27" t="s">
        <v>48</v>
      </c>
      <c r="R11" s="29">
        <f t="shared" si="1"/>
        <v>97330.474329737452</v>
      </c>
      <c r="S11" s="29">
        <f t="shared" si="2"/>
        <v>485501.89322871395</v>
      </c>
      <c r="T11" s="35">
        <f t="shared" si="3"/>
        <v>46.340154672764854</v>
      </c>
      <c r="U11" s="42">
        <v>0.96005435016735896</v>
      </c>
      <c r="V11" s="43">
        <f t="shared" si="15"/>
        <v>3.9945649832641039E-2</v>
      </c>
      <c r="W11" s="29">
        <f t="shared" si="11"/>
        <v>466108.20460871549</v>
      </c>
      <c r="X11" s="29">
        <f t="shared" si="4"/>
        <v>3889260.346828667</v>
      </c>
      <c r="Y11" s="35">
        <f t="shared" si="12"/>
        <v>39.959327986552083</v>
      </c>
      <c r="Z11" s="36">
        <f t="shared" si="13"/>
        <v>6.3808266862127709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1170</v>
      </c>
      <c r="E12" s="51">
        <v>2</v>
      </c>
      <c r="F12" s="3">
        <f t="shared" si="5"/>
        <v>1.7094017094017094E-3</v>
      </c>
      <c r="G12" s="2">
        <v>0.5</v>
      </c>
      <c r="H12" s="3">
        <f t="shared" si="6"/>
        <v>8.5106382978723406E-3</v>
      </c>
      <c r="I12" s="3">
        <f t="shared" si="7"/>
        <v>0.99148936170212765</v>
      </c>
      <c r="J12" s="5">
        <f t="shared" si="14"/>
        <v>96870.282961748147</v>
      </c>
      <c r="K12" s="5">
        <f t="shared" si="8"/>
        <v>824.4279400999842</v>
      </c>
      <c r="L12" s="5">
        <f t="shared" si="9"/>
        <v>482290.34495849081</v>
      </c>
      <c r="M12" s="5">
        <f t="shared" si="0"/>
        <v>4024807.3415848883</v>
      </c>
      <c r="N12" s="33">
        <f t="shared" si="10"/>
        <v>41.548421440806493</v>
      </c>
      <c r="O12" s="4"/>
      <c r="Q12" s="27" t="s">
        <v>50</v>
      </c>
      <c r="R12" s="29">
        <f t="shared" si="1"/>
        <v>96870.282961748147</v>
      </c>
      <c r="S12" s="29">
        <f t="shared" si="2"/>
        <v>482290.34495849081</v>
      </c>
      <c r="T12" s="35">
        <f t="shared" si="3"/>
        <v>41.548421440806493</v>
      </c>
      <c r="U12" s="42">
        <v>0.94127750867207383</v>
      </c>
      <c r="V12" s="43">
        <f t="shared" si="15"/>
        <v>5.8722491327926174E-2</v>
      </c>
      <c r="W12" s="29">
        <f t="shared" si="11"/>
        <v>453969.05435912329</v>
      </c>
      <c r="X12" s="29">
        <f t="shared" si="4"/>
        <v>3423152.1422199514</v>
      </c>
      <c r="Y12" s="35">
        <f t="shared" si="12"/>
        <v>35.337484701801436</v>
      </c>
      <c r="Z12" s="36">
        <f t="shared" si="13"/>
        <v>6.2109367390050565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1182</v>
      </c>
      <c r="E13" s="51">
        <v>4</v>
      </c>
      <c r="F13" s="3">
        <f t="shared" si="5"/>
        <v>3.3840947546531302E-3</v>
      </c>
      <c r="G13" s="2">
        <v>0.5</v>
      </c>
      <c r="H13" s="3">
        <f t="shared" si="6"/>
        <v>1.6778523489932886E-2</v>
      </c>
      <c r="I13" s="3">
        <f t="shared" si="7"/>
        <v>0.98322147651006708</v>
      </c>
      <c r="J13" s="5">
        <f t="shared" si="14"/>
        <v>96045.855021648167</v>
      </c>
      <c r="K13" s="5">
        <f t="shared" si="8"/>
        <v>1611.5076345914122</v>
      </c>
      <c r="L13" s="5">
        <f t="shared" si="9"/>
        <v>476200.50602176227</v>
      </c>
      <c r="M13" s="5">
        <f t="shared" si="0"/>
        <v>3542516.9966263976</v>
      </c>
      <c r="N13" s="33">
        <f t="shared" si="10"/>
        <v>36.883601023989378</v>
      </c>
      <c r="O13" s="4"/>
      <c r="Q13" s="27" t="s">
        <v>52</v>
      </c>
      <c r="R13" s="29">
        <f t="shared" si="1"/>
        <v>96045.855021648167</v>
      </c>
      <c r="S13" s="29">
        <f t="shared" si="2"/>
        <v>476200.50602176227</v>
      </c>
      <c r="T13" s="35">
        <f t="shared" si="3"/>
        <v>36.883601023989378</v>
      </c>
      <c r="U13" s="42">
        <v>0.95386474178345915</v>
      </c>
      <c r="V13" s="43">
        <f t="shared" si="15"/>
        <v>4.6135258216540853E-2</v>
      </c>
      <c r="W13" s="29">
        <f t="shared" si="11"/>
        <v>454230.87271360087</v>
      </c>
      <c r="X13" s="29">
        <f t="shared" si="4"/>
        <v>2969183.0878608283</v>
      </c>
      <c r="Y13" s="35">
        <f t="shared" si="12"/>
        <v>30.914224119214641</v>
      </c>
      <c r="Z13" s="36">
        <f t="shared" si="13"/>
        <v>5.9693769047747374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1070</v>
      </c>
      <c r="E14" s="51">
        <v>3</v>
      </c>
      <c r="F14" s="3">
        <f t="shared" si="5"/>
        <v>2.8037383177570091E-3</v>
      </c>
      <c r="G14" s="2">
        <v>0.5</v>
      </c>
      <c r="H14" s="3">
        <f t="shared" si="6"/>
        <v>1.3921113689095125E-2</v>
      </c>
      <c r="I14" s="3">
        <f t="shared" si="7"/>
        <v>0.9860788863109049</v>
      </c>
      <c r="J14" s="5">
        <f t="shared" si="14"/>
        <v>94434.347387056754</v>
      </c>
      <c r="K14" s="5">
        <f t="shared" si="8"/>
        <v>1314.6312861307204</v>
      </c>
      <c r="L14" s="5">
        <f t="shared" si="9"/>
        <v>468885.15871995699</v>
      </c>
      <c r="M14" s="5">
        <f t="shared" si="0"/>
        <v>3066316.4906046353</v>
      </c>
      <c r="N14" s="33">
        <f t="shared" si="10"/>
        <v>32.470351894705921</v>
      </c>
      <c r="O14" s="4"/>
      <c r="Q14" s="27" t="s">
        <v>54</v>
      </c>
      <c r="R14" s="29">
        <f t="shared" si="1"/>
        <v>94434.347387056754</v>
      </c>
      <c r="S14" s="29">
        <f t="shared" si="2"/>
        <v>468885.15871995699</v>
      </c>
      <c r="T14" s="35">
        <f t="shared" si="3"/>
        <v>32.470351894705921</v>
      </c>
      <c r="U14" s="42">
        <v>0.94210046609890041</v>
      </c>
      <c r="V14" s="43">
        <f t="shared" si="15"/>
        <v>5.7899533901099587E-2</v>
      </c>
      <c r="W14" s="29">
        <f t="shared" si="11"/>
        <v>441736.92657692835</v>
      </c>
      <c r="X14" s="29">
        <f t="shared" si="4"/>
        <v>2514952.2151472275</v>
      </c>
      <c r="Y14" s="35">
        <f t="shared" si="12"/>
        <v>26.631753008672021</v>
      </c>
      <c r="Z14" s="36">
        <f t="shared" si="13"/>
        <v>5.8385988860338998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776</v>
      </c>
      <c r="E15" s="51">
        <v>6</v>
      </c>
      <c r="F15" s="3">
        <f t="shared" si="5"/>
        <v>7.7319587628865982E-3</v>
      </c>
      <c r="G15" s="2">
        <v>0.5</v>
      </c>
      <c r="H15" s="3">
        <f t="shared" si="6"/>
        <v>3.7926675094816689E-2</v>
      </c>
      <c r="I15" s="3">
        <f t="shared" si="7"/>
        <v>0.96207332490518327</v>
      </c>
      <c r="J15" s="5">
        <f t="shared" si="14"/>
        <v>93119.716100926031</v>
      </c>
      <c r="K15" s="5">
        <f t="shared" si="8"/>
        <v>3531.7212174813922</v>
      </c>
      <c r="L15" s="5">
        <f t="shared" si="9"/>
        <v>456769.27746092668</v>
      </c>
      <c r="M15" s="5">
        <f t="shared" si="0"/>
        <v>2597431.3318846785</v>
      </c>
      <c r="N15" s="33">
        <f t="shared" si="10"/>
        <v>27.893462744984124</v>
      </c>
      <c r="O15" s="4"/>
      <c r="Q15" s="27" t="s">
        <v>56</v>
      </c>
      <c r="R15" s="29">
        <f t="shared" si="1"/>
        <v>93119.716100926031</v>
      </c>
      <c r="S15" s="29">
        <f t="shared" si="2"/>
        <v>456769.27746092668</v>
      </c>
      <c r="T15" s="35">
        <f t="shared" si="3"/>
        <v>27.893462744984124</v>
      </c>
      <c r="U15" s="42">
        <v>0.91645683631107144</v>
      </c>
      <c r="V15" s="43">
        <f t="shared" si="15"/>
        <v>8.3543163688928557E-2</v>
      </c>
      <c r="W15" s="29">
        <f t="shared" si="11"/>
        <v>418609.32694593485</v>
      </c>
      <c r="X15" s="29">
        <f t="shared" si="4"/>
        <v>2073215.288570299</v>
      </c>
      <c r="Y15" s="35">
        <f t="shared" si="12"/>
        <v>22.263977763025867</v>
      </c>
      <c r="Z15" s="36">
        <f t="shared" si="13"/>
        <v>5.6294849819582566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607</v>
      </c>
      <c r="E16" s="51">
        <v>9</v>
      </c>
      <c r="F16" s="3">
        <f t="shared" si="5"/>
        <v>1.4827018121911038E-2</v>
      </c>
      <c r="G16" s="2">
        <v>0.5</v>
      </c>
      <c r="H16" s="3">
        <f t="shared" si="6"/>
        <v>7.1485305798252588E-2</v>
      </c>
      <c r="I16" s="3">
        <f t="shared" si="7"/>
        <v>0.92851469420174737</v>
      </c>
      <c r="J16" s="5">
        <f t="shared" si="14"/>
        <v>89587.99488344464</v>
      </c>
      <c r="K16" s="5">
        <f t="shared" si="8"/>
        <v>6404.2252100953283</v>
      </c>
      <c r="L16" s="5">
        <f t="shared" si="9"/>
        <v>431929.41139198485</v>
      </c>
      <c r="M16" s="5">
        <f t="shared" si="0"/>
        <v>2140662.0544237518</v>
      </c>
      <c r="N16" s="33">
        <f t="shared" si="10"/>
        <v>23.894519094983497</v>
      </c>
      <c r="O16" s="4"/>
      <c r="Q16" s="27" t="s">
        <v>58</v>
      </c>
      <c r="R16" s="29">
        <f t="shared" si="1"/>
        <v>89587.99488344464</v>
      </c>
      <c r="S16" s="29">
        <f t="shared" si="2"/>
        <v>431929.41139198485</v>
      </c>
      <c r="T16" s="35">
        <f t="shared" si="3"/>
        <v>23.894519094983497</v>
      </c>
      <c r="U16" s="42">
        <v>0.8859396016463057</v>
      </c>
      <c r="V16" s="43">
        <f t="shared" si="15"/>
        <v>0.1140603983536943</v>
      </c>
      <c r="W16" s="29">
        <f t="shared" si="11"/>
        <v>382663.37066793838</v>
      </c>
      <c r="X16" s="29">
        <f t="shared" si="4"/>
        <v>1654605.9616243641</v>
      </c>
      <c r="Y16" s="35">
        <f t="shared" si="12"/>
        <v>18.46905898247898</v>
      </c>
      <c r="Z16" s="36">
        <f t="shared" si="13"/>
        <v>5.425460112504517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495</v>
      </c>
      <c r="E17" s="51">
        <v>17</v>
      </c>
      <c r="F17" s="3">
        <f t="shared" si="5"/>
        <v>3.4343434343434343E-2</v>
      </c>
      <c r="G17" s="2">
        <v>0.5</v>
      </c>
      <c r="H17" s="3">
        <f t="shared" si="6"/>
        <v>0.15813953488372093</v>
      </c>
      <c r="I17" s="3">
        <f t="shared" si="7"/>
        <v>0.8418604651162791</v>
      </c>
      <c r="J17" s="5">
        <f t="shared" si="14"/>
        <v>83183.769673349307</v>
      </c>
      <c r="K17" s="5">
        <f t="shared" si="8"/>
        <v>13154.64264601803</v>
      </c>
      <c r="L17" s="5">
        <f t="shared" si="9"/>
        <v>383032.24175170151</v>
      </c>
      <c r="M17" s="5">
        <f t="shared" si="0"/>
        <v>1708732.6430317671</v>
      </c>
      <c r="N17" s="33">
        <f t="shared" si="10"/>
        <v>20.541659145067772</v>
      </c>
      <c r="O17" s="4"/>
      <c r="Q17" s="27" t="s">
        <v>60</v>
      </c>
      <c r="R17" s="29">
        <f t="shared" si="1"/>
        <v>83183.769673349307</v>
      </c>
      <c r="S17" s="29">
        <f t="shared" si="2"/>
        <v>383032.24175170151</v>
      </c>
      <c r="T17" s="35">
        <f t="shared" si="3"/>
        <v>20.541659145067772</v>
      </c>
      <c r="U17" s="42">
        <v>0.85631920960893304</v>
      </c>
      <c r="V17" s="43">
        <f t="shared" si="15"/>
        <v>0.14368079039106696</v>
      </c>
      <c r="W17" s="29">
        <f t="shared" si="11"/>
        <v>327997.86651155481</v>
      </c>
      <c r="X17" s="29">
        <f t="shared" si="4"/>
        <v>1271942.5909564258</v>
      </c>
      <c r="Y17" s="35">
        <f t="shared" si="12"/>
        <v>15.290754385755314</v>
      </c>
      <c r="Z17" s="36">
        <f t="shared" si="13"/>
        <v>5.2509047593124585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332</v>
      </c>
      <c r="E18" s="51">
        <v>12</v>
      </c>
      <c r="F18" s="3">
        <f t="shared" si="5"/>
        <v>3.614457831325301E-2</v>
      </c>
      <c r="G18" s="2">
        <v>0.5</v>
      </c>
      <c r="H18" s="3">
        <f t="shared" si="6"/>
        <v>0.16574585635359115</v>
      </c>
      <c r="I18" s="3">
        <f t="shared" si="7"/>
        <v>0.83425414364640882</v>
      </c>
      <c r="J18" s="5">
        <f t="shared" si="14"/>
        <v>70029.127027331284</v>
      </c>
      <c r="K18" s="5">
        <f t="shared" si="8"/>
        <v>11607.037628839438</v>
      </c>
      <c r="L18" s="5">
        <f t="shared" si="9"/>
        <v>321128.04106455779</v>
      </c>
      <c r="M18" s="5">
        <f t="shared" si="0"/>
        <v>1325700.4012800655</v>
      </c>
      <c r="N18" s="33">
        <f t="shared" si="10"/>
        <v>18.930700089445143</v>
      </c>
      <c r="O18" s="4"/>
      <c r="Q18" s="27" t="s">
        <v>62</v>
      </c>
      <c r="R18" s="29">
        <f t="shared" si="1"/>
        <v>70029.127027331284</v>
      </c>
      <c r="S18" s="29">
        <f t="shared" si="2"/>
        <v>321128.04106455779</v>
      </c>
      <c r="T18" s="35">
        <f t="shared" si="3"/>
        <v>18.930700089445143</v>
      </c>
      <c r="U18" s="42">
        <v>0.77613843304153718</v>
      </c>
      <c r="V18" s="43">
        <f t="shared" si="15"/>
        <v>0.22386156695846282</v>
      </c>
      <c r="W18" s="29">
        <f t="shared" si="11"/>
        <v>249239.81459754429</v>
      </c>
      <c r="X18" s="29">
        <f t="shared" si="4"/>
        <v>943944.72444487084</v>
      </c>
      <c r="Y18" s="35">
        <f t="shared" si="12"/>
        <v>13.479315886323469</v>
      </c>
      <c r="Z18" s="36">
        <f t="shared" si="13"/>
        <v>5.4513842031216733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202</v>
      </c>
      <c r="E19" s="51">
        <v>9</v>
      </c>
      <c r="F19" s="3">
        <f t="shared" si="5"/>
        <v>4.4554455445544552E-2</v>
      </c>
      <c r="G19" s="2">
        <v>0.5</v>
      </c>
      <c r="H19" s="3">
        <f t="shared" si="6"/>
        <v>0.20044543429844097</v>
      </c>
      <c r="I19" s="3">
        <f t="shared" si="7"/>
        <v>0.79955456570155903</v>
      </c>
      <c r="J19" s="5">
        <f t="shared" si="14"/>
        <v>58422.089398491844</v>
      </c>
      <c r="K19" s="5">
        <f t="shared" si="8"/>
        <v>11710.441082103041</v>
      </c>
      <c r="L19" s="5">
        <f t="shared" si="9"/>
        <v>262834.34428720165</v>
      </c>
      <c r="M19" s="5">
        <f t="shared" si="0"/>
        <v>1004572.3602155078</v>
      </c>
      <c r="N19" s="33">
        <f t="shared" si="10"/>
        <v>17.195077590659409</v>
      </c>
      <c r="O19" s="4"/>
      <c r="Q19" s="27" t="s">
        <v>64</v>
      </c>
      <c r="R19" s="29">
        <f t="shared" si="1"/>
        <v>58422.089398491844</v>
      </c>
      <c r="S19" s="29">
        <f t="shared" si="2"/>
        <v>262834.34428720165</v>
      </c>
      <c r="T19" s="35">
        <f t="shared" si="3"/>
        <v>17.195077590659409</v>
      </c>
      <c r="U19" s="42">
        <v>0.73716277889453141</v>
      </c>
      <c r="V19" s="43">
        <f t="shared" si="15"/>
        <v>0.26283722110546859</v>
      </c>
      <c r="W19" s="29">
        <f t="shared" si="11"/>
        <v>193751.69562367557</v>
      </c>
      <c r="X19" s="29">
        <f t="shared" si="4"/>
        <v>694704.90984732658</v>
      </c>
      <c r="Y19" s="35">
        <f t="shared" si="12"/>
        <v>11.891134278146174</v>
      </c>
      <c r="Z19" s="36">
        <f t="shared" si="13"/>
        <v>5.3039433125132351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118</v>
      </c>
      <c r="E20" s="51">
        <v>7</v>
      </c>
      <c r="F20" s="3">
        <f t="shared" si="5"/>
        <v>5.9322033898305086E-2</v>
      </c>
      <c r="G20" s="2">
        <v>0.5</v>
      </c>
      <c r="H20" s="3">
        <f t="shared" si="6"/>
        <v>0.25830258302583026</v>
      </c>
      <c r="I20" s="3">
        <f t="shared" si="7"/>
        <v>0.74169741697416969</v>
      </c>
      <c r="J20" s="5">
        <f t="shared" si="14"/>
        <v>46711.648316388804</v>
      </c>
      <c r="K20" s="5">
        <f t="shared" si="8"/>
        <v>12065.739417517403</v>
      </c>
      <c r="L20" s="5">
        <f t="shared" si="9"/>
        <v>203393.89303815051</v>
      </c>
      <c r="M20" s="5">
        <f t="shared" si="0"/>
        <v>741738.01592830615</v>
      </c>
      <c r="N20" s="33">
        <f t="shared" si="10"/>
        <v>15.879080329264832</v>
      </c>
      <c r="O20" s="4"/>
      <c r="Q20" s="27" t="s">
        <v>66</v>
      </c>
      <c r="R20" s="29">
        <f t="shared" si="1"/>
        <v>46711.648316388804</v>
      </c>
      <c r="S20" s="29">
        <f t="shared" si="2"/>
        <v>203393.89303815051</v>
      </c>
      <c r="T20" s="35">
        <f t="shared" si="3"/>
        <v>15.879080329264832</v>
      </c>
      <c r="U20" s="42">
        <v>0.7271372759570951</v>
      </c>
      <c r="V20" s="43">
        <f t="shared" si="15"/>
        <v>0.2728627240429049</v>
      </c>
      <c r="W20" s="29">
        <f t="shared" si="11"/>
        <v>147895.28133006953</v>
      </c>
      <c r="X20" s="29">
        <f t="shared" si="4"/>
        <v>500953.21422365098</v>
      </c>
      <c r="Y20" s="35">
        <f t="shared" si="12"/>
        <v>10.72437458919409</v>
      </c>
      <c r="Z20" s="36">
        <f t="shared" si="13"/>
        <v>5.1547057400707423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64</v>
      </c>
      <c r="E21" s="51">
        <v>3</v>
      </c>
      <c r="F21" s="3">
        <f t="shared" si="5"/>
        <v>4.6875E-2</v>
      </c>
      <c r="G21" s="2">
        <v>0.5</v>
      </c>
      <c r="H21" s="3">
        <f t="shared" si="6"/>
        <v>0.20979020979020979</v>
      </c>
      <c r="I21" s="3">
        <f t="shared" si="7"/>
        <v>0.79020979020979021</v>
      </c>
      <c r="J21" s="5">
        <f t="shared" si="14"/>
        <v>34645.908898871399</v>
      </c>
      <c r="K21" s="5">
        <f t="shared" si="8"/>
        <v>7268.3724962667275</v>
      </c>
      <c r="L21" s="5">
        <f t="shared" si="9"/>
        <v>155058.61325369019</v>
      </c>
      <c r="M21" s="5">
        <f>L21+M22</f>
        <v>538344.12289015565</v>
      </c>
      <c r="N21" s="33">
        <f t="shared" si="10"/>
        <v>15.53846153846154</v>
      </c>
      <c r="O21" s="4"/>
      <c r="Q21" s="27" t="s">
        <v>68</v>
      </c>
      <c r="R21" s="29">
        <f t="shared" si="1"/>
        <v>34645.908898871399</v>
      </c>
      <c r="S21" s="29">
        <f t="shared" si="2"/>
        <v>155058.61325369019</v>
      </c>
      <c r="T21" s="35">
        <f t="shared" si="3"/>
        <v>15.53846153846154</v>
      </c>
      <c r="U21" s="42">
        <v>0.68635947845240242</v>
      </c>
      <c r="V21" s="43">
        <f t="shared" si="15"/>
        <v>0.31364052154759758</v>
      </c>
      <c r="W21" s="29">
        <f t="shared" si="11"/>
        <v>106425.94892235557</v>
      </c>
      <c r="X21" s="29">
        <f>X22+W21</f>
        <v>353057.93289358146</v>
      </c>
      <c r="Y21" s="35">
        <f t="shared" si="12"/>
        <v>10.190465313642918</v>
      </c>
      <c r="Z21" s="36">
        <f t="shared" si="13"/>
        <v>5.3479962248186226</v>
      </c>
    </row>
    <row r="22" spans="1:26" s="2" customFormat="1" x14ac:dyDescent="0.25">
      <c r="A22" s="12">
        <v>19</v>
      </c>
      <c r="B22" s="13" t="s">
        <v>69</v>
      </c>
      <c r="C22" s="12"/>
      <c r="D22">
        <v>42</v>
      </c>
      <c r="E22" s="51">
        <v>3</v>
      </c>
      <c r="F22" s="17">
        <f t="shared" si="5"/>
        <v>7.1428571428571425E-2</v>
      </c>
      <c r="G22" s="12"/>
      <c r="H22" s="17">
        <v>1</v>
      </c>
      <c r="I22" s="17">
        <f t="shared" si="7"/>
        <v>0</v>
      </c>
      <c r="J22" s="21">
        <f t="shared" si="14"/>
        <v>27377.536402604674</v>
      </c>
      <c r="K22" s="21">
        <f t="shared" si="8"/>
        <v>27377.536402604674</v>
      </c>
      <c r="L22" s="21">
        <f>K22/F22</f>
        <v>383285.50963646546</v>
      </c>
      <c r="M22" s="21">
        <f>L22</f>
        <v>383285.50963646546</v>
      </c>
      <c r="N22" s="34">
        <f t="shared" si="10"/>
        <v>14.000000000000002</v>
      </c>
      <c r="O22" s="4"/>
      <c r="Q22" s="30" t="s">
        <v>69</v>
      </c>
      <c r="R22" s="31">
        <f t="shared" si="1"/>
        <v>27377.536402604674</v>
      </c>
      <c r="S22" s="31">
        <f t="shared" si="2"/>
        <v>383285.50963646546</v>
      </c>
      <c r="T22" s="38">
        <f t="shared" si="3"/>
        <v>14.000000000000002</v>
      </c>
      <c r="U22" s="44">
        <v>0.64346806172022719</v>
      </c>
      <c r="V22" s="45">
        <f t="shared" si="15"/>
        <v>0.35653193827977281</v>
      </c>
      <c r="W22" s="31">
        <f t="shared" si="11"/>
        <v>246631.98397122588</v>
      </c>
      <c r="X22" s="31">
        <f>W22</f>
        <v>246631.98397122588</v>
      </c>
      <c r="Y22" s="38">
        <f t="shared" si="12"/>
        <v>9.0085528640831818</v>
      </c>
      <c r="Z22" s="37">
        <f t="shared" si="13"/>
        <v>4.99144713591682</v>
      </c>
    </row>
    <row r="23" spans="1:26" s="2" customFormat="1" ht="13.2" x14ac:dyDescent="0.25">
      <c r="B23" s="2" t="s">
        <v>70</v>
      </c>
      <c r="D23" s="25">
        <f>SUM(D4:D22)</f>
        <v>12678</v>
      </c>
      <c r="E23" s="25">
        <f>SUM(E4:E22)</f>
        <v>81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>
        <v>146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7829519.0649542864</v>
      </c>
      <c r="N29" s="32">
        <f>M29/J29</f>
        <v>78.29519064954286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78.29519064954286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6910222.3621626608</v>
      </c>
      <c r="Y29" s="40">
        <f>X29/R29</f>
        <v>69.102223621626607</v>
      </c>
      <c r="Z29" s="36">
        <f>T29-Y29</f>
        <v>9.1929670279162536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609</v>
      </c>
      <c r="E30" s="51">
        <v>1</v>
      </c>
      <c r="F30" s="3">
        <f t="shared" ref="F30:F47" si="21">E30/D30</f>
        <v>1.6420361247947454E-3</v>
      </c>
      <c r="G30" s="2">
        <v>0.4</v>
      </c>
      <c r="H30" s="3">
        <f t="shared" ref="H30:H46" si="22">C30*F30/(1+(1-G30)*C30*F30)</f>
        <v>6.542361792607131E-3</v>
      </c>
      <c r="I30" s="3">
        <f t="shared" ref="I30:I47" si="23">1-H30</f>
        <v>0.99345763820739286</v>
      </c>
      <c r="J30" s="5">
        <f>I29*J29</f>
        <v>100000</v>
      </c>
      <c r="K30" s="5">
        <f t="shared" ref="K30:K47" si="24">J30*H30</f>
        <v>654.23617926071313</v>
      </c>
      <c r="L30" s="5">
        <f t="shared" ref="L30:L46" si="25">C30*(J31+G30*K30)</f>
        <v>398429.83316977427</v>
      </c>
      <c r="M30" s="5">
        <f t="shared" si="16"/>
        <v>7729519.0649542864</v>
      </c>
      <c r="N30" s="33">
        <f t="shared" ref="N30:N47" si="26">M30/J30</f>
        <v>77.29519064954286</v>
      </c>
      <c r="O30" s="4"/>
      <c r="Q30" s="27" t="s">
        <v>36</v>
      </c>
      <c r="R30" s="29">
        <f t="shared" si="17"/>
        <v>100000</v>
      </c>
      <c r="S30" s="29">
        <f t="shared" si="18"/>
        <v>398429.83316977427</v>
      </c>
      <c r="T30" s="35">
        <f t="shared" si="19"/>
        <v>77.29519064954286</v>
      </c>
      <c r="U30" s="42">
        <v>0.95864674002964168</v>
      </c>
      <c r="V30" s="43">
        <f>1-U30</f>
        <v>4.1353259970358325E-2</v>
      </c>
      <c r="W30" s="29">
        <f t="shared" ref="W30:W47" si="27">S30*U30</f>
        <v>381953.46069875808</v>
      </c>
      <c r="X30" s="29">
        <f t="shared" si="20"/>
        <v>6814357.6881596968</v>
      </c>
      <c r="Y30" s="35">
        <f t="shared" ref="Y30:Y47" si="28">X30/R30</f>
        <v>68.143576881596971</v>
      </c>
      <c r="Z30" s="36">
        <f t="shared" ref="Z30:Z47" si="29">T30-Y30</f>
        <v>9.1516137679458893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759</v>
      </c>
      <c r="E31" s="51">
        <v>1</v>
      </c>
      <c r="F31" s="3">
        <f t="shared" si="21"/>
        <v>1.3175230566534915E-3</v>
      </c>
      <c r="G31" s="2">
        <v>0.5</v>
      </c>
      <c r="H31" s="3">
        <f t="shared" si="22"/>
        <v>6.5659881812212741E-3</v>
      </c>
      <c r="I31" s="3">
        <f t="shared" si="23"/>
        <v>0.99343401181877877</v>
      </c>
      <c r="J31" s="5">
        <f t="shared" ref="J31:J47" si="30">I30*J30</f>
        <v>99345.763820739288</v>
      </c>
      <c r="K31" s="5">
        <f t="shared" si="24"/>
        <v>652.30311110137427</v>
      </c>
      <c r="L31" s="5">
        <f t="shared" si="25"/>
        <v>495098.06132594304</v>
      </c>
      <c r="M31" s="5">
        <f t="shared" si="16"/>
        <v>7331089.2317845123</v>
      </c>
      <c r="N31" s="33">
        <f t="shared" si="26"/>
        <v>73.793677252437448</v>
      </c>
      <c r="O31" s="4"/>
      <c r="Q31" s="27" t="s">
        <v>38</v>
      </c>
      <c r="R31" s="29">
        <f t="shared" si="17"/>
        <v>99345.763820739288</v>
      </c>
      <c r="S31" s="29">
        <f t="shared" si="18"/>
        <v>495098.06132594304</v>
      </c>
      <c r="T31" s="35">
        <f t="shared" si="19"/>
        <v>73.793677252437448</v>
      </c>
      <c r="U31" s="42">
        <v>0.95864674002964168</v>
      </c>
      <c r="V31" s="43">
        <f>1-U31</f>
        <v>4.1353259970358325E-2</v>
      </c>
      <c r="W31" s="29">
        <f t="shared" si="27"/>
        <v>474624.1424851109</v>
      </c>
      <c r="X31" s="29">
        <f t="shared" si="20"/>
        <v>6432404.2274609385</v>
      </c>
      <c r="Y31" s="35">
        <f t="shared" si="28"/>
        <v>64.747644792058239</v>
      </c>
      <c r="Z31" s="36">
        <f t="shared" si="29"/>
        <v>9.0460324603792088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775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98693.460709637919</v>
      </c>
      <c r="K32" s="5">
        <f t="shared" si="24"/>
        <v>0</v>
      </c>
      <c r="L32" s="5">
        <f t="shared" si="25"/>
        <v>493467.30354818958</v>
      </c>
      <c r="M32" s="5">
        <f t="shared" si="16"/>
        <v>6835991.1704585692</v>
      </c>
      <c r="N32" s="33">
        <f t="shared" si="26"/>
        <v>69.264884636789319</v>
      </c>
      <c r="O32" s="4"/>
      <c r="Q32" s="27" t="s">
        <v>40</v>
      </c>
      <c r="R32" s="29">
        <f t="shared" si="17"/>
        <v>98693.460709637919</v>
      </c>
      <c r="S32" s="29">
        <f t="shared" si="18"/>
        <v>493467.30354818958</v>
      </c>
      <c r="T32" s="35">
        <f t="shared" si="19"/>
        <v>69.264884636789319</v>
      </c>
      <c r="U32" s="42">
        <v>0.95864674002964168</v>
      </c>
      <c r="V32" s="43">
        <f>1-U32</f>
        <v>4.1353259970358325E-2</v>
      </c>
      <c r="W32" s="29">
        <f t="shared" si="27"/>
        <v>473060.82185768959</v>
      </c>
      <c r="X32" s="29">
        <f t="shared" si="20"/>
        <v>5957780.0849758275</v>
      </c>
      <c r="Y32" s="35">
        <f t="shared" si="28"/>
        <v>60.366513061123413</v>
      </c>
      <c r="Z32" s="36">
        <f t="shared" si="29"/>
        <v>8.8983715756659052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1021</v>
      </c>
      <c r="E33" s="51">
        <v>2</v>
      </c>
      <c r="F33" s="3">
        <f t="shared" si="21"/>
        <v>1.9588638589618022E-3</v>
      </c>
      <c r="G33" s="2">
        <v>0.5</v>
      </c>
      <c r="H33" s="3">
        <f t="shared" si="22"/>
        <v>9.7465886939571145E-3</v>
      </c>
      <c r="I33" s="3">
        <f t="shared" si="23"/>
        <v>0.99025341130604283</v>
      </c>
      <c r="J33" s="5">
        <f t="shared" si="30"/>
        <v>98693.460709637919</v>
      </c>
      <c r="K33" s="5">
        <f t="shared" si="24"/>
        <v>961.92456832005769</v>
      </c>
      <c r="L33" s="5">
        <f t="shared" si="25"/>
        <v>491062.49212738947</v>
      </c>
      <c r="M33" s="5">
        <f t="shared" si="16"/>
        <v>6342523.8669103794</v>
      </c>
      <c r="N33" s="33">
        <f t="shared" si="26"/>
        <v>64.264884636789304</v>
      </c>
      <c r="O33" s="4"/>
      <c r="Q33" s="27" t="s">
        <v>42</v>
      </c>
      <c r="R33" s="29">
        <f t="shared" si="17"/>
        <v>98693.460709637919</v>
      </c>
      <c r="S33" s="29">
        <f t="shared" si="18"/>
        <v>491062.49212738947</v>
      </c>
      <c r="T33" s="35">
        <f t="shared" si="19"/>
        <v>64.264884636789304</v>
      </c>
      <c r="U33" s="42">
        <v>0.95864674002964168</v>
      </c>
      <c r="V33" s="43">
        <f>1-U33</f>
        <v>4.1353259970358325E-2</v>
      </c>
      <c r="W33" s="29">
        <f t="shared" si="27"/>
        <v>470755.45722875348</v>
      </c>
      <c r="X33" s="29">
        <f t="shared" si="20"/>
        <v>5484719.2631181376</v>
      </c>
      <c r="Y33" s="35">
        <f t="shared" si="28"/>
        <v>55.573279360975199</v>
      </c>
      <c r="Z33" s="36">
        <f t="shared" si="29"/>
        <v>8.6916052758141049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964</v>
      </c>
      <c r="E34" s="51">
        <v>1</v>
      </c>
      <c r="F34" s="3">
        <f t="shared" si="21"/>
        <v>1.037344398340249E-3</v>
      </c>
      <c r="G34" s="2">
        <v>0.5</v>
      </c>
      <c r="H34" s="3">
        <f t="shared" si="22"/>
        <v>5.1733057423693739E-3</v>
      </c>
      <c r="I34" s="3">
        <f t="shared" si="23"/>
        <v>0.99482669425763059</v>
      </c>
      <c r="J34" s="5">
        <f t="shared" si="30"/>
        <v>97731.536141317862</v>
      </c>
      <c r="K34" s="5">
        <f t="shared" si="24"/>
        <v>505.5951171304597</v>
      </c>
      <c r="L34" s="5">
        <f t="shared" si="25"/>
        <v>487393.69291376317</v>
      </c>
      <c r="M34" s="5">
        <f t="shared" si="16"/>
        <v>5851461.3747829897</v>
      </c>
      <c r="N34" s="33">
        <f t="shared" si="26"/>
        <v>59.87280672967109</v>
      </c>
      <c r="O34" s="4"/>
      <c r="Q34" s="27" t="s">
        <v>44</v>
      </c>
      <c r="R34" s="29">
        <f t="shared" si="17"/>
        <v>97731.536141317862</v>
      </c>
      <c r="S34" s="29">
        <f t="shared" si="18"/>
        <v>487393.69291376317</v>
      </c>
      <c r="T34" s="35">
        <f t="shared" si="19"/>
        <v>59.87280672967109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472372.32519123814</v>
      </c>
      <c r="X34" s="29">
        <f t="shared" si="20"/>
        <v>5013963.8058893839</v>
      </c>
      <c r="Y34" s="35">
        <f t="shared" si="28"/>
        <v>51.303438008375224</v>
      </c>
      <c r="Z34" s="36">
        <f t="shared" si="29"/>
        <v>8.5693687212958665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933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97225.941024187399</v>
      </c>
      <c r="K35" s="5">
        <f t="shared" si="24"/>
        <v>0</v>
      </c>
      <c r="L35" s="5">
        <f t="shared" si="25"/>
        <v>486129.70512093697</v>
      </c>
      <c r="M35" s="5">
        <f t="shared" si="16"/>
        <v>5364067.6818692265</v>
      </c>
      <c r="N35" s="33">
        <f t="shared" si="26"/>
        <v>55.171157258686542</v>
      </c>
      <c r="O35" s="4"/>
      <c r="Q35" s="27" t="s">
        <v>46</v>
      </c>
      <c r="R35" s="29">
        <f t="shared" si="17"/>
        <v>97225.941024187399</v>
      </c>
      <c r="S35" s="29">
        <f t="shared" si="18"/>
        <v>486129.70512093697</v>
      </c>
      <c r="T35" s="35">
        <f t="shared" si="19"/>
        <v>55.171157258686542</v>
      </c>
      <c r="U35" s="42">
        <v>0.96192878092594225</v>
      </c>
      <c r="V35" s="43">
        <f t="shared" si="31"/>
        <v>3.8071219074057749E-2</v>
      </c>
      <c r="W35" s="29">
        <f t="shared" si="27"/>
        <v>467622.1546188707</v>
      </c>
      <c r="X35" s="29">
        <f t="shared" si="20"/>
        <v>4541591.4806981459</v>
      </c>
      <c r="Y35" s="35">
        <f t="shared" si="28"/>
        <v>46.711725624422712</v>
      </c>
      <c r="Z35" s="36">
        <f t="shared" si="29"/>
        <v>8.4594316342638294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1000</v>
      </c>
      <c r="E36" s="51">
        <v>1</v>
      </c>
      <c r="F36" s="3">
        <f t="shared" si="21"/>
        <v>1E-3</v>
      </c>
      <c r="G36" s="2">
        <v>0.5</v>
      </c>
      <c r="H36" s="3">
        <f t="shared" si="22"/>
        <v>4.9875311720698262E-3</v>
      </c>
      <c r="I36" s="3">
        <f t="shared" si="23"/>
        <v>0.99501246882793015</v>
      </c>
      <c r="J36" s="5">
        <f t="shared" si="30"/>
        <v>97225.941024187399</v>
      </c>
      <c r="K36" s="5">
        <f t="shared" si="24"/>
        <v>484.91741159195715</v>
      </c>
      <c r="L36" s="5">
        <f t="shared" si="25"/>
        <v>484917.41159195709</v>
      </c>
      <c r="M36" s="5">
        <f t="shared" si="16"/>
        <v>4877937.9767482895</v>
      </c>
      <c r="N36" s="33">
        <f t="shared" si="26"/>
        <v>50.171157258686542</v>
      </c>
      <c r="O36" s="4"/>
      <c r="Q36" s="27" t="s">
        <v>48</v>
      </c>
      <c r="R36" s="29">
        <f t="shared" si="17"/>
        <v>97225.941024187399</v>
      </c>
      <c r="S36" s="29">
        <f t="shared" si="18"/>
        <v>484917.41159195709</v>
      </c>
      <c r="T36" s="35">
        <f t="shared" si="19"/>
        <v>50.171157258686542</v>
      </c>
      <c r="U36" s="42">
        <v>0.95558309086652893</v>
      </c>
      <c r="V36" s="43">
        <f t="shared" si="31"/>
        <v>4.4416909133471072E-2</v>
      </c>
      <c r="W36" s="29">
        <f t="shared" si="27"/>
        <v>463378.87898403913</v>
      </c>
      <c r="X36" s="29">
        <f t="shared" si="20"/>
        <v>4073969.326079275</v>
      </c>
      <c r="Y36" s="35">
        <f t="shared" si="28"/>
        <v>41.902081719792996</v>
      </c>
      <c r="Z36" s="36">
        <f t="shared" si="29"/>
        <v>8.2690755388935457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1115</v>
      </c>
      <c r="E37" s="51">
        <v>3</v>
      </c>
      <c r="F37" s="3">
        <f t="shared" si="21"/>
        <v>2.6905829596412557E-3</v>
      </c>
      <c r="G37" s="2">
        <v>0.5</v>
      </c>
      <c r="H37" s="3">
        <f t="shared" si="22"/>
        <v>1.3363028953229401E-2</v>
      </c>
      <c r="I37" s="3">
        <f t="shared" si="23"/>
        <v>0.98663697104677062</v>
      </c>
      <c r="J37" s="5">
        <f t="shared" si="30"/>
        <v>96741.02361259544</v>
      </c>
      <c r="K37" s="5">
        <f t="shared" si="24"/>
        <v>1292.7530995001621</v>
      </c>
      <c r="L37" s="5">
        <f t="shared" si="25"/>
        <v>480473.23531422683</v>
      </c>
      <c r="M37" s="5">
        <f t="shared" si="16"/>
        <v>4393020.5651563322</v>
      </c>
      <c r="N37" s="33">
        <f t="shared" si="26"/>
        <v>45.410110427903014</v>
      </c>
      <c r="O37" s="4"/>
      <c r="Q37" s="27" t="s">
        <v>50</v>
      </c>
      <c r="R37" s="29">
        <f t="shared" si="17"/>
        <v>96741.02361259544</v>
      </c>
      <c r="S37" s="29">
        <f t="shared" si="18"/>
        <v>480473.23531422683</v>
      </c>
      <c r="T37" s="35">
        <f t="shared" si="19"/>
        <v>45.410110427903014</v>
      </c>
      <c r="U37" s="42">
        <v>0.95343645724036619</v>
      </c>
      <c r="V37" s="43">
        <f t="shared" si="31"/>
        <v>4.6563542759633814E-2</v>
      </c>
      <c r="W37" s="29">
        <f t="shared" si="27"/>
        <v>458100.69927681325</v>
      </c>
      <c r="X37" s="29">
        <f t="shared" si="20"/>
        <v>3610590.4470952358</v>
      </c>
      <c r="Y37" s="35">
        <f t="shared" si="28"/>
        <v>37.322227037353223</v>
      </c>
      <c r="Z37" s="36">
        <f t="shared" si="29"/>
        <v>8.0878833905497913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1144</v>
      </c>
      <c r="E38" s="51">
        <v>4</v>
      </c>
      <c r="F38" s="3">
        <f t="shared" si="21"/>
        <v>3.4965034965034965E-3</v>
      </c>
      <c r="G38" s="2">
        <v>0.5</v>
      </c>
      <c r="H38" s="3">
        <f t="shared" si="22"/>
        <v>1.7331022530329289E-2</v>
      </c>
      <c r="I38" s="3">
        <f t="shared" si="23"/>
        <v>0.98266897746967075</v>
      </c>
      <c r="J38" s="5">
        <f t="shared" si="30"/>
        <v>95448.270513095282</v>
      </c>
      <c r="K38" s="5">
        <f t="shared" si="24"/>
        <v>1654.216126743419</v>
      </c>
      <c r="L38" s="5">
        <f t="shared" si="25"/>
        <v>473105.81224861788</v>
      </c>
      <c r="M38" s="5">
        <f t="shared" si="16"/>
        <v>3912547.329842105</v>
      </c>
      <c r="N38" s="33">
        <f t="shared" si="26"/>
        <v>40.991285738438947</v>
      </c>
      <c r="O38" s="4"/>
      <c r="Q38" s="27" t="s">
        <v>52</v>
      </c>
      <c r="R38" s="29">
        <f t="shared" si="17"/>
        <v>95448.270513095282</v>
      </c>
      <c r="S38" s="29">
        <f t="shared" si="18"/>
        <v>473105.81224861788</v>
      </c>
      <c r="T38" s="35">
        <f t="shared" si="19"/>
        <v>40.991285738438947</v>
      </c>
      <c r="U38" s="42">
        <v>0.93748024841036759</v>
      </c>
      <c r="V38" s="43">
        <f t="shared" si="31"/>
        <v>6.2519751589632411E-2</v>
      </c>
      <c r="W38" s="29">
        <f t="shared" si="27"/>
        <v>443527.35439122299</v>
      </c>
      <c r="X38" s="29">
        <f t="shared" si="20"/>
        <v>3152489.7478184225</v>
      </c>
      <c r="Y38" s="35">
        <f t="shared" si="28"/>
        <v>33.028254266649164</v>
      </c>
      <c r="Z38" s="36">
        <f t="shared" si="29"/>
        <v>7.9630314717897832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1100</v>
      </c>
      <c r="E39" s="51">
        <v>3</v>
      </c>
      <c r="F39" s="3">
        <f t="shared" si="21"/>
        <v>2.7272727272727275E-3</v>
      </c>
      <c r="G39" s="2">
        <v>0.5</v>
      </c>
      <c r="H39" s="3">
        <f t="shared" si="22"/>
        <v>1.3544018058690746E-2</v>
      </c>
      <c r="I39" s="3">
        <f t="shared" si="23"/>
        <v>0.98645598194130923</v>
      </c>
      <c r="J39" s="5">
        <f t="shared" si="30"/>
        <v>93794.054386351869</v>
      </c>
      <c r="K39" s="5">
        <f t="shared" si="24"/>
        <v>1270.3483664065718</v>
      </c>
      <c r="L39" s="5">
        <f t="shared" si="25"/>
        <v>465794.40101574291</v>
      </c>
      <c r="M39" s="5">
        <f t="shared" si="16"/>
        <v>3439441.5175934872</v>
      </c>
      <c r="N39" s="33">
        <f t="shared" si="26"/>
        <v>36.670144393437866</v>
      </c>
      <c r="O39" s="4"/>
      <c r="Q39" s="27" t="s">
        <v>54</v>
      </c>
      <c r="R39" s="29">
        <f t="shared" si="17"/>
        <v>93794.054386351869</v>
      </c>
      <c r="S39" s="29">
        <f t="shared" si="18"/>
        <v>465794.40101574291</v>
      </c>
      <c r="T39" s="35">
        <f t="shared" si="19"/>
        <v>36.670144393437866</v>
      </c>
      <c r="U39" s="42">
        <v>0.91788799906018037</v>
      </c>
      <c r="V39" s="43">
        <f t="shared" si="31"/>
        <v>8.2112000939819629E-2</v>
      </c>
      <c r="W39" s="29">
        <f t="shared" si="27"/>
        <v>427547.09072177549</v>
      </c>
      <c r="X39" s="29">
        <f t="shared" si="20"/>
        <v>2708962.3934271997</v>
      </c>
      <c r="Y39" s="35">
        <f t="shared" si="28"/>
        <v>28.882026810234418</v>
      </c>
      <c r="Z39" s="36">
        <f t="shared" si="29"/>
        <v>7.7881175832034479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757</v>
      </c>
      <c r="E40" s="51">
        <v>4</v>
      </c>
      <c r="F40" s="3">
        <f t="shared" si="21"/>
        <v>5.2840158520475562E-3</v>
      </c>
      <c r="G40" s="2">
        <v>0.5</v>
      </c>
      <c r="H40" s="3">
        <f t="shared" si="22"/>
        <v>2.607561929595828E-2</v>
      </c>
      <c r="I40" s="3">
        <f t="shared" si="23"/>
        <v>0.97392438070404175</v>
      </c>
      <c r="J40" s="5">
        <f t="shared" si="30"/>
        <v>92523.706019945297</v>
      </c>
      <c r="K40" s="5">
        <f t="shared" si="24"/>
        <v>2412.6129340272569</v>
      </c>
      <c r="L40" s="5">
        <f t="shared" si="25"/>
        <v>456586.9977646583</v>
      </c>
      <c r="M40" s="5">
        <f t="shared" si="16"/>
        <v>2973647.116577744</v>
      </c>
      <c r="N40" s="33">
        <f t="shared" si="26"/>
        <v>32.139299694034264</v>
      </c>
      <c r="O40" s="4"/>
      <c r="Q40" s="27" t="s">
        <v>56</v>
      </c>
      <c r="R40" s="29">
        <f t="shared" si="17"/>
        <v>92523.706019945297</v>
      </c>
      <c r="S40" s="29">
        <f t="shared" si="18"/>
        <v>456586.9977646583</v>
      </c>
      <c r="T40" s="35">
        <f t="shared" si="19"/>
        <v>32.139299694034264</v>
      </c>
      <c r="U40" s="42">
        <v>0.89571782863194893</v>
      </c>
      <c r="V40" s="43">
        <f t="shared" si="31"/>
        <v>0.10428217136805107</v>
      </c>
      <c r="W40" s="29">
        <f t="shared" si="27"/>
        <v>408973.11421934026</v>
      </c>
      <c r="X40" s="29">
        <f t="shared" si="20"/>
        <v>2281415.3027054244</v>
      </c>
      <c r="Y40" s="35">
        <f t="shared" si="28"/>
        <v>24.657629929065106</v>
      </c>
      <c r="Z40" s="36">
        <f t="shared" si="29"/>
        <v>7.4816697649691584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639</v>
      </c>
      <c r="E41" s="51">
        <v>4</v>
      </c>
      <c r="F41" s="3">
        <f t="shared" si="21"/>
        <v>6.2597809076682318E-3</v>
      </c>
      <c r="G41" s="2">
        <v>0.5</v>
      </c>
      <c r="H41" s="3">
        <f t="shared" si="22"/>
        <v>3.0816640986132512E-2</v>
      </c>
      <c r="I41" s="3">
        <f t="shared" si="23"/>
        <v>0.96918335901386754</v>
      </c>
      <c r="J41" s="5">
        <f t="shared" si="30"/>
        <v>90111.093085918037</v>
      </c>
      <c r="K41" s="5">
        <f t="shared" si="24"/>
        <v>2776.9212044967039</v>
      </c>
      <c r="L41" s="5">
        <f t="shared" si="25"/>
        <v>443613.16241834842</v>
      </c>
      <c r="M41" s="5">
        <f t="shared" si="16"/>
        <v>2517060.1188130858</v>
      </c>
      <c r="N41" s="33">
        <f t="shared" si="26"/>
        <v>27.932855241397966</v>
      </c>
      <c r="O41" s="4"/>
      <c r="Q41" s="27" t="s">
        <v>58</v>
      </c>
      <c r="R41" s="29">
        <f t="shared" si="17"/>
        <v>90111.093085918037</v>
      </c>
      <c r="S41" s="29">
        <f t="shared" si="18"/>
        <v>443613.16241834842</v>
      </c>
      <c r="T41" s="35">
        <f t="shared" si="19"/>
        <v>27.932855241397966</v>
      </c>
      <c r="U41" s="42">
        <v>0.86473435856680392</v>
      </c>
      <c r="V41" s="43">
        <f t="shared" si="31"/>
        <v>0.13526564143319608</v>
      </c>
      <c r="W41" s="29">
        <f t="shared" si="27"/>
        <v>383607.54345562193</v>
      </c>
      <c r="X41" s="29">
        <f t="shared" si="20"/>
        <v>1872442.1884860841</v>
      </c>
      <c r="Y41" s="35">
        <f t="shared" si="28"/>
        <v>20.779263954780468</v>
      </c>
      <c r="Z41" s="36">
        <f t="shared" si="29"/>
        <v>7.1535912866174982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543</v>
      </c>
      <c r="E42" s="51">
        <v>9</v>
      </c>
      <c r="F42" s="3">
        <f t="shared" si="21"/>
        <v>1.6574585635359115E-2</v>
      </c>
      <c r="G42" s="2">
        <v>0.5</v>
      </c>
      <c r="H42" s="3">
        <f t="shared" si="22"/>
        <v>7.9575596816976124E-2</v>
      </c>
      <c r="I42" s="3">
        <f t="shared" si="23"/>
        <v>0.92042440318302388</v>
      </c>
      <c r="J42" s="5">
        <f t="shared" si="30"/>
        <v>87334.171881421338</v>
      </c>
      <c r="K42" s="5">
        <f t="shared" si="24"/>
        <v>6949.6688499804777</v>
      </c>
      <c r="L42" s="5">
        <f t="shared" si="25"/>
        <v>419296.68728215556</v>
      </c>
      <c r="M42" s="5">
        <f t="shared" si="16"/>
        <v>2073446.9563947376</v>
      </c>
      <c r="N42" s="33">
        <f t="shared" si="26"/>
        <v>23.741531083731768</v>
      </c>
      <c r="O42" s="4"/>
      <c r="Q42" s="27" t="s">
        <v>60</v>
      </c>
      <c r="R42" s="29">
        <f t="shared" si="17"/>
        <v>87334.171881421338</v>
      </c>
      <c r="S42" s="29">
        <f t="shared" si="18"/>
        <v>419296.68728215556</v>
      </c>
      <c r="T42" s="35">
        <f t="shared" si="19"/>
        <v>23.741531083731768</v>
      </c>
      <c r="U42" s="42">
        <v>0.81758889711164551</v>
      </c>
      <c r="V42" s="43">
        <f t="shared" si="31"/>
        <v>0.18241110288835449</v>
      </c>
      <c r="W42" s="29">
        <f t="shared" si="27"/>
        <v>342812.31611758407</v>
      </c>
      <c r="X42" s="29">
        <f t="shared" si="20"/>
        <v>1488834.6450304622</v>
      </c>
      <c r="Y42" s="35">
        <f t="shared" si="28"/>
        <v>17.047561257601885</v>
      </c>
      <c r="Z42" s="36">
        <f t="shared" si="29"/>
        <v>6.6939698261298837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395</v>
      </c>
      <c r="E43" s="51">
        <v>9</v>
      </c>
      <c r="F43" s="3">
        <f t="shared" si="21"/>
        <v>2.2784810126582278E-2</v>
      </c>
      <c r="G43" s="2">
        <v>0.5</v>
      </c>
      <c r="H43" s="3">
        <f t="shared" si="22"/>
        <v>0.10778443113772454</v>
      </c>
      <c r="I43" s="3">
        <f t="shared" si="23"/>
        <v>0.89221556886227549</v>
      </c>
      <c r="J43" s="5">
        <f t="shared" si="30"/>
        <v>80384.503031440865</v>
      </c>
      <c r="K43" s="5">
        <f t="shared" si="24"/>
        <v>8664.197931532548</v>
      </c>
      <c r="L43" s="5">
        <f t="shared" si="25"/>
        <v>380262.02032837295</v>
      </c>
      <c r="M43" s="5">
        <f t="shared" si="16"/>
        <v>1654150.2691125821</v>
      </c>
      <c r="N43" s="33">
        <f t="shared" si="26"/>
        <v>20.5779746932763</v>
      </c>
      <c r="O43" s="4"/>
      <c r="Q43" s="27" t="s">
        <v>62</v>
      </c>
      <c r="R43" s="29">
        <f t="shared" si="17"/>
        <v>80384.503031440865</v>
      </c>
      <c r="S43" s="29">
        <f t="shared" si="18"/>
        <v>380262.02032837295</v>
      </c>
      <c r="T43" s="35">
        <f t="shared" si="19"/>
        <v>20.5779746932763</v>
      </c>
      <c r="U43" s="42">
        <v>0.77888026534586052</v>
      </c>
      <c r="V43" s="43">
        <f t="shared" si="31"/>
        <v>0.22111973465413948</v>
      </c>
      <c r="W43" s="29">
        <f t="shared" si="27"/>
        <v>296178.58329431614</v>
      </c>
      <c r="X43" s="29">
        <f t="shared" si="20"/>
        <v>1146022.3289128782</v>
      </c>
      <c r="Y43" s="35">
        <f t="shared" si="28"/>
        <v>14.256757032691157</v>
      </c>
      <c r="Z43" s="36">
        <f t="shared" si="29"/>
        <v>6.3212176605851429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278</v>
      </c>
      <c r="E44" s="51">
        <v>3</v>
      </c>
      <c r="F44" s="3">
        <f t="shared" si="21"/>
        <v>1.0791366906474821E-2</v>
      </c>
      <c r="G44" s="2">
        <v>0.5</v>
      </c>
      <c r="H44" s="3">
        <f t="shared" si="22"/>
        <v>5.2539404553415062E-2</v>
      </c>
      <c r="I44" s="3">
        <f t="shared" si="23"/>
        <v>0.9474605954465849</v>
      </c>
      <c r="J44" s="5">
        <f t="shared" si="30"/>
        <v>71720.305099908321</v>
      </c>
      <c r="K44" s="5">
        <f t="shared" si="24"/>
        <v>3768.1421243384407</v>
      </c>
      <c r="L44" s="5">
        <f t="shared" si="25"/>
        <v>349181.17018869554</v>
      </c>
      <c r="M44" s="5">
        <f t="shared" si="16"/>
        <v>1273888.2487842091</v>
      </c>
      <c r="N44" s="33">
        <f t="shared" si="26"/>
        <v>17.76189109917545</v>
      </c>
      <c r="O44" s="4"/>
      <c r="Q44" s="27" t="s">
        <v>64</v>
      </c>
      <c r="R44" s="29">
        <f t="shared" si="17"/>
        <v>71720.305099908321</v>
      </c>
      <c r="S44" s="29">
        <f t="shared" si="18"/>
        <v>349181.17018869554</v>
      </c>
      <c r="T44" s="35">
        <f t="shared" si="19"/>
        <v>17.76189109917545</v>
      </c>
      <c r="U44" s="42">
        <v>0.71980976748499381</v>
      </c>
      <c r="V44" s="43">
        <f t="shared" si="31"/>
        <v>0.28019023251500619</v>
      </c>
      <c r="W44" s="29">
        <f t="shared" si="27"/>
        <v>251344.016923663</v>
      </c>
      <c r="X44" s="29">
        <f t="shared" si="20"/>
        <v>849843.74561856198</v>
      </c>
      <c r="Y44" s="35">
        <f t="shared" si="28"/>
        <v>11.849416206954317</v>
      </c>
      <c r="Z44" s="36">
        <f t="shared" si="29"/>
        <v>5.9124748922211339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195</v>
      </c>
      <c r="E45" s="51">
        <v>6</v>
      </c>
      <c r="F45" s="3">
        <f t="shared" si="21"/>
        <v>3.0769230769230771E-2</v>
      </c>
      <c r="G45" s="2">
        <v>0.5</v>
      </c>
      <c r="H45" s="3">
        <f t="shared" si="22"/>
        <v>0.14285714285714288</v>
      </c>
      <c r="I45" s="3">
        <f t="shared" si="23"/>
        <v>0.8571428571428571</v>
      </c>
      <c r="J45" s="5">
        <f t="shared" si="30"/>
        <v>67952.162975569881</v>
      </c>
      <c r="K45" s="5">
        <f t="shared" si="24"/>
        <v>9707.4518536528412</v>
      </c>
      <c r="L45" s="5">
        <f t="shared" si="25"/>
        <v>315492.18524371734</v>
      </c>
      <c r="M45" s="5">
        <f t="shared" si="16"/>
        <v>924707.07859551348</v>
      </c>
      <c r="N45" s="33">
        <f t="shared" si="26"/>
        <v>13.608206686930092</v>
      </c>
      <c r="O45" s="4"/>
      <c r="Q45" s="27" t="s">
        <v>66</v>
      </c>
      <c r="R45" s="29">
        <f t="shared" si="17"/>
        <v>67952.162975569881</v>
      </c>
      <c r="S45" s="29">
        <f t="shared" si="18"/>
        <v>315492.18524371734</v>
      </c>
      <c r="T45" s="35">
        <f t="shared" si="19"/>
        <v>13.608206686930092</v>
      </c>
      <c r="U45" s="42">
        <v>0.68480776711742686</v>
      </c>
      <c r="V45" s="43">
        <f t="shared" si="31"/>
        <v>0.31519223288257314</v>
      </c>
      <c r="W45" s="29">
        <f t="shared" si="27"/>
        <v>216051.49891974768</v>
      </c>
      <c r="X45" s="29">
        <f t="shared" si="20"/>
        <v>598499.72869489901</v>
      </c>
      <c r="Y45" s="35">
        <f t="shared" si="28"/>
        <v>8.8076626627775081</v>
      </c>
      <c r="Z45" s="36">
        <f t="shared" si="29"/>
        <v>4.8005440241525843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95</v>
      </c>
      <c r="E46" s="51">
        <v>9</v>
      </c>
      <c r="F46" s="3">
        <f t="shared" si="21"/>
        <v>9.4736842105263161E-2</v>
      </c>
      <c r="G46" s="2">
        <v>0.5</v>
      </c>
      <c r="H46" s="3">
        <f t="shared" si="22"/>
        <v>0.38297872340425532</v>
      </c>
      <c r="I46" s="3">
        <f t="shared" si="23"/>
        <v>0.61702127659574468</v>
      </c>
      <c r="J46" s="5">
        <f t="shared" si="30"/>
        <v>58244.71112191704</v>
      </c>
      <c r="K46" s="5">
        <f t="shared" si="24"/>
        <v>22306.485110521418</v>
      </c>
      <c r="L46" s="5">
        <f t="shared" si="25"/>
        <v>235457.34283328167</v>
      </c>
      <c r="M46" s="5">
        <f>L46+M47</f>
        <v>609214.89335179608</v>
      </c>
      <c r="N46" s="33">
        <f t="shared" si="26"/>
        <v>10.459574468085107</v>
      </c>
      <c r="O46" s="4"/>
      <c r="Q46" s="27" t="s">
        <v>68</v>
      </c>
      <c r="R46" s="29">
        <f t="shared" si="17"/>
        <v>58244.71112191704</v>
      </c>
      <c r="S46" s="29">
        <f t="shared" si="18"/>
        <v>235457.34283328167</v>
      </c>
      <c r="T46" s="35">
        <f t="shared" si="19"/>
        <v>10.459574468085107</v>
      </c>
      <c r="U46" s="42">
        <v>0.65629805890441617</v>
      </c>
      <c r="V46" s="43">
        <f t="shared" si="31"/>
        <v>0.34370194109558383</v>
      </c>
      <c r="W46" s="29">
        <f t="shared" si="27"/>
        <v>154530.1970562744</v>
      </c>
      <c r="X46" s="29">
        <f>X47+W46</f>
        <v>382448.2297751513</v>
      </c>
      <c r="Y46" s="35">
        <f t="shared" si="28"/>
        <v>6.5662310346876964</v>
      </c>
      <c r="Z46" s="36">
        <f t="shared" si="29"/>
        <v>3.8933434333974102</v>
      </c>
    </row>
    <row r="47" spans="1:26" s="2" customFormat="1" x14ac:dyDescent="0.25">
      <c r="A47" s="12">
        <v>19</v>
      </c>
      <c r="B47" s="13" t="s">
        <v>69</v>
      </c>
      <c r="C47" s="12"/>
      <c r="D47">
        <v>52</v>
      </c>
      <c r="E47" s="51">
        <v>5</v>
      </c>
      <c r="F47" s="17">
        <f t="shared" si="21"/>
        <v>9.6153846153846159E-2</v>
      </c>
      <c r="G47" s="12"/>
      <c r="H47" s="17">
        <v>1</v>
      </c>
      <c r="I47" s="17">
        <f t="shared" si="23"/>
        <v>0</v>
      </c>
      <c r="J47" s="21">
        <f t="shared" si="30"/>
        <v>35938.226011395622</v>
      </c>
      <c r="K47" s="21">
        <f t="shared" si="24"/>
        <v>35938.226011395622</v>
      </c>
      <c r="L47" s="21">
        <f>K47/F47</f>
        <v>373757.55051851447</v>
      </c>
      <c r="M47" s="21">
        <f>L47</f>
        <v>373757.55051851447</v>
      </c>
      <c r="N47" s="34">
        <f t="shared" si="26"/>
        <v>10.4</v>
      </c>
      <c r="O47" s="4"/>
      <c r="Q47" s="30" t="s">
        <v>69</v>
      </c>
      <c r="R47" s="31">
        <f t="shared" si="17"/>
        <v>35938.226011395622</v>
      </c>
      <c r="S47" s="31">
        <f t="shared" si="18"/>
        <v>373757.55051851447</v>
      </c>
      <c r="T47" s="38">
        <f t="shared" si="19"/>
        <v>10.4</v>
      </c>
      <c r="U47" s="44">
        <v>0.6098018151143324</v>
      </c>
      <c r="V47" s="45">
        <f t="shared" si="31"/>
        <v>0.3901981848856676</v>
      </c>
      <c r="W47" s="31">
        <f t="shared" si="27"/>
        <v>227918.0327188769</v>
      </c>
      <c r="X47" s="31">
        <f>W47</f>
        <v>227918.0327188769</v>
      </c>
      <c r="Y47" s="38">
        <f t="shared" si="28"/>
        <v>6.3419388771890564</v>
      </c>
      <c r="Z47" s="37">
        <f t="shared" si="29"/>
        <v>4.058061122810944</v>
      </c>
    </row>
    <row r="48" spans="1:26" s="2" customFormat="1" ht="13.2" x14ac:dyDescent="0.25">
      <c r="B48" s="2" t="s">
        <v>70</v>
      </c>
      <c r="D48" s="25">
        <f>SUM(D29:D47)</f>
        <v>12520</v>
      </c>
      <c r="E48" s="25">
        <f>SUM(E29:E47)</f>
        <v>65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302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7642989.1802598387</v>
      </c>
      <c r="N54" s="32">
        <f>M54/J54</f>
        <v>76.429891802598391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76.429891802598391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6749961.6401453242</v>
      </c>
      <c r="Y54" s="40">
        <f>X54/R54</f>
        <v>67.499616401453238</v>
      </c>
      <c r="Z54" s="36">
        <f>T54-Y54</f>
        <v>8.9302754011451526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2" si="37">D5+D30</f>
        <v>1240</v>
      </c>
      <c r="E55" s="49">
        <f t="shared" si="37"/>
        <v>3</v>
      </c>
      <c r="F55" s="3">
        <f t="shared" ref="F55:F72" si="38">E55/D55</f>
        <v>2.4193548387096775E-3</v>
      </c>
      <c r="G55" s="2">
        <v>0.4</v>
      </c>
      <c r="H55" s="3">
        <f t="shared" ref="H55:H71" si="39">C55*F55/(1+(1-G55)*C55*F55)</f>
        <v>9.6215522771007055E-3</v>
      </c>
      <c r="I55" s="3">
        <f t="shared" ref="I55:I72" si="40">1-H55</f>
        <v>0.99037844772289929</v>
      </c>
      <c r="J55" s="5">
        <f>I54*J54</f>
        <v>100000</v>
      </c>
      <c r="K55" s="5">
        <f t="shared" ref="K55:K72" si="41">J55*H55</f>
        <v>962.15522771007056</v>
      </c>
      <c r="L55" s="5">
        <f t="shared" ref="L55:L71" si="42">C55*(J56+G55*K55)</f>
        <v>397690.82745349582</v>
      </c>
      <c r="M55" s="5">
        <f t="shared" si="32"/>
        <v>7542989.1802598387</v>
      </c>
      <c r="N55" s="33">
        <f t="shared" ref="N55:N72" si="43">M55/J55</f>
        <v>75.429891802598391</v>
      </c>
      <c r="O55" s="4"/>
      <c r="Q55" s="27" t="s">
        <v>36</v>
      </c>
      <c r="R55" s="29">
        <f t="shared" si="33"/>
        <v>100000</v>
      </c>
      <c r="S55" s="29">
        <f t="shared" si="34"/>
        <v>397690.82745349582</v>
      </c>
      <c r="T55" s="35">
        <f t="shared" si="35"/>
        <v>75.429891802598391</v>
      </c>
      <c r="U55" s="42">
        <v>0.96170886472285344</v>
      </c>
      <c r="V55" s="43">
        <f>1-U55</f>
        <v>3.829113527714656E-2</v>
      </c>
      <c r="W55" s="29">
        <f t="shared" ref="W55:W72" si="44">S55*U55</f>
        <v>382462.79418099363</v>
      </c>
      <c r="X55" s="29">
        <f t="shared" si="36"/>
        <v>6653790.7536730384</v>
      </c>
      <c r="Y55" s="35">
        <f t="shared" ref="Y55:Y72" si="45">X55/R55</f>
        <v>66.537907536730387</v>
      </c>
      <c r="Z55" s="36">
        <f t="shared" ref="Z55:Z72" si="46">T55-Y55</f>
        <v>8.8919842658680039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1618</v>
      </c>
      <c r="E56" s="49">
        <f t="shared" si="37"/>
        <v>1</v>
      </c>
      <c r="F56" s="3">
        <f t="shared" si="38"/>
        <v>6.1804697156983925E-4</v>
      </c>
      <c r="G56" s="2">
        <v>0.5</v>
      </c>
      <c r="H56" s="3">
        <f t="shared" si="39"/>
        <v>3.0854674483184199E-3</v>
      </c>
      <c r="I56" s="3">
        <f t="shared" si="40"/>
        <v>0.99691453255168161</v>
      </c>
      <c r="J56" s="5">
        <f t="shared" ref="J56:J72" si="47">I55*J55</f>
        <v>99037.844772289929</v>
      </c>
      <c r="K56" s="5">
        <f t="shared" si="41"/>
        <v>305.57804619651318</v>
      </c>
      <c r="L56" s="5">
        <f t="shared" si="42"/>
        <v>494425.27874595841</v>
      </c>
      <c r="M56" s="5">
        <f t="shared" si="32"/>
        <v>7145298.3528063428</v>
      </c>
      <c r="N56" s="33">
        <f t="shared" si="43"/>
        <v>72.147151114152123</v>
      </c>
      <c r="O56" s="4"/>
      <c r="Q56" s="27" t="s">
        <v>38</v>
      </c>
      <c r="R56" s="29">
        <f t="shared" si="33"/>
        <v>99037.844772289929</v>
      </c>
      <c r="S56" s="29">
        <f t="shared" si="34"/>
        <v>494425.27874595841</v>
      </c>
      <c r="T56" s="35">
        <f t="shared" si="35"/>
        <v>72.147151114152123</v>
      </c>
      <c r="U56" s="42">
        <v>0.96170886472285344</v>
      </c>
      <c r="V56" s="43">
        <f>1-U56</f>
        <v>3.829113527714656E-2</v>
      </c>
      <c r="W56" s="29">
        <f t="shared" si="44"/>
        <v>475493.17351305601</v>
      </c>
      <c r="X56" s="29">
        <f t="shared" si="36"/>
        <v>6271327.9594920445</v>
      </c>
      <c r="Y56" s="35">
        <f t="shared" si="45"/>
        <v>63.322540730881457</v>
      </c>
      <c r="Z56" s="36">
        <f t="shared" si="46"/>
        <v>8.8246103832706666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1598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98732.266726093425</v>
      </c>
      <c r="K57" s="5">
        <f t="shared" si="41"/>
        <v>0</v>
      </c>
      <c r="L57" s="5">
        <f t="shared" si="42"/>
        <v>493661.33363046712</v>
      </c>
      <c r="M57" s="5">
        <f t="shared" si="32"/>
        <v>6650873.0740603842</v>
      </c>
      <c r="N57" s="33">
        <f t="shared" si="43"/>
        <v>67.36271023242557</v>
      </c>
      <c r="O57" s="4"/>
      <c r="Q57" s="27" t="s">
        <v>40</v>
      </c>
      <c r="R57" s="29">
        <f t="shared" si="33"/>
        <v>98732.266726093425</v>
      </c>
      <c r="S57" s="29">
        <f t="shared" si="34"/>
        <v>493661.33363046712</v>
      </c>
      <c r="T57" s="35">
        <f t="shared" si="35"/>
        <v>67.36271023242557</v>
      </c>
      <c r="U57" s="42">
        <v>0.96170886472285344</v>
      </c>
      <c r="V57" s="43">
        <f>1-U57</f>
        <v>3.829113527714656E-2</v>
      </c>
      <c r="W57" s="29">
        <f t="shared" si="44"/>
        <v>474758.48072332633</v>
      </c>
      <c r="X57" s="29">
        <f t="shared" si="36"/>
        <v>5795834.7859789887</v>
      </c>
      <c r="Y57" s="35">
        <f t="shared" si="45"/>
        <v>58.702539485475405</v>
      </c>
      <c r="Z57" s="36">
        <f t="shared" si="46"/>
        <v>8.6601707469501648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2063</v>
      </c>
      <c r="E58" s="49">
        <f t="shared" si="37"/>
        <v>5</v>
      </c>
      <c r="F58" s="3">
        <f t="shared" si="38"/>
        <v>2.4236548715462916E-3</v>
      </c>
      <c r="G58" s="2">
        <v>0.5</v>
      </c>
      <c r="H58" s="3">
        <f t="shared" si="39"/>
        <v>1.2045290291496024E-2</v>
      </c>
      <c r="I58" s="3">
        <f t="shared" si="40"/>
        <v>0.98795470970850396</v>
      </c>
      <c r="J58" s="5">
        <f t="shared" si="47"/>
        <v>98732.266726093425</v>
      </c>
      <c r="K58" s="5">
        <f t="shared" si="41"/>
        <v>1189.2588138532089</v>
      </c>
      <c r="L58" s="5">
        <f t="shared" si="42"/>
        <v>490688.18659583403</v>
      </c>
      <c r="M58" s="5">
        <f t="shared" si="32"/>
        <v>6157211.7404299174</v>
      </c>
      <c r="N58" s="33">
        <f t="shared" si="43"/>
        <v>62.36271023242557</v>
      </c>
      <c r="O58" s="4"/>
      <c r="Q58" s="27" t="s">
        <v>42</v>
      </c>
      <c r="R58" s="29">
        <f t="shared" si="33"/>
        <v>98732.266726093425</v>
      </c>
      <c r="S58" s="29">
        <f t="shared" si="34"/>
        <v>490688.18659583403</v>
      </c>
      <c r="T58" s="35">
        <f t="shared" si="35"/>
        <v>62.36271023242557</v>
      </c>
      <c r="U58" s="42">
        <v>0.96170886472285344</v>
      </c>
      <c r="V58" s="43">
        <f>1-U58</f>
        <v>3.829113527714656E-2</v>
      </c>
      <c r="W58" s="29">
        <f t="shared" si="44"/>
        <v>471899.17886399524</v>
      </c>
      <c r="X58" s="29">
        <f t="shared" si="36"/>
        <v>5321076.3052556626</v>
      </c>
      <c r="Y58" s="35">
        <f t="shared" si="45"/>
        <v>53.893995161861142</v>
      </c>
      <c r="Z58" s="36">
        <f t="shared" si="46"/>
        <v>8.4687150705644285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2000</v>
      </c>
      <c r="E59" s="49">
        <f t="shared" si="37"/>
        <v>1</v>
      </c>
      <c r="F59" s="3">
        <f t="shared" si="38"/>
        <v>5.0000000000000001E-4</v>
      </c>
      <c r="G59" s="2">
        <v>0.5</v>
      </c>
      <c r="H59" s="3">
        <f t="shared" si="39"/>
        <v>2.4968789013732834E-3</v>
      </c>
      <c r="I59" s="3">
        <f t="shared" si="40"/>
        <v>0.99750312109862671</v>
      </c>
      <c r="J59" s="5">
        <f t="shared" si="47"/>
        <v>97543.007912240209</v>
      </c>
      <c r="K59" s="5">
        <f t="shared" si="41"/>
        <v>243.55307843255983</v>
      </c>
      <c r="L59" s="5">
        <f t="shared" si="42"/>
        <v>487106.15686511964</v>
      </c>
      <c r="M59" s="5">
        <f t="shared" si="32"/>
        <v>5666523.5538340835</v>
      </c>
      <c r="N59" s="33">
        <f t="shared" si="43"/>
        <v>58.092565270616575</v>
      </c>
      <c r="O59" s="4"/>
      <c r="Q59" s="27" t="s">
        <v>44</v>
      </c>
      <c r="R59" s="29">
        <f t="shared" si="33"/>
        <v>97543.007912240209</v>
      </c>
      <c r="S59" s="29">
        <f t="shared" si="34"/>
        <v>487106.15686511964</v>
      </c>
      <c r="T59" s="35">
        <f t="shared" si="35"/>
        <v>58.092565270616575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469127.89139123244</v>
      </c>
      <c r="X59" s="29">
        <f t="shared" si="36"/>
        <v>4849177.1263916679</v>
      </c>
      <c r="Y59" s="35">
        <f t="shared" si="45"/>
        <v>49.713221174750835</v>
      </c>
      <c r="Z59" s="36">
        <f t="shared" si="46"/>
        <v>8.3793440958657399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1951</v>
      </c>
      <c r="E60" s="49">
        <f t="shared" si="37"/>
        <v>0</v>
      </c>
      <c r="F60" s="3">
        <f t="shared" si="38"/>
        <v>0</v>
      </c>
      <c r="G60" s="2">
        <v>0.5</v>
      </c>
      <c r="H60" s="3">
        <f t="shared" si="39"/>
        <v>0</v>
      </c>
      <c r="I60" s="3">
        <f t="shared" si="40"/>
        <v>1</v>
      </c>
      <c r="J60" s="5">
        <f t="shared" si="47"/>
        <v>97299.454833807642</v>
      </c>
      <c r="K60" s="5">
        <f t="shared" si="41"/>
        <v>0</v>
      </c>
      <c r="L60" s="5">
        <f t="shared" si="42"/>
        <v>486497.27416903822</v>
      </c>
      <c r="M60" s="5">
        <f t="shared" si="32"/>
        <v>5179417.3969689636</v>
      </c>
      <c r="N60" s="33">
        <f t="shared" si="43"/>
        <v>53.231720627989837</v>
      </c>
      <c r="O60" s="4"/>
      <c r="Q60" s="27" t="s">
        <v>46</v>
      </c>
      <c r="R60" s="29">
        <f t="shared" si="33"/>
        <v>97299.454833807642</v>
      </c>
      <c r="S60" s="29">
        <f t="shared" si="34"/>
        <v>486497.27416903822</v>
      </c>
      <c r="T60" s="35">
        <f t="shared" si="35"/>
        <v>53.231720627989837</v>
      </c>
      <c r="U60" s="42">
        <v>0.95736753435116873</v>
      </c>
      <c r="V60" s="43">
        <f t="shared" si="48"/>
        <v>4.2632465648831275E-2</v>
      </c>
      <c r="W60" s="29">
        <f t="shared" si="44"/>
        <v>465756.69583977666</v>
      </c>
      <c r="X60" s="29">
        <f t="shared" si="36"/>
        <v>4380049.2350004353</v>
      </c>
      <c r="Y60" s="35">
        <f t="shared" si="45"/>
        <v>45.016174473760202</v>
      </c>
      <c r="Z60" s="36">
        <f t="shared" si="46"/>
        <v>8.2155461542296351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2055</v>
      </c>
      <c r="E61" s="49">
        <f t="shared" si="37"/>
        <v>2</v>
      </c>
      <c r="F61" s="3">
        <f t="shared" si="38"/>
        <v>9.7323600973236014E-4</v>
      </c>
      <c r="G61" s="2">
        <v>0.5</v>
      </c>
      <c r="H61" s="3">
        <f t="shared" si="39"/>
        <v>4.8543689320388345E-3</v>
      </c>
      <c r="I61" s="3">
        <f t="shared" si="40"/>
        <v>0.99514563106796117</v>
      </c>
      <c r="J61" s="5">
        <f t="shared" si="47"/>
        <v>97299.454833807642</v>
      </c>
      <c r="K61" s="5">
        <f t="shared" si="41"/>
        <v>472.32745064955162</v>
      </c>
      <c r="L61" s="5">
        <f t="shared" si="42"/>
        <v>485316.45554241433</v>
      </c>
      <c r="M61" s="5">
        <f t="shared" si="32"/>
        <v>4692920.1227999255</v>
      </c>
      <c r="N61" s="33">
        <f t="shared" si="43"/>
        <v>48.231720627989837</v>
      </c>
      <c r="O61" s="4"/>
      <c r="Q61" s="27" t="s">
        <v>48</v>
      </c>
      <c r="R61" s="29">
        <f t="shared" si="33"/>
        <v>97299.454833807642</v>
      </c>
      <c r="S61" s="29">
        <f t="shared" si="34"/>
        <v>485316.45554241433</v>
      </c>
      <c r="T61" s="35">
        <f t="shared" si="35"/>
        <v>48.231720627989837</v>
      </c>
      <c r="U61" s="42">
        <v>0.95681081085376496</v>
      </c>
      <c r="V61" s="43">
        <f t="shared" si="48"/>
        <v>4.3189189146235041E-2</v>
      </c>
      <c r="W61" s="29">
        <f t="shared" si="44"/>
        <v>464356.03134821262</v>
      </c>
      <c r="X61" s="29">
        <f t="shared" si="36"/>
        <v>3914292.5391606581</v>
      </c>
      <c r="Y61" s="35">
        <f t="shared" si="45"/>
        <v>40.229336802004354</v>
      </c>
      <c r="Z61" s="36">
        <f t="shared" si="46"/>
        <v>8.0023838259854827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2285</v>
      </c>
      <c r="E62" s="49">
        <f t="shared" si="37"/>
        <v>5</v>
      </c>
      <c r="F62" s="3">
        <f t="shared" si="38"/>
        <v>2.1881838074398249E-3</v>
      </c>
      <c r="G62" s="2">
        <v>0.5</v>
      </c>
      <c r="H62" s="3">
        <f t="shared" si="39"/>
        <v>1.088139281828074E-2</v>
      </c>
      <c r="I62" s="3">
        <f t="shared" si="40"/>
        <v>0.98911860718171929</v>
      </c>
      <c r="J62" s="5">
        <f t="shared" si="47"/>
        <v>96827.127383158091</v>
      </c>
      <c r="K62" s="5">
        <f t="shared" si="41"/>
        <v>1053.6140085218508</v>
      </c>
      <c r="L62" s="5">
        <f t="shared" si="42"/>
        <v>481501.60189448588</v>
      </c>
      <c r="M62" s="5">
        <f t="shared" si="32"/>
        <v>4207603.6672575111</v>
      </c>
      <c r="N62" s="33">
        <f t="shared" si="43"/>
        <v>43.454802192028808</v>
      </c>
      <c r="O62" s="4"/>
      <c r="Q62" s="27" t="s">
        <v>50</v>
      </c>
      <c r="R62" s="29">
        <f t="shared" si="33"/>
        <v>96827.127383158091</v>
      </c>
      <c r="S62" s="29">
        <f t="shared" si="34"/>
        <v>481501.60189448588</v>
      </c>
      <c r="T62" s="35">
        <f t="shared" si="35"/>
        <v>43.454802192028808</v>
      </c>
      <c r="U62" s="42">
        <v>0.94800928093814252</v>
      </c>
      <c r="V62" s="43">
        <f t="shared" si="48"/>
        <v>5.1990719061857482E-2</v>
      </c>
      <c r="W62" s="29">
        <f t="shared" si="44"/>
        <v>456467.98738255532</v>
      </c>
      <c r="X62" s="29">
        <f t="shared" si="36"/>
        <v>3449936.5078124455</v>
      </c>
      <c r="Y62" s="35">
        <f t="shared" si="45"/>
        <v>35.629854990539769</v>
      </c>
      <c r="Z62" s="36">
        <f t="shared" si="46"/>
        <v>7.8249472014890387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2326</v>
      </c>
      <c r="E63" s="49">
        <f t="shared" si="37"/>
        <v>8</v>
      </c>
      <c r="F63" s="3">
        <f t="shared" si="38"/>
        <v>3.4393809114359416E-3</v>
      </c>
      <c r="G63" s="2">
        <v>0.5</v>
      </c>
      <c r="H63" s="3">
        <f t="shared" si="39"/>
        <v>1.7050298380221655E-2</v>
      </c>
      <c r="I63" s="3">
        <f t="shared" si="40"/>
        <v>0.98294970161977835</v>
      </c>
      <c r="J63" s="5">
        <f t="shared" si="47"/>
        <v>95773.513374636241</v>
      </c>
      <c r="K63" s="5">
        <f t="shared" si="41"/>
        <v>1632.9669799596973</v>
      </c>
      <c r="L63" s="5">
        <f t="shared" si="42"/>
        <v>474785.14942328189</v>
      </c>
      <c r="M63" s="5">
        <f t="shared" si="32"/>
        <v>3726102.0653630253</v>
      </c>
      <c r="N63" s="33">
        <f t="shared" si="43"/>
        <v>38.905350070929018</v>
      </c>
      <c r="O63" s="4"/>
      <c r="Q63" s="27" t="s">
        <v>52</v>
      </c>
      <c r="R63" s="29">
        <f t="shared" si="33"/>
        <v>95773.513374636241</v>
      </c>
      <c r="S63" s="29">
        <f t="shared" si="34"/>
        <v>474785.14942328189</v>
      </c>
      <c r="T63" s="35">
        <f t="shared" si="35"/>
        <v>38.905350070929018</v>
      </c>
      <c r="U63" s="42">
        <v>0.94216194080535964</v>
      </c>
      <c r="V63" s="43">
        <f t="shared" si="48"/>
        <v>5.7838059194640357E-2</v>
      </c>
      <c r="W63" s="29">
        <f t="shared" si="44"/>
        <v>447324.49784620194</v>
      </c>
      <c r="X63" s="29">
        <f t="shared" si="36"/>
        <v>2993468.5204298901</v>
      </c>
      <c r="Y63" s="35">
        <f t="shared" si="45"/>
        <v>31.25570332499311</v>
      </c>
      <c r="Z63" s="36">
        <f t="shared" si="46"/>
        <v>7.6496467459359074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2170</v>
      </c>
      <c r="E64" s="49">
        <f t="shared" si="37"/>
        <v>6</v>
      </c>
      <c r="F64" s="3">
        <f t="shared" si="38"/>
        <v>2.7649769585253456E-3</v>
      </c>
      <c r="G64" s="2">
        <v>0.5</v>
      </c>
      <c r="H64" s="3">
        <f t="shared" si="39"/>
        <v>1.3729977116704805E-2</v>
      </c>
      <c r="I64" s="3">
        <f t="shared" si="40"/>
        <v>0.98627002288329524</v>
      </c>
      <c r="J64" s="5">
        <f t="shared" si="47"/>
        <v>94140.546394676538</v>
      </c>
      <c r="K64" s="5">
        <f t="shared" si="41"/>
        <v>1292.5475477529958</v>
      </c>
      <c r="L64" s="5">
        <f t="shared" si="42"/>
        <v>467471.36310400022</v>
      </c>
      <c r="M64" s="5">
        <f t="shared" si="32"/>
        <v>3251316.9159397436</v>
      </c>
      <c r="N64" s="33">
        <f t="shared" si="43"/>
        <v>34.536839230875756</v>
      </c>
      <c r="O64" s="4"/>
      <c r="Q64" s="27" t="s">
        <v>54</v>
      </c>
      <c r="R64" s="29">
        <f t="shared" si="33"/>
        <v>94140.546394676538</v>
      </c>
      <c r="S64" s="29">
        <f t="shared" si="34"/>
        <v>467471.36310400022</v>
      </c>
      <c r="T64" s="35">
        <f t="shared" si="35"/>
        <v>34.536839230875756</v>
      </c>
      <c r="U64" s="42">
        <v>0.92489605986448908</v>
      </c>
      <c r="V64" s="43">
        <f t="shared" si="48"/>
        <v>7.5103940135510916E-2</v>
      </c>
      <c r="W64" s="29">
        <f t="shared" si="44"/>
        <v>432362.42183437169</v>
      </c>
      <c r="X64" s="29">
        <f t="shared" si="36"/>
        <v>2546144.0225836881</v>
      </c>
      <c r="Y64" s="35">
        <f t="shared" si="45"/>
        <v>27.046199752327627</v>
      </c>
      <c r="Z64" s="36">
        <f t="shared" si="46"/>
        <v>7.4906394785481289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1533</v>
      </c>
      <c r="E65" s="49">
        <f t="shared" si="37"/>
        <v>10</v>
      </c>
      <c r="F65" s="3">
        <f t="shared" si="38"/>
        <v>6.5231572080887146E-3</v>
      </c>
      <c r="G65" s="2">
        <v>0.5</v>
      </c>
      <c r="H65" s="3">
        <f t="shared" si="39"/>
        <v>3.2092426187419767E-2</v>
      </c>
      <c r="I65" s="3">
        <f t="shared" si="40"/>
        <v>0.96790757381258019</v>
      </c>
      <c r="J65" s="5">
        <f t="shared" si="47"/>
        <v>92847.99884692354</v>
      </c>
      <c r="K65" s="5">
        <f t="shared" si="41"/>
        <v>2979.7175496445293</v>
      </c>
      <c r="L65" s="5">
        <f t="shared" si="42"/>
        <v>456790.70036050637</v>
      </c>
      <c r="M65" s="5">
        <f t="shared" si="32"/>
        <v>2783845.5528357434</v>
      </c>
      <c r="N65" s="33">
        <f t="shared" si="43"/>
        <v>29.982827712048039</v>
      </c>
      <c r="O65" s="4"/>
      <c r="Q65" s="27" t="s">
        <v>56</v>
      </c>
      <c r="R65" s="29">
        <f t="shared" si="33"/>
        <v>92847.99884692354</v>
      </c>
      <c r="S65" s="29">
        <f t="shared" si="34"/>
        <v>456790.70036050637</v>
      </c>
      <c r="T65" s="35">
        <f t="shared" si="35"/>
        <v>29.982827712048039</v>
      </c>
      <c r="U65" s="42">
        <v>0.89970667843387275</v>
      </c>
      <c r="V65" s="43">
        <f t="shared" si="48"/>
        <v>0.10029332156612725</v>
      </c>
      <c r="W65" s="29">
        <f t="shared" si="44"/>
        <v>410977.6437608336</v>
      </c>
      <c r="X65" s="29">
        <f t="shared" si="36"/>
        <v>2113781.6007493166</v>
      </c>
      <c r="Y65" s="35">
        <f t="shared" si="45"/>
        <v>22.766043716615389</v>
      </c>
      <c r="Z65" s="36">
        <f t="shared" si="46"/>
        <v>7.2167839954326496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1246</v>
      </c>
      <c r="E66" s="49">
        <f t="shared" si="37"/>
        <v>13</v>
      </c>
      <c r="F66" s="3">
        <f t="shared" si="38"/>
        <v>1.043338683788122E-2</v>
      </c>
      <c r="G66" s="2">
        <v>0.5</v>
      </c>
      <c r="H66" s="3">
        <f t="shared" si="39"/>
        <v>5.0840829096597581E-2</v>
      </c>
      <c r="I66" s="3">
        <f t="shared" si="40"/>
        <v>0.9491591709034024</v>
      </c>
      <c r="J66" s="5">
        <f t="shared" si="47"/>
        <v>89868.281297279013</v>
      </c>
      <c r="K66" s="5">
        <f t="shared" si="41"/>
        <v>4568.9779306399187</v>
      </c>
      <c r="L66" s="5">
        <f t="shared" si="42"/>
        <v>437918.96165979531</v>
      </c>
      <c r="M66" s="5">
        <f t="shared" si="32"/>
        <v>2327054.8524752371</v>
      </c>
      <c r="N66" s="33">
        <f t="shared" si="43"/>
        <v>25.894062052633185</v>
      </c>
      <c r="O66" s="4"/>
      <c r="Q66" s="27" t="s">
        <v>58</v>
      </c>
      <c r="R66" s="29">
        <f t="shared" si="33"/>
        <v>89868.281297279013</v>
      </c>
      <c r="S66" s="29">
        <f t="shared" si="34"/>
        <v>437918.96165979531</v>
      </c>
      <c r="T66" s="35">
        <f t="shared" si="35"/>
        <v>25.894062052633185</v>
      </c>
      <c r="U66" s="42">
        <v>0.86438699185239576</v>
      </c>
      <c r="V66" s="43">
        <f t="shared" si="48"/>
        <v>0.13561300814760424</v>
      </c>
      <c r="W66" s="29">
        <f t="shared" si="44"/>
        <v>378531.45394423511</v>
      </c>
      <c r="X66" s="29">
        <f t="shared" si="36"/>
        <v>1702803.9569884832</v>
      </c>
      <c r="Y66" s="35">
        <f t="shared" si="45"/>
        <v>18.947774814516674</v>
      </c>
      <c r="Z66" s="36">
        <f t="shared" si="46"/>
        <v>6.9462872381165113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1038</v>
      </c>
      <c r="E67" s="49">
        <f t="shared" si="37"/>
        <v>26</v>
      </c>
      <c r="F67" s="3">
        <f t="shared" si="38"/>
        <v>2.5048169556840076E-2</v>
      </c>
      <c r="G67" s="2">
        <v>0.5</v>
      </c>
      <c r="H67" s="3">
        <f t="shared" si="39"/>
        <v>0.11786038077969176</v>
      </c>
      <c r="I67" s="3">
        <f t="shared" si="40"/>
        <v>0.88213961922030826</v>
      </c>
      <c r="J67" s="5">
        <f t="shared" si="47"/>
        <v>85299.303366639098</v>
      </c>
      <c r="K67" s="5">
        <f t="shared" si="41"/>
        <v>10053.408375034527</v>
      </c>
      <c r="L67" s="5">
        <f t="shared" si="42"/>
        <v>401362.99589560914</v>
      </c>
      <c r="M67" s="5">
        <f t="shared" si="32"/>
        <v>1889135.890815442</v>
      </c>
      <c r="N67" s="33">
        <f t="shared" si="43"/>
        <v>22.147143250343245</v>
      </c>
      <c r="O67" s="4"/>
      <c r="Q67" s="27" t="s">
        <v>60</v>
      </c>
      <c r="R67" s="29">
        <f t="shared" si="33"/>
        <v>85299.303366639098</v>
      </c>
      <c r="S67" s="29">
        <f t="shared" si="34"/>
        <v>401362.99589560914</v>
      </c>
      <c r="T67" s="35">
        <f t="shared" si="35"/>
        <v>22.147143250343245</v>
      </c>
      <c r="U67" s="42">
        <v>0.82345390469096191</v>
      </c>
      <c r="V67" s="43">
        <f t="shared" si="48"/>
        <v>0.17654609530903809</v>
      </c>
      <c r="W67" s="29">
        <f t="shared" si="44"/>
        <v>330503.92616870184</v>
      </c>
      <c r="X67" s="29">
        <f t="shared" si="36"/>
        <v>1324272.5030442481</v>
      </c>
      <c r="Y67" s="35">
        <f t="shared" si="45"/>
        <v>15.525009593011241</v>
      </c>
      <c r="Z67" s="36">
        <f t="shared" si="46"/>
        <v>6.6221336573320038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727</v>
      </c>
      <c r="E68" s="49">
        <f t="shared" si="37"/>
        <v>21</v>
      </c>
      <c r="F68" s="3">
        <f t="shared" si="38"/>
        <v>2.8885832187070151E-2</v>
      </c>
      <c r="G68" s="2">
        <v>0.5</v>
      </c>
      <c r="H68" s="3">
        <f t="shared" si="39"/>
        <v>0.13470173187940984</v>
      </c>
      <c r="I68" s="3">
        <f t="shared" si="40"/>
        <v>0.86529826812059019</v>
      </c>
      <c r="J68" s="5">
        <f t="shared" si="47"/>
        <v>75245.894991604568</v>
      </c>
      <c r="K68" s="5">
        <f t="shared" si="41"/>
        <v>10135.752372185347</v>
      </c>
      <c r="L68" s="5">
        <f t="shared" si="42"/>
        <v>350890.09402755945</v>
      </c>
      <c r="M68" s="5">
        <f t="shared" si="32"/>
        <v>1487772.8949198329</v>
      </c>
      <c r="N68" s="33">
        <f t="shared" si="43"/>
        <v>19.772146973410692</v>
      </c>
      <c r="O68" s="4"/>
      <c r="Q68" s="27" t="s">
        <v>62</v>
      </c>
      <c r="R68" s="29">
        <f t="shared" si="33"/>
        <v>75245.894991604568</v>
      </c>
      <c r="S68" s="29">
        <f t="shared" si="34"/>
        <v>350890.09402755945</v>
      </c>
      <c r="T68" s="35">
        <f t="shared" si="35"/>
        <v>19.772146973410692</v>
      </c>
      <c r="U68" s="42">
        <v>0.7557222850963411</v>
      </c>
      <c r="V68" s="43">
        <f t="shared" si="48"/>
        <v>0.2442777149036589</v>
      </c>
      <c r="W68" s="29">
        <f t="shared" si="44"/>
        <v>265175.4636761772</v>
      </c>
      <c r="X68" s="29">
        <f t="shared" si="36"/>
        <v>993768.57687554637</v>
      </c>
      <c r="Y68" s="35">
        <f t="shared" si="45"/>
        <v>13.206947395421695</v>
      </c>
      <c r="Z68" s="36">
        <f t="shared" si="46"/>
        <v>6.5651995779889969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480</v>
      </c>
      <c r="E69" s="49">
        <f t="shared" si="37"/>
        <v>12</v>
      </c>
      <c r="F69" s="3">
        <f t="shared" si="38"/>
        <v>2.5000000000000001E-2</v>
      </c>
      <c r="G69" s="2">
        <v>0.5</v>
      </c>
      <c r="H69" s="3">
        <f t="shared" si="39"/>
        <v>0.11764705882352941</v>
      </c>
      <c r="I69" s="3">
        <f t="shared" si="40"/>
        <v>0.88235294117647056</v>
      </c>
      <c r="J69" s="5">
        <f t="shared" si="47"/>
        <v>65110.142619419225</v>
      </c>
      <c r="K69" s="5">
        <f t="shared" si="41"/>
        <v>7660.0167787552027</v>
      </c>
      <c r="L69" s="5">
        <f t="shared" si="42"/>
        <v>306400.6711502081</v>
      </c>
      <c r="M69" s="5">
        <f t="shared" si="32"/>
        <v>1136882.8008922734</v>
      </c>
      <c r="N69" s="33">
        <f t="shared" si="43"/>
        <v>17.460917073052087</v>
      </c>
      <c r="O69" s="4"/>
      <c r="Q69" s="27" t="s">
        <v>64</v>
      </c>
      <c r="R69" s="29">
        <f t="shared" si="33"/>
        <v>65110.142619419225</v>
      </c>
      <c r="S69" s="29">
        <f t="shared" si="34"/>
        <v>306400.6711502081</v>
      </c>
      <c r="T69" s="35">
        <f t="shared" si="35"/>
        <v>17.460917073052087</v>
      </c>
      <c r="U69" s="42">
        <v>0.69850988448397933</v>
      </c>
      <c r="V69" s="43">
        <f t="shared" si="48"/>
        <v>0.30149011551602067</v>
      </c>
      <c r="W69" s="29">
        <f t="shared" si="44"/>
        <v>214023.89741094559</v>
      </c>
      <c r="X69" s="29">
        <f t="shared" si="36"/>
        <v>728593.11319936917</v>
      </c>
      <c r="Y69" s="35">
        <f t="shared" si="45"/>
        <v>11.190163066576741</v>
      </c>
      <c r="Z69" s="36">
        <f t="shared" si="46"/>
        <v>6.2707540064753466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313</v>
      </c>
      <c r="E70" s="49">
        <f t="shared" si="37"/>
        <v>13</v>
      </c>
      <c r="F70" s="3">
        <f t="shared" si="38"/>
        <v>4.1533546325878593E-2</v>
      </c>
      <c r="G70" s="2">
        <v>0.5</v>
      </c>
      <c r="H70" s="3">
        <f t="shared" si="39"/>
        <v>0.18813314037626627</v>
      </c>
      <c r="I70" s="3">
        <f t="shared" si="40"/>
        <v>0.81186685962373373</v>
      </c>
      <c r="J70" s="5">
        <f t="shared" si="47"/>
        <v>57450.125840664019</v>
      </c>
      <c r="K70" s="5">
        <f t="shared" si="41"/>
        <v>10808.272589415807</v>
      </c>
      <c r="L70" s="5">
        <f t="shared" si="42"/>
        <v>260229.94772978057</v>
      </c>
      <c r="M70" s="5">
        <f t="shared" si="32"/>
        <v>830482.12974206521</v>
      </c>
      <c r="N70" s="33">
        <f t="shared" si="43"/>
        <v>14.455706016125697</v>
      </c>
      <c r="O70" s="4"/>
      <c r="Q70" s="27" t="s">
        <v>66</v>
      </c>
      <c r="R70" s="29">
        <f t="shared" si="33"/>
        <v>57450.125840664019</v>
      </c>
      <c r="S70" s="29">
        <f t="shared" si="34"/>
        <v>260229.94772978057</v>
      </c>
      <c r="T70" s="35">
        <f t="shared" si="35"/>
        <v>14.455706016125697</v>
      </c>
      <c r="U70" s="42">
        <v>0.67065690345363116</v>
      </c>
      <c r="V70" s="43">
        <f t="shared" si="48"/>
        <v>0.32934309654636884</v>
      </c>
      <c r="W70" s="29">
        <f t="shared" si="44"/>
        <v>174525.01093035494</v>
      </c>
      <c r="X70" s="29">
        <f t="shared" si="36"/>
        <v>514569.21578842355</v>
      </c>
      <c r="Y70" s="35">
        <f t="shared" si="45"/>
        <v>8.9567987582057498</v>
      </c>
      <c r="Z70" s="36">
        <f t="shared" si="46"/>
        <v>5.4989072579199476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si="37"/>
        <v>159</v>
      </c>
      <c r="E71" s="49">
        <f t="shared" si="37"/>
        <v>12</v>
      </c>
      <c r="F71" s="3">
        <f t="shared" si="38"/>
        <v>7.5471698113207544E-2</v>
      </c>
      <c r="G71" s="2">
        <v>0.5</v>
      </c>
      <c r="H71" s="3">
        <f t="shared" si="39"/>
        <v>0.31746031746031744</v>
      </c>
      <c r="I71" s="3">
        <f t="shared" si="40"/>
        <v>0.68253968253968256</v>
      </c>
      <c r="J71" s="5">
        <f t="shared" si="47"/>
        <v>46641.853251248212</v>
      </c>
      <c r="K71" s="5">
        <f t="shared" si="41"/>
        <v>14806.937540078798</v>
      </c>
      <c r="L71" s="5">
        <f t="shared" si="42"/>
        <v>196191.92240604406</v>
      </c>
      <c r="M71" s="5">
        <f>L71+M72</f>
        <v>570252.18201228464</v>
      </c>
      <c r="N71" s="33">
        <f t="shared" si="43"/>
        <v>12.226190476190474</v>
      </c>
      <c r="O71" s="4"/>
      <c r="Q71" s="27" t="s">
        <v>68</v>
      </c>
      <c r="R71" s="29">
        <f t="shared" si="33"/>
        <v>46641.853251248212</v>
      </c>
      <c r="S71" s="29">
        <f t="shared" si="34"/>
        <v>196191.92240604406</v>
      </c>
      <c r="T71" s="35">
        <f t="shared" si="35"/>
        <v>12.226190476190474</v>
      </c>
      <c r="U71" s="42">
        <v>0.63527807449444496</v>
      </c>
      <c r="V71" s="43">
        <f t="shared" si="48"/>
        <v>0.36472192550555504</v>
      </c>
      <c r="W71" s="29">
        <f t="shared" si="44"/>
        <v>124636.42669747522</v>
      </c>
      <c r="X71" s="29">
        <f>X72+W71</f>
        <v>340044.20485806861</v>
      </c>
      <c r="Y71" s="35">
        <f t="shared" si="45"/>
        <v>7.2905380287171262</v>
      </c>
      <c r="Z71" s="36">
        <f t="shared" si="46"/>
        <v>4.9356524474733483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37"/>
        <v>94</v>
      </c>
      <c r="E72" s="50">
        <f t="shared" si="37"/>
        <v>8</v>
      </c>
      <c r="F72" s="17">
        <f t="shared" si="38"/>
        <v>8.5106382978723402E-2</v>
      </c>
      <c r="G72" s="12"/>
      <c r="H72" s="17">
        <v>1</v>
      </c>
      <c r="I72" s="17">
        <f t="shared" si="40"/>
        <v>0</v>
      </c>
      <c r="J72" s="21">
        <f t="shared" si="47"/>
        <v>31834.915711169415</v>
      </c>
      <c r="K72" s="21">
        <f t="shared" si="41"/>
        <v>31834.915711169415</v>
      </c>
      <c r="L72" s="21">
        <f>K72/F72</f>
        <v>374060.25960624061</v>
      </c>
      <c r="M72" s="21">
        <f>L72</f>
        <v>374060.25960624061</v>
      </c>
      <c r="N72" s="34">
        <f t="shared" si="43"/>
        <v>11.75</v>
      </c>
      <c r="O72" s="4"/>
      <c r="Q72" s="30" t="s">
        <v>69</v>
      </c>
      <c r="R72" s="31">
        <f t="shared" si="33"/>
        <v>31834.915711169415</v>
      </c>
      <c r="S72" s="31">
        <f t="shared" si="34"/>
        <v>374060.25960624061</v>
      </c>
      <c r="T72" s="38">
        <f t="shared" si="35"/>
        <v>11.75</v>
      </c>
      <c r="U72" s="44">
        <v>0.57586384179742911</v>
      </c>
      <c r="V72" s="45">
        <f t="shared" si="48"/>
        <v>0.42413615820257089</v>
      </c>
      <c r="W72" s="31">
        <f t="shared" si="44"/>
        <v>215407.77816059341</v>
      </c>
      <c r="X72" s="31">
        <f>W72</f>
        <v>215407.77816059341</v>
      </c>
      <c r="Y72" s="38">
        <f t="shared" si="45"/>
        <v>6.7664001411197923</v>
      </c>
      <c r="Z72" s="37">
        <f t="shared" si="46"/>
        <v>4.9835998588802077</v>
      </c>
    </row>
    <row r="73" spans="1:26" s="2" customFormat="1" ht="13.2" x14ac:dyDescent="0.25">
      <c r="B73" s="2" t="s">
        <v>70</v>
      </c>
      <c r="D73" s="25">
        <f>SUM(D54:D72)</f>
        <v>25198</v>
      </c>
      <c r="E73" s="25">
        <f>SUM(E54:E72)</f>
        <v>146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74.58192129962373</v>
      </c>
      <c r="F78" s="55">
        <f>$Y$4</f>
        <v>67.322817429983331</v>
      </c>
      <c r="G78" s="55">
        <f>E78-F78</f>
        <v>7.2591038696403984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78.29519064954286</v>
      </c>
      <c r="F79" s="55">
        <f>$Y$29</f>
        <v>69.102223621626607</v>
      </c>
      <c r="G79" s="55">
        <f t="shared" ref="G79:G80" si="49">E79-F79</f>
        <v>9.1929670279162536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76.429891802598391</v>
      </c>
      <c r="F80" s="55">
        <f>$Y$54</f>
        <v>67.499616401453238</v>
      </c>
      <c r="G80" s="55">
        <f t="shared" si="49"/>
        <v>8.9302754011451526</v>
      </c>
    </row>
  </sheetData>
  <mergeCells count="30"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B1:N1"/>
    <mergeCell ref="B2:B3"/>
    <mergeCell ref="B26:N26"/>
    <mergeCell ref="B27:B28"/>
    <mergeCell ref="B51:N51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topLeftCell="A29" workbookViewId="0">
      <selection activeCell="D34" sqref="D34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150</v>
      </c>
      <c r="E4" s="51">
        <v>2</v>
      </c>
      <c r="F4" s="3">
        <f>E4/D4</f>
        <v>1.3333333333333334E-2</v>
      </c>
      <c r="G4" s="2">
        <v>0.3</v>
      </c>
      <c r="H4" s="18">
        <f>C4*F4/(1+(1-G4)*C4*F4)</f>
        <v>1.3210039630118891E-2</v>
      </c>
      <c r="I4" s="18">
        <f>1-H4</f>
        <v>0.98678996036988109</v>
      </c>
      <c r="J4" s="41">
        <v>100000</v>
      </c>
      <c r="K4" s="20">
        <f>J4*H4</f>
        <v>1321.003963011889</v>
      </c>
      <c r="L4" s="20">
        <f>C4*(J5+G4*K4)</f>
        <v>99075.297225891685</v>
      </c>
      <c r="M4" s="5">
        <f t="shared" ref="M4:M20" si="0">L4+M5</f>
        <v>7853293.3008475984</v>
      </c>
      <c r="N4" s="32">
        <f>M4/J4</f>
        <v>78.532933008475979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99075.297225891685</v>
      </c>
      <c r="T4" s="35">
        <f t="shared" ref="T4:T22" si="3">N4</f>
        <v>78.532933008475979</v>
      </c>
      <c r="U4" s="42">
        <v>0.96680194174873568</v>
      </c>
      <c r="V4" s="43">
        <f>1-U4</f>
        <v>3.3198058251264317E-2</v>
      </c>
      <c r="W4" s="29">
        <f>S4*U4</f>
        <v>95786.189737325214</v>
      </c>
      <c r="X4" s="29">
        <f t="shared" ref="X4:X20" si="4">X5+W4</f>
        <v>6919585.9400224155</v>
      </c>
      <c r="Y4" s="40">
        <f>X4/R4</f>
        <v>69.195859400224151</v>
      </c>
      <c r="Z4" s="36">
        <f>T4-Y4</f>
        <v>9.3370736082518277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633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98678.996036988116</v>
      </c>
      <c r="K5" s="5">
        <f t="shared" ref="K5:K22" si="8">J5*H5</f>
        <v>0</v>
      </c>
      <c r="L5" s="5">
        <f t="shared" ref="L5:L21" si="9">C5*(J6+G5*K5)</f>
        <v>394715.98414795246</v>
      </c>
      <c r="M5" s="5">
        <f t="shared" si="0"/>
        <v>7754218.0036217067</v>
      </c>
      <c r="N5" s="33">
        <f t="shared" ref="N5:N22" si="10">M5/J5</f>
        <v>78.580227961735361</v>
      </c>
      <c r="O5" s="4"/>
      <c r="Q5" s="27" t="s">
        <v>36</v>
      </c>
      <c r="R5" s="29">
        <f t="shared" si="1"/>
        <v>98678.996036988116</v>
      </c>
      <c r="S5" s="29">
        <f t="shared" si="2"/>
        <v>394715.98414795246</v>
      </c>
      <c r="T5" s="35">
        <f t="shared" si="3"/>
        <v>78.580227961735361</v>
      </c>
      <c r="U5" s="42">
        <v>0.96680194174873568</v>
      </c>
      <c r="V5" s="43">
        <f>1-U5</f>
        <v>3.3198058251264317E-2</v>
      </c>
      <c r="W5" s="29">
        <f t="shared" ref="W5:W22" si="11">S5*U5</f>
        <v>381612.17991350364</v>
      </c>
      <c r="X5" s="29">
        <f t="shared" si="4"/>
        <v>6823799.7502850899</v>
      </c>
      <c r="Y5" s="35">
        <f t="shared" ref="Y5:Y22" si="12">X5/R5</f>
        <v>69.151491445325476</v>
      </c>
      <c r="Z5" s="36">
        <f t="shared" ref="Z5:Z22" si="13">T5-Y5</f>
        <v>9.4287365164098844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845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98678.996036988116</v>
      </c>
      <c r="K6" s="5">
        <f t="shared" si="8"/>
        <v>0</v>
      </c>
      <c r="L6" s="5">
        <f t="shared" si="9"/>
        <v>493394.98018494056</v>
      </c>
      <c r="M6" s="5">
        <f t="shared" si="0"/>
        <v>7359502.0194737539</v>
      </c>
      <c r="N6" s="33">
        <f t="shared" si="10"/>
        <v>74.580227961735361</v>
      </c>
      <c r="O6" s="4"/>
      <c r="Q6" s="27" t="s">
        <v>38</v>
      </c>
      <c r="R6" s="29">
        <f t="shared" si="1"/>
        <v>98678.996036988116</v>
      </c>
      <c r="S6" s="29">
        <f t="shared" si="2"/>
        <v>493394.98018494056</v>
      </c>
      <c r="T6" s="35">
        <f t="shared" si="3"/>
        <v>74.580227961735361</v>
      </c>
      <c r="U6" s="42">
        <v>0.96680194174873568</v>
      </c>
      <c r="V6" s="43">
        <f>1-U6</f>
        <v>3.3198058251264317E-2</v>
      </c>
      <c r="W6" s="29">
        <f t="shared" si="11"/>
        <v>477015.22489187948</v>
      </c>
      <c r="X6" s="29">
        <f t="shared" si="4"/>
        <v>6442187.5703715859</v>
      </c>
      <c r="Y6" s="35">
        <f t="shared" si="12"/>
        <v>65.284283678330524</v>
      </c>
      <c r="Z6" s="36">
        <f t="shared" si="13"/>
        <v>9.295944283404836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811</v>
      </c>
      <c r="E7" s="51">
        <v>1</v>
      </c>
      <c r="F7" s="3">
        <f t="shared" si="5"/>
        <v>1.2330456226880395E-3</v>
      </c>
      <c r="G7" s="2">
        <v>0.5</v>
      </c>
      <c r="H7" s="3">
        <f t="shared" si="6"/>
        <v>6.1462814996926856E-3</v>
      </c>
      <c r="I7" s="3">
        <f t="shared" si="7"/>
        <v>0.99385371850030735</v>
      </c>
      <c r="J7" s="5">
        <f t="shared" si="14"/>
        <v>98678.996036988116</v>
      </c>
      <c r="K7" s="5">
        <f t="shared" si="8"/>
        <v>606.50888775038788</v>
      </c>
      <c r="L7" s="5">
        <f t="shared" si="9"/>
        <v>491878.70796556462</v>
      </c>
      <c r="M7" s="5">
        <f t="shared" si="0"/>
        <v>6866107.0392888132</v>
      </c>
      <c r="N7" s="33">
        <f t="shared" si="10"/>
        <v>69.580227961735361</v>
      </c>
      <c r="O7" s="4"/>
      <c r="Q7" s="27" t="s">
        <v>40</v>
      </c>
      <c r="R7" s="29">
        <f t="shared" si="1"/>
        <v>98678.996036988116</v>
      </c>
      <c r="S7" s="29">
        <f t="shared" si="2"/>
        <v>491878.70796556462</v>
      </c>
      <c r="T7" s="35">
        <f t="shared" si="3"/>
        <v>69.580227961735361</v>
      </c>
      <c r="U7" s="42">
        <v>0.96680194174873568</v>
      </c>
      <c r="V7" s="43">
        <f>1-U7</f>
        <v>3.3198058251264317E-2</v>
      </c>
      <c r="W7" s="29">
        <f t="shared" si="11"/>
        <v>475549.28996596718</v>
      </c>
      <c r="X7" s="29">
        <f t="shared" si="4"/>
        <v>5965172.3454797063</v>
      </c>
      <c r="Y7" s="35">
        <f t="shared" si="12"/>
        <v>60.450273969586846</v>
      </c>
      <c r="Z7" s="36">
        <f t="shared" si="13"/>
        <v>9.1299539921485149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1000</v>
      </c>
      <c r="E8" s="51">
        <v>1</v>
      </c>
      <c r="F8" s="3">
        <f t="shared" si="5"/>
        <v>1E-3</v>
      </c>
      <c r="G8" s="2">
        <v>0.5</v>
      </c>
      <c r="H8" s="3">
        <f t="shared" si="6"/>
        <v>4.9875311720698262E-3</v>
      </c>
      <c r="I8" s="3">
        <f t="shared" si="7"/>
        <v>0.99501246882793015</v>
      </c>
      <c r="J8" s="5">
        <f t="shared" si="14"/>
        <v>98072.487149237728</v>
      </c>
      <c r="K8" s="5">
        <f t="shared" si="8"/>
        <v>489.13958677924063</v>
      </c>
      <c r="L8" s="5">
        <f t="shared" si="9"/>
        <v>489139.58677924052</v>
      </c>
      <c r="M8" s="5">
        <f t="shared" si="0"/>
        <v>6374228.3313232483</v>
      </c>
      <c r="N8" s="33">
        <f t="shared" si="10"/>
        <v>64.995071672073863</v>
      </c>
      <c r="O8" s="4"/>
      <c r="Q8" s="27" t="s">
        <v>42</v>
      </c>
      <c r="R8" s="29">
        <f t="shared" si="1"/>
        <v>98072.487149237728</v>
      </c>
      <c r="S8" s="29">
        <f t="shared" si="2"/>
        <v>489139.58677924052</v>
      </c>
      <c r="T8" s="35">
        <f t="shared" si="3"/>
        <v>64.995071672073863</v>
      </c>
      <c r="U8" s="42">
        <v>0.96680194174873568</v>
      </c>
      <c r="V8" s="43">
        <f>1-U8</f>
        <v>3.3198058251264317E-2</v>
      </c>
      <c r="W8" s="29">
        <f t="shared" si="11"/>
        <v>472901.10228434391</v>
      </c>
      <c r="X8" s="29">
        <f t="shared" si="4"/>
        <v>5489623.0555137396</v>
      </c>
      <c r="Y8" s="35">
        <f t="shared" si="12"/>
        <v>55.975158936880369</v>
      </c>
      <c r="Z8" s="36">
        <f t="shared" si="13"/>
        <v>9.0199127351934933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1038</v>
      </c>
      <c r="E9" s="51">
        <v>2</v>
      </c>
      <c r="F9" s="3">
        <f t="shared" si="5"/>
        <v>1.9267822736030828E-3</v>
      </c>
      <c r="G9" s="2">
        <v>0.5</v>
      </c>
      <c r="H9" s="3">
        <f t="shared" si="6"/>
        <v>9.5877277085330767E-3</v>
      </c>
      <c r="I9" s="3">
        <f t="shared" si="7"/>
        <v>0.99041227229146689</v>
      </c>
      <c r="J9" s="5">
        <f t="shared" si="14"/>
        <v>97583.347562458483</v>
      </c>
      <c r="K9" s="5">
        <f t="shared" si="8"/>
        <v>935.60256531599691</v>
      </c>
      <c r="L9" s="5">
        <f t="shared" si="9"/>
        <v>485577.73139900237</v>
      </c>
      <c r="M9" s="5">
        <f t="shared" si="0"/>
        <v>5885088.7445440078</v>
      </c>
      <c r="N9" s="33">
        <f t="shared" si="10"/>
        <v>60.308330176695783</v>
      </c>
      <c r="O9" s="4"/>
      <c r="Q9" s="27" t="s">
        <v>44</v>
      </c>
      <c r="R9" s="29">
        <f t="shared" si="1"/>
        <v>97583.347562458483</v>
      </c>
      <c r="S9" s="29">
        <f t="shared" si="2"/>
        <v>485577.73139900237</v>
      </c>
      <c r="T9" s="35">
        <f t="shared" si="3"/>
        <v>60.308330176695783</v>
      </c>
      <c r="U9" s="42">
        <v>0.9555940589531835</v>
      </c>
      <c r="V9" s="43">
        <f t="shared" ref="V9:V22" si="15">1-U9</f>
        <v>4.4405941046816499E-2</v>
      </c>
      <c r="W9" s="29">
        <f t="shared" si="11"/>
        <v>464015.19528485136</v>
      </c>
      <c r="X9" s="29">
        <f t="shared" si="4"/>
        <v>5016721.9532293957</v>
      </c>
      <c r="Y9" s="35">
        <f t="shared" si="12"/>
        <v>51.409611153362306</v>
      </c>
      <c r="Z9" s="36">
        <f t="shared" si="13"/>
        <v>8.8987190233334772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976</v>
      </c>
      <c r="E10" s="51">
        <v>3</v>
      </c>
      <c r="F10" s="3">
        <f t="shared" si="5"/>
        <v>3.0737704918032786E-3</v>
      </c>
      <c r="G10" s="2">
        <v>0.5</v>
      </c>
      <c r="H10" s="3">
        <f t="shared" si="6"/>
        <v>1.5251652262328419E-2</v>
      </c>
      <c r="I10" s="3">
        <f t="shared" si="7"/>
        <v>0.98474834773767161</v>
      </c>
      <c r="J10" s="5">
        <f t="shared" si="14"/>
        <v>96647.744997142479</v>
      </c>
      <c r="K10" s="5">
        <f t="shared" si="8"/>
        <v>1474.0377986346082</v>
      </c>
      <c r="L10" s="5">
        <f t="shared" si="9"/>
        <v>479553.63048912596</v>
      </c>
      <c r="M10" s="5">
        <f t="shared" si="0"/>
        <v>5399511.0131450053</v>
      </c>
      <c r="N10" s="33">
        <f t="shared" si="10"/>
        <v>55.867946151300778</v>
      </c>
      <c r="O10" s="4"/>
      <c r="Q10" s="27" t="s">
        <v>46</v>
      </c>
      <c r="R10" s="29">
        <f t="shared" si="1"/>
        <v>96647.744997142479</v>
      </c>
      <c r="S10" s="29">
        <f t="shared" si="2"/>
        <v>479553.63048912596</v>
      </c>
      <c r="T10" s="35">
        <f t="shared" si="3"/>
        <v>55.867946151300778</v>
      </c>
      <c r="U10" s="42">
        <v>0.96363095511775332</v>
      </c>
      <c r="V10" s="43">
        <f t="shared" si="15"/>
        <v>3.6369044882246682E-2</v>
      </c>
      <c r="W10" s="29">
        <f t="shared" si="11"/>
        <v>462112.72297842259</v>
      </c>
      <c r="X10" s="29">
        <f t="shared" si="4"/>
        <v>4552706.7579445438</v>
      </c>
      <c r="Y10" s="35">
        <f t="shared" si="12"/>
        <v>47.106187092923385</v>
      </c>
      <c r="Z10" s="36">
        <f t="shared" si="13"/>
        <v>8.7617590583773932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1008</v>
      </c>
      <c r="E11" s="51">
        <v>7</v>
      </c>
      <c r="F11" s="3">
        <f t="shared" si="5"/>
        <v>6.9444444444444441E-3</v>
      </c>
      <c r="G11" s="2">
        <v>0.5</v>
      </c>
      <c r="H11" s="3">
        <f t="shared" si="6"/>
        <v>3.4129692832764506E-2</v>
      </c>
      <c r="I11" s="3">
        <f t="shared" si="7"/>
        <v>0.96587030716723554</v>
      </c>
      <c r="J11" s="5">
        <f t="shared" si="14"/>
        <v>95173.70719850788</v>
      </c>
      <c r="K11" s="5">
        <f t="shared" si="8"/>
        <v>3248.2493924405421</v>
      </c>
      <c r="L11" s="5">
        <f t="shared" si="9"/>
        <v>467747.91251143801</v>
      </c>
      <c r="M11" s="5">
        <f t="shared" si="0"/>
        <v>4919957.3826558795</v>
      </c>
      <c r="N11" s="33">
        <f t="shared" si="10"/>
        <v>51.694501848016841</v>
      </c>
      <c r="O11" s="4"/>
      <c r="Q11" s="27" t="s">
        <v>48</v>
      </c>
      <c r="R11" s="29">
        <f t="shared" si="1"/>
        <v>95173.70719850788</v>
      </c>
      <c r="S11" s="29">
        <f t="shared" si="2"/>
        <v>467747.91251143801</v>
      </c>
      <c r="T11" s="35">
        <f t="shared" si="3"/>
        <v>51.694501848016841</v>
      </c>
      <c r="U11" s="42">
        <v>0.96005435016735896</v>
      </c>
      <c r="V11" s="43">
        <f t="shared" si="15"/>
        <v>3.9945649832641039E-2</v>
      </c>
      <c r="W11" s="29">
        <f t="shared" si="11"/>
        <v>449063.41818830732</v>
      </c>
      <c r="X11" s="29">
        <f t="shared" si="4"/>
        <v>4090594.034966121</v>
      </c>
      <c r="Y11" s="35">
        <f t="shared" si="12"/>
        <v>42.980295245137334</v>
      </c>
      <c r="Z11" s="36">
        <f t="shared" si="13"/>
        <v>8.7142066028795071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1167</v>
      </c>
      <c r="E12" s="51">
        <v>9</v>
      </c>
      <c r="F12" s="3">
        <f t="shared" si="5"/>
        <v>7.7120822622107968E-3</v>
      </c>
      <c r="G12" s="2">
        <v>0.5</v>
      </c>
      <c r="H12" s="3">
        <f t="shared" si="6"/>
        <v>3.7831021437578813E-2</v>
      </c>
      <c r="I12" s="3">
        <f t="shared" si="7"/>
        <v>0.96216897856242123</v>
      </c>
      <c r="J12" s="5">
        <f t="shared" si="14"/>
        <v>91925.457806067338</v>
      </c>
      <c r="K12" s="5">
        <f t="shared" si="8"/>
        <v>3477.6339649205802</v>
      </c>
      <c r="L12" s="5">
        <f t="shared" si="9"/>
        <v>450933.20411803527</v>
      </c>
      <c r="M12" s="5">
        <f t="shared" si="0"/>
        <v>4452209.4701444414</v>
      </c>
      <c r="N12" s="33">
        <f t="shared" si="10"/>
        <v>48.43282346808811</v>
      </c>
      <c r="O12" s="4"/>
      <c r="Q12" s="27" t="s">
        <v>50</v>
      </c>
      <c r="R12" s="29">
        <f t="shared" si="1"/>
        <v>91925.457806067338</v>
      </c>
      <c r="S12" s="29">
        <f t="shared" si="2"/>
        <v>450933.20411803527</v>
      </c>
      <c r="T12" s="35">
        <f t="shared" si="3"/>
        <v>48.43282346808811</v>
      </c>
      <c r="U12" s="42">
        <v>0.94127750867207383</v>
      </c>
      <c r="V12" s="43">
        <f t="shared" si="15"/>
        <v>5.8722491327926174E-2</v>
      </c>
      <c r="W12" s="29">
        <f t="shared" si="11"/>
        <v>424453.28294973995</v>
      </c>
      <c r="X12" s="29">
        <f t="shared" si="4"/>
        <v>3641530.6167778135</v>
      </c>
      <c r="Y12" s="35">
        <f t="shared" si="12"/>
        <v>39.613951387223466</v>
      </c>
      <c r="Z12" s="36">
        <f t="shared" si="13"/>
        <v>8.8188720808646437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1175</v>
      </c>
      <c r="E13" s="51">
        <v>6</v>
      </c>
      <c r="F13" s="3">
        <f t="shared" si="5"/>
        <v>5.106382978723404E-3</v>
      </c>
      <c r="G13" s="2">
        <v>0.5</v>
      </c>
      <c r="H13" s="3">
        <f t="shared" si="6"/>
        <v>2.5210084033613446E-2</v>
      </c>
      <c r="I13" s="3">
        <f t="shared" si="7"/>
        <v>0.97478991596638653</v>
      </c>
      <c r="J13" s="5">
        <f t="shared" si="14"/>
        <v>88447.823841146761</v>
      </c>
      <c r="K13" s="5">
        <f t="shared" si="8"/>
        <v>2229.7770716255486</v>
      </c>
      <c r="L13" s="5">
        <f t="shared" si="9"/>
        <v>436664.67652666994</v>
      </c>
      <c r="M13" s="5">
        <f t="shared" si="0"/>
        <v>4001276.2660264056</v>
      </c>
      <c r="N13" s="33">
        <f t="shared" si="10"/>
        <v>45.238832254513582</v>
      </c>
      <c r="O13" s="4"/>
      <c r="Q13" s="27" t="s">
        <v>52</v>
      </c>
      <c r="R13" s="29">
        <f t="shared" si="1"/>
        <v>88447.823841146761</v>
      </c>
      <c r="S13" s="29">
        <f t="shared" si="2"/>
        <v>436664.67652666994</v>
      </c>
      <c r="T13" s="35">
        <f t="shared" si="3"/>
        <v>45.238832254513582</v>
      </c>
      <c r="U13" s="42">
        <v>0.95386474178345915</v>
      </c>
      <c r="V13" s="43">
        <f t="shared" si="15"/>
        <v>4.6135258216540853E-2</v>
      </c>
      <c r="W13" s="29">
        <f t="shared" si="11"/>
        <v>416519.03892106976</v>
      </c>
      <c r="X13" s="29">
        <f t="shared" si="4"/>
        <v>3217077.3338280735</v>
      </c>
      <c r="Y13" s="35">
        <f t="shared" si="12"/>
        <v>36.37260018523439</v>
      </c>
      <c r="Z13" s="36">
        <f t="shared" si="13"/>
        <v>8.8662320692791923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1095</v>
      </c>
      <c r="E14" s="51">
        <v>8</v>
      </c>
      <c r="F14" s="3">
        <f t="shared" si="5"/>
        <v>7.3059360730593605E-3</v>
      </c>
      <c r="G14" s="2">
        <v>0.5</v>
      </c>
      <c r="H14" s="3">
        <f t="shared" si="6"/>
        <v>3.5874439461883408E-2</v>
      </c>
      <c r="I14" s="3">
        <f t="shared" si="7"/>
        <v>0.9641255605381166</v>
      </c>
      <c r="J14" s="5">
        <f t="shared" si="14"/>
        <v>86218.046769521214</v>
      </c>
      <c r="K14" s="5">
        <f t="shared" si="8"/>
        <v>3093.024099355021</v>
      </c>
      <c r="L14" s="5">
        <f t="shared" si="9"/>
        <v>423357.67359921848</v>
      </c>
      <c r="M14" s="5">
        <f t="shared" si="0"/>
        <v>3564611.5894997357</v>
      </c>
      <c r="N14" s="33">
        <f t="shared" si="10"/>
        <v>41.344146881785484</v>
      </c>
      <c r="O14" s="4"/>
      <c r="Q14" s="27" t="s">
        <v>54</v>
      </c>
      <c r="R14" s="29">
        <f t="shared" si="1"/>
        <v>86218.046769521214</v>
      </c>
      <c r="S14" s="29">
        <f t="shared" si="2"/>
        <v>423357.67359921848</v>
      </c>
      <c r="T14" s="35">
        <f t="shared" si="3"/>
        <v>41.344146881785484</v>
      </c>
      <c r="U14" s="42">
        <v>0.94210046609890041</v>
      </c>
      <c r="V14" s="43">
        <f t="shared" si="15"/>
        <v>5.7899533901099587E-2</v>
      </c>
      <c r="W14" s="29">
        <f t="shared" si="11"/>
        <v>398845.4616243699</v>
      </c>
      <c r="X14" s="29">
        <f t="shared" si="4"/>
        <v>2800558.2949070036</v>
      </c>
      <c r="Y14" s="35">
        <f t="shared" si="12"/>
        <v>32.482274881423365</v>
      </c>
      <c r="Z14" s="36">
        <f t="shared" si="13"/>
        <v>8.8618720003621192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816</v>
      </c>
      <c r="E15" s="51">
        <v>6</v>
      </c>
      <c r="F15" s="3">
        <f t="shared" si="5"/>
        <v>7.3529411764705881E-3</v>
      </c>
      <c r="G15" s="2">
        <v>0.5</v>
      </c>
      <c r="H15" s="3">
        <f t="shared" si="6"/>
        <v>3.6101083032490981E-2</v>
      </c>
      <c r="I15" s="3">
        <f t="shared" si="7"/>
        <v>0.96389891696750907</v>
      </c>
      <c r="J15" s="5">
        <f t="shared" si="14"/>
        <v>83125.022670166189</v>
      </c>
      <c r="K15" s="5">
        <f t="shared" si="8"/>
        <v>3000.9033454933647</v>
      </c>
      <c r="L15" s="5">
        <f t="shared" si="9"/>
        <v>408122.85498709755</v>
      </c>
      <c r="M15" s="5">
        <f t="shared" si="0"/>
        <v>3141253.9159005173</v>
      </c>
      <c r="N15" s="33">
        <f t="shared" si="10"/>
        <v>37.789510486689132</v>
      </c>
      <c r="O15" s="4"/>
      <c r="Q15" s="27" t="s">
        <v>56</v>
      </c>
      <c r="R15" s="29">
        <f t="shared" si="1"/>
        <v>83125.022670166189</v>
      </c>
      <c r="S15" s="29">
        <f t="shared" si="2"/>
        <v>408122.85498709755</v>
      </c>
      <c r="T15" s="35">
        <f t="shared" si="3"/>
        <v>37.789510486689132</v>
      </c>
      <c r="U15" s="42">
        <v>0.91645683631107144</v>
      </c>
      <c r="V15" s="43">
        <f t="shared" si="15"/>
        <v>8.3543163688928557E-2</v>
      </c>
      <c r="W15" s="29">
        <f t="shared" si="11"/>
        <v>374026.98050771758</v>
      </c>
      <c r="X15" s="29">
        <f t="shared" si="4"/>
        <v>2401712.8332826337</v>
      </c>
      <c r="Y15" s="35">
        <f t="shared" si="12"/>
        <v>28.892778084554021</v>
      </c>
      <c r="Z15" s="36">
        <f t="shared" si="13"/>
        <v>8.8967324021351111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633</v>
      </c>
      <c r="E16" s="51">
        <v>7</v>
      </c>
      <c r="F16" s="3">
        <f t="shared" si="5"/>
        <v>1.1058451816745656E-2</v>
      </c>
      <c r="G16" s="2">
        <v>0.5</v>
      </c>
      <c r="H16" s="3">
        <f t="shared" si="6"/>
        <v>5.3804765564950036E-2</v>
      </c>
      <c r="I16" s="3">
        <f t="shared" si="7"/>
        <v>0.94619523443504994</v>
      </c>
      <c r="J16" s="5">
        <f t="shared" si="14"/>
        <v>80124.119324672822</v>
      </c>
      <c r="K16" s="5">
        <f t="shared" si="8"/>
        <v>4311.0594563621044</v>
      </c>
      <c r="L16" s="5">
        <f t="shared" si="9"/>
        <v>389842.94798245881</v>
      </c>
      <c r="M16" s="5">
        <f t="shared" si="0"/>
        <v>2733131.0609134198</v>
      </c>
      <c r="N16" s="33">
        <f t="shared" si="10"/>
        <v>34.111214999299214</v>
      </c>
      <c r="O16" s="4"/>
      <c r="Q16" s="27" t="s">
        <v>58</v>
      </c>
      <c r="R16" s="29">
        <f t="shared" si="1"/>
        <v>80124.119324672822</v>
      </c>
      <c r="S16" s="29">
        <f t="shared" si="2"/>
        <v>389842.94798245881</v>
      </c>
      <c r="T16" s="35">
        <f t="shared" si="3"/>
        <v>34.111214999299214</v>
      </c>
      <c r="U16" s="42">
        <v>0.8859396016463057</v>
      </c>
      <c r="V16" s="43">
        <f t="shared" si="15"/>
        <v>0.1140603983536943</v>
      </c>
      <c r="W16" s="29">
        <f t="shared" si="11"/>
        <v>345377.30604020105</v>
      </c>
      <c r="X16" s="29">
        <f t="shared" si="4"/>
        <v>2027685.852774916</v>
      </c>
      <c r="Y16" s="35">
        <f t="shared" si="12"/>
        <v>25.306809857821747</v>
      </c>
      <c r="Z16" s="36">
        <f t="shared" si="13"/>
        <v>8.8044051414774671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523</v>
      </c>
      <c r="E17" s="51">
        <v>7</v>
      </c>
      <c r="F17" s="3">
        <f t="shared" si="5"/>
        <v>1.338432122370937E-2</v>
      </c>
      <c r="G17" s="2">
        <v>0.5</v>
      </c>
      <c r="H17" s="3">
        <f t="shared" si="6"/>
        <v>6.475485661424607E-2</v>
      </c>
      <c r="I17" s="3">
        <f t="shared" si="7"/>
        <v>0.93524514338575393</v>
      </c>
      <c r="J17" s="5">
        <f t="shared" si="14"/>
        <v>75813.059868310709</v>
      </c>
      <c r="K17" s="5">
        <f t="shared" si="8"/>
        <v>4909.263821259713</v>
      </c>
      <c r="L17" s="5">
        <f t="shared" si="9"/>
        <v>366792.13978840434</v>
      </c>
      <c r="M17" s="5">
        <f t="shared" si="0"/>
        <v>2343288.112930961</v>
      </c>
      <c r="N17" s="33">
        <f t="shared" si="10"/>
        <v>30.908765811607054</v>
      </c>
      <c r="O17" s="4"/>
      <c r="Q17" s="27" t="s">
        <v>60</v>
      </c>
      <c r="R17" s="29">
        <f t="shared" si="1"/>
        <v>75813.059868310709</v>
      </c>
      <c r="S17" s="29">
        <f t="shared" si="2"/>
        <v>366792.13978840434</v>
      </c>
      <c r="T17" s="35">
        <f t="shared" si="3"/>
        <v>30.908765811607054</v>
      </c>
      <c r="U17" s="42">
        <v>0.85631920960893304</v>
      </c>
      <c r="V17" s="43">
        <f t="shared" si="15"/>
        <v>0.14368079039106696</v>
      </c>
      <c r="W17" s="29">
        <f t="shared" si="11"/>
        <v>314091.15523437568</v>
      </c>
      <c r="X17" s="29">
        <f t="shared" si="4"/>
        <v>1682308.5467347149</v>
      </c>
      <c r="Y17" s="35">
        <f t="shared" si="12"/>
        <v>22.190220915194946</v>
      </c>
      <c r="Z17" s="36">
        <f t="shared" si="13"/>
        <v>8.7185448964121086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349</v>
      </c>
      <c r="E18" s="51">
        <v>8</v>
      </c>
      <c r="F18" s="3">
        <f t="shared" si="5"/>
        <v>2.2922636103151862E-2</v>
      </c>
      <c r="G18" s="2">
        <v>0.5</v>
      </c>
      <c r="H18" s="3">
        <f t="shared" si="6"/>
        <v>0.10840108401084012</v>
      </c>
      <c r="I18" s="3">
        <f t="shared" si="7"/>
        <v>0.89159891598915986</v>
      </c>
      <c r="J18" s="5">
        <f t="shared" si="14"/>
        <v>70903.796047051001</v>
      </c>
      <c r="K18" s="5">
        <f t="shared" si="8"/>
        <v>7686.048351983849</v>
      </c>
      <c r="L18" s="5">
        <f t="shared" si="9"/>
        <v>335303.85935529537</v>
      </c>
      <c r="M18" s="5">
        <f t="shared" si="0"/>
        <v>1976495.9731425566</v>
      </c>
      <c r="N18" s="33">
        <f t="shared" si="10"/>
        <v>27.875742672944831</v>
      </c>
      <c r="O18" s="4"/>
      <c r="Q18" s="27" t="s">
        <v>62</v>
      </c>
      <c r="R18" s="29">
        <f t="shared" si="1"/>
        <v>70903.796047051001</v>
      </c>
      <c r="S18" s="29">
        <f t="shared" si="2"/>
        <v>335303.85935529537</v>
      </c>
      <c r="T18" s="35">
        <f t="shared" si="3"/>
        <v>27.875742672944831</v>
      </c>
      <c r="U18" s="42">
        <v>0.77613843304153718</v>
      </c>
      <c r="V18" s="43">
        <f t="shared" si="15"/>
        <v>0.22386156695846282</v>
      </c>
      <c r="W18" s="29">
        <f t="shared" si="11"/>
        <v>260242.21199279893</v>
      </c>
      <c r="X18" s="29">
        <f t="shared" si="4"/>
        <v>1368217.3915003391</v>
      </c>
      <c r="Y18" s="35">
        <f t="shared" si="12"/>
        <v>19.296814384837798</v>
      </c>
      <c r="Z18" s="36">
        <f t="shared" si="13"/>
        <v>8.5789282881070328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229</v>
      </c>
      <c r="E19" s="51">
        <v>8</v>
      </c>
      <c r="F19" s="3">
        <f t="shared" si="5"/>
        <v>3.4934497816593885E-2</v>
      </c>
      <c r="G19" s="2">
        <v>0.5</v>
      </c>
      <c r="H19" s="3">
        <f t="shared" si="6"/>
        <v>0.1606425702811245</v>
      </c>
      <c r="I19" s="3">
        <f t="shared" si="7"/>
        <v>0.8393574297188755</v>
      </c>
      <c r="J19" s="5">
        <f t="shared" si="14"/>
        <v>63217.747695067148</v>
      </c>
      <c r="K19" s="5">
        <f t="shared" si="8"/>
        <v>10155.461477119221</v>
      </c>
      <c r="L19" s="5">
        <f t="shared" si="9"/>
        <v>290700.08478253765</v>
      </c>
      <c r="M19" s="5">
        <f t="shared" si="0"/>
        <v>1641192.1137872613</v>
      </c>
      <c r="N19" s="33">
        <f t="shared" si="10"/>
        <v>25.960939350506514</v>
      </c>
      <c r="O19" s="4"/>
      <c r="Q19" s="27" t="s">
        <v>64</v>
      </c>
      <c r="R19" s="29">
        <f t="shared" si="1"/>
        <v>63217.747695067148</v>
      </c>
      <c r="S19" s="29">
        <f t="shared" si="2"/>
        <v>290700.08478253765</v>
      </c>
      <c r="T19" s="35">
        <f t="shared" si="3"/>
        <v>25.960939350506514</v>
      </c>
      <c r="U19" s="42">
        <v>0.73716277889453141</v>
      </c>
      <c r="V19" s="43">
        <f t="shared" si="15"/>
        <v>0.26283722110546859</v>
      </c>
      <c r="W19" s="29">
        <f t="shared" si="11"/>
        <v>214293.28232317133</v>
      </c>
      <c r="X19" s="29">
        <f t="shared" si="4"/>
        <v>1107975.1795075403</v>
      </c>
      <c r="Y19" s="35">
        <f t="shared" si="12"/>
        <v>17.526331131755825</v>
      </c>
      <c r="Z19" s="36">
        <f t="shared" si="13"/>
        <v>8.4346082187506894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116</v>
      </c>
      <c r="E20" s="51">
        <v>9</v>
      </c>
      <c r="F20" s="3">
        <f t="shared" si="5"/>
        <v>7.7586206896551727E-2</v>
      </c>
      <c r="G20" s="2">
        <v>0.5</v>
      </c>
      <c r="H20" s="3">
        <f t="shared" si="6"/>
        <v>0.32490974729241878</v>
      </c>
      <c r="I20" s="3">
        <f t="shared" si="7"/>
        <v>0.67509025270758127</v>
      </c>
      <c r="J20" s="5">
        <f t="shared" si="14"/>
        <v>53062.286217947927</v>
      </c>
      <c r="K20" s="5">
        <f t="shared" si="8"/>
        <v>17240.454005831456</v>
      </c>
      <c r="L20" s="5">
        <f t="shared" si="9"/>
        <v>222210.29607516102</v>
      </c>
      <c r="M20" s="5">
        <f t="shared" si="0"/>
        <v>1350492.0290047235</v>
      </c>
      <c r="N20" s="33">
        <f t="shared" si="10"/>
        <v>25.451071283617811</v>
      </c>
      <c r="O20" s="4"/>
      <c r="Q20" s="27" t="s">
        <v>66</v>
      </c>
      <c r="R20" s="29">
        <f t="shared" si="1"/>
        <v>53062.286217947927</v>
      </c>
      <c r="S20" s="29">
        <f t="shared" si="2"/>
        <v>222210.29607516102</v>
      </c>
      <c r="T20" s="35">
        <f t="shared" si="3"/>
        <v>25.451071283617811</v>
      </c>
      <c r="U20" s="42">
        <v>0.7271372759570951</v>
      </c>
      <c r="V20" s="43">
        <f t="shared" si="15"/>
        <v>0.2728627240429049</v>
      </c>
      <c r="W20" s="29">
        <f t="shared" si="11"/>
        <v>161577.38937771216</v>
      </c>
      <c r="X20" s="29">
        <f t="shared" si="4"/>
        <v>893681.89718436904</v>
      </c>
      <c r="Y20" s="35">
        <f t="shared" si="12"/>
        <v>16.842129521401731</v>
      </c>
      <c r="Z20" s="36">
        <f t="shared" si="13"/>
        <v>8.6089417622160802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67</v>
      </c>
      <c r="E21" s="51">
        <v>7</v>
      </c>
      <c r="F21" s="3">
        <f t="shared" si="5"/>
        <v>0.1044776119402985</v>
      </c>
      <c r="G21" s="2">
        <v>0.5</v>
      </c>
      <c r="H21" s="3">
        <f t="shared" si="6"/>
        <v>0.41420118343195261</v>
      </c>
      <c r="I21" s="3">
        <f t="shared" si="7"/>
        <v>0.58579881656804744</v>
      </c>
      <c r="J21" s="5">
        <f t="shared" si="14"/>
        <v>35821.832212116475</v>
      </c>
      <c r="K21" s="5">
        <f t="shared" si="8"/>
        <v>14837.445294959485</v>
      </c>
      <c r="L21" s="5">
        <f t="shared" si="9"/>
        <v>142015.54782318368</v>
      </c>
      <c r="M21" s="5">
        <f>L21+M22</f>
        <v>1128281.7329295625</v>
      </c>
      <c r="N21" s="33">
        <f t="shared" si="10"/>
        <v>31.497041420118354</v>
      </c>
      <c r="O21" s="4"/>
      <c r="Q21" s="27" t="s">
        <v>68</v>
      </c>
      <c r="R21" s="29">
        <f t="shared" si="1"/>
        <v>35821.832212116475</v>
      </c>
      <c r="S21" s="29">
        <f t="shared" si="2"/>
        <v>142015.54782318368</v>
      </c>
      <c r="T21" s="35">
        <f t="shared" si="3"/>
        <v>31.497041420118354</v>
      </c>
      <c r="U21" s="42">
        <v>0.68635947845240242</v>
      </c>
      <c r="V21" s="43">
        <f t="shared" si="15"/>
        <v>0.31364052154759758</v>
      </c>
      <c r="W21" s="29">
        <f t="shared" si="11"/>
        <v>97473.717336052563</v>
      </c>
      <c r="X21" s="29">
        <f>X22+W21</f>
        <v>732104.50780665688</v>
      </c>
      <c r="Y21" s="35">
        <f t="shared" si="12"/>
        <v>20.437383087262294</v>
      </c>
      <c r="Z21" s="36">
        <f t="shared" si="13"/>
        <v>11.05965833285606</v>
      </c>
    </row>
    <row r="22" spans="1:26" s="2" customFormat="1" x14ac:dyDescent="0.25">
      <c r="A22" s="12">
        <v>19</v>
      </c>
      <c r="B22" s="13" t="s">
        <v>69</v>
      </c>
      <c r="C22" s="12"/>
      <c r="D22">
        <v>47</v>
      </c>
      <c r="E22" s="51">
        <v>1</v>
      </c>
      <c r="F22" s="17">
        <f t="shared" si="5"/>
        <v>2.1276595744680851E-2</v>
      </c>
      <c r="G22" s="12"/>
      <c r="H22" s="17">
        <v>1</v>
      </c>
      <c r="I22" s="17">
        <f t="shared" si="7"/>
        <v>0</v>
      </c>
      <c r="J22" s="21">
        <f t="shared" si="14"/>
        <v>20984.386917156993</v>
      </c>
      <c r="K22" s="21">
        <f t="shared" si="8"/>
        <v>20984.386917156993</v>
      </c>
      <c r="L22" s="21">
        <f>K22/F22</f>
        <v>986266.18510637875</v>
      </c>
      <c r="M22" s="21">
        <f>L22</f>
        <v>986266.18510637875</v>
      </c>
      <c r="N22" s="34">
        <f t="shared" si="10"/>
        <v>47</v>
      </c>
      <c r="O22" s="4"/>
      <c r="Q22" s="30" t="s">
        <v>69</v>
      </c>
      <c r="R22" s="31">
        <f t="shared" si="1"/>
        <v>20984.386917156993</v>
      </c>
      <c r="S22" s="31">
        <f t="shared" si="2"/>
        <v>986266.18510637875</v>
      </c>
      <c r="T22" s="38">
        <f t="shared" si="3"/>
        <v>47</v>
      </c>
      <c r="U22" s="44">
        <v>0.64346806172022719</v>
      </c>
      <c r="V22" s="45">
        <f t="shared" si="15"/>
        <v>0.35653193827977281</v>
      </c>
      <c r="W22" s="31">
        <f t="shared" si="11"/>
        <v>634630.79047060432</v>
      </c>
      <c r="X22" s="31">
        <f>W22</f>
        <v>634630.79047060432</v>
      </c>
      <c r="Y22" s="38">
        <f t="shared" si="12"/>
        <v>30.242998900850679</v>
      </c>
      <c r="Z22" s="37">
        <f t="shared" si="13"/>
        <v>16.757001099149321</v>
      </c>
    </row>
    <row r="23" spans="1:26" s="2" customFormat="1" ht="13.2" x14ac:dyDescent="0.25">
      <c r="B23" s="2" t="s">
        <v>70</v>
      </c>
      <c r="D23" s="25">
        <f>SUM(D4:D22)</f>
        <v>12678</v>
      </c>
      <c r="E23" s="25">
        <f>SUM(E4:E22)</f>
        <v>92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>
        <v>131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9643854.428264115</v>
      </c>
      <c r="N29" s="32">
        <f>M29/J29</f>
        <v>96.438544282641146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96.438544282641146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8069191.1653858982</v>
      </c>
      <c r="Y29" s="40">
        <f>X29/R29</f>
        <v>80.69191165385898</v>
      </c>
      <c r="Z29" s="36">
        <f>T29-Y29</f>
        <v>15.746632628782166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611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9543854.428264115</v>
      </c>
      <c r="N30" s="33">
        <f t="shared" ref="N30:N47" si="26">M30/J30</f>
        <v>95.438544282641146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95.438544282641146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7973326.4913829342</v>
      </c>
      <c r="Y30" s="35">
        <f t="shared" ref="Y30:Y47" si="28">X30/R30</f>
        <v>79.733264913829345</v>
      </c>
      <c r="Z30" s="36">
        <f t="shared" ref="Z30:Z47" si="29">T30-Y30</f>
        <v>15.705279368811802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755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9143854.428264115</v>
      </c>
      <c r="N31" s="33">
        <f t="shared" si="26"/>
        <v>91.438544282641146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91.438544282641146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7589867.795371078</v>
      </c>
      <c r="Y31" s="35">
        <f t="shared" si="28"/>
        <v>75.898677953710774</v>
      </c>
      <c r="Z31" s="36">
        <f t="shared" si="29"/>
        <v>15.539866328930373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736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8643854.428264115</v>
      </c>
      <c r="N32" s="33">
        <f t="shared" si="26"/>
        <v>86.438544282641146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86.438544282641146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7110544.4253562568</v>
      </c>
      <c r="Y32" s="35">
        <f t="shared" si="28"/>
        <v>71.105444253562567</v>
      </c>
      <c r="Z32" s="36">
        <f t="shared" si="29"/>
        <v>15.333100029078579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999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8143854.4282641141</v>
      </c>
      <c r="N33" s="33">
        <f t="shared" si="26"/>
        <v>81.438544282641146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81.438544282641146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6631221.0553414356</v>
      </c>
      <c r="Y33" s="35">
        <f t="shared" si="28"/>
        <v>66.31221055341436</v>
      </c>
      <c r="Z33" s="36">
        <f t="shared" si="29"/>
        <v>15.126333729226786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971</v>
      </c>
      <c r="E34" s="51">
        <v>1</v>
      </c>
      <c r="F34" s="3">
        <f t="shared" si="21"/>
        <v>1.0298661174047373E-3</v>
      </c>
      <c r="G34" s="2">
        <v>0.5</v>
      </c>
      <c r="H34" s="3">
        <f t="shared" si="22"/>
        <v>5.136106831022085E-3</v>
      </c>
      <c r="I34" s="3">
        <f t="shared" si="23"/>
        <v>0.99486389316897794</v>
      </c>
      <c r="J34" s="5">
        <f t="shared" si="30"/>
        <v>100000</v>
      </c>
      <c r="K34" s="5">
        <f t="shared" si="24"/>
        <v>513.61068310220855</v>
      </c>
      <c r="L34" s="5">
        <f t="shared" si="25"/>
        <v>498715.97329224454</v>
      </c>
      <c r="M34" s="5">
        <f t="shared" si="16"/>
        <v>7643854.4282641141</v>
      </c>
      <c r="N34" s="33">
        <f t="shared" si="26"/>
        <v>76.438544282641146</v>
      </c>
      <c r="O34" s="4"/>
      <c r="Q34" s="27" t="s">
        <v>44</v>
      </c>
      <c r="R34" s="29">
        <f t="shared" si="17"/>
        <v>100000</v>
      </c>
      <c r="S34" s="29">
        <f t="shared" si="18"/>
        <v>498715.97329224454</v>
      </c>
      <c r="T34" s="35">
        <f t="shared" si="19"/>
        <v>76.438544282641146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483345.655348378</v>
      </c>
      <c r="X34" s="29">
        <f t="shared" si="20"/>
        <v>6151897.6853266144</v>
      </c>
      <c r="Y34" s="35">
        <f t="shared" si="28"/>
        <v>61.518976853266146</v>
      </c>
      <c r="Z34" s="36">
        <f t="shared" si="29"/>
        <v>14.919567429375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925</v>
      </c>
      <c r="E35" s="51">
        <v>1</v>
      </c>
      <c r="F35" s="3">
        <f t="shared" si="21"/>
        <v>1.0810810810810811E-3</v>
      </c>
      <c r="G35" s="2">
        <v>0.5</v>
      </c>
      <c r="H35" s="3">
        <f t="shared" si="22"/>
        <v>5.3908355795148251E-3</v>
      </c>
      <c r="I35" s="3">
        <f t="shared" si="23"/>
        <v>0.99460916442048519</v>
      </c>
      <c r="J35" s="5">
        <f t="shared" si="30"/>
        <v>99486.389316897796</v>
      </c>
      <c r="K35" s="5">
        <f t="shared" si="24"/>
        <v>536.31476720699618</v>
      </c>
      <c r="L35" s="5">
        <f t="shared" si="25"/>
        <v>496091.15966647153</v>
      </c>
      <c r="M35" s="5">
        <f t="shared" si="16"/>
        <v>7145138.4549718695</v>
      </c>
      <c r="N35" s="33">
        <f t="shared" si="26"/>
        <v>71.820261083274289</v>
      </c>
      <c r="O35" s="4"/>
      <c r="Q35" s="27" t="s">
        <v>46</v>
      </c>
      <c r="R35" s="29">
        <f t="shared" si="17"/>
        <v>99486.389316897796</v>
      </c>
      <c r="S35" s="29">
        <f t="shared" si="18"/>
        <v>496091.15966647153</v>
      </c>
      <c r="T35" s="35">
        <f t="shared" si="19"/>
        <v>71.820261083274289</v>
      </c>
      <c r="U35" s="42">
        <v>0.96192878092594225</v>
      </c>
      <c r="V35" s="43">
        <f t="shared" si="31"/>
        <v>3.8071219074057749E-2</v>
      </c>
      <c r="W35" s="29">
        <f t="shared" si="27"/>
        <v>477204.36444610596</v>
      </c>
      <c r="X35" s="29">
        <f t="shared" si="20"/>
        <v>5668552.0299782362</v>
      </c>
      <c r="Y35" s="35">
        <f t="shared" si="28"/>
        <v>56.978166248671272</v>
      </c>
      <c r="Z35" s="36">
        <f t="shared" si="29"/>
        <v>14.842094834603017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977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98950.074549690806</v>
      </c>
      <c r="K36" s="5">
        <f t="shared" si="24"/>
        <v>0</v>
      </c>
      <c r="L36" s="5">
        <f t="shared" si="25"/>
        <v>494750.37274845404</v>
      </c>
      <c r="M36" s="5">
        <f t="shared" si="16"/>
        <v>6649047.2953053983</v>
      </c>
      <c r="N36" s="33">
        <f t="shared" si="26"/>
        <v>67.195980655541348</v>
      </c>
      <c r="O36" s="4"/>
      <c r="Q36" s="27" t="s">
        <v>48</v>
      </c>
      <c r="R36" s="29">
        <f t="shared" si="17"/>
        <v>98950.074549690806</v>
      </c>
      <c r="S36" s="29">
        <f t="shared" si="18"/>
        <v>494750.37274845404</v>
      </c>
      <c r="T36" s="35">
        <f t="shared" si="19"/>
        <v>67.195980655541348</v>
      </c>
      <c r="U36" s="42">
        <v>0.95558309086652893</v>
      </c>
      <c r="V36" s="43">
        <f t="shared" si="31"/>
        <v>4.4416909133471072E-2</v>
      </c>
      <c r="W36" s="29">
        <f t="shared" si="27"/>
        <v>472775.09039833501</v>
      </c>
      <c r="X36" s="29">
        <f t="shared" si="20"/>
        <v>5191347.6655321298</v>
      </c>
      <c r="Y36" s="35">
        <f t="shared" si="28"/>
        <v>52.464312828032647</v>
      </c>
      <c r="Z36" s="36">
        <f t="shared" si="29"/>
        <v>14.731667827508701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1076</v>
      </c>
      <c r="E37" s="51">
        <v>1</v>
      </c>
      <c r="F37" s="3">
        <f t="shared" si="21"/>
        <v>9.2936802973977691E-4</v>
      </c>
      <c r="G37" s="2">
        <v>0.5</v>
      </c>
      <c r="H37" s="3">
        <f t="shared" si="22"/>
        <v>4.6360686138154838E-3</v>
      </c>
      <c r="I37" s="3">
        <f t="shared" si="23"/>
        <v>0.99536393138618451</v>
      </c>
      <c r="J37" s="5">
        <f t="shared" si="30"/>
        <v>98950.074549690806</v>
      </c>
      <c r="K37" s="5">
        <f t="shared" si="24"/>
        <v>458.73933495452383</v>
      </c>
      <c r="L37" s="5">
        <f t="shared" si="25"/>
        <v>493603.52441106772</v>
      </c>
      <c r="M37" s="5">
        <f t="shared" si="16"/>
        <v>6154296.9225569442</v>
      </c>
      <c r="N37" s="33">
        <f t="shared" si="26"/>
        <v>62.195980655541355</v>
      </c>
      <c r="O37" s="4"/>
      <c r="Q37" s="27" t="s">
        <v>50</v>
      </c>
      <c r="R37" s="29">
        <f t="shared" si="17"/>
        <v>98950.074549690806</v>
      </c>
      <c r="S37" s="29">
        <f t="shared" si="18"/>
        <v>493603.52441106772</v>
      </c>
      <c r="T37" s="35">
        <f t="shared" si="19"/>
        <v>62.195980655541355</v>
      </c>
      <c r="U37" s="42">
        <v>0.95343645724036619</v>
      </c>
      <c r="V37" s="43">
        <f t="shared" si="31"/>
        <v>4.6563542759633814E-2</v>
      </c>
      <c r="W37" s="29">
        <f t="shared" si="27"/>
        <v>470619.595595847</v>
      </c>
      <c r="X37" s="29">
        <f t="shared" si="20"/>
        <v>4718572.5751337949</v>
      </c>
      <c r="Y37" s="35">
        <f t="shared" si="28"/>
        <v>47.686397373700004</v>
      </c>
      <c r="Z37" s="36">
        <f t="shared" si="29"/>
        <v>14.509583281841351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1142</v>
      </c>
      <c r="E38" s="51">
        <v>1</v>
      </c>
      <c r="F38" s="3">
        <f t="shared" si="21"/>
        <v>8.7565674255691769E-4</v>
      </c>
      <c r="G38" s="2">
        <v>0.5</v>
      </c>
      <c r="H38" s="3">
        <f t="shared" si="22"/>
        <v>4.3687199650502412E-3</v>
      </c>
      <c r="I38" s="3">
        <f t="shared" si="23"/>
        <v>0.99563128003494972</v>
      </c>
      <c r="J38" s="5">
        <f t="shared" si="30"/>
        <v>98491.335214736275</v>
      </c>
      <c r="K38" s="5">
        <f t="shared" si="24"/>
        <v>430.28106253707426</v>
      </c>
      <c r="L38" s="5">
        <f t="shared" si="25"/>
        <v>491380.97341733868</v>
      </c>
      <c r="M38" s="5">
        <f t="shared" si="16"/>
        <v>5660693.3981458768</v>
      </c>
      <c r="N38" s="33">
        <f t="shared" si="26"/>
        <v>57.474024347462837</v>
      </c>
      <c r="O38" s="4"/>
      <c r="Q38" s="27" t="s">
        <v>52</v>
      </c>
      <c r="R38" s="29">
        <f t="shared" si="17"/>
        <v>98491.335214736275</v>
      </c>
      <c r="S38" s="29">
        <f t="shared" si="18"/>
        <v>491380.97341733868</v>
      </c>
      <c r="T38" s="35">
        <f t="shared" si="19"/>
        <v>57.474024347462837</v>
      </c>
      <c r="U38" s="42">
        <v>0.93748024841036759</v>
      </c>
      <c r="V38" s="43">
        <f t="shared" si="31"/>
        <v>6.2519751589632411E-2</v>
      </c>
      <c r="W38" s="29">
        <f t="shared" si="27"/>
        <v>460659.9570234149</v>
      </c>
      <c r="X38" s="29">
        <f t="shared" si="20"/>
        <v>4247952.979537948</v>
      </c>
      <c r="Y38" s="35">
        <f t="shared" si="28"/>
        <v>43.13022023994624</v>
      </c>
      <c r="Z38" s="36">
        <f t="shared" si="29"/>
        <v>14.343804107516597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1115</v>
      </c>
      <c r="E39" s="51">
        <v>4</v>
      </c>
      <c r="F39" s="3">
        <f t="shared" si="21"/>
        <v>3.5874439461883408E-3</v>
      </c>
      <c r="G39" s="2">
        <v>0.5</v>
      </c>
      <c r="H39" s="3">
        <f t="shared" si="22"/>
        <v>1.7777777777777778E-2</v>
      </c>
      <c r="I39" s="3">
        <f t="shared" si="23"/>
        <v>0.98222222222222222</v>
      </c>
      <c r="J39" s="5">
        <f t="shared" si="30"/>
        <v>98061.054152199198</v>
      </c>
      <c r="K39" s="5">
        <f t="shared" si="24"/>
        <v>1743.3076293724303</v>
      </c>
      <c r="L39" s="5">
        <f t="shared" si="25"/>
        <v>485947.00168756489</v>
      </c>
      <c r="M39" s="5">
        <f t="shared" si="16"/>
        <v>5169312.4247285379</v>
      </c>
      <c r="N39" s="33">
        <f t="shared" si="26"/>
        <v>52.715244287557013</v>
      </c>
      <c r="O39" s="4"/>
      <c r="Q39" s="27" t="s">
        <v>54</v>
      </c>
      <c r="R39" s="29">
        <f t="shared" si="17"/>
        <v>98061.054152199198</v>
      </c>
      <c r="S39" s="29">
        <f t="shared" si="18"/>
        <v>485947.00168756489</v>
      </c>
      <c r="T39" s="35">
        <f t="shared" si="19"/>
        <v>52.715244287557013</v>
      </c>
      <c r="U39" s="42">
        <v>0.91788799906018037</v>
      </c>
      <c r="V39" s="43">
        <f t="shared" si="31"/>
        <v>8.2112000939819629E-2</v>
      </c>
      <c r="W39" s="29">
        <f t="shared" si="27"/>
        <v>446044.92102829303</v>
      </c>
      <c r="X39" s="29">
        <f t="shared" si="20"/>
        <v>3787293.0225145333</v>
      </c>
      <c r="Y39" s="35">
        <f t="shared" si="28"/>
        <v>38.621785736020421</v>
      </c>
      <c r="Z39" s="36">
        <f t="shared" si="29"/>
        <v>14.093458551536592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835</v>
      </c>
      <c r="E40" s="51">
        <v>6</v>
      </c>
      <c r="F40" s="3">
        <f t="shared" si="21"/>
        <v>7.18562874251497E-3</v>
      </c>
      <c r="G40" s="2">
        <v>0.5</v>
      </c>
      <c r="H40" s="3">
        <f t="shared" si="22"/>
        <v>3.5294117647058823E-2</v>
      </c>
      <c r="I40" s="3">
        <f t="shared" si="23"/>
        <v>0.96470588235294119</v>
      </c>
      <c r="J40" s="5">
        <f t="shared" si="30"/>
        <v>96317.746522826768</v>
      </c>
      <c r="K40" s="5">
        <f t="shared" si="24"/>
        <v>3399.449877276239</v>
      </c>
      <c r="L40" s="5">
        <f t="shared" si="25"/>
        <v>473090.10792094329</v>
      </c>
      <c r="M40" s="5">
        <f t="shared" si="16"/>
        <v>4683365.423040973</v>
      </c>
      <c r="N40" s="33">
        <f t="shared" si="26"/>
        <v>48.624117487331802</v>
      </c>
      <c r="O40" s="4"/>
      <c r="Q40" s="27" t="s">
        <v>56</v>
      </c>
      <c r="R40" s="29">
        <f t="shared" si="17"/>
        <v>96317.746522826768</v>
      </c>
      <c r="S40" s="29">
        <f t="shared" si="18"/>
        <v>473090.10792094329</v>
      </c>
      <c r="T40" s="35">
        <f t="shared" si="19"/>
        <v>48.624117487331802</v>
      </c>
      <c r="U40" s="42">
        <v>0.89571782863194893</v>
      </c>
      <c r="V40" s="43">
        <f t="shared" si="31"/>
        <v>0.10428217136805107</v>
      </c>
      <c r="W40" s="29">
        <f t="shared" si="27"/>
        <v>423755.2442142017</v>
      </c>
      <c r="X40" s="29">
        <f t="shared" si="20"/>
        <v>3341248.10148624</v>
      </c>
      <c r="Y40" s="35">
        <f t="shared" si="28"/>
        <v>34.689849192997706</v>
      </c>
      <c r="Z40" s="36">
        <f t="shared" si="29"/>
        <v>13.934268294334096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661</v>
      </c>
      <c r="E41" s="51">
        <v>4</v>
      </c>
      <c r="F41" s="3">
        <f t="shared" si="21"/>
        <v>6.0514372163388806E-3</v>
      </c>
      <c r="G41" s="2">
        <v>0.5</v>
      </c>
      <c r="H41" s="3">
        <f t="shared" si="22"/>
        <v>2.9806259314456039E-2</v>
      </c>
      <c r="I41" s="3">
        <f t="shared" si="23"/>
        <v>0.97019374068554398</v>
      </c>
      <c r="J41" s="5">
        <f t="shared" si="30"/>
        <v>92918.296645550538</v>
      </c>
      <c r="K41" s="5">
        <f t="shared" si="24"/>
        <v>2769.5468448748302</v>
      </c>
      <c r="L41" s="5">
        <f t="shared" si="25"/>
        <v>457667.61611556564</v>
      </c>
      <c r="M41" s="5">
        <f t="shared" si="16"/>
        <v>4210275.3151200293</v>
      </c>
      <c r="N41" s="33">
        <f t="shared" si="26"/>
        <v>45.311585200282956</v>
      </c>
      <c r="O41" s="4"/>
      <c r="Q41" s="27" t="s">
        <v>58</v>
      </c>
      <c r="R41" s="29">
        <f t="shared" si="17"/>
        <v>92918.296645550538</v>
      </c>
      <c r="S41" s="29">
        <f t="shared" si="18"/>
        <v>457667.61611556564</v>
      </c>
      <c r="T41" s="35">
        <f t="shared" si="19"/>
        <v>45.311585200282956</v>
      </c>
      <c r="U41" s="42">
        <v>0.86473435856680392</v>
      </c>
      <c r="V41" s="43">
        <f t="shared" si="31"/>
        <v>0.13526564143319608</v>
      </c>
      <c r="W41" s="29">
        <f t="shared" si="27"/>
        <v>395760.91245849192</v>
      </c>
      <c r="X41" s="29">
        <f t="shared" si="20"/>
        <v>2917492.8572720382</v>
      </c>
      <c r="Y41" s="35">
        <f t="shared" si="28"/>
        <v>31.398475462816663</v>
      </c>
      <c r="Z41" s="36">
        <f t="shared" si="29"/>
        <v>13.913109737466293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532</v>
      </c>
      <c r="E42" s="51">
        <v>6</v>
      </c>
      <c r="F42" s="3">
        <f t="shared" si="21"/>
        <v>1.1278195488721804E-2</v>
      </c>
      <c r="G42" s="2">
        <v>0.5</v>
      </c>
      <c r="H42" s="3">
        <f t="shared" si="22"/>
        <v>5.4844606946983544E-2</v>
      </c>
      <c r="I42" s="3">
        <f t="shared" si="23"/>
        <v>0.94515539305301643</v>
      </c>
      <c r="J42" s="5">
        <f t="shared" si="30"/>
        <v>90148.749800675709</v>
      </c>
      <c r="K42" s="5">
        <f t="shared" si="24"/>
        <v>4944.1727495800205</v>
      </c>
      <c r="L42" s="5">
        <f t="shared" si="25"/>
        <v>438383.31712942856</v>
      </c>
      <c r="M42" s="5">
        <f t="shared" si="16"/>
        <v>3752607.6990044639</v>
      </c>
      <c r="N42" s="33">
        <f t="shared" si="26"/>
        <v>41.626841274024372</v>
      </c>
      <c r="O42" s="4"/>
      <c r="Q42" s="27" t="s">
        <v>60</v>
      </c>
      <c r="R42" s="29">
        <f t="shared" si="17"/>
        <v>90148.749800675709</v>
      </c>
      <c r="S42" s="29">
        <f t="shared" si="18"/>
        <v>438383.31712942856</v>
      </c>
      <c r="T42" s="35">
        <f t="shared" si="19"/>
        <v>41.626841274024372</v>
      </c>
      <c r="U42" s="42">
        <v>0.81758889711164551</v>
      </c>
      <c r="V42" s="43">
        <f t="shared" si="31"/>
        <v>0.18241110288835449</v>
      </c>
      <c r="W42" s="29">
        <f t="shared" si="27"/>
        <v>358417.33276399423</v>
      </c>
      <c r="X42" s="29">
        <f t="shared" si="20"/>
        <v>2521731.9448135463</v>
      </c>
      <c r="Y42" s="35">
        <f t="shared" si="28"/>
        <v>27.973010722713813</v>
      </c>
      <c r="Z42" s="36">
        <f t="shared" si="29"/>
        <v>13.653830551310559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412</v>
      </c>
      <c r="E43" s="51">
        <v>5</v>
      </c>
      <c r="F43" s="3">
        <f t="shared" si="21"/>
        <v>1.2135922330097087E-2</v>
      </c>
      <c r="G43" s="2">
        <v>0.5</v>
      </c>
      <c r="H43" s="3">
        <f t="shared" si="22"/>
        <v>5.8892815076560662E-2</v>
      </c>
      <c r="I43" s="3">
        <f t="shared" si="23"/>
        <v>0.94110718492343937</v>
      </c>
      <c r="J43" s="5">
        <f t="shared" si="30"/>
        <v>85204.577051095694</v>
      </c>
      <c r="K43" s="5">
        <f t="shared" si="24"/>
        <v>5017.9373999467434</v>
      </c>
      <c r="L43" s="5">
        <f t="shared" si="25"/>
        <v>413478.04175561166</v>
      </c>
      <c r="M43" s="5">
        <f t="shared" si="16"/>
        <v>3314224.3818750354</v>
      </c>
      <c r="N43" s="33">
        <f t="shared" si="26"/>
        <v>38.897257595534484</v>
      </c>
      <c r="O43" s="4"/>
      <c r="Q43" s="27" t="s">
        <v>62</v>
      </c>
      <c r="R43" s="29">
        <f t="shared" si="17"/>
        <v>85204.577051095694</v>
      </c>
      <c r="S43" s="29">
        <f t="shared" si="18"/>
        <v>413478.04175561166</v>
      </c>
      <c r="T43" s="35">
        <f t="shared" si="19"/>
        <v>38.897257595534484</v>
      </c>
      <c r="U43" s="42">
        <v>0.77888026534586052</v>
      </c>
      <c r="V43" s="43">
        <f t="shared" si="31"/>
        <v>0.22111973465413948</v>
      </c>
      <c r="W43" s="29">
        <f t="shared" si="27"/>
        <v>322049.8868772976</v>
      </c>
      <c r="X43" s="29">
        <f t="shared" si="20"/>
        <v>2163314.6120495521</v>
      </c>
      <c r="Y43" s="35">
        <f t="shared" si="28"/>
        <v>25.389652609298796</v>
      </c>
      <c r="Z43" s="36">
        <f t="shared" si="29"/>
        <v>13.507604986235688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307</v>
      </c>
      <c r="E44" s="51">
        <v>10</v>
      </c>
      <c r="F44" s="3">
        <f t="shared" si="21"/>
        <v>3.2573289902280131E-2</v>
      </c>
      <c r="G44" s="2">
        <v>0.5</v>
      </c>
      <c r="H44" s="3">
        <f t="shared" si="22"/>
        <v>0.15060240963855423</v>
      </c>
      <c r="I44" s="3">
        <f t="shared" si="23"/>
        <v>0.8493975903614458</v>
      </c>
      <c r="J44" s="5">
        <f t="shared" si="30"/>
        <v>80186.639651148958</v>
      </c>
      <c r="K44" s="5">
        <f t="shared" si="24"/>
        <v>12076.30115228147</v>
      </c>
      <c r="L44" s="5">
        <f t="shared" si="25"/>
        <v>370742.4453750411</v>
      </c>
      <c r="M44" s="5">
        <f t="shared" si="16"/>
        <v>2900746.3401194238</v>
      </c>
      <c r="N44" s="33">
        <f t="shared" si="26"/>
        <v>36.174933289873316</v>
      </c>
      <c r="O44" s="4"/>
      <c r="Q44" s="27" t="s">
        <v>64</v>
      </c>
      <c r="R44" s="29">
        <f t="shared" si="17"/>
        <v>80186.639651148958</v>
      </c>
      <c r="S44" s="29">
        <f t="shared" si="18"/>
        <v>370742.4453750411</v>
      </c>
      <c r="T44" s="35">
        <f t="shared" si="19"/>
        <v>36.174933289873316</v>
      </c>
      <c r="U44" s="42">
        <v>0.71980976748499381</v>
      </c>
      <c r="V44" s="43">
        <f t="shared" si="31"/>
        <v>0.28019023251500619</v>
      </c>
      <c r="W44" s="29">
        <f t="shared" si="27"/>
        <v>266864.03340222634</v>
      </c>
      <c r="X44" s="29">
        <f t="shared" si="20"/>
        <v>1841264.7251722545</v>
      </c>
      <c r="Y44" s="35">
        <f t="shared" si="28"/>
        <v>22.962238262915807</v>
      </c>
      <c r="Z44" s="36">
        <f t="shared" si="29"/>
        <v>13.212695026957508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197</v>
      </c>
      <c r="E45" s="51">
        <v>13</v>
      </c>
      <c r="F45" s="3">
        <f t="shared" si="21"/>
        <v>6.5989847715736044E-2</v>
      </c>
      <c r="G45" s="2">
        <v>0.5</v>
      </c>
      <c r="H45" s="3">
        <f t="shared" si="22"/>
        <v>0.28322440087145967</v>
      </c>
      <c r="I45" s="3">
        <f t="shared" si="23"/>
        <v>0.71677559912854028</v>
      </c>
      <c r="J45" s="5">
        <f t="shared" si="30"/>
        <v>68110.338498867495</v>
      </c>
      <c r="K45" s="5">
        <f t="shared" si="24"/>
        <v>19290.50981449406</v>
      </c>
      <c r="L45" s="5">
        <f t="shared" si="25"/>
        <v>292325.41795810231</v>
      </c>
      <c r="M45" s="5">
        <f t="shared" si="16"/>
        <v>2530003.8947443827</v>
      </c>
      <c r="N45" s="33">
        <f t="shared" si="26"/>
        <v>37.145666142687723</v>
      </c>
      <c r="O45" s="4"/>
      <c r="Q45" s="27" t="s">
        <v>66</v>
      </c>
      <c r="R45" s="29">
        <f t="shared" si="17"/>
        <v>68110.338498867495</v>
      </c>
      <c r="S45" s="29">
        <f t="shared" si="18"/>
        <v>292325.41795810231</v>
      </c>
      <c r="T45" s="35">
        <f t="shared" si="19"/>
        <v>37.145666142687723</v>
      </c>
      <c r="U45" s="42">
        <v>0.68480776711742686</v>
      </c>
      <c r="V45" s="43">
        <f t="shared" si="31"/>
        <v>0.31519223288257314</v>
      </c>
      <c r="W45" s="29">
        <f t="shared" si="27"/>
        <v>200186.71674355661</v>
      </c>
      <c r="X45" s="29">
        <f t="shared" si="20"/>
        <v>1574400.6917700281</v>
      </c>
      <c r="Y45" s="35">
        <f t="shared" si="28"/>
        <v>23.11544365318646</v>
      </c>
      <c r="Z45" s="36">
        <f t="shared" si="29"/>
        <v>14.030222489501263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101</v>
      </c>
      <c r="E46" s="51">
        <v>7</v>
      </c>
      <c r="F46" s="3">
        <f t="shared" si="21"/>
        <v>6.9306930693069313E-2</v>
      </c>
      <c r="G46" s="2">
        <v>0.5</v>
      </c>
      <c r="H46" s="3">
        <f t="shared" si="22"/>
        <v>0.29535864978902959</v>
      </c>
      <c r="I46" s="3">
        <f t="shared" si="23"/>
        <v>0.70464135021097041</v>
      </c>
      <c r="J46" s="5">
        <f t="shared" si="30"/>
        <v>48819.828684373431</v>
      </c>
      <c r="K46" s="5">
        <f t="shared" si="24"/>
        <v>14419.358683148273</v>
      </c>
      <c r="L46" s="5">
        <f t="shared" si="25"/>
        <v>208050.74671399646</v>
      </c>
      <c r="M46" s="5">
        <f>L46+M47</f>
        <v>2237678.4767862805</v>
      </c>
      <c r="N46" s="33">
        <f t="shared" si="26"/>
        <v>45.835443037974677</v>
      </c>
      <c r="O46" s="4"/>
      <c r="Q46" s="27" t="s">
        <v>68</v>
      </c>
      <c r="R46" s="29">
        <f t="shared" si="17"/>
        <v>48819.828684373431</v>
      </c>
      <c r="S46" s="29">
        <f t="shared" si="18"/>
        <v>208050.74671399646</v>
      </c>
      <c r="T46" s="35">
        <f t="shared" si="19"/>
        <v>45.835443037974677</v>
      </c>
      <c r="U46" s="42">
        <v>0.65629805890441617</v>
      </c>
      <c r="V46" s="43">
        <f t="shared" si="31"/>
        <v>0.34370194109558383</v>
      </c>
      <c r="W46" s="29">
        <f t="shared" si="27"/>
        <v>136543.30122201022</v>
      </c>
      <c r="X46" s="29">
        <f>X47+W46</f>
        <v>1374213.9750264715</v>
      </c>
      <c r="Y46" s="35">
        <f t="shared" si="28"/>
        <v>28.148684910611717</v>
      </c>
      <c r="Z46" s="36">
        <f t="shared" si="29"/>
        <v>17.68675812736296</v>
      </c>
    </row>
    <row r="47" spans="1:26" s="2" customFormat="1" x14ac:dyDescent="0.25">
      <c r="A47" s="12">
        <v>19</v>
      </c>
      <c r="B47" s="13" t="s">
        <v>69</v>
      </c>
      <c r="C47" s="12"/>
      <c r="D47">
        <v>59</v>
      </c>
      <c r="E47" s="51">
        <v>1</v>
      </c>
      <c r="F47" s="17">
        <f t="shared" si="21"/>
        <v>1.6949152542372881E-2</v>
      </c>
      <c r="G47" s="12"/>
      <c r="H47" s="17">
        <v>1</v>
      </c>
      <c r="I47" s="17">
        <f t="shared" si="23"/>
        <v>0</v>
      </c>
      <c r="J47" s="21">
        <f t="shared" si="30"/>
        <v>34400.470001225156</v>
      </c>
      <c r="K47" s="21">
        <f t="shared" si="24"/>
        <v>34400.470001225156</v>
      </c>
      <c r="L47" s="21">
        <f>K47/F47</f>
        <v>2029627.7300722841</v>
      </c>
      <c r="M47" s="21">
        <f>L47</f>
        <v>2029627.7300722841</v>
      </c>
      <c r="N47" s="34">
        <f t="shared" si="26"/>
        <v>59</v>
      </c>
      <c r="O47" s="4"/>
      <c r="Q47" s="30" t="s">
        <v>69</v>
      </c>
      <c r="R47" s="31">
        <f t="shared" si="17"/>
        <v>34400.470001225156</v>
      </c>
      <c r="S47" s="31">
        <f t="shared" si="18"/>
        <v>2029627.7300722841</v>
      </c>
      <c r="T47" s="38">
        <f t="shared" si="19"/>
        <v>59</v>
      </c>
      <c r="U47" s="44">
        <v>0.6098018151143324</v>
      </c>
      <c r="V47" s="45">
        <f t="shared" si="31"/>
        <v>0.3901981848856676</v>
      </c>
      <c r="W47" s="31">
        <f t="shared" si="27"/>
        <v>1237670.6738044613</v>
      </c>
      <c r="X47" s="31">
        <f>W47</f>
        <v>1237670.6738044613</v>
      </c>
      <c r="Y47" s="38">
        <f t="shared" si="28"/>
        <v>35.978307091745613</v>
      </c>
      <c r="Z47" s="37">
        <f t="shared" si="29"/>
        <v>23.021692908254387</v>
      </c>
    </row>
    <row r="48" spans="1:26" s="2" customFormat="1" ht="13.2" x14ac:dyDescent="0.25">
      <c r="B48" s="2" t="s">
        <v>70</v>
      </c>
      <c r="D48" s="25">
        <f>SUM(D29:D47)</f>
        <v>12542</v>
      </c>
      <c r="E48" s="25">
        <f>SUM(E29:E47)</f>
        <v>60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281</v>
      </c>
      <c r="E54" s="49">
        <f>E4+E29</f>
        <v>2</v>
      </c>
      <c r="F54" s="3">
        <f>E54/D54</f>
        <v>7.1174377224199285E-3</v>
      </c>
      <c r="G54" s="2">
        <v>0.3</v>
      </c>
      <c r="H54" s="18">
        <f>C54*F54/(1+(1-G54)*C54*F54)</f>
        <v>7.0821529745042494E-3</v>
      </c>
      <c r="I54" s="18">
        <f>1-H54</f>
        <v>0.99291784702549579</v>
      </c>
      <c r="J54" s="19">
        <v>100000</v>
      </c>
      <c r="K54" s="20">
        <f>J54*H54</f>
        <v>708.21529745042494</v>
      </c>
      <c r="L54" s="20">
        <f>C54*(J55+G54*K54)</f>
        <v>99504.249291784698</v>
      </c>
      <c r="M54" s="5">
        <f t="shared" ref="M54:M70" si="32">L54+M55</f>
        <v>8687040.3016813677</v>
      </c>
      <c r="N54" s="32">
        <f>M54/J54</f>
        <v>86.870403016813682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99504.249291784698</v>
      </c>
      <c r="T54" s="35">
        <f t="shared" ref="T54:T72" si="35">N54</f>
        <v>86.870403016813682</v>
      </c>
      <c r="U54" s="42">
        <v>0.96170886472285344</v>
      </c>
      <c r="V54" s="43">
        <f>1-U54</f>
        <v>3.829113527714656E-2</v>
      </c>
      <c r="W54" s="29">
        <f>S54*U54</f>
        <v>95694.118621502057</v>
      </c>
      <c r="X54" s="29">
        <f t="shared" ref="X54:X70" si="36">X55+W54</f>
        <v>7334554.6300289361</v>
      </c>
      <c r="Y54" s="40">
        <f>X54/R54</f>
        <v>73.345546300289357</v>
      </c>
      <c r="Z54" s="36">
        <f>T54-Y54</f>
        <v>13.524856716524326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1244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99291.784702549572</v>
      </c>
      <c r="K55" s="5">
        <f t="shared" ref="K55:K72" si="41">J55*H55</f>
        <v>0</v>
      </c>
      <c r="L55" s="5">
        <f t="shared" ref="L55:L71" si="42">C55*(J56+G55*K55)</f>
        <v>397167.13881019829</v>
      </c>
      <c r="M55" s="5">
        <f t="shared" si="32"/>
        <v>8587536.0523895826</v>
      </c>
      <c r="N55" s="33">
        <f t="shared" ref="N55:N72" si="43">M55/J55</f>
        <v>86.487880927061994</v>
      </c>
      <c r="O55" s="4"/>
      <c r="Q55" s="27" t="s">
        <v>36</v>
      </c>
      <c r="R55" s="29">
        <f t="shared" si="33"/>
        <v>99291.784702549572</v>
      </c>
      <c r="S55" s="29">
        <f t="shared" si="34"/>
        <v>397167.13881019829</v>
      </c>
      <c r="T55" s="35">
        <f t="shared" si="35"/>
        <v>86.487880927061994</v>
      </c>
      <c r="U55" s="42">
        <v>0.96170886472285344</v>
      </c>
      <c r="V55" s="43">
        <f>1-U55</f>
        <v>3.829113527714656E-2</v>
      </c>
      <c r="W55" s="29">
        <f t="shared" ref="W55:W72" si="44">S55*U55</f>
        <v>381959.15817037976</v>
      </c>
      <c r="X55" s="29">
        <f t="shared" si="36"/>
        <v>7238860.511407434</v>
      </c>
      <c r="Y55" s="35">
        <f t="shared" ref="Y55:Y72" si="45">X55/R55</f>
        <v>72.904928973661171</v>
      </c>
      <c r="Z55" s="36">
        <f t="shared" ref="Z55:Z72" si="46">T55-Y55</f>
        <v>13.582951953400823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1600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99291.784702549572</v>
      </c>
      <c r="K56" s="5">
        <f t="shared" si="41"/>
        <v>0</v>
      </c>
      <c r="L56" s="5">
        <f t="shared" si="42"/>
        <v>496458.92351274786</v>
      </c>
      <c r="M56" s="5">
        <f t="shared" si="32"/>
        <v>8190368.9135793848</v>
      </c>
      <c r="N56" s="33">
        <f t="shared" si="43"/>
        <v>82.487880927061994</v>
      </c>
      <c r="O56" s="4"/>
      <c r="Q56" s="27" t="s">
        <v>38</v>
      </c>
      <c r="R56" s="29">
        <f t="shared" si="33"/>
        <v>99291.784702549572</v>
      </c>
      <c r="S56" s="29">
        <f t="shared" si="34"/>
        <v>496458.92351274786</v>
      </c>
      <c r="T56" s="35">
        <f t="shared" si="35"/>
        <v>82.487880927061994</v>
      </c>
      <c r="U56" s="42">
        <v>0.96170886472285344</v>
      </c>
      <c r="V56" s="43">
        <f>1-U56</f>
        <v>3.829113527714656E-2</v>
      </c>
      <c r="W56" s="29">
        <f t="shared" si="44"/>
        <v>477448.94771297468</v>
      </c>
      <c r="X56" s="29">
        <f t="shared" si="36"/>
        <v>6856901.3532370543</v>
      </c>
      <c r="Y56" s="35">
        <f t="shared" si="45"/>
        <v>69.058093514769766</v>
      </c>
      <c r="Z56" s="36">
        <f t="shared" si="46"/>
        <v>13.429787412292228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1547</v>
      </c>
      <c r="E57" s="49">
        <f t="shared" si="37"/>
        <v>1</v>
      </c>
      <c r="F57" s="3">
        <f t="shared" si="38"/>
        <v>6.4641241111829345E-4</v>
      </c>
      <c r="G57" s="2">
        <v>0.5</v>
      </c>
      <c r="H57" s="3">
        <f t="shared" si="39"/>
        <v>3.2268473701193932E-3</v>
      </c>
      <c r="I57" s="3">
        <f t="shared" si="40"/>
        <v>0.99677315262988064</v>
      </c>
      <c r="J57" s="5">
        <f t="shared" si="47"/>
        <v>99291.784702549572</v>
      </c>
      <c r="K57" s="5">
        <f t="shared" si="41"/>
        <v>320.39943434188308</v>
      </c>
      <c r="L57" s="5">
        <f t="shared" si="42"/>
        <v>495657.9249268932</v>
      </c>
      <c r="M57" s="5">
        <f t="shared" si="32"/>
        <v>7693909.9900666373</v>
      </c>
      <c r="N57" s="33">
        <f t="shared" si="43"/>
        <v>77.487880927061994</v>
      </c>
      <c r="O57" s="4"/>
      <c r="Q57" s="27" t="s">
        <v>40</v>
      </c>
      <c r="R57" s="29">
        <f t="shared" si="33"/>
        <v>99291.784702549572</v>
      </c>
      <c r="S57" s="29">
        <f t="shared" si="34"/>
        <v>495657.9249268932</v>
      </c>
      <c r="T57" s="35">
        <f t="shared" si="35"/>
        <v>77.487880927061994</v>
      </c>
      <c r="U57" s="42">
        <v>0.96170886472285344</v>
      </c>
      <c r="V57" s="43">
        <f>1-U57</f>
        <v>3.829113527714656E-2</v>
      </c>
      <c r="W57" s="29">
        <f t="shared" si="44"/>
        <v>476678.6202723278</v>
      </c>
      <c r="X57" s="29">
        <f t="shared" si="36"/>
        <v>6379452.4055240797</v>
      </c>
      <c r="Y57" s="35">
        <f t="shared" si="45"/>
        <v>64.249549191155495</v>
      </c>
      <c r="Z57" s="36">
        <f t="shared" si="46"/>
        <v>13.238331735906499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1999</v>
      </c>
      <c r="E58" s="49">
        <f t="shared" si="37"/>
        <v>1</v>
      </c>
      <c r="F58" s="3">
        <f t="shared" si="38"/>
        <v>5.0025012506253123E-4</v>
      </c>
      <c r="G58" s="2">
        <v>0.5</v>
      </c>
      <c r="H58" s="3">
        <f t="shared" si="39"/>
        <v>2.4981264051961031E-3</v>
      </c>
      <c r="I58" s="3">
        <f t="shared" si="40"/>
        <v>0.99750187359480391</v>
      </c>
      <c r="J58" s="5">
        <f t="shared" si="47"/>
        <v>98971.385268207698</v>
      </c>
      <c r="K58" s="5">
        <f t="shared" si="41"/>
        <v>247.24303089734624</v>
      </c>
      <c r="L58" s="5">
        <f t="shared" si="42"/>
        <v>494238.81876379513</v>
      </c>
      <c r="M58" s="5">
        <f t="shared" si="32"/>
        <v>7198252.0651397444</v>
      </c>
      <c r="N58" s="33">
        <f t="shared" si="43"/>
        <v>72.730638715754324</v>
      </c>
      <c r="O58" s="4"/>
      <c r="Q58" s="27" t="s">
        <v>42</v>
      </c>
      <c r="R58" s="29">
        <f t="shared" si="33"/>
        <v>98971.385268207698</v>
      </c>
      <c r="S58" s="29">
        <f t="shared" si="34"/>
        <v>494238.81876379513</v>
      </c>
      <c r="T58" s="35">
        <f t="shared" si="35"/>
        <v>72.730638715754324</v>
      </c>
      <c r="U58" s="42">
        <v>0.96170886472285344</v>
      </c>
      <c r="V58" s="43">
        <f>1-U58</f>
        <v>3.829113527714656E-2</v>
      </c>
      <c r="W58" s="29">
        <f t="shared" si="44"/>
        <v>475313.85329529352</v>
      </c>
      <c r="X58" s="29">
        <f t="shared" si="36"/>
        <v>5902773.7852517515</v>
      </c>
      <c r="Y58" s="35">
        <f t="shared" si="45"/>
        <v>59.641216188452027</v>
      </c>
      <c r="Z58" s="36">
        <f t="shared" si="46"/>
        <v>13.089422527302297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2009</v>
      </c>
      <c r="E59" s="49">
        <f t="shared" si="37"/>
        <v>3</v>
      </c>
      <c r="F59" s="3">
        <f t="shared" si="38"/>
        <v>1.4932802389248383E-3</v>
      </c>
      <c r="G59" s="2">
        <v>0.5</v>
      </c>
      <c r="H59" s="3">
        <f t="shared" si="39"/>
        <v>7.4386312918423014E-3</v>
      </c>
      <c r="I59" s="3">
        <f t="shared" si="40"/>
        <v>0.9925613687081577</v>
      </c>
      <c r="J59" s="5">
        <f t="shared" si="47"/>
        <v>98724.142237310356</v>
      </c>
      <c r="K59" s="5">
        <f t="shared" si="41"/>
        <v>734.37249370674704</v>
      </c>
      <c r="L59" s="5">
        <f t="shared" si="42"/>
        <v>491784.77995228494</v>
      </c>
      <c r="M59" s="5">
        <f t="shared" si="32"/>
        <v>6704013.2463759491</v>
      </c>
      <c r="N59" s="33">
        <f t="shared" si="43"/>
        <v>67.906523110234048</v>
      </c>
      <c r="O59" s="4"/>
      <c r="Q59" s="27" t="s">
        <v>44</v>
      </c>
      <c r="R59" s="29">
        <f t="shared" si="33"/>
        <v>98724.142237310356</v>
      </c>
      <c r="S59" s="29">
        <f t="shared" si="34"/>
        <v>491784.77995228494</v>
      </c>
      <c r="T59" s="35">
        <f t="shared" si="35"/>
        <v>67.906523110234048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473633.83440296067</v>
      </c>
      <c r="X59" s="29">
        <f t="shared" si="36"/>
        <v>5427459.9319564579</v>
      </c>
      <c r="Y59" s="35">
        <f t="shared" si="45"/>
        <v>54.976015075523073</v>
      </c>
      <c r="Z59" s="36">
        <f t="shared" si="46"/>
        <v>12.930508034710975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1901</v>
      </c>
      <c r="E60" s="49">
        <f t="shared" si="37"/>
        <v>4</v>
      </c>
      <c r="F60" s="3">
        <f t="shared" si="38"/>
        <v>2.1041557075223566E-3</v>
      </c>
      <c r="G60" s="2">
        <v>0.5</v>
      </c>
      <c r="H60" s="3">
        <f t="shared" si="39"/>
        <v>1.0465724751439037E-2</v>
      </c>
      <c r="I60" s="3">
        <f t="shared" si="40"/>
        <v>0.98953427524856097</v>
      </c>
      <c r="J60" s="5">
        <f t="shared" si="47"/>
        <v>97989.769743603611</v>
      </c>
      <c r="K60" s="5">
        <f t="shared" si="41"/>
        <v>1025.5339585934444</v>
      </c>
      <c r="L60" s="5">
        <f t="shared" si="42"/>
        <v>487385.01382153446</v>
      </c>
      <c r="M60" s="5">
        <f t="shared" si="32"/>
        <v>6212228.4664236642</v>
      </c>
      <c r="N60" s="33">
        <f t="shared" si="43"/>
        <v>63.396704397595286</v>
      </c>
      <c r="O60" s="4"/>
      <c r="Q60" s="27" t="s">
        <v>46</v>
      </c>
      <c r="R60" s="29">
        <f t="shared" si="33"/>
        <v>97989.769743603611</v>
      </c>
      <c r="S60" s="29">
        <f t="shared" si="34"/>
        <v>487385.01382153446</v>
      </c>
      <c r="T60" s="35">
        <f t="shared" si="35"/>
        <v>63.396704397595286</v>
      </c>
      <c r="U60" s="42">
        <v>0.95736753435116873</v>
      </c>
      <c r="V60" s="43">
        <f t="shared" si="48"/>
        <v>4.2632465648831275E-2</v>
      </c>
      <c r="W60" s="29">
        <f t="shared" si="44"/>
        <v>466606.58896203275</v>
      </c>
      <c r="X60" s="29">
        <f t="shared" si="36"/>
        <v>4953826.0975534972</v>
      </c>
      <c r="Y60" s="35">
        <f t="shared" si="45"/>
        <v>50.554523298865732</v>
      </c>
      <c r="Z60" s="36">
        <f t="shared" si="46"/>
        <v>12.842181098729554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1985</v>
      </c>
      <c r="E61" s="49">
        <f t="shared" si="37"/>
        <v>7</v>
      </c>
      <c r="F61" s="3">
        <f t="shared" si="38"/>
        <v>3.5264483627204029E-3</v>
      </c>
      <c r="G61" s="2">
        <v>0.5</v>
      </c>
      <c r="H61" s="3">
        <f t="shared" si="39"/>
        <v>1.7478152309612985E-2</v>
      </c>
      <c r="I61" s="3">
        <f t="shared" si="40"/>
        <v>0.98252184769038697</v>
      </c>
      <c r="J61" s="5">
        <f t="shared" si="47"/>
        <v>96964.235785010169</v>
      </c>
      <c r="K61" s="5">
        <f t="shared" si="41"/>
        <v>1694.7556816356334</v>
      </c>
      <c r="L61" s="5">
        <f t="shared" si="42"/>
        <v>480584.28972096177</v>
      </c>
      <c r="M61" s="5">
        <f t="shared" si="32"/>
        <v>5724843.4526021294</v>
      </c>
      <c r="N61" s="33">
        <f t="shared" si="43"/>
        <v>59.040773190800941</v>
      </c>
      <c r="O61" s="4"/>
      <c r="Q61" s="27" t="s">
        <v>48</v>
      </c>
      <c r="R61" s="29">
        <f t="shared" si="33"/>
        <v>96964.235785010169</v>
      </c>
      <c r="S61" s="29">
        <f t="shared" si="34"/>
        <v>480584.28972096177</v>
      </c>
      <c r="T61" s="35">
        <f t="shared" si="35"/>
        <v>59.040773190800941</v>
      </c>
      <c r="U61" s="42">
        <v>0.95681081085376496</v>
      </c>
      <c r="V61" s="43">
        <f t="shared" si="48"/>
        <v>4.3189189146235041E-2</v>
      </c>
      <c r="W61" s="29">
        <f t="shared" si="44"/>
        <v>459828.24393149413</v>
      </c>
      <c r="X61" s="29">
        <f t="shared" si="36"/>
        <v>4487219.5085914647</v>
      </c>
      <c r="Y61" s="35">
        <f t="shared" si="45"/>
        <v>46.277057435285329</v>
      </c>
      <c r="Z61" s="36">
        <f t="shared" si="46"/>
        <v>12.763715755515612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2243</v>
      </c>
      <c r="E62" s="49">
        <f t="shared" si="37"/>
        <v>10</v>
      </c>
      <c r="F62" s="3">
        <f t="shared" si="38"/>
        <v>4.4583147570218459E-3</v>
      </c>
      <c r="G62" s="2">
        <v>0.5</v>
      </c>
      <c r="H62" s="3">
        <f t="shared" si="39"/>
        <v>2.2045855379188715E-2</v>
      </c>
      <c r="I62" s="3">
        <f t="shared" si="40"/>
        <v>0.97795414462081132</v>
      </c>
      <c r="J62" s="5">
        <f t="shared" si="47"/>
        <v>95269.480103374532</v>
      </c>
      <c r="K62" s="5">
        <f t="shared" si="41"/>
        <v>2100.2971804094918</v>
      </c>
      <c r="L62" s="5">
        <f t="shared" si="42"/>
        <v>471096.65756584896</v>
      </c>
      <c r="M62" s="5">
        <f t="shared" si="32"/>
        <v>5244259.1628811676</v>
      </c>
      <c r="N62" s="33">
        <f t="shared" si="43"/>
        <v>55.04658110016716</v>
      </c>
      <c r="O62" s="4"/>
      <c r="Q62" s="27" t="s">
        <v>50</v>
      </c>
      <c r="R62" s="29">
        <f t="shared" si="33"/>
        <v>95269.480103374532</v>
      </c>
      <c r="S62" s="29">
        <f t="shared" si="34"/>
        <v>471096.65756584896</v>
      </c>
      <c r="T62" s="35">
        <f t="shared" si="35"/>
        <v>55.04658110016716</v>
      </c>
      <c r="U62" s="42">
        <v>0.94800928093814252</v>
      </c>
      <c r="V62" s="43">
        <f t="shared" si="48"/>
        <v>5.1990719061857482E-2</v>
      </c>
      <c r="W62" s="29">
        <f t="shared" si="44"/>
        <v>446604.00359136285</v>
      </c>
      <c r="X62" s="29">
        <f t="shared" si="36"/>
        <v>4027391.264659971</v>
      </c>
      <c r="Y62" s="35">
        <f t="shared" si="45"/>
        <v>42.273677365405476</v>
      </c>
      <c r="Z62" s="36">
        <f t="shared" si="46"/>
        <v>12.772903734761684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2317</v>
      </c>
      <c r="E63" s="49">
        <f t="shared" si="37"/>
        <v>7</v>
      </c>
      <c r="F63" s="3">
        <f t="shared" si="38"/>
        <v>3.0211480362537764E-3</v>
      </c>
      <c r="G63" s="2">
        <v>0.5</v>
      </c>
      <c r="H63" s="3">
        <f t="shared" si="39"/>
        <v>1.4992503748125937E-2</v>
      </c>
      <c r="I63" s="3">
        <f t="shared" si="40"/>
        <v>0.98500749625187412</v>
      </c>
      <c r="J63" s="5">
        <f t="shared" si="47"/>
        <v>93169.182922965047</v>
      </c>
      <c r="K63" s="5">
        <f t="shared" si="41"/>
        <v>1396.8393241823844</v>
      </c>
      <c r="L63" s="5">
        <f t="shared" si="42"/>
        <v>462353.81630436931</v>
      </c>
      <c r="M63" s="5">
        <f t="shared" si="32"/>
        <v>4773162.5053153187</v>
      </c>
      <c r="N63" s="33">
        <f t="shared" si="43"/>
        <v>51.231129817483819</v>
      </c>
      <c r="O63" s="4"/>
      <c r="Q63" s="27" t="s">
        <v>52</v>
      </c>
      <c r="R63" s="29">
        <f t="shared" si="33"/>
        <v>93169.182922965047</v>
      </c>
      <c r="S63" s="29">
        <f t="shared" si="34"/>
        <v>462353.81630436931</v>
      </c>
      <c r="T63" s="35">
        <f t="shared" si="35"/>
        <v>51.231129817483819</v>
      </c>
      <c r="U63" s="42">
        <v>0.94216194080535964</v>
      </c>
      <c r="V63" s="43">
        <f t="shared" si="48"/>
        <v>5.7838059194640357E-2</v>
      </c>
      <c r="W63" s="29">
        <f t="shared" si="44"/>
        <v>435612.16890808934</v>
      </c>
      <c r="X63" s="29">
        <f t="shared" si="36"/>
        <v>3580787.2610686081</v>
      </c>
      <c r="Y63" s="35">
        <f t="shared" si="45"/>
        <v>38.433172307943344</v>
      </c>
      <c r="Z63" s="36">
        <f t="shared" si="46"/>
        <v>12.797957509540474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2210</v>
      </c>
      <c r="E64" s="49">
        <f t="shared" si="37"/>
        <v>12</v>
      </c>
      <c r="F64" s="3">
        <f t="shared" si="38"/>
        <v>5.4298642533936649E-3</v>
      </c>
      <c r="G64" s="2">
        <v>0.5</v>
      </c>
      <c r="H64" s="3">
        <f t="shared" si="39"/>
        <v>2.6785714285714288E-2</v>
      </c>
      <c r="I64" s="3">
        <f t="shared" si="40"/>
        <v>0.9732142857142857</v>
      </c>
      <c r="J64" s="5">
        <f t="shared" si="47"/>
        <v>91772.343598782667</v>
      </c>
      <c r="K64" s="5">
        <f t="shared" si="41"/>
        <v>2458.1877749673931</v>
      </c>
      <c r="L64" s="5">
        <f t="shared" si="42"/>
        <v>452716.24855649489</v>
      </c>
      <c r="M64" s="5">
        <f t="shared" si="32"/>
        <v>4310808.6890109498</v>
      </c>
      <c r="N64" s="33">
        <f t="shared" si="43"/>
        <v>46.972851732514016</v>
      </c>
      <c r="O64" s="4"/>
      <c r="Q64" s="27" t="s">
        <v>54</v>
      </c>
      <c r="R64" s="29">
        <f t="shared" si="33"/>
        <v>91772.343598782667</v>
      </c>
      <c r="S64" s="29">
        <f t="shared" si="34"/>
        <v>452716.24855649489</v>
      </c>
      <c r="T64" s="35">
        <f t="shared" si="35"/>
        <v>46.972851732514016</v>
      </c>
      <c r="U64" s="42">
        <v>0.92489605986448908</v>
      </c>
      <c r="V64" s="43">
        <f t="shared" si="48"/>
        <v>7.5103940135510916E-2</v>
      </c>
      <c r="W64" s="29">
        <f t="shared" si="44"/>
        <v>418715.47452653479</v>
      </c>
      <c r="X64" s="29">
        <f t="shared" si="36"/>
        <v>3145175.0921605187</v>
      </c>
      <c r="Y64" s="35">
        <f t="shared" si="45"/>
        <v>34.271491484524304</v>
      </c>
      <c r="Z64" s="36">
        <f t="shared" si="46"/>
        <v>12.701360247989712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1651</v>
      </c>
      <c r="E65" s="49">
        <f t="shared" si="37"/>
        <v>12</v>
      </c>
      <c r="F65" s="3">
        <f t="shared" si="38"/>
        <v>7.2683222289521504E-3</v>
      </c>
      <c r="G65" s="2">
        <v>0.5</v>
      </c>
      <c r="H65" s="3">
        <f t="shared" si="39"/>
        <v>3.5693039857227847E-2</v>
      </c>
      <c r="I65" s="3">
        <f t="shared" si="40"/>
        <v>0.96430696014277217</v>
      </c>
      <c r="J65" s="5">
        <f t="shared" si="47"/>
        <v>89314.155823815279</v>
      </c>
      <c r="K65" s="5">
        <f t="shared" si="41"/>
        <v>3187.8937236340976</v>
      </c>
      <c r="L65" s="5">
        <f t="shared" si="42"/>
        <v>438601.04480999114</v>
      </c>
      <c r="M65" s="5">
        <f t="shared" si="32"/>
        <v>3858092.4404544546</v>
      </c>
      <c r="N65" s="33">
        <f t="shared" si="43"/>
        <v>43.19687517469329</v>
      </c>
      <c r="O65" s="4"/>
      <c r="Q65" s="27" t="s">
        <v>56</v>
      </c>
      <c r="R65" s="29">
        <f t="shared" si="33"/>
        <v>89314.155823815279</v>
      </c>
      <c r="S65" s="29">
        <f t="shared" si="34"/>
        <v>438601.04480999114</v>
      </c>
      <c r="T65" s="35">
        <f t="shared" si="35"/>
        <v>43.19687517469329</v>
      </c>
      <c r="U65" s="42">
        <v>0.89970667843387275</v>
      </c>
      <c r="V65" s="43">
        <f t="shared" si="48"/>
        <v>0.10029332156612725</v>
      </c>
      <c r="W65" s="29">
        <f t="shared" si="44"/>
        <v>394612.28918362333</v>
      </c>
      <c r="X65" s="29">
        <f t="shared" si="36"/>
        <v>2726459.617633984</v>
      </c>
      <c r="Y65" s="35">
        <f t="shared" si="45"/>
        <v>30.526623607262309</v>
      </c>
      <c r="Z65" s="36">
        <f t="shared" si="46"/>
        <v>12.670251567430981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1294</v>
      </c>
      <c r="E66" s="49">
        <f t="shared" si="37"/>
        <v>11</v>
      </c>
      <c r="F66" s="3">
        <f t="shared" si="38"/>
        <v>8.5007727975270481E-3</v>
      </c>
      <c r="G66" s="2">
        <v>0.5</v>
      </c>
      <c r="H66" s="3">
        <f t="shared" si="39"/>
        <v>4.161937192584185E-2</v>
      </c>
      <c r="I66" s="3">
        <f t="shared" si="40"/>
        <v>0.95838062807415814</v>
      </c>
      <c r="J66" s="5">
        <f t="shared" si="47"/>
        <v>86126.262100181179</v>
      </c>
      <c r="K66" s="5">
        <f t="shared" si="41"/>
        <v>3584.5209349299776</v>
      </c>
      <c r="L66" s="5">
        <f t="shared" si="42"/>
        <v>421670.0081635809</v>
      </c>
      <c r="M66" s="5">
        <f t="shared" si="32"/>
        <v>3419491.3956444636</v>
      </c>
      <c r="N66" s="33">
        <f t="shared" si="43"/>
        <v>39.703236994854677</v>
      </c>
      <c r="O66" s="4"/>
      <c r="Q66" s="27" t="s">
        <v>58</v>
      </c>
      <c r="R66" s="29">
        <f t="shared" si="33"/>
        <v>86126.262100181179</v>
      </c>
      <c r="S66" s="29">
        <f t="shared" si="34"/>
        <v>421670.0081635809</v>
      </c>
      <c r="T66" s="35">
        <f t="shared" si="35"/>
        <v>39.703236994854677</v>
      </c>
      <c r="U66" s="42">
        <v>0.86438699185239576</v>
      </c>
      <c r="V66" s="43">
        <f t="shared" si="48"/>
        <v>0.13561300814760424</v>
      </c>
      <c r="W66" s="29">
        <f t="shared" si="44"/>
        <v>364486.06991089287</v>
      </c>
      <c r="X66" s="29">
        <f t="shared" si="36"/>
        <v>2331847.3284503608</v>
      </c>
      <c r="Y66" s="35">
        <f t="shared" si="45"/>
        <v>27.074753641786753</v>
      </c>
      <c r="Z66" s="36">
        <f t="shared" si="46"/>
        <v>12.628483353067924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1055</v>
      </c>
      <c r="E67" s="49">
        <f t="shared" si="37"/>
        <v>13</v>
      </c>
      <c r="F67" s="3">
        <f t="shared" si="38"/>
        <v>1.2322274881516588E-2</v>
      </c>
      <c r="G67" s="2">
        <v>0.5</v>
      </c>
      <c r="H67" s="3">
        <f t="shared" si="39"/>
        <v>5.9770114942528742E-2</v>
      </c>
      <c r="I67" s="3">
        <f t="shared" si="40"/>
        <v>0.94022988505747129</v>
      </c>
      <c r="J67" s="5">
        <f t="shared" si="47"/>
        <v>82541.741165251195</v>
      </c>
      <c r="K67" s="5">
        <f t="shared" si="41"/>
        <v>4933.5293570035201</v>
      </c>
      <c r="L67" s="5">
        <f t="shared" si="42"/>
        <v>400374.88243374717</v>
      </c>
      <c r="M67" s="5">
        <f t="shared" si="32"/>
        <v>2997821.3874808829</v>
      </c>
      <c r="N67" s="33">
        <f t="shared" si="43"/>
        <v>36.318853287564522</v>
      </c>
      <c r="O67" s="4"/>
      <c r="Q67" s="27" t="s">
        <v>60</v>
      </c>
      <c r="R67" s="29">
        <f t="shared" si="33"/>
        <v>82541.741165251195</v>
      </c>
      <c r="S67" s="29">
        <f t="shared" si="34"/>
        <v>400374.88243374717</v>
      </c>
      <c r="T67" s="35">
        <f t="shared" si="35"/>
        <v>36.318853287564522</v>
      </c>
      <c r="U67" s="42">
        <v>0.82345390469096191</v>
      </c>
      <c r="V67" s="43">
        <f t="shared" si="48"/>
        <v>0.17654609530903809</v>
      </c>
      <c r="W67" s="29">
        <f t="shared" si="44"/>
        <v>329690.26028025395</v>
      </c>
      <c r="X67" s="29">
        <f t="shared" si="36"/>
        <v>1967361.2585394681</v>
      </c>
      <c r="Y67" s="35">
        <f t="shared" si="45"/>
        <v>23.834743861299803</v>
      </c>
      <c r="Z67" s="36">
        <f t="shared" si="46"/>
        <v>12.48410942626472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761</v>
      </c>
      <c r="E68" s="49">
        <f t="shared" si="37"/>
        <v>13</v>
      </c>
      <c r="F68" s="3">
        <f t="shared" si="38"/>
        <v>1.7082785808147174E-2</v>
      </c>
      <c r="G68" s="2">
        <v>0.5</v>
      </c>
      <c r="H68" s="3">
        <f t="shared" si="39"/>
        <v>8.1915563957151855E-2</v>
      </c>
      <c r="I68" s="3">
        <f t="shared" si="40"/>
        <v>0.91808443604284817</v>
      </c>
      <c r="J68" s="5">
        <f t="shared" si="47"/>
        <v>77608.211808247681</v>
      </c>
      <c r="K68" s="5">
        <f t="shared" si="41"/>
        <v>6357.3204379787003</v>
      </c>
      <c r="L68" s="5">
        <f t="shared" si="42"/>
        <v>372147.75794629159</v>
      </c>
      <c r="M68" s="5">
        <f t="shared" si="32"/>
        <v>2597446.505047136</v>
      </c>
      <c r="N68" s="33">
        <f t="shared" si="43"/>
        <v>33.468707041786224</v>
      </c>
      <c r="O68" s="4"/>
      <c r="Q68" s="27" t="s">
        <v>62</v>
      </c>
      <c r="R68" s="29">
        <f t="shared" si="33"/>
        <v>77608.211808247681</v>
      </c>
      <c r="S68" s="29">
        <f t="shared" si="34"/>
        <v>372147.75794629159</v>
      </c>
      <c r="T68" s="35">
        <f t="shared" si="35"/>
        <v>33.468707041786224</v>
      </c>
      <c r="U68" s="42">
        <v>0.7557222850963411</v>
      </c>
      <c r="V68" s="43">
        <f t="shared" si="48"/>
        <v>0.2442777149036589</v>
      </c>
      <c r="W68" s="29">
        <f t="shared" si="44"/>
        <v>281240.35402865149</v>
      </c>
      <c r="X68" s="29">
        <f t="shared" si="36"/>
        <v>1637670.998259214</v>
      </c>
      <c r="Y68" s="35">
        <f t="shared" si="45"/>
        <v>21.101774671803135</v>
      </c>
      <c r="Z68" s="36">
        <f t="shared" si="46"/>
        <v>12.36693236998309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536</v>
      </c>
      <c r="E69" s="49">
        <f t="shared" si="37"/>
        <v>18</v>
      </c>
      <c r="F69" s="3">
        <f t="shared" si="38"/>
        <v>3.3582089552238806E-2</v>
      </c>
      <c r="G69" s="2">
        <v>0.5</v>
      </c>
      <c r="H69" s="3">
        <f t="shared" si="39"/>
        <v>0.1549053356282272</v>
      </c>
      <c r="I69" s="3">
        <f t="shared" si="40"/>
        <v>0.84509466437177283</v>
      </c>
      <c r="J69" s="5">
        <f t="shared" si="47"/>
        <v>71250.891370268975</v>
      </c>
      <c r="K69" s="5">
        <f t="shared" si="41"/>
        <v>11037.143241521873</v>
      </c>
      <c r="L69" s="5">
        <f t="shared" si="42"/>
        <v>328661.59874754021</v>
      </c>
      <c r="M69" s="5">
        <f t="shared" si="32"/>
        <v>2225298.7471008445</v>
      </c>
      <c r="N69" s="33">
        <f t="shared" si="43"/>
        <v>31.231872392117189</v>
      </c>
      <c r="O69" s="4"/>
      <c r="Q69" s="27" t="s">
        <v>64</v>
      </c>
      <c r="R69" s="29">
        <f t="shared" si="33"/>
        <v>71250.891370268975</v>
      </c>
      <c r="S69" s="29">
        <f t="shared" si="34"/>
        <v>328661.59874754021</v>
      </c>
      <c r="T69" s="35">
        <f t="shared" si="35"/>
        <v>31.231872392117189</v>
      </c>
      <c r="U69" s="42">
        <v>0.69850988448397933</v>
      </c>
      <c r="V69" s="43">
        <f t="shared" si="48"/>
        <v>0.30149011551602067</v>
      </c>
      <c r="W69" s="29">
        <f t="shared" si="44"/>
        <v>229573.37537546427</v>
      </c>
      <c r="X69" s="29">
        <f t="shared" si="36"/>
        <v>1356430.6442305625</v>
      </c>
      <c r="Y69" s="35">
        <f t="shared" si="45"/>
        <v>19.037384910479357</v>
      </c>
      <c r="Z69" s="36">
        <f t="shared" si="46"/>
        <v>12.194487481637832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313</v>
      </c>
      <c r="E70" s="49">
        <f t="shared" si="37"/>
        <v>22</v>
      </c>
      <c r="F70" s="3">
        <f t="shared" si="38"/>
        <v>7.0287539936102233E-2</v>
      </c>
      <c r="G70" s="2">
        <v>0.5</v>
      </c>
      <c r="H70" s="3">
        <f t="shared" si="39"/>
        <v>0.29891304347826092</v>
      </c>
      <c r="I70" s="3">
        <f t="shared" si="40"/>
        <v>0.70108695652173902</v>
      </c>
      <c r="J70" s="5">
        <f t="shared" si="47"/>
        <v>60213.748128747102</v>
      </c>
      <c r="K70" s="5">
        <f t="shared" si="41"/>
        <v>17998.674712397235</v>
      </c>
      <c r="L70" s="5">
        <f t="shared" si="42"/>
        <v>256072.05386274238</v>
      </c>
      <c r="M70" s="5">
        <f t="shared" si="32"/>
        <v>1896637.1483533045</v>
      </c>
      <c r="N70" s="33">
        <f t="shared" si="43"/>
        <v>31.49840704647676</v>
      </c>
      <c r="O70" s="4"/>
      <c r="Q70" s="27" t="s">
        <v>66</v>
      </c>
      <c r="R70" s="29">
        <f t="shared" si="33"/>
        <v>60213.748128747102</v>
      </c>
      <c r="S70" s="29">
        <f t="shared" si="34"/>
        <v>256072.05386274238</v>
      </c>
      <c r="T70" s="35">
        <f t="shared" si="35"/>
        <v>31.49840704647676</v>
      </c>
      <c r="U70" s="42">
        <v>0.67065690345363116</v>
      </c>
      <c r="V70" s="43">
        <f t="shared" si="48"/>
        <v>0.32934309654636884</v>
      </c>
      <c r="W70" s="29">
        <f t="shared" si="44"/>
        <v>171736.49070459825</v>
      </c>
      <c r="X70" s="29">
        <f t="shared" si="36"/>
        <v>1126857.2688550982</v>
      </c>
      <c r="Y70" s="35">
        <f t="shared" si="45"/>
        <v>18.714285422752429</v>
      </c>
      <c r="Z70" s="36">
        <f t="shared" si="46"/>
        <v>12.784121623724332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168</v>
      </c>
      <c r="E71" s="49">
        <f t="shared" si="49"/>
        <v>14</v>
      </c>
      <c r="F71" s="3">
        <f t="shared" si="38"/>
        <v>8.3333333333333329E-2</v>
      </c>
      <c r="G71" s="2">
        <v>0.5</v>
      </c>
      <c r="H71" s="3">
        <f t="shared" si="39"/>
        <v>0.34482758620689652</v>
      </c>
      <c r="I71" s="3">
        <f t="shared" si="40"/>
        <v>0.65517241379310343</v>
      </c>
      <c r="J71" s="5">
        <f t="shared" si="47"/>
        <v>42215.073416349864</v>
      </c>
      <c r="K71" s="5">
        <f t="shared" si="41"/>
        <v>14556.921867706847</v>
      </c>
      <c r="L71" s="5">
        <f t="shared" si="42"/>
        <v>174683.06241248216</v>
      </c>
      <c r="M71" s="5">
        <f>L71+M72</f>
        <v>1640565.0944905621</v>
      </c>
      <c r="N71" s="33">
        <f t="shared" si="43"/>
        <v>38.862068965517246</v>
      </c>
      <c r="O71" s="4"/>
      <c r="Q71" s="27" t="s">
        <v>68</v>
      </c>
      <c r="R71" s="29">
        <f t="shared" si="33"/>
        <v>42215.073416349864</v>
      </c>
      <c r="S71" s="29">
        <f t="shared" si="34"/>
        <v>174683.06241248216</v>
      </c>
      <c r="T71" s="35">
        <f t="shared" si="35"/>
        <v>38.862068965517246</v>
      </c>
      <c r="U71" s="42">
        <v>0.63527807449444496</v>
      </c>
      <c r="V71" s="43">
        <f t="shared" si="48"/>
        <v>0.36472192550555504</v>
      </c>
      <c r="W71" s="29">
        <f t="shared" si="44"/>
        <v>110972.31953619463</v>
      </c>
      <c r="X71" s="29">
        <f>X72+W71</f>
        <v>955120.77815049991</v>
      </c>
      <c r="Y71" s="35">
        <f t="shared" si="45"/>
        <v>22.625112332046363</v>
      </c>
      <c r="Z71" s="36">
        <f t="shared" si="46"/>
        <v>16.236956633470882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106</v>
      </c>
      <c r="E72" s="50">
        <f t="shared" si="49"/>
        <v>2</v>
      </c>
      <c r="F72" s="17">
        <f t="shared" si="38"/>
        <v>1.8867924528301886E-2</v>
      </c>
      <c r="G72" s="12"/>
      <c r="H72" s="17">
        <v>1</v>
      </c>
      <c r="I72" s="17">
        <f t="shared" si="40"/>
        <v>0</v>
      </c>
      <c r="J72" s="21">
        <f t="shared" si="47"/>
        <v>27658.151548643014</v>
      </c>
      <c r="K72" s="21">
        <f t="shared" si="41"/>
        <v>27658.151548643014</v>
      </c>
      <c r="L72" s="21">
        <f>K72/F72</f>
        <v>1465882.0320780799</v>
      </c>
      <c r="M72" s="21">
        <f>L72</f>
        <v>1465882.0320780799</v>
      </c>
      <c r="N72" s="34">
        <f t="shared" si="43"/>
        <v>53.000000000000007</v>
      </c>
      <c r="O72" s="4"/>
      <c r="Q72" s="30" t="s">
        <v>69</v>
      </c>
      <c r="R72" s="31">
        <f t="shared" si="33"/>
        <v>27658.151548643014</v>
      </c>
      <c r="S72" s="31">
        <f t="shared" si="34"/>
        <v>1465882.0320780799</v>
      </c>
      <c r="T72" s="38">
        <f t="shared" si="35"/>
        <v>53.000000000000007</v>
      </c>
      <c r="U72" s="44">
        <v>0.57586384179742911</v>
      </c>
      <c r="V72" s="45">
        <f t="shared" si="48"/>
        <v>0.42413615820257089</v>
      </c>
      <c r="W72" s="31">
        <f t="shared" si="44"/>
        <v>844148.45861430524</v>
      </c>
      <c r="X72" s="31">
        <f>W72</f>
        <v>844148.45861430524</v>
      </c>
      <c r="Y72" s="38">
        <f t="shared" si="45"/>
        <v>30.520783615263742</v>
      </c>
      <c r="Z72" s="37">
        <f t="shared" si="46"/>
        <v>22.479216384736265</v>
      </c>
    </row>
    <row r="73" spans="1:26" s="2" customFormat="1" ht="13.2" x14ac:dyDescent="0.25">
      <c r="B73" s="2" t="s">
        <v>70</v>
      </c>
      <c r="D73" s="25">
        <f>SUM(D54:D72)</f>
        <v>25220</v>
      </c>
      <c r="E73" s="25">
        <f>SUM(E54:E72)</f>
        <v>152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78.532933008475979</v>
      </c>
      <c r="F78" s="55">
        <f>$Y$4</f>
        <v>69.195859400224151</v>
      </c>
      <c r="G78" s="55">
        <f>E78-F78</f>
        <v>9.3370736082518277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96.438544282641146</v>
      </c>
      <c r="F79" s="55">
        <f>$Y$29</f>
        <v>80.69191165385898</v>
      </c>
      <c r="G79" s="55">
        <f t="shared" ref="G79:G80" si="50">E79-F79</f>
        <v>15.746632628782166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86.870403016813682</v>
      </c>
      <c r="F80" s="55">
        <f>$Y$54</f>
        <v>73.345546300289357</v>
      </c>
      <c r="G80" s="55">
        <f t="shared" si="50"/>
        <v>13.524856716524326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topLeftCell="A9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133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7732437.3730297368</v>
      </c>
      <c r="N4" s="32">
        <f>M4/J4</f>
        <v>77.324373730297367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77.324373730297367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6878423.5395107633</v>
      </c>
      <c r="Y4" s="40">
        <f>X4/R4</f>
        <v>68.784235395107629</v>
      </c>
      <c r="Z4" s="36">
        <f>T4-Y4</f>
        <v>8.540138335189738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645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7632437.3730297368</v>
      </c>
      <c r="N5" s="33">
        <f t="shared" ref="N5:N22" si="10">M5/J5</f>
        <v>76.324373730297367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76.324373730297367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6781743.3453358896</v>
      </c>
      <c r="Y5" s="35">
        <f t="shared" ref="Y5:Y22" si="12">X5/R5</f>
        <v>67.817433453358902</v>
      </c>
      <c r="Z5" s="36">
        <f t="shared" ref="Z5:Z22" si="13">T5-Y5</f>
        <v>8.5069402769384652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803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7232437.3730297368</v>
      </c>
      <c r="N6" s="33">
        <f t="shared" si="10"/>
        <v>72.324373730297367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72.324373730297367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6395022.568636395</v>
      </c>
      <c r="Y6" s="35">
        <f t="shared" si="12"/>
        <v>63.95022568636395</v>
      </c>
      <c r="Z6" s="36">
        <f t="shared" si="13"/>
        <v>8.3741480439334168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850</v>
      </c>
      <c r="E7" s="51">
        <v>1</v>
      </c>
      <c r="F7" s="3">
        <f t="shared" si="5"/>
        <v>1.176470588235294E-3</v>
      </c>
      <c r="G7" s="2">
        <v>0.5</v>
      </c>
      <c r="H7" s="3">
        <f t="shared" si="6"/>
        <v>5.8651026392961877E-3</v>
      </c>
      <c r="I7" s="3">
        <f t="shared" si="7"/>
        <v>0.99413489736070382</v>
      </c>
      <c r="J7" s="5">
        <f t="shared" si="14"/>
        <v>100000</v>
      </c>
      <c r="K7" s="5">
        <f t="shared" si="8"/>
        <v>586.51026392961876</v>
      </c>
      <c r="L7" s="5">
        <f t="shared" si="9"/>
        <v>498533.72434017592</v>
      </c>
      <c r="M7" s="5">
        <f t="shared" si="0"/>
        <v>6732437.3730297368</v>
      </c>
      <c r="N7" s="33">
        <f t="shared" si="10"/>
        <v>67.324373730297367</v>
      </c>
      <c r="O7" s="4"/>
      <c r="Q7" s="27" t="s">
        <v>40</v>
      </c>
      <c r="R7" s="29">
        <f t="shared" si="1"/>
        <v>100000</v>
      </c>
      <c r="S7" s="29">
        <f t="shared" si="2"/>
        <v>498533.72434017592</v>
      </c>
      <c r="T7" s="35">
        <f t="shared" si="3"/>
        <v>67.324373730297367</v>
      </c>
      <c r="U7" s="42">
        <v>0.96680194174873568</v>
      </c>
      <c r="V7" s="43">
        <f>1-U7</f>
        <v>3.3198058251264317E-2</v>
      </c>
      <c r="W7" s="29">
        <f t="shared" si="11"/>
        <v>481983.37271931104</v>
      </c>
      <c r="X7" s="29">
        <f t="shared" si="4"/>
        <v>5911621.5977620268</v>
      </c>
      <c r="Y7" s="35">
        <f t="shared" si="12"/>
        <v>59.116215977620271</v>
      </c>
      <c r="Z7" s="36">
        <f t="shared" si="13"/>
        <v>8.2081577526770957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962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99413.489736070376</v>
      </c>
      <c r="K8" s="5">
        <f t="shared" si="8"/>
        <v>0</v>
      </c>
      <c r="L8" s="5">
        <f t="shared" si="9"/>
        <v>497067.4486803519</v>
      </c>
      <c r="M8" s="5">
        <f t="shared" si="0"/>
        <v>6233903.6486895606</v>
      </c>
      <c r="N8" s="33">
        <f t="shared" si="10"/>
        <v>62.706818413071986</v>
      </c>
      <c r="O8" s="4"/>
      <c r="Q8" s="27" t="s">
        <v>42</v>
      </c>
      <c r="R8" s="29">
        <f t="shared" si="1"/>
        <v>99413.489736070376</v>
      </c>
      <c r="S8" s="29">
        <f t="shared" si="2"/>
        <v>497067.4486803519</v>
      </c>
      <c r="T8" s="35">
        <f t="shared" si="3"/>
        <v>62.706818413071986</v>
      </c>
      <c r="U8" s="42">
        <v>0.96680194174873568</v>
      </c>
      <c r="V8" s="43">
        <f>1-U8</f>
        <v>3.3198058251264317E-2</v>
      </c>
      <c r="W8" s="29">
        <f t="shared" si="11"/>
        <v>480565.77456425421</v>
      </c>
      <c r="X8" s="29">
        <f t="shared" si="4"/>
        <v>5429638.2250427157</v>
      </c>
      <c r="Y8" s="35">
        <f t="shared" si="12"/>
        <v>54.616714889072746</v>
      </c>
      <c r="Z8" s="36">
        <f t="shared" si="13"/>
        <v>8.0901035239992396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1015</v>
      </c>
      <c r="E9" s="51">
        <v>1</v>
      </c>
      <c r="F9" s="3">
        <f t="shared" si="5"/>
        <v>9.8522167487684722E-4</v>
      </c>
      <c r="G9" s="2">
        <v>0.5</v>
      </c>
      <c r="H9" s="3">
        <f t="shared" si="6"/>
        <v>4.914004914004913E-3</v>
      </c>
      <c r="I9" s="3">
        <f t="shared" si="7"/>
        <v>0.99508599508599505</v>
      </c>
      <c r="J9" s="5">
        <f t="shared" si="14"/>
        <v>99413.489736070376</v>
      </c>
      <c r="K9" s="5">
        <f t="shared" si="8"/>
        <v>488.51837708142682</v>
      </c>
      <c r="L9" s="5">
        <f t="shared" si="9"/>
        <v>495846.15273764828</v>
      </c>
      <c r="M9" s="5">
        <f t="shared" si="0"/>
        <v>5736836.2000092091</v>
      </c>
      <c r="N9" s="33">
        <f t="shared" si="10"/>
        <v>57.706818413071986</v>
      </c>
      <c r="O9" s="4"/>
      <c r="Q9" s="27" t="s">
        <v>44</v>
      </c>
      <c r="R9" s="29">
        <f t="shared" si="1"/>
        <v>99413.489736070376</v>
      </c>
      <c r="S9" s="29">
        <f t="shared" si="2"/>
        <v>495846.15273764828</v>
      </c>
      <c r="T9" s="35">
        <f t="shared" si="3"/>
        <v>57.706818413071986</v>
      </c>
      <c r="U9" s="42">
        <v>0.9555940589531835</v>
      </c>
      <c r="V9" s="43">
        <f t="shared" ref="V9:V22" si="15">1-U9</f>
        <v>4.4405941046816499E-2</v>
      </c>
      <c r="W9" s="29">
        <f t="shared" si="11"/>
        <v>473827.63771088951</v>
      </c>
      <c r="X9" s="29">
        <f t="shared" si="4"/>
        <v>4949072.4504784616</v>
      </c>
      <c r="Y9" s="35">
        <f t="shared" si="12"/>
        <v>49.782705180329067</v>
      </c>
      <c r="Z9" s="36">
        <f t="shared" si="13"/>
        <v>7.9241132327429185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961</v>
      </c>
      <c r="E10" s="51">
        <v>5</v>
      </c>
      <c r="F10" s="3">
        <f t="shared" si="5"/>
        <v>5.2029136316337149E-3</v>
      </c>
      <c r="G10" s="2">
        <v>0.5</v>
      </c>
      <c r="H10" s="3">
        <f t="shared" si="6"/>
        <v>2.5680534155110426E-2</v>
      </c>
      <c r="I10" s="3">
        <f t="shared" si="7"/>
        <v>0.9743194658448896</v>
      </c>
      <c r="J10" s="5">
        <f t="shared" si="14"/>
        <v>98924.971358988943</v>
      </c>
      <c r="K10" s="5">
        <f t="shared" si="8"/>
        <v>2540.4461057778362</v>
      </c>
      <c r="L10" s="5">
        <f t="shared" si="9"/>
        <v>488273.74153050012</v>
      </c>
      <c r="M10" s="5">
        <f t="shared" si="0"/>
        <v>5240990.0472715609</v>
      </c>
      <c r="N10" s="33">
        <f t="shared" si="10"/>
        <v>52.979444676840252</v>
      </c>
      <c r="O10" s="4"/>
      <c r="Q10" s="27" t="s">
        <v>46</v>
      </c>
      <c r="R10" s="29">
        <f t="shared" si="1"/>
        <v>98924.971358988943</v>
      </c>
      <c r="S10" s="29">
        <f t="shared" si="2"/>
        <v>488273.74153050012</v>
      </c>
      <c r="T10" s="35">
        <f t="shared" si="3"/>
        <v>52.979444676840252</v>
      </c>
      <c r="U10" s="42">
        <v>0.96363095511775332</v>
      </c>
      <c r="V10" s="43">
        <f t="shared" si="15"/>
        <v>3.6369044882246682E-2</v>
      </c>
      <c r="W10" s="29">
        <f t="shared" si="11"/>
        <v>470515.69190995482</v>
      </c>
      <c r="X10" s="29">
        <f t="shared" si="4"/>
        <v>4475244.8127675718</v>
      </c>
      <c r="Y10" s="35">
        <f t="shared" si="12"/>
        <v>45.238777947454246</v>
      </c>
      <c r="Z10" s="36">
        <f t="shared" si="13"/>
        <v>7.7406667293860068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1004</v>
      </c>
      <c r="E11" s="51">
        <v>3</v>
      </c>
      <c r="F11" s="3">
        <f t="shared" si="5"/>
        <v>2.9880478087649402E-3</v>
      </c>
      <c r="G11" s="2">
        <v>0.5</v>
      </c>
      <c r="H11" s="3">
        <f t="shared" si="6"/>
        <v>1.4829461196243203E-2</v>
      </c>
      <c r="I11" s="3">
        <f t="shared" si="7"/>
        <v>0.98517053880375682</v>
      </c>
      <c r="J11" s="5">
        <f t="shared" si="14"/>
        <v>96384.525253211104</v>
      </c>
      <c r="K11" s="5">
        <f t="shared" si="8"/>
        <v>1429.330577160817</v>
      </c>
      <c r="L11" s="5">
        <f t="shared" si="9"/>
        <v>478349.29982315347</v>
      </c>
      <c r="M11" s="5">
        <f t="shared" si="0"/>
        <v>4752716.3057410605</v>
      </c>
      <c r="N11" s="33">
        <f t="shared" si="10"/>
        <v>49.309951916609364</v>
      </c>
      <c r="O11" s="4"/>
      <c r="Q11" s="27" t="s">
        <v>48</v>
      </c>
      <c r="R11" s="29">
        <f t="shared" si="1"/>
        <v>96384.525253211104</v>
      </c>
      <c r="S11" s="29">
        <f t="shared" si="2"/>
        <v>478349.29982315347</v>
      </c>
      <c r="T11" s="35">
        <f t="shared" si="3"/>
        <v>49.309951916609364</v>
      </c>
      <c r="U11" s="42">
        <v>0.96005435016735896</v>
      </c>
      <c r="V11" s="43">
        <f t="shared" si="15"/>
        <v>3.9945649832641039E-2</v>
      </c>
      <c r="W11" s="29">
        <f t="shared" si="11"/>
        <v>459241.32619472878</v>
      </c>
      <c r="X11" s="29">
        <f t="shared" si="4"/>
        <v>4004729.1208576174</v>
      </c>
      <c r="Y11" s="35">
        <f t="shared" si="12"/>
        <v>41.549502996843337</v>
      </c>
      <c r="Z11" s="36">
        <f t="shared" si="13"/>
        <v>7.7604489197660271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1121</v>
      </c>
      <c r="E12" s="51">
        <v>9</v>
      </c>
      <c r="F12" s="3">
        <f t="shared" si="5"/>
        <v>8.0285459411239962E-3</v>
      </c>
      <c r="G12" s="2">
        <v>0.5</v>
      </c>
      <c r="H12" s="3">
        <f t="shared" si="6"/>
        <v>3.9352864013992128E-2</v>
      </c>
      <c r="I12" s="3">
        <f t="shared" si="7"/>
        <v>0.96064713598600782</v>
      </c>
      <c r="J12" s="5">
        <f t="shared" si="14"/>
        <v>94955.194676050291</v>
      </c>
      <c r="K12" s="5">
        <f t="shared" si="8"/>
        <v>3736.7588635087563</v>
      </c>
      <c r="L12" s="5">
        <f t="shared" si="9"/>
        <v>465434.07622147957</v>
      </c>
      <c r="M12" s="5">
        <f t="shared" si="0"/>
        <v>4274367.0059179068</v>
      </c>
      <c r="N12" s="33">
        <f t="shared" si="10"/>
        <v>45.014567349373173</v>
      </c>
      <c r="O12" s="4"/>
      <c r="Q12" s="27" t="s">
        <v>50</v>
      </c>
      <c r="R12" s="29">
        <f t="shared" si="1"/>
        <v>94955.194676050291</v>
      </c>
      <c r="S12" s="29">
        <f t="shared" si="2"/>
        <v>465434.07622147957</v>
      </c>
      <c r="T12" s="35">
        <f t="shared" si="3"/>
        <v>45.014567349373173</v>
      </c>
      <c r="U12" s="42">
        <v>0.94127750867207383</v>
      </c>
      <c r="V12" s="43">
        <f t="shared" si="15"/>
        <v>5.8722491327926174E-2</v>
      </c>
      <c r="W12" s="29">
        <f t="shared" si="11"/>
        <v>438102.6277168424</v>
      </c>
      <c r="X12" s="29">
        <f t="shared" si="4"/>
        <v>3545487.7946628886</v>
      </c>
      <c r="Y12" s="35">
        <f t="shared" si="12"/>
        <v>37.338534313564374</v>
      </c>
      <c r="Z12" s="36">
        <f t="shared" si="13"/>
        <v>7.6760330358087998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1177</v>
      </c>
      <c r="E13" s="51">
        <v>7</v>
      </c>
      <c r="F13" s="3">
        <f t="shared" si="5"/>
        <v>5.9473237043330502E-3</v>
      </c>
      <c r="G13" s="2">
        <v>0.5</v>
      </c>
      <c r="H13" s="3">
        <f t="shared" si="6"/>
        <v>2.9300962745918795E-2</v>
      </c>
      <c r="I13" s="3">
        <f t="shared" si="7"/>
        <v>0.97069903725408124</v>
      </c>
      <c r="J13" s="5">
        <f t="shared" si="14"/>
        <v>91218.435812541531</v>
      </c>
      <c r="K13" s="5">
        <f t="shared" si="8"/>
        <v>2672.7879894842645</v>
      </c>
      <c r="L13" s="5">
        <f t="shared" si="9"/>
        <v>449410.20908899698</v>
      </c>
      <c r="M13" s="5">
        <f t="shared" si="0"/>
        <v>3808932.9296964277</v>
      </c>
      <c r="N13" s="33">
        <f t="shared" si="10"/>
        <v>41.756174568965164</v>
      </c>
      <c r="O13" s="4"/>
      <c r="Q13" s="27" t="s">
        <v>52</v>
      </c>
      <c r="R13" s="29">
        <f t="shared" si="1"/>
        <v>91218.435812541531</v>
      </c>
      <c r="S13" s="29">
        <f t="shared" si="2"/>
        <v>449410.20908899698</v>
      </c>
      <c r="T13" s="35">
        <f t="shared" si="3"/>
        <v>41.756174568965164</v>
      </c>
      <c r="U13" s="42">
        <v>0.95386474178345915</v>
      </c>
      <c r="V13" s="43">
        <f t="shared" si="15"/>
        <v>4.6135258216540853E-2</v>
      </c>
      <c r="W13" s="29">
        <f t="shared" si="11"/>
        <v>428676.55304752651</v>
      </c>
      <c r="X13" s="29">
        <f t="shared" si="4"/>
        <v>3107385.1669460461</v>
      </c>
      <c r="Y13" s="35">
        <f t="shared" si="12"/>
        <v>34.065319573467349</v>
      </c>
      <c r="Z13" s="36">
        <f t="shared" si="13"/>
        <v>7.6908549954978156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1141</v>
      </c>
      <c r="E14" s="51">
        <v>4</v>
      </c>
      <c r="F14" s="3">
        <f t="shared" si="5"/>
        <v>3.5056967572304996E-3</v>
      </c>
      <c r="G14" s="2">
        <v>0.5</v>
      </c>
      <c r="H14" s="3">
        <f t="shared" si="6"/>
        <v>1.7376194613379671E-2</v>
      </c>
      <c r="I14" s="3">
        <f t="shared" si="7"/>
        <v>0.98262380538662031</v>
      </c>
      <c r="J14" s="5">
        <f t="shared" si="14"/>
        <v>88545.647823057268</v>
      </c>
      <c r="K14" s="5">
        <f t="shared" si="8"/>
        <v>1538.586408741221</v>
      </c>
      <c r="L14" s="5">
        <f t="shared" si="9"/>
        <v>438881.77309343329</v>
      </c>
      <c r="M14" s="5">
        <f t="shared" si="0"/>
        <v>3359522.7206074307</v>
      </c>
      <c r="N14" s="33">
        <f t="shared" si="10"/>
        <v>37.941138872469928</v>
      </c>
      <c r="O14" s="4"/>
      <c r="Q14" s="27" t="s">
        <v>54</v>
      </c>
      <c r="R14" s="29">
        <f t="shared" si="1"/>
        <v>88545.647823057268</v>
      </c>
      <c r="S14" s="29">
        <f t="shared" si="2"/>
        <v>438881.77309343329</v>
      </c>
      <c r="T14" s="35">
        <f t="shared" si="3"/>
        <v>37.941138872469928</v>
      </c>
      <c r="U14" s="42">
        <v>0.94210046609890041</v>
      </c>
      <c r="V14" s="43">
        <f t="shared" si="15"/>
        <v>5.7899533901099587E-2</v>
      </c>
      <c r="W14" s="29">
        <f t="shared" si="11"/>
        <v>413470.72299363534</v>
      </c>
      <c r="X14" s="29">
        <f t="shared" si="4"/>
        <v>2678708.6138985194</v>
      </c>
      <c r="Y14" s="35">
        <f t="shared" si="12"/>
        <v>30.252289974222588</v>
      </c>
      <c r="Z14" s="36">
        <f t="shared" si="13"/>
        <v>7.6888488982473397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867</v>
      </c>
      <c r="E15" s="51">
        <v>4</v>
      </c>
      <c r="F15" s="3">
        <f t="shared" si="5"/>
        <v>4.61361014994233E-3</v>
      </c>
      <c r="G15" s="2">
        <v>0.5</v>
      </c>
      <c r="H15" s="3">
        <f t="shared" si="6"/>
        <v>2.2805017103762825E-2</v>
      </c>
      <c r="I15" s="3">
        <f t="shared" si="7"/>
        <v>0.97719498289623719</v>
      </c>
      <c r="J15" s="5">
        <f t="shared" si="14"/>
        <v>87007.061414316049</v>
      </c>
      <c r="K15" s="5">
        <f t="shared" si="8"/>
        <v>1984.19752370162</v>
      </c>
      <c r="L15" s="5">
        <f t="shared" si="9"/>
        <v>430074.81326232618</v>
      </c>
      <c r="M15" s="5">
        <f t="shared" si="0"/>
        <v>2920640.9475139976</v>
      </c>
      <c r="N15" s="33">
        <f t="shared" si="10"/>
        <v>33.56786104528107</v>
      </c>
      <c r="O15" s="4"/>
      <c r="Q15" s="27" t="s">
        <v>56</v>
      </c>
      <c r="R15" s="29">
        <f t="shared" si="1"/>
        <v>87007.061414316049</v>
      </c>
      <c r="S15" s="29">
        <f t="shared" si="2"/>
        <v>430074.81326232618</v>
      </c>
      <c r="T15" s="35">
        <f t="shared" si="3"/>
        <v>33.56786104528107</v>
      </c>
      <c r="U15" s="42">
        <v>0.91645683631107144</v>
      </c>
      <c r="V15" s="43">
        <f t="shared" si="15"/>
        <v>8.3543163688928557E-2</v>
      </c>
      <c r="W15" s="29">
        <f t="shared" si="11"/>
        <v>394145.00273946626</v>
      </c>
      <c r="X15" s="29">
        <f t="shared" si="4"/>
        <v>2265237.8909048839</v>
      </c>
      <c r="Y15" s="35">
        <f t="shared" si="12"/>
        <v>26.035103979872652</v>
      </c>
      <c r="Z15" s="36">
        <f t="shared" si="13"/>
        <v>7.5327570654084184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652</v>
      </c>
      <c r="E16" s="51">
        <v>11</v>
      </c>
      <c r="F16" s="3">
        <f t="shared" si="5"/>
        <v>1.6871165644171779E-2</v>
      </c>
      <c r="G16" s="2">
        <v>0.5</v>
      </c>
      <c r="H16" s="3">
        <f t="shared" si="6"/>
        <v>8.0941869021339222E-2</v>
      </c>
      <c r="I16" s="3">
        <f t="shared" si="7"/>
        <v>0.91905813097866074</v>
      </c>
      <c r="J16" s="5">
        <f t="shared" si="14"/>
        <v>85022.863890614433</v>
      </c>
      <c r="K16" s="5">
        <f t="shared" si="8"/>
        <v>6881.9095128532654</v>
      </c>
      <c r="L16" s="5">
        <f t="shared" si="9"/>
        <v>407909.54567093903</v>
      </c>
      <c r="M16" s="5">
        <f t="shared" si="0"/>
        <v>2490566.1342516714</v>
      </c>
      <c r="N16" s="33">
        <f t="shared" si="10"/>
        <v>29.292898642603848</v>
      </c>
      <c r="O16" s="4"/>
      <c r="Q16" s="27" t="s">
        <v>58</v>
      </c>
      <c r="R16" s="29">
        <f t="shared" si="1"/>
        <v>85022.863890614433</v>
      </c>
      <c r="S16" s="29">
        <f t="shared" si="2"/>
        <v>407909.54567093903</v>
      </c>
      <c r="T16" s="35">
        <f t="shared" si="3"/>
        <v>29.292898642603848</v>
      </c>
      <c r="U16" s="42">
        <v>0.8859396016463057</v>
      </c>
      <c r="V16" s="43">
        <f t="shared" si="15"/>
        <v>0.1140603983536943</v>
      </c>
      <c r="W16" s="29">
        <f t="shared" si="11"/>
        <v>361383.22039943724</v>
      </c>
      <c r="X16" s="29">
        <f t="shared" si="4"/>
        <v>1871092.8881654176</v>
      </c>
      <c r="Y16" s="35">
        <f t="shared" si="12"/>
        <v>22.006937928751245</v>
      </c>
      <c r="Z16" s="36">
        <f t="shared" si="13"/>
        <v>7.285960713852603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534</v>
      </c>
      <c r="E17" s="51">
        <v>9</v>
      </c>
      <c r="F17" s="3">
        <f t="shared" si="5"/>
        <v>1.6853932584269662E-2</v>
      </c>
      <c r="G17" s="2">
        <v>0.5</v>
      </c>
      <c r="H17" s="3">
        <f t="shared" si="6"/>
        <v>8.0862533692722366E-2</v>
      </c>
      <c r="I17" s="3">
        <f t="shared" si="7"/>
        <v>0.91913746630727766</v>
      </c>
      <c r="J17" s="5">
        <f t="shared" si="14"/>
        <v>78140.954377761169</v>
      </c>
      <c r="K17" s="5">
        <f t="shared" si="8"/>
        <v>6318.6755561531936</v>
      </c>
      <c r="L17" s="5">
        <f t="shared" si="9"/>
        <v>374908.08299842291</v>
      </c>
      <c r="M17" s="5">
        <f t="shared" si="0"/>
        <v>2082656.5885807322</v>
      </c>
      <c r="N17" s="33">
        <f t="shared" si="10"/>
        <v>26.652561453401624</v>
      </c>
      <c r="O17" s="4"/>
      <c r="Q17" s="27" t="s">
        <v>60</v>
      </c>
      <c r="R17" s="29">
        <f t="shared" si="1"/>
        <v>78140.954377761169</v>
      </c>
      <c r="S17" s="29">
        <f t="shared" si="2"/>
        <v>374908.08299842291</v>
      </c>
      <c r="T17" s="35">
        <f t="shared" si="3"/>
        <v>26.652561453401624</v>
      </c>
      <c r="U17" s="42">
        <v>0.85631920960893304</v>
      </c>
      <c r="V17" s="43">
        <f t="shared" si="15"/>
        <v>0.14368079039106696</v>
      </c>
      <c r="W17" s="29">
        <f t="shared" si="11"/>
        <v>321040.99330920976</v>
      </c>
      <c r="X17" s="29">
        <f t="shared" si="4"/>
        <v>1509709.6677659804</v>
      </c>
      <c r="Y17" s="35">
        <f t="shared" si="12"/>
        <v>19.32033822453085</v>
      </c>
      <c r="Z17" s="36">
        <f t="shared" si="13"/>
        <v>7.3322232288707738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388</v>
      </c>
      <c r="E18" s="51">
        <v>8</v>
      </c>
      <c r="F18" s="3">
        <f t="shared" si="5"/>
        <v>2.0618556701030927E-2</v>
      </c>
      <c r="G18" s="2">
        <v>0.5</v>
      </c>
      <c r="H18" s="3">
        <f t="shared" si="6"/>
        <v>9.8039215686274495E-2</v>
      </c>
      <c r="I18" s="3">
        <f t="shared" si="7"/>
        <v>0.90196078431372551</v>
      </c>
      <c r="J18" s="5">
        <f t="shared" si="14"/>
        <v>71822.278821607979</v>
      </c>
      <c r="K18" s="5">
        <f t="shared" si="8"/>
        <v>7041.3998844713697</v>
      </c>
      <c r="L18" s="5">
        <f t="shared" si="9"/>
        <v>341507.89439686143</v>
      </c>
      <c r="M18" s="5">
        <f t="shared" si="0"/>
        <v>1707748.5055823093</v>
      </c>
      <c r="N18" s="33">
        <f t="shared" si="10"/>
        <v>23.77742023229326</v>
      </c>
      <c r="O18" s="4"/>
      <c r="Q18" s="27" t="s">
        <v>62</v>
      </c>
      <c r="R18" s="29">
        <f t="shared" si="1"/>
        <v>71822.278821607979</v>
      </c>
      <c r="S18" s="29">
        <f t="shared" si="2"/>
        <v>341507.89439686143</v>
      </c>
      <c r="T18" s="35">
        <f t="shared" si="3"/>
        <v>23.77742023229326</v>
      </c>
      <c r="U18" s="42">
        <v>0.77613843304153718</v>
      </c>
      <c r="V18" s="43">
        <f t="shared" si="15"/>
        <v>0.22386156695846282</v>
      </c>
      <c r="W18" s="29">
        <f t="shared" si="11"/>
        <v>265057.40202849481</v>
      </c>
      <c r="X18" s="29">
        <f t="shared" si="4"/>
        <v>1188668.6744567705</v>
      </c>
      <c r="Y18" s="35">
        <f t="shared" si="12"/>
        <v>16.550138675064645</v>
      </c>
      <c r="Z18" s="36">
        <f t="shared" si="13"/>
        <v>7.2272815572286149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224</v>
      </c>
      <c r="E19" s="51">
        <v>15</v>
      </c>
      <c r="F19" s="3">
        <f t="shared" si="5"/>
        <v>6.6964285714285712E-2</v>
      </c>
      <c r="G19" s="2">
        <v>0.5</v>
      </c>
      <c r="H19" s="3">
        <f t="shared" si="6"/>
        <v>0.28680688336520077</v>
      </c>
      <c r="I19" s="3">
        <f t="shared" si="7"/>
        <v>0.71319311663479923</v>
      </c>
      <c r="J19" s="5">
        <f t="shared" si="14"/>
        <v>64780.878937136607</v>
      </c>
      <c r="K19" s="5">
        <f t="shared" si="8"/>
        <v>18579.601989618532</v>
      </c>
      <c r="L19" s="5">
        <f t="shared" si="9"/>
        <v>277455.3897116367</v>
      </c>
      <c r="M19" s="5">
        <f t="shared" si="0"/>
        <v>1366240.6111854478</v>
      </c>
      <c r="N19" s="33">
        <f t="shared" si="10"/>
        <v>21.090183301020787</v>
      </c>
      <c r="O19" s="4"/>
      <c r="Q19" s="27" t="s">
        <v>64</v>
      </c>
      <c r="R19" s="29">
        <f t="shared" si="1"/>
        <v>64780.878937136607</v>
      </c>
      <c r="S19" s="29">
        <f t="shared" si="2"/>
        <v>277455.3897116367</v>
      </c>
      <c r="T19" s="35">
        <f t="shared" si="3"/>
        <v>21.090183301020787</v>
      </c>
      <c r="U19" s="42">
        <v>0.73716277889453141</v>
      </c>
      <c r="V19" s="43">
        <f t="shared" si="15"/>
        <v>0.26283722110546859</v>
      </c>
      <c r="W19" s="29">
        <f t="shared" si="11"/>
        <v>204529.7860990953</v>
      </c>
      <c r="X19" s="29">
        <f t="shared" si="4"/>
        <v>923611.27242827578</v>
      </c>
      <c r="Y19" s="35">
        <f t="shared" si="12"/>
        <v>14.25746744382009</v>
      </c>
      <c r="Z19" s="36">
        <f t="shared" si="13"/>
        <v>6.8327158572006965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118</v>
      </c>
      <c r="E20" s="51">
        <v>16</v>
      </c>
      <c r="F20" s="3">
        <f t="shared" si="5"/>
        <v>0.13559322033898305</v>
      </c>
      <c r="G20" s="2">
        <v>0.5</v>
      </c>
      <c r="H20" s="3">
        <f t="shared" si="6"/>
        <v>0.50632911392405067</v>
      </c>
      <c r="I20" s="3">
        <f t="shared" si="7"/>
        <v>0.49367088607594933</v>
      </c>
      <c r="J20" s="5">
        <f t="shared" si="14"/>
        <v>46201.276947518076</v>
      </c>
      <c r="K20" s="5">
        <f t="shared" si="8"/>
        <v>23393.051618996495</v>
      </c>
      <c r="L20" s="5">
        <f t="shared" si="9"/>
        <v>172523.75569009915</v>
      </c>
      <c r="M20" s="5">
        <f t="shared" si="0"/>
        <v>1088785.221473811</v>
      </c>
      <c r="N20" s="33">
        <f t="shared" si="10"/>
        <v>23.566128328240943</v>
      </c>
      <c r="O20" s="4"/>
      <c r="Q20" s="27" t="s">
        <v>66</v>
      </c>
      <c r="R20" s="29">
        <f t="shared" si="1"/>
        <v>46201.276947518076</v>
      </c>
      <c r="S20" s="29">
        <f t="shared" si="2"/>
        <v>172523.75569009915</v>
      </c>
      <c r="T20" s="35">
        <f t="shared" si="3"/>
        <v>23.566128328240943</v>
      </c>
      <c r="U20" s="42">
        <v>0.7271372759570951</v>
      </c>
      <c r="V20" s="43">
        <f t="shared" si="15"/>
        <v>0.2728627240429049</v>
      </c>
      <c r="W20" s="29">
        <f t="shared" si="11"/>
        <v>125448.45375038608</v>
      </c>
      <c r="X20" s="29">
        <f t="shared" si="4"/>
        <v>719081.48632918042</v>
      </c>
      <c r="Y20" s="35">
        <f t="shared" si="12"/>
        <v>15.564104151190769</v>
      </c>
      <c r="Z20" s="36">
        <f t="shared" si="13"/>
        <v>8.0020241770501741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72</v>
      </c>
      <c r="E21" s="51">
        <v>6</v>
      </c>
      <c r="F21" s="3">
        <f t="shared" si="5"/>
        <v>8.3333333333333329E-2</v>
      </c>
      <c r="G21" s="2">
        <v>0.5</v>
      </c>
      <c r="H21" s="3">
        <f t="shared" si="6"/>
        <v>0.34482758620689652</v>
      </c>
      <c r="I21" s="3">
        <f t="shared" si="7"/>
        <v>0.65517241379310343</v>
      </c>
      <c r="J21" s="5">
        <f t="shared" si="14"/>
        <v>22808.225328521581</v>
      </c>
      <c r="K21" s="5">
        <f t="shared" si="8"/>
        <v>7864.9052856970966</v>
      </c>
      <c r="L21" s="5">
        <f t="shared" si="9"/>
        <v>94378.863428365163</v>
      </c>
      <c r="M21" s="5">
        <f>L21+M22</f>
        <v>916261.46578371187</v>
      </c>
      <c r="N21" s="33">
        <f t="shared" si="10"/>
        <v>40.172413793103452</v>
      </c>
      <c r="O21" s="4"/>
      <c r="Q21" s="27" t="s">
        <v>68</v>
      </c>
      <c r="R21" s="29">
        <f t="shared" si="1"/>
        <v>22808.225328521581</v>
      </c>
      <c r="S21" s="29">
        <f t="shared" si="2"/>
        <v>94378.863428365163</v>
      </c>
      <c r="T21" s="35">
        <f t="shared" si="3"/>
        <v>40.172413793103452</v>
      </c>
      <c r="U21" s="42">
        <v>0.68635947845240242</v>
      </c>
      <c r="V21" s="43">
        <f t="shared" si="15"/>
        <v>0.31364052154759758</v>
      </c>
      <c r="W21" s="29">
        <f t="shared" si="11"/>
        <v>64777.827479623229</v>
      </c>
      <c r="X21" s="29">
        <f>X22+W21</f>
        <v>593633.0325787944</v>
      </c>
      <c r="Y21" s="35">
        <f t="shared" si="12"/>
        <v>26.027146962480199</v>
      </c>
      <c r="Z21" s="36">
        <f t="shared" si="13"/>
        <v>14.145266830623253</v>
      </c>
    </row>
    <row r="22" spans="1:26" s="2" customFormat="1" x14ac:dyDescent="0.25">
      <c r="A22" s="12">
        <v>19</v>
      </c>
      <c r="B22" s="13" t="s">
        <v>69</v>
      </c>
      <c r="C22" s="12"/>
      <c r="D22">
        <v>55</v>
      </c>
      <c r="E22" s="51">
        <v>1</v>
      </c>
      <c r="F22" s="17">
        <f t="shared" si="5"/>
        <v>1.8181818181818181E-2</v>
      </c>
      <c r="G22" s="12"/>
      <c r="H22" s="17">
        <v>1</v>
      </c>
      <c r="I22" s="17">
        <f t="shared" si="7"/>
        <v>0</v>
      </c>
      <c r="J22" s="21">
        <f t="shared" si="14"/>
        <v>14943.320042824484</v>
      </c>
      <c r="K22" s="21">
        <f t="shared" si="8"/>
        <v>14943.320042824484</v>
      </c>
      <c r="L22" s="21">
        <f>K22/F22</f>
        <v>821882.60235534667</v>
      </c>
      <c r="M22" s="21">
        <f>L22</f>
        <v>821882.60235534667</v>
      </c>
      <c r="N22" s="34">
        <f t="shared" si="10"/>
        <v>55.000000000000007</v>
      </c>
      <c r="O22" s="4"/>
      <c r="Q22" s="30" t="s">
        <v>69</v>
      </c>
      <c r="R22" s="31">
        <f t="shared" si="1"/>
        <v>14943.320042824484</v>
      </c>
      <c r="S22" s="31">
        <f t="shared" si="2"/>
        <v>821882.60235534667</v>
      </c>
      <c r="T22" s="38">
        <f t="shared" si="3"/>
        <v>55.000000000000007</v>
      </c>
      <c r="U22" s="44">
        <v>0.64346806172022719</v>
      </c>
      <c r="V22" s="45">
        <f t="shared" si="15"/>
        <v>0.35653193827977281</v>
      </c>
      <c r="W22" s="31">
        <f t="shared" si="11"/>
        <v>528855.20509917114</v>
      </c>
      <c r="X22" s="31">
        <f>W22</f>
        <v>528855.20509917114</v>
      </c>
      <c r="Y22" s="38">
        <f t="shared" si="12"/>
        <v>35.3907433946125</v>
      </c>
      <c r="Z22" s="37">
        <f t="shared" si="13"/>
        <v>19.609256605387507</v>
      </c>
    </row>
    <row r="23" spans="1:26" s="2" customFormat="1" ht="13.2" x14ac:dyDescent="0.25">
      <c r="B23" s="2" t="s">
        <v>70</v>
      </c>
      <c r="D23" s="25">
        <f>SUM(D4:D22)</f>
        <v>12722</v>
      </c>
      <c r="E23" s="25">
        <f>SUM(E4:E22)</f>
        <v>100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>
        <v>126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10255794.844470432</v>
      </c>
      <c r="N29" s="32">
        <f>M29/J29</f>
        <v>102.55794844470432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102.55794844470432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8449500.211971797</v>
      </c>
      <c r="Y29" s="40">
        <f>X29/R29</f>
        <v>84.495002119717967</v>
      </c>
      <c r="Z29" s="36">
        <f>T29-Y29</f>
        <v>18.062946324986356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600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10155794.844470432</v>
      </c>
      <c r="N30" s="33">
        <f t="shared" ref="N30:N47" si="26">M30/J30</f>
        <v>101.55794844470432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101.55794844470432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8353635.537968833</v>
      </c>
      <c r="Y30" s="35">
        <f t="shared" ref="Y30:Y47" si="28">X30/R30</f>
        <v>83.536355379688331</v>
      </c>
      <c r="Z30" s="36">
        <f t="shared" ref="Z30:Z47" si="29">T30-Y30</f>
        <v>18.021593065015992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762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9755794.844470432</v>
      </c>
      <c r="N31" s="33">
        <f t="shared" si="26"/>
        <v>97.557948444704323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97.557948444704323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7970176.8419569768</v>
      </c>
      <c r="Y31" s="35">
        <f t="shared" si="28"/>
        <v>79.701768419569774</v>
      </c>
      <c r="Z31" s="36">
        <f t="shared" si="29"/>
        <v>17.856180025134549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736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9255794.844470432</v>
      </c>
      <c r="N32" s="33">
        <f t="shared" si="26"/>
        <v>92.557948444704323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92.557948444704323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7490853.4719421556</v>
      </c>
      <c r="Y32" s="35">
        <f t="shared" si="28"/>
        <v>74.908534719421553</v>
      </c>
      <c r="Z32" s="36">
        <f t="shared" si="29"/>
        <v>17.64941372528277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967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8755794.844470432</v>
      </c>
      <c r="N33" s="33">
        <f t="shared" si="26"/>
        <v>87.557948444704323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87.557948444704323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7011530.1019273344</v>
      </c>
      <c r="Y33" s="35">
        <f t="shared" si="28"/>
        <v>70.115301019273346</v>
      </c>
      <c r="Z33" s="36">
        <f t="shared" si="29"/>
        <v>17.442647425430977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979</v>
      </c>
      <c r="E34" s="51">
        <v>1</v>
      </c>
      <c r="F34" s="3">
        <f t="shared" si="21"/>
        <v>1.0214504596527069E-3</v>
      </c>
      <c r="G34" s="2">
        <v>0.5</v>
      </c>
      <c r="H34" s="3">
        <f t="shared" si="22"/>
        <v>5.0942435048395313E-3</v>
      </c>
      <c r="I34" s="3">
        <f t="shared" si="23"/>
        <v>0.99490575649516044</v>
      </c>
      <c r="J34" s="5">
        <f t="shared" si="30"/>
        <v>100000</v>
      </c>
      <c r="K34" s="5">
        <f t="shared" si="24"/>
        <v>509.42435048395311</v>
      </c>
      <c r="L34" s="5">
        <f t="shared" si="25"/>
        <v>498726.43912379013</v>
      </c>
      <c r="M34" s="5">
        <f t="shared" si="16"/>
        <v>8255794.844470432</v>
      </c>
      <c r="N34" s="33">
        <f t="shared" si="26"/>
        <v>82.557948444704323</v>
      </c>
      <c r="O34" s="4"/>
      <c r="Q34" s="27" t="s">
        <v>44</v>
      </c>
      <c r="R34" s="29">
        <f t="shared" si="17"/>
        <v>100000</v>
      </c>
      <c r="S34" s="29">
        <f t="shared" si="18"/>
        <v>498726.43912379013</v>
      </c>
      <c r="T34" s="35">
        <f t="shared" si="19"/>
        <v>82.557948444704323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483355.79862526921</v>
      </c>
      <c r="X34" s="29">
        <f t="shared" si="20"/>
        <v>6532206.7319125133</v>
      </c>
      <c r="Y34" s="35">
        <f t="shared" si="28"/>
        <v>65.322067319125139</v>
      </c>
      <c r="Z34" s="36">
        <f t="shared" si="29"/>
        <v>17.235881125579184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900</v>
      </c>
      <c r="E35" s="51">
        <v>1</v>
      </c>
      <c r="F35" s="3">
        <f t="shared" si="21"/>
        <v>1.1111111111111111E-3</v>
      </c>
      <c r="G35" s="2">
        <v>0.5</v>
      </c>
      <c r="H35" s="3">
        <f t="shared" si="22"/>
        <v>5.5401662049861496E-3</v>
      </c>
      <c r="I35" s="3">
        <f t="shared" si="23"/>
        <v>0.9944598337950139</v>
      </c>
      <c r="J35" s="5">
        <f t="shared" si="30"/>
        <v>99490.575649516046</v>
      </c>
      <c r="K35" s="5">
        <f t="shared" si="24"/>
        <v>551.19432492806675</v>
      </c>
      <c r="L35" s="5">
        <f t="shared" si="25"/>
        <v>496074.89243526012</v>
      </c>
      <c r="M35" s="5">
        <f t="shared" si="16"/>
        <v>7757068.4053466422</v>
      </c>
      <c r="N35" s="33">
        <f t="shared" si="26"/>
        <v>77.967871375808798</v>
      </c>
      <c r="O35" s="4"/>
      <c r="Q35" s="27" t="s">
        <v>46</v>
      </c>
      <c r="R35" s="29">
        <f t="shared" si="17"/>
        <v>99490.575649516046</v>
      </c>
      <c r="S35" s="29">
        <f t="shared" si="18"/>
        <v>496074.89243526012</v>
      </c>
      <c r="T35" s="35">
        <f t="shared" si="19"/>
        <v>77.967871375808798</v>
      </c>
      <c r="U35" s="42">
        <v>0.96192878092594225</v>
      </c>
      <c r="V35" s="43">
        <f t="shared" si="31"/>
        <v>3.8071219074057749E-2</v>
      </c>
      <c r="W35" s="29">
        <f t="shared" si="27"/>
        <v>477188.71652821772</v>
      </c>
      <c r="X35" s="29">
        <f t="shared" si="20"/>
        <v>6048850.9332872443</v>
      </c>
      <c r="Y35" s="35">
        <f t="shared" si="28"/>
        <v>60.798230322800109</v>
      </c>
      <c r="Z35" s="36">
        <f t="shared" si="29"/>
        <v>17.169641053008689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945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98939.381324587986</v>
      </c>
      <c r="K36" s="5">
        <f t="shared" si="24"/>
        <v>0</v>
      </c>
      <c r="L36" s="5">
        <f t="shared" si="25"/>
        <v>494696.90662293992</v>
      </c>
      <c r="M36" s="5">
        <f t="shared" si="16"/>
        <v>7260993.5129113821</v>
      </c>
      <c r="N36" s="33">
        <f t="shared" si="26"/>
        <v>73.388305199629457</v>
      </c>
      <c r="O36" s="4"/>
      <c r="Q36" s="27" t="s">
        <v>48</v>
      </c>
      <c r="R36" s="29">
        <f t="shared" si="17"/>
        <v>98939.381324587986</v>
      </c>
      <c r="S36" s="29">
        <f t="shared" si="18"/>
        <v>494696.90662293992</v>
      </c>
      <c r="T36" s="35">
        <f t="shared" si="19"/>
        <v>73.388305199629457</v>
      </c>
      <c r="U36" s="42">
        <v>0.95558309086652893</v>
      </c>
      <c r="V36" s="43">
        <f t="shared" si="31"/>
        <v>4.4416909133471072E-2</v>
      </c>
      <c r="W36" s="29">
        <f t="shared" si="27"/>
        <v>472723.99907285959</v>
      </c>
      <c r="X36" s="29">
        <f t="shared" si="20"/>
        <v>5571662.216759027</v>
      </c>
      <c r="Y36" s="35">
        <f t="shared" si="28"/>
        <v>56.313897885415436</v>
      </c>
      <c r="Z36" s="36">
        <f t="shared" si="29"/>
        <v>17.074407314214021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1069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98939.381324587986</v>
      </c>
      <c r="K37" s="5">
        <f t="shared" si="24"/>
        <v>0</v>
      </c>
      <c r="L37" s="5">
        <f t="shared" si="25"/>
        <v>494696.90662293992</v>
      </c>
      <c r="M37" s="5">
        <f t="shared" si="16"/>
        <v>6766296.6062884424</v>
      </c>
      <c r="N37" s="33">
        <f t="shared" si="26"/>
        <v>68.388305199629457</v>
      </c>
      <c r="O37" s="4"/>
      <c r="Q37" s="27" t="s">
        <v>50</v>
      </c>
      <c r="R37" s="29">
        <f t="shared" si="17"/>
        <v>98939.381324587986</v>
      </c>
      <c r="S37" s="29">
        <f t="shared" si="18"/>
        <v>494696.90662293992</v>
      </c>
      <c r="T37" s="35">
        <f t="shared" si="19"/>
        <v>68.388305199629457</v>
      </c>
      <c r="U37" s="42">
        <v>0.95343645724036619</v>
      </c>
      <c r="V37" s="43">
        <f t="shared" si="31"/>
        <v>4.6563542759633814E-2</v>
      </c>
      <c r="W37" s="29">
        <f t="shared" si="27"/>
        <v>471662.06605834409</v>
      </c>
      <c r="X37" s="29">
        <f t="shared" si="20"/>
        <v>5098938.217686167</v>
      </c>
      <c r="Y37" s="35">
        <f t="shared" si="28"/>
        <v>51.535982431082786</v>
      </c>
      <c r="Z37" s="36">
        <f t="shared" si="29"/>
        <v>16.852322768546671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1127</v>
      </c>
      <c r="E38" s="51">
        <v>4</v>
      </c>
      <c r="F38" s="3">
        <f t="shared" si="21"/>
        <v>3.5492457852706301E-3</v>
      </c>
      <c r="G38" s="2">
        <v>0.5</v>
      </c>
      <c r="H38" s="3">
        <f t="shared" si="22"/>
        <v>1.7590149516270887E-2</v>
      </c>
      <c r="I38" s="3">
        <f t="shared" si="23"/>
        <v>0.98240985048372909</v>
      </c>
      <c r="J38" s="5">
        <f t="shared" si="30"/>
        <v>98939.381324587986</v>
      </c>
      <c r="K38" s="5">
        <f t="shared" si="24"/>
        <v>1740.3585105468421</v>
      </c>
      <c r="L38" s="5">
        <f t="shared" si="25"/>
        <v>490346.01034657279</v>
      </c>
      <c r="M38" s="5">
        <f t="shared" si="16"/>
        <v>6271599.6996655026</v>
      </c>
      <c r="N38" s="33">
        <f t="shared" si="26"/>
        <v>63.388305199629464</v>
      </c>
      <c r="O38" s="4"/>
      <c r="Q38" s="27" t="s">
        <v>52</v>
      </c>
      <c r="R38" s="29">
        <f t="shared" si="17"/>
        <v>98939.381324587986</v>
      </c>
      <c r="S38" s="29">
        <f t="shared" si="18"/>
        <v>490346.01034657279</v>
      </c>
      <c r="T38" s="35">
        <f t="shared" si="19"/>
        <v>63.388305199629464</v>
      </c>
      <c r="U38" s="42">
        <v>0.93748024841036759</v>
      </c>
      <c r="V38" s="43">
        <f t="shared" si="31"/>
        <v>6.2519751589632411E-2</v>
      </c>
      <c r="W38" s="29">
        <f t="shared" si="27"/>
        <v>459689.69958673773</v>
      </c>
      <c r="X38" s="29">
        <f t="shared" si="20"/>
        <v>4627276.1516278228</v>
      </c>
      <c r="Y38" s="35">
        <f t="shared" si="28"/>
        <v>46.768800144880956</v>
      </c>
      <c r="Z38" s="36">
        <f t="shared" si="29"/>
        <v>16.619505054748508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1157</v>
      </c>
      <c r="E39" s="51">
        <v>3</v>
      </c>
      <c r="F39" s="3">
        <f t="shared" si="21"/>
        <v>2.5929127052722557E-3</v>
      </c>
      <c r="G39" s="2">
        <v>0.5</v>
      </c>
      <c r="H39" s="3">
        <f t="shared" si="22"/>
        <v>1.2881064834693002E-2</v>
      </c>
      <c r="I39" s="3">
        <f t="shared" si="23"/>
        <v>0.98711893516530702</v>
      </c>
      <c r="J39" s="5">
        <f t="shared" si="30"/>
        <v>97199.022814041135</v>
      </c>
      <c r="K39" s="5">
        <f t="shared" si="24"/>
        <v>1252.0269147364681</v>
      </c>
      <c r="L39" s="5">
        <f t="shared" si="25"/>
        <v>482865.04678336449</v>
      </c>
      <c r="M39" s="5">
        <f t="shared" si="16"/>
        <v>5781253.6893189298</v>
      </c>
      <c r="N39" s="33">
        <f t="shared" si="26"/>
        <v>59.47851657294423</v>
      </c>
      <c r="O39" s="4"/>
      <c r="Q39" s="27" t="s">
        <v>54</v>
      </c>
      <c r="R39" s="29">
        <f t="shared" si="17"/>
        <v>97199.022814041135</v>
      </c>
      <c r="S39" s="29">
        <f t="shared" si="18"/>
        <v>482865.04678336449</v>
      </c>
      <c r="T39" s="35">
        <f t="shared" si="19"/>
        <v>59.47851657294423</v>
      </c>
      <c r="U39" s="42">
        <v>0.91788799906018037</v>
      </c>
      <c r="V39" s="43">
        <f t="shared" si="31"/>
        <v>8.2112000939819629E-2</v>
      </c>
      <c r="W39" s="29">
        <f t="shared" si="27"/>
        <v>443216.03160808282</v>
      </c>
      <c r="X39" s="29">
        <f t="shared" si="20"/>
        <v>4167586.4520410853</v>
      </c>
      <c r="Y39" s="35">
        <f t="shared" si="28"/>
        <v>42.87683488356064</v>
      </c>
      <c r="Z39" s="36">
        <f t="shared" si="29"/>
        <v>16.601681689383589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881</v>
      </c>
      <c r="E40" s="51">
        <v>5</v>
      </c>
      <c r="F40" s="3">
        <f t="shared" si="21"/>
        <v>5.6753688989784334E-3</v>
      </c>
      <c r="G40" s="2">
        <v>0.5</v>
      </c>
      <c r="H40" s="3">
        <f t="shared" si="22"/>
        <v>2.7979854504756579E-2</v>
      </c>
      <c r="I40" s="3">
        <f t="shared" si="23"/>
        <v>0.9720201454952434</v>
      </c>
      <c r="J40" s="5">
        <f t="shared" si="30"/>
        <v>95946.995899304675</v>
      </c>
      <c r="K40" s="5">
        <f t="shared" si="24"/>
        <v>2684.5829854310209</v>
      </c>
      <c r="L40" s="5">
        <f t="shared" si="25"/>
        <v>473023.52203294577</v>
      </c>
      <c r="M40" s="5">
        <f t="shared" si="16"/>
        <v>5298388.6425355654</v>
      </c>
      <c r="N40" s="33">
        <f t="shared" si="26"/>
        <v>55.222037885335844</v>
      </c>
      <c r="O40" s="4"/>
      <c r="Q40" s="27" t="s">
        <v>56</v>
      </c>
      <c r="R40" s="29">
        <f t="shared" si="17"/>
        <v>95946.995899304675</v>
      </c>
      <c r="S40" s="29">
        <f t="shared" si="18"/>
        <v>473023.52203294577</v>
      </c>
      <c r="T40" s="35">
        <f t="shared" si="19"/>
        <v>55.222037885335844</v>
      </c>
      <c r="U40" s="42">
        <v>0.89571782863194893</v>
      </c>
      <c r="V40" s="43">
        <f t="shared" si="31"/>
        <v>0.10428217136805107</v>
      </c>
      <c r="W40" s="29">
        <f t="shared" si="27"/>
        <v>423695.60204718704</v>
      </c>
      <c r="X40" s="29">
        <f t="shared" si="20"/>
        <v>3724370.4204330025</v>
      </c>
      <c r="Y40" s="35">
        <f t="shared" si="28"/>
        <v>38.81695706597931</v>
      </c>
      <c r="Z40" s="36">
        <f t="shared" si="29"/>
        <v>16.405080819356535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686</v>
      </c>
      <c r="E41" s="51">
        <v>1</v>
      </c>
      <c r="F41" s="3">
        <f t="shared" si="21"/>
        <v>1.4577259475218659E-3</v>
      </c>
      <c r="G41" s="2">
        <v>0.5</v>
      </c>
      <c r="H41" s="3">
        <f t="shared" si="22"/>
        <v>7.2621641249092234E-3</v>
      </c>
      <c r="I41" s="3">
        <f t="shared" si="23"/>
        <v>0.99273783587509079</v>
      </c>
      <c r="J41" s="5">
        <f t="shared" si="30"/>
        <v>93262.412913873646</v>
      </c>
      <c r="K41" s="5">
        <f t="shared" si="24"/>
        <v>677.28694926560388</v>
      </c>
      <c r="L41" s="5">
        <f t="shared" si="25"/>
        <v>464618.84719620424</v>
      </c>
      <c r="M41" s="5">
        <f t="shared" si="16"/>
        <v>4825365.12050262</v>
      </c>
      <c r="N41" s="33">
        <f t="shared" si="26"/>
        <v>51.739655556186051</v>
      </c>
      <c r="O41" s="4"/>
      <c r="Q41" s="27" t="s">
        <v>58</v>
      </c>
      <c r="R41" s="29">
        <f t="shared" si="17"/>
        <v>93262.412913873646</v>
      </c>
      <c r="S41" s="29">
        <f t="shared" si="18"/>
        <v>464618.84719620424</v>
      </c>
      <c r="T41" s="35">
        <f t="shared" si="19"/>
        <v>51.739655556186051</v>
      </c>
      <c r="U41" s="42">
        <v>0.86473435856680392</v>
      </c>
      <c r="V41" s="43">
        <f t="shared" si="31"/>
        <v>0.13526564143319608</v>
      </c>
      <c r="W41" s="29">
        <f t="shared" si="27"/>
        <v>401771.88080825756</v>
      </c>
      <c r="X41" s="29">
        <f t="shared" si="20"/>
        <v>3300674.8183858152</v>
      </c>
      <c r="Y41" s="35">
        <f t="shared" si="28"/>
        <v>35.391265519088982</v>
      </c>
      <c r="Z41" s="36">
        <f t="shared" si="29"/>
        <v>16.348390037097069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543</v>
      </c>
      <c r="E42" s="51">
        <v>7</v>
      </c>
      <c r="F42" s="3">
        <f t="shared" si="21"/>
        <v>1.289134438305709E-2</v>
      </c>
      <c r="G42" s="2">
        <v>0.5</v>
      </c>
      <c r="H42" s="3">
        <f t="shared" si="22"/>
        <v>6.2444246208742192E-2</v>
      </c>
      <c r="I42" s="3">
        <f t="shared" si="23"/>
        <v>0.93755575379125777</v>
      </c>
      <c r="J42" s="5">
        <f t="shared" si="30"/>
        <v>92585.125964608043</v>
      </c>
      <c r="K42" s="5">
        <f t="shared" si="24"/>
        <v>5781.4084010013939</v>
      </c>
      <c r="L42" s="5">
        <f t="shared" si="25"/>
        <v>448472.10882053676</v>
      </c>
      <c r="M42" s="5">
        <f t="shared" si="16"/>
        <v>4360746.2733064154</v>
      </c>
      <c r="N42" s="33">
        <f t="shared" si="26"/>
        <v>47.099857864570723</v>
      </c>
      <c r="O42" s="4"/>
      <c r="Q42" s="27" t="s">
        <v>60</v>
      </c>
      <c r="R42" s="29">
        <f t="shared" si="17"/>
        <v>92585.125964608043</v>
      </c>
      <c r="S42" s="29">
        <f t="shared" si="18"/>
        <v>448472.10882053676</v>
      </c>
      <c r="T42" s="35">
        <f t="shared" si="19"/>
        <v>47.099857864570723</v>
      </c>
      <c r="U42" s="42">
        <v>0.81758889711164551</v>
      </c>
      <c r="V42" s="43">
        <f t="shared" si="31"/>
        <v>0.18241110288835449</v>
      </c>
      <c r="W42" s="29">
        <f t="shared" si="27"/>
        <v>366665.81683591648</v>
      </c>
      <c r="X42" s="29">
        <f t="shared" si="20"/>
        <v>2898902.9375775578</v>
      </c>
      <c r="Y42" s="35">
        <f t="shared" si="28"/>
        <v>31.310676605718545</v>
      </c>
      <c r="Z42" s="36">
        <f t="shared" si="29"/>
        <v>15.789181258852178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455</v>
      </c>
      <c r="E43" s="51">
        <v>8</v>
      </c>
      <c r="F43" s="3">
        <f t="shared" si="21"/>
        <v>1.7582417582417582E-2</v>
      </c>
      <c r="G43" s="2">
        <v>0.5</v>
      </c>
      <c r="H43" s="3">
        <f t="shared" si="22"/>
        <v>8.4210526315789458E-2</v>
      </c>
      <c r="I43" s="3">
        <f t="shared" si="23"/>
        <v>0.91578947368421049</v>
      </c>
      <c r="J43" s="5">
        <f t="shared" si="30"/>
        <v>86803.717563606653</v>
      </c>
      <c r="K43" s="5">
        <f t="shared" si="24"/>
        <v>7309.7867421984538</v>
      </c>
      <c r="L43" s="5">
        <f t="shared" si="25"/>
        <v>415744.12096253713</v>
      </c>
      <c r="M43" s="5">
        <f t="shared" si="16"/>
        <v>3912274.1644858783</v>
      </c>
      <c r="N43" s="33">
        <f t="shared" si="26"/>
        <v>45.070352679527858</v>
      </c>
      <c r="O43" s="4"/>
      <c r="Q43" s="27" t="s">
        <v>62</v>
      </c>
      <c r="R43" s="29">
        <f t="shared" si="17"/>
        <v>86803.717563606653</v>
      </c>
      <c r="S43" s="29">
        <f t="shared" si="18"/>
        <v>415744.12096253713</v>
      </c>
      <c r="T43" s="35">
        <f t="shared" si="19"/>
        <v>45.070352679527858</v>
      </c>
      <c r="U43" s="42">
        <v>0.77888026534586052</v>
      </c>
      <c r="V43" s="43">
        <f t="shared" si="31"/>
        <v>0.22111973465413948</v>
      </c>
      <c r="W43" s="29">
        <f t="shared" si="27"/>
        <v>323814.89125128248</v>
      </c>
      <c r="X43" s="29">
        <f t="shared" si="20"/>
        <v>2532237.1207416411</v>
      </c>
      <c r="Y43" s="35">
        <f t="shared" si="28"/>
        <v>29.171989308938393</v>
      </c>
      <c r="Z43" s="36">
        <f t="shared" si="29"/>
        <v>15.898363370589465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310</v>
      </c>
      <c r="E44" s="51">
        <v>10</v>
      </c>
      <c r="F44" s="3">
        <f t="shared" si="21"/>
        <v>3.2258064516129031E-2</v>
      </c>
      <c r="G44" s="2">
        <v>0.5</v>
      </c>
      <c r="H44" s="3">
        <f t="shared" si="22"/>
        <v>0.1492537313432836</v>
      </c>
      <c r="I44" s="3">
        <f t="shared" si="23"/>
        <v>0.85074626865671643</v>
      </c>
      <c r="J44" s="5">
        <f t="shared" si="30"/>
        <v>79493.930821408198</v>
      </c>
      <c r="K44" s="5">
        <f t="shared" si="24"/>
        <v>11864.765794240031</v>
      </c>
      <c r="L44" s="5">
        <f t="shared" si="25"/>
        <v>367807.73962144094</v>
      </c>
      <c r="M44" s="5">
        <f t="shared" si="16"/>
        <v>3496530.0435233414</v>
      </c>
      <c r="N44" s="33">
        <f t="shared" si="26"/>
        <v>43.98486786844996</v>
      </c>
      <c r="O44" s="4"/>
      <c r="Q44" s="27" t="s">
        <v>64</v>
      </c>
      <c r="R44" s="29">
        <f t="shared" si="17"/>
        <v>79493.930821408198</v>
      </c>
      <c r="S44" s="29">
        <f t="shared" si="18"/>
        <v>367807.73962144094</v>
      </c>
      <c r="T44" s="35">
        <f t="shared" si="19"/>
        <v>43.98486786844996</v>
      </c>
      <c r="U44" s="42">
        <v>0.71980976748499381</v>
      </c>
      <c r="V44" s="43">
        <f t="shared" si="31"/>
        <v>0.28019023251500619</v>
      </c>
      <c r="W44" s="29">
        <f t="shared" si="27"/>
        <v>264751.60353609052</v>
      </c>
      <c r="X44" s="29">
        <f t="shared" si="20"/>
        <v>2208422.2294903588</v>
      </c>
      <c r="Y44" s="35">
        <f t="shared" si="28"/>
        <v>27.781016823181393</v>
      </c>
      <c r="Z44" s="36">
        <f t="shared" si="29"/>
        <v>16.203851045268568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215</v>
      </c>
      <c r="E45" s="51">
        <v>4</v>
      </c>
      <c r="F45" s="3">
        <f t="shared" si="21"/>
        <v>1.8604651162790697E-2</v>
      </c>
      <c r="G45" s="2">
        <v>0.5</v>
      </c>
      <c r="H45" s="3">
        <f t="shared" si="22"/>
        <v>8.8888888888888878E-2</v>
      </c>
      <c r="I45" s="3">
        <f t="shared" si="23"/>
        <v>0.91111111111111109</v>
      </c>
      <c r="J45" s="5">
        <f t="shared" si="30"/>
        <v>67629.165027168172</v>
      </c>
      <c r="K45" s="5">
        <f t="shared" si="24"/>
        <v>6011.4813357482808</v>
      </c>
      <c r="L45" s="5">
        <f t="shared" si="25"/>
        <v>323117.12179647014</v>
      </c>
      <c r="M45" s="5">
        <f t="shared" si="16"/>
        <v>3128722.3039019005</v>
      </c>
      <c r="N45" s="33">
        <f t="shared" si="26"/>
        <v>46.262914862914862</v>
      </c>
      <c r="O45" s="4"/>
      <c r="Q45" s="27" t="s">
        <v>66</v>
      </c>
      <c r="R45" s="29">
        <f t="shared" si="17"/>
        <v>67629.165027168172</v>
      </c>
      <c r="S45" s="29">
        <f t="shared" si="18"/>
        <v>323117.12179647014</v>
      </c>
      <c r="T45" s="35">
        <f t="shared" si="19"/>
        <v>46.262914862914862</v>
      </c>
      <c r="U45" s="42">
        <v>0.68480776711742686</v>
      </c>
      <c r="V45" s="43">
        <f t="shared" si="31"/>
        <v>0.31519223288257314</v>
      </c>
      <c r="W45" s="29">
        <f t="shared" si="27"/>
        <v>221273.11469485037</v>
      </c>
      <c r="X45" s="29">
        <f t="shared" si="20"/>
        <v>1943670.6259542685</v>
      </c>
      <c r="Y45" s="35">
        <f t="shared" si="28"/>
        <v>28.74012454794395</v>
      </c>
      <c r="Z45" s="36">
        <f t="shared" si="29"/>
        <v>17.522790314970912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93</v>
      </c>
      <c r="E46" s="51">
        <v>9</v>
      </c>
      <c r="F46" s="3">
        <f t="shared" si="21"/>
        <v>9.6774193548387094E-2</v>
      </c>
      <c r="G46" s="2">
        <v>0.5</v>
      </c>
      <c r="H46" s="3">
        <f t="shared" si="22"/>
        <v>0.38961038961038963</v>
      </c>
      <c r="I46" s="3">
        <f t="shared" si="23"/>
        <v>0.61038961038961037</v>
      </c>
      <c r="J46" s="5">
        <f t="shared" si="30"/>
        <v>61617.683691419887</v>
      </c>
      <c r="K46" s="5">
        <f t="shared" si="24"/>
        <v>24006.889749903854</v>
      </c>
      <c r="L46" s="5">
        <f t="shared" si="25"/>
        <v>248071.19408233982</v>
      </c>
      <c r="M46" s="5">
        <f>L46+M47</f>
        <v>2805605.1821054304</v>
      </c>
      <c r="N46" s="33">
        <f t="shared" si="26"/>
        <v>45.532467532467535</v>
      </c>
      <c r="O46" s="4"/>
      <c r="Q46" s="27" t="s">
        <v>68</v>
      </c>
      <c r="R46" s="29">
        <f t="shared" si="17"/>
        <v>61617.683691419887</v>
      </c>
      <c r="S46" s="29">
        <f t="shared" si="18"/>
        <v>248071.19408233982</v>
      </c>
      <c r="T46" s="35">
        <f t="shared" si="19"/>
        <v>45.532467532467535</v>
      </c>
      <c r="U46" s="42">
        <v>0.65629805890441617</v>
      </c>
      <c r="V46" s="43">
        <f t="shared" si="31"/>
        <v>0.34370194109558383</v>
      </c>
      <c r="W46" s="29">
        <f t="shared" si="27"/>
        <v>162808.64314634033</v>
      </c>
      <c r="X46" s="29">
        <f>X47+W46</f>
        <v>1722397.5112594182</v>
      </c>
      <c r="Y46" s="35">
        <f t="shared" si="28"/>
        <v>27.952974017737343</v>
      </c>
      <c r="Z46" s="36">
        <f t="shared" si="29"/>
        <v>17.579493514730192</v>
      </c>
    </row>
    <row r="47" spans="1:26" s="2" customFormat="1" x14ac:dyDescent="0.25">
      <c r="A47" s="12">
        <v>19</v>
      </c>
      <c r="B47" s="13" t="s">
        <v>69</v>
      </c>
      <c r="C47" s="12"/>
      <c r="D47">
        <v>68</v>
      </c>
      <c r="E47" s="51">
        <v>1</v>
      </c>
      <c r="F47" s="17">
        <f t="shared" si="21"/>
        <v>1.4705882352941176E-2</v>
      </c>
      <c r="G47" s="12"/>
      <c r="H47" s="17">
        <v>1</v>
      </c>
      <c r="I47" s="17">
        <f t="shared" si="23"/>
        <v>0</v>
      </c>
      <c r="J47" s="21">
        <f t="shared" si="30"/>
        <v>37610.793941516036</v>
      </c>
      <c r="K47" s="21">
        <f t="shared" si="24"/>
        <v>37610.793941516036</v>
      </c>
      <c r="L47" s="21">
        <f>K47/F47</f>
        <v>2557533.9880230906</v>
      </c>
      <c r="M47" s="21">
        <f>L47</f>
        <v>2557533.9880230906</v>
      </c>
      <c r="N47" s="34">
        <f t="shared" si="26"/>
        <v>68</v>
      </c>
      <c r="O47" s="4"/>
      <c r="Q47" s="30" t="s">
        <v>69</v>
      </c>
      <c r="R47" s="31">
        <f t="shared" si="17"/>
        <v>37610.793941516036</v>
      </c>
      <c r="S47" s="31">
        <f t="shared" si="18"/>
        <v>2557533.9880230906</v>
      </c>
      <c r="T47" s="38">
        <f t="shared" si="19"/>
        <v>68</v>
      </c>
      <c r="U47" s="44">
        <v>0.6098018151143324</v>
      </c>
      <c r="V47" s="45">
        <f t="shared" si="31"/>
        <v>0.3901981848856676</v>
      </c>
      <c r="W47" s="31">
        <f t="shared" si="27"/>
        <v>1559588.8681130779</v>
      </c>
      <c r="X47" s="31">
        <f>W47</f>
        <v>1559588.8681130779</v>
      </c>
      <c r="Y47" s="38">
        <f t="shared" si="28"/>
        <v>41.466523427774604</v>
      </c>
      <c r="Z47" s="37">
        <f t="shared" si="29"/>
        <v>26.533476572225396</v>
      </c>
    </row>
    <row r="48" spans="1:26" s="2" customFormat="1" ht="13.2" x14ac:dyDescent="0.25">
      <c r="B48" s="2" t="s">
        <v>70</v>
      </c>
      <c r="D48" s="25">
        <f>SUM(D29:D47)</f>
        <v>12619</v>
      </c>
      <c r="E48" s="25">
        <f>SUM(E29:E47)</f>
        <v>54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259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8915025.6361498963</v>
      </c>
      <c r="N54" s="32">
        <f>M54/J54</f>
        <v>89.150256361498961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89.150256361498961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7494116.1970216399</v>
      </c>
      <c r="Y54" s="40">
        <f>X54/R54</f>
        <v>74.941161970216399</v>
      </c>
      <c r="Z54" s="36">
        <f>T54-Y54</f>
        <v>14.209094391282562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1245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100000</v>
      </c>
      <c r="K55" s="5">
        <f t="shared" ref="K55:K72" si="40">J55*H55</f>
        <v>0</v>
      </c>
      <c r="L55" s="5">
        <f t="shared" ref="L55:L71" si="41">C55*(J56+G55*K55)</f>
        <v>400000</v>
      </c>
      <c r="M55" s="5">
        <f t="shared" si="32"/>
        <v>8815025.6361498963</v>
      </c>
      <c r="N55" s="33">
        <f t="shared" ref="N55:N72" si="42">M55/J55</f>
        <v>88.150256361498961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88.150256361498961</v>
      </c>
      <c r="U55" s="42">
        <v>0.96170886472285344</v>
      </c>
      <c r="V55" s="43">
        <f>1-U55</f>
        <v>3.829113527714656E-2</v>
      </c>
      <c r="W55" s="29">
        <f t="shared" ref="W55:W72" si="43">S55*U55</f>
        <v>384683.54588914139</v>
      </c>
      <c r="X55" s="29">
        <f t="shared" si="36"/>
        <v>7397945.3105493542</v>
      </c>
      <c r="Y55" s="35">
        <f t="shared" ref="Y55:Y72" si="44">X55/R55</f>
        <v>73.979453105493548</v>
      </c>
      <c r="Z55" s="36">
        <f t="shared" ref="Z55:Z72" si="45">T55-Y55</f>
        <v>14.170803256005414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1565</v>
      </c>
      <c r="E56" s="49">
        <v>0</v>
      </c>
      <c r="F56" s="3">
        <f t="shared" si="37"/>
        <v>0</v>
      </c>
      <c r="G56" s="2">
        <v>0.5</v>
      </c>
      <c r="H56" s="3">
        <f t="shared" si="38"/>
        <v>0</v>
      </c>
      <c r="I56" s="3">
        <f t="shared" si="39"/>
        <v>1</v>
      </c>
      <c r="J56" s="5">
        <f t="shared" ref="J56:J72" si="46">I55*J55</f>
        <v>100000</v>
      </c>
      <c r="K56" s="5">
        <f t="shared" si="40"/>
        <v>0</v>
      </c>
      <c r="L56" s="5">
        <f t="shared" si="41"/>
        <v>500000</v>
      </c>
      <c r="M56" s="5">
        <f t="shared" si="32"/>
        <v>8415025.6361498963</v>
      </c>
      <c r="N56" s="33">
        <f t="shared" si="42"/>
        <v>84.150256361498961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84.150256361498961</v>
      </c>
      <c r="U56" s="42">
        <v>0.96170886472285344</v>
      </c>
      <c r="V56" s="43">
        <f>1-U56</f>
        <v>3.829113527714656E-2</v>
      </c>
      <c r="W56" s="29">
        <f t="shared" si="43"/>
        <v>480854.43236142671</v>
      </c>
      <c r="X56" s="29">
        <f t="shared" si="36"/>
        <v>7013261.7646602131</v>
      </c>
      <c r="Y56" s="35">
        <f t="shared" si="44"/>
        <v>70.132617646602128</v>
      </c>
      <c r="Z56" s="36">
        <f t="shared" si="45"/>
        <v>14.017638714896833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1586</v>
      </c>
      <c r="E57" s="49">
        <v>1</v>
      </c>
      <c r="F57" s="3">
        <f t="shared" si="37"/>
        <v>6.3051702395964691E-4</v>
      </c>
      <c r="G57" s="2">
        <v>0.5</v>
      </c>
      <c r="H57" s="3">
        <f t="shared" si="38"/>
        <v>3.1476235442241107E-3</v>
      </c>
      <c r="I57" s="3">
        <f t="shared" si="39"/>
        <v>0.99685237645577585</v>
      </c>
      <c r="J57" s="5">
        <f t="shared" si="46"/>
        <v>100000</v>
      </c>
      <c r="K57" s="5">
        <f t="shared" si="40"/>
        <v>314.76235442241108</v>
      </c>
      <c r="L57" s="5">
        <f t="shared" si="41"/>
        <v>499213.09411394398</v>
      </c>
      <c r="M57" s="5">
        <f t="shared" si="32"/>
        <v>7915025.6361498963</v>
      </c>
      <c r="N57" s="33">
        <f t="shared" si="42"/>
        <v>79.150256361498961</v>
      </c>
      <c r="O57" s="4"/>
      <c r="Q57" s="27" t="s">
        <v>40</v>
      </c>
      <c r="R57" s="29">
        <f t="shared" si="33"/>
        <v>100000</v>
      </c>
      <c r="S57" s="29">
        <f t="shared" si="34"/>
        <v>499213.09411394398</v>
      </c>
      <c r="T57" s="35">
        <f t="shared" si="35"/>
        <v>79.150256361498961</v>
      </c>
      <c r="U57" s="42">
        <v>0.96170886472285344</v>
      </c>
      <c r="V57" s="43">
        <f>1-U57</f>
        <v>3.829113527714656E-2</v>
      </c>
      <c r="W57" s="29">
        <f t="shared" si="43"/>
        <v>480097.65799510403</v>
      </c>
      <c r="X57" s="29">
        <f t="shared" si="36"/>
        <v>6532407.3322987864</v>
      </c>
      <c r="Y57" s="35">
        <f t="shared" si="44"/>
        <v>65.324073322987857</v>
      </c>
      <c r="Z57" s="36">
        <f t="shared" si="45"/>
        <v>13.826183038511104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1929</v>
      </c>
      <c r="E58" s="49">
        <v>0</v>
      </c>
      <c r="F58" s="3">
        <f t="shared" si="37"/>
        <v>0</v>
      </c>
      <c r="G58" s="2">
        <v>0.5</v>
      </c>
      <c r="H58" s="3">
        <f t="shared" si="38"/>
        <v>0</v>
      </c>
      <c r="I58" s="3">
        <f t="shared" si="39"/>
        <v>1</v>
      </c>
      <c r="J58" s="5">
        <f t="shared" si="46"/>
        <v>99685.237645577581</v>
      </c>
      <c r="K58" s="5">
        <f t="shared" si="40"/>
        <v>0</v>
      </c>
      <c r="L58" s="5">
        <f t="shared" si="41"/>
        <v>498426.18822788791</v>
      </c>
      <c r="M58" s="5">
        <f t="shared" si="32"/>
        <v>7415812.5420359522</v>
      </c>
      <c r="N58" s="33">
        <f t="shared" si="42"/>
        <v>74.3922843260127</v>
      </c>
      <c r="O58" s="4"/>
      <c r="Q58" s="27" t="s">
        <v>42</v>
      </c>
      <c r="R58" s="29">
        <f t="shared" si="33"/>
        <v>99685.237645577581</v>
      </c>
      <c r="S58" s="29">
        <f t="shared" si="34"/>
        <v>498426.18822788791</v>
      </c>
      <c r="T58" s="35">
        <f t="shared" si="35"/>
        <v>74.3922843260127</v>
      </c>
      <c r="U58" s="42">
        <v>0.96170886472285344</v>
      </c>
      <c r="V58" s="43">
        <f>1-U58</f>
        <v>3.829113527714656E-2</v>
      </c>
      <c r="W58" s="29">
        <f t="shared" si="43"/>
        <v>479340.88362878136</v>
      </c>
      <c r="X58" s="29">
        <f t="shared" si="36"/>
        <v>6052309.6743036825</v>
      </c>
      <c r="Y58" s="35">
        <f t="shared" si="44"/>
        <v>60.714202195335652</v>
      </c>
      <c r="Z58" s="36">
        <f t="shared" si="45"/>
        <v>13.678082130677048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1994</v>
      </c>
      <c r="E59" s="49">
        <v>2</v>
      </c>
      <c r="F59" s="3">
        <f t="shared" si="37"/>
        <v>1.0030090270812437E-3</v>
      </c>
      <c r="G59" s="2">
        <v>0.5</v>
      </c>
      <c r="H59" s="3">
        <f t="shared" si="38"/>
        <v>5.0025012506253125E-3</v>
      </c>
      <c r="I59" s="3">
        <f t="shared" si="39"/>
        <v>0.99499749874937471</v>
      </c>
      <c r="J59" s="5">
        <f t="shared" si="46"/>
        <v>99685.237645577581</v>
      </c>
      <c r="K59" s="5">
        <f t="shared" si="40"/>
        <v>498.67552599088333</v>
      </c>
      <c r="L59" s="5">
        <f t="shared" si="41"/>
        <v>497179.49941291072</v>
      </c>
      <c r="M59" s="5">
        <f t="shared" si="32"/>
        <v>6917386.353808064</v>
      </c>
      <c r="N59" s="33">
        <f t="shared" si="42"/>
        <v>69.3922843260127</v>
      </c>
      <c r="O59" s="4"/>
      <c r="Q59" s="27" t="s">
        <v>44</v>
      </c>
      <c r="R59" s="29">
        <f t="shared" si="33"/>
        <v>99685.237645577581</v>
      </c>
      <c r="S59" s="29">
        <f t="shared" si="34"/>
        <v>497179.49941291072</v>
      </c>
      <c r="T59" s="35">
        <f t="shared" si="35"/>
        <v>69.3922843260127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478829.4438805707</v>
      </c>
      <c r="X59" s="29">
        <f t="shared" si="36"/>
        <v>5572968.7906749016</v>
      </c>
      <c r="Y59" s="35">
        <f t="shared" si="44"/>
        <v>55.905657871721388</v>
      </c>
      <c r="Z59" s="36">
        <f t="shared" si="45"/>
        <v>13.486626454291311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1861</v>
      </c>
      <c r="E60" s="49">
        <v>6</v>
      </c>
      <c r="F60" s="3">
        <f t="shared" si="37"/>
        <v>3.2240730789897904E-3</v>
      </c>
      <c r="G60" s="2">
        <v>0.5</v>
      </c>
      <c r="H60" s="3">
        <f t="shared" si="38"/>
        <v>1.5991471215351813E-2</v>
      </c>
      <c r="I60" s="3">
        <f t="shared" si="39"/>
        <v>0.98400852878464817</v>
      </c>
      <c r="J60" s="5">
        <f t="shared" si="46"/>
        <v>99186.562119586699</v>
      </c>
      <c r="K60" s="5">
        <f t="shared" si="40"/>
        <v>1586.1390530850751</v>
      </c>
      <c r="L60" s="5">
        <f t="shared" si="41"/>
        <v>491967.4629652208</v>
      </c>
      <c r="M60" s="5">
        <f t="shared" si="32"/>
        <v>6420206.854395153</v>
      </c>
      <c r="N60" s="33">
        <f t="shared" si="42"/>
        <v>64.728595458873485</v>
      </c>
      <c r="O60" s="4"/>
      <c r="Q60" s="27" t="s">
        <v>46</v>
      </c>
      <c r="R60" s="29">
        <f t="shared" si="33"/>
        <v>99186.562119586699</v>
      </c>
      <c r="S60" s="29">
        <f t="shared" si="34"/>
        <v>491967.4629652208</v>
      </c>
      <c r="T60" s="35">
        <f t="shared" si="35"/>
        <v>64.728595458873485</v>
      </c>
      <c r="U60" s="42">
        <v>0.95736753435116873</v>
      </c>
      <c r="V60" s="43">
        <f t="shared" si="47"/>
        <v>4.2632465648831275E-2</v>
      </c>
      <c r="W60" s="29">
        <f t="shared" si="43"/>
        <v>470993.67700001335</v>
      </c>
      <c r="X60" s="29">
        <f t="shared" si="36"/>
        <v>5094139.3467943305</v>
      </c>
      <c r="Y60" s="35">
        <f t="shared" si="44"/>
        <v>51.359168398764112</v>
      </c>
      <c r="Z60" s="36">
        <f t="shared" si="45"/>
        <v>13.369427060109373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1949</v>
      </c>
      <c r="E61" s="49">
        <v>3</v>
      </c>
      <c r="F61" s="3">
        <f t="shared" si="37"/>
        <v>1.5392508978963571E-3</v>
      </c>
      <c r="G61" s="2">
        <v>0.5</v>
      </c>
      <c r="H61" s="3">
        <f t="shared" si="38"/>
        <v>7.6667518527983652E-3</v>
      </c>
      <c r="I61" s="3">
        <f t="shared" si="39"/>
        <v>0.99233324814720159</v>
      </c>
      <c r="J61" s="5">
        <f t="shared" si="46"/>
        <v>97600.423066501622</v>
      </c>
      <c r="K61" s="5">
        <f t="shared" si="40"/>
        <v>748.27822437900556</v>
      </c>
      <c r="L61" s="5">
        <f t="shared" si="41"/>
        <v>486131.41977156053</v>
      </c>
      <c r="M61" s="5">
        <f t="shared" si="32"/>
        <v>5928239.3914299319</v>
      </c>
      <c r="N61" s="33">
        <f t="shared" si="42"/>
        <v>60.739894409992779</v>
      </c>
      <c r="O61" s="4"/>
      <c r="Q61" s="27" t="s">
        <v>48</v>
      </c>
      <c r="R61" s="29">
        <f t="shared" si="33"/>
        <v>97600.423066501622</v>
      </c>
      <c r="S61" s="29">
        <f t="shared" si="34"/>
        <v>486131.41977156053</v>
      </c>
      <c r="T61" s="35">
        <f t="shared" si="35"/>
        <v>60.739894409992779</v>
      </c>
      <c r="U61" s="42">
        <v>0.95681081085376496</v>
      </c>
      <c r="V61" s="43">
        <f t="shared" si="47"/>
        <v>4.3189189146235041E-2</v>
      </c>
      <c r="W61" s="29">
        <f t="shared" si="43"/>
        <v>465135.79793311883</v>
      </c>
      <c r="X61" s="29">
        <f t="shared" si="36"/>
        <v>4623145.6697943173</v>
      </c>
      <c r="Y61" s="35">
        <f t="shared" si="44"/>
        <v>47.368090470717142</v>
      </c>
      <c r="Z61" s="36">
        <f t="shared" si="45"/>
        <v>13.371803939275637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2190</v>
      </c>
      <c r="E62" s="49">
        <v>9</v>
      </c>
      <c r="F62" s="3">
        <f t="shared" si="37"/>
        <v>4.10958904109589E-3</v>
      </c>
      <c r="G62" s="2">
        <v>0.5</v>
      </c>
      <c r="H62" s="3">
        <f t="shared" si="38"/>
        <v>2.033898305084746E-2</v>
      </c>
      <c r="I62" s="3">
        <f t="shared" si="39"/>
        <v>0.97966101694915253</v>
      </c>
      <c r="J62" s="5">
        <f t="shared" si="46"/>
        <v>96852.144842122609</v>
      </c>
      <c r="K62" s="5">
        <f t="shared" si="40"/>
        <v>1969.874132382155</v>
      </c>
      <c r="L62" s="5">
        <f t="shared" si="41"/>
        <v>479336.03887965763</v>
      </c>
      <c r="M62" s="5">
        <f t="shared" si="32"/>
        <v>5442107.9716583714</v>
      </c>
      <c r="N62" s="33">
        <f t="shared" si="42"/>
        <v>56.189854964280649</v>
      </c>
      <c r="O62" s="4"/>
      <c r="Q62" s="27" t="s">
        <v>50</v>
      </c>
      <c r="R62" s="29">
        <f t="shared" si="33"/>
        <v>96852.144842122609</v>
      </c>
      <c r="S62" s="29">
        <f t="shared" si="34"/>
        <v>479336.03887965763</v>
      </c>
      <c r="T62" s="35">
        <f t="shared" si="35"/>
        <v>56.189854964280649</v>
      </c>
      <c r="U62" s="42">
        <v>0.94800928093814252</v>
      </c>
      <c r="V62" s="43">
        <f t="shared" si="47"/>
        <v>5.1990719061857482E-2</v>
      </c>
      <c r="W62" s="29">
        <f t="shared" si="43"/>
        <v>454415.01354604174</v>
      </c>
      <c r="X62" s="29">
        <f t="shared" si="36"/>
        <v>4158009.8718611985</v>
      </c>
      <c r="Y62" s="35">
        <f t="shared" si="44"/>
        <v>42.931520810810284</v>
      </c>
      <c r="Z62" s="36">
        <f t="shared" si="45"/>
        <v>13.258334153470365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2304</v>
      </c>
      <c r="E63" s="49">
        <v>11</v>
      </c>
      <c r="F63" s="3">
        <f t="shared" si="37"/>
        <v>4.7743055555555559E-3</v>
      </c>
      <c r="G63" s="2">
        <v>0.5</v>
      </c>
      <c r="H63" s="3">
        <f t="shared" si="38"/>
        <v>2.3589963542783619E-2</v>
      </c>
      <c r="I63" s="3">
        <f t="shared" si="39"/>
        <v>0.97641003645721636</v>
      </c>
      <c r="J63" s="5">
        <f t="shared" si="46"/>
        <v>94882.270709740449</v>
      </c>
      <c r="K63" s="5">
        <f t="shared" si="40"/>
        <v>2238.269306899303</v>
      </c>
      <c r="L63" s="5">
        <f t="shared" si="41"/>
        <v>468815.680281454</v>
      </c>
      <c r="M63" s="5">
        <f t="shared" si="32"/>
        <v>4962771.9327787133</v>
      </c>
      <c r="N63" s="33">
        <f t="shared" si="42"/>
        <v>52.304523233435262</v>
      </c>
      <c r="O63" s="4"/>
      <c r="Q63" s="27" t="s">
        <v>52</v>
      </c>
      <c r="R63" s="29">
        <f t="shared" si="33"/>
        <v>94882.270709740449</v>
      </c>
      <c r="S63" s="29">
        <f t="shared" si="34"/>
        <v>468815.680281454</v>
      </c>
      <c r="T63" s="35">
        <f t="shared" si="35"/>
        <v>52.304523233435262</v>
      </c>
      <c r="U63" s="42">
        <v>0.94216194080535964</v>
      </c>
      <c r="V63" s="43">
        <f t="shared" si="47"/>
        <v>5.7838059194640357E-2</v>
      </c>
      <c r="W63" s="29">
        <f t="shared" si="43"/>
        <v>441700.29121395969</v>
      </c>
      <c r="X63" s="29">
        <f t="shared" si="36"/>
        <v>3703594.8583151568</v>
      </c>
      <c r="Y63" s="35">
        <f t="shared" si="44"/>
        <v>39.033581622904308</v>
      </c>
      <c r="Z63" s="36">
        <f t="shared" si="45"/>
        <v>13.270941610530954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2298</v>
      </c>
      <c r="E64" s="49">
        <v>7</v>
      </c>
      <c r="F64" s="3">
        <f t="shared" si="37"/>
        <v>3.0461270670147957E-3</v>
      </c>
      <c r="G64" s="2">
        <v>0.5</v>
      </c>
      <c r="H64" s="3">
        <f t="shared" si="38"/>
        <v>1.5115525804361908E-2</v>
      </c>
      <c r="I64" s="3">
        <f t="shared" si="39"/>
        <v>0.98488447419563807</v>
      </c>
      <c r="J64" s="5">
        <f t="shared" si="46"/>
        <v>92644.001402841139</v>
      </c>
      <c r="K64" s="5">
        <f t="shared" si="40"/>
        <v>1400.3627938239861</v>
      </c>
      <c r="L64" s="5">
        <f t="shared" si="41"/>
        <v>459719.10002964572</v>
      </c>
      <c r="M64" s="5">
        <f t="shared" si="32"/>
        <v>4493956.2524972595</v>
      </c>
      <c r="N64" s="33">
        <f t="shared" si="42"/>
        <v>48.507795264113476</v>
      </c>
      <c r="O64" s="4"/>
      <c r="Q64" s="27" t="s">
        <v>54</v>
      </c>
      <c r="R64" s="29">
        <f t="shared" si="33"/>
        <v>92644.001402841139</v>
      </c>
      <c r="S64" s="29">
        <f t="shared" si="34"/>
        <v>459719.10002964572</v>
      </c>
      <c r="T64" s="35">
        <f t="shared" si="35"/>
        <v>48.507795264113476</v>
      </c>
      <c r="U64" s="42">
        <v>0.92489605986448908</v>
      </c>
      <c r="V64" s="43">
        <f t="shared" si="47"/>
        <v>7.5103940135510916E-2</v>
      </c>
      <c r="W64" s="29">
        <f t="shared" si="43"/>
        <v>425192.38426186825</v>
      </c>
      <c r="X64" s="29">
        <f t="shared" si="36"/>
        <v>3261894.5671011973</v>
      </c>
      <c r="Y64" s="35">
        <f t="shared" si="44"/>
        <v>35.208912802865655</v>
      </c>
      <c r="Z64" s="36">
        <f t="shared" si="45"/>
        <v>13.298882461247821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1748</v>
      </c>
      <c r="E65" s="49">
        <v>9</v>
      </c>
      <c r="F65" s="3">
        <f t="shared" si="37"/>
        <v>5.148741418764302E-3</v>
      </c>
      <c r="G65" s="2">
        <v>0.5</v>
      </c>
      <c r="H65" s="3">
        <f t="shared" si="38"/>
        <v>2.5416548997458346E-2</v>
      </c>
      <c r="I65" s="3">
        <f t="shared" si="39"/>
        <v>0.97458345100254162</v>
      </c>
      <c r="J65" s="5">
        <f t="shared" si="46"/>
        <v>91243.638609017144</v>
      </c>
      <c r="K65" s="5">
        <f t="shared" si="40"/>
        <v>2319.0984114124662</v>
      </c>
      <c r="L65" s="5">
        <f t="shared" si="41"/>
        <v>450420.44701655454</v>
      </c>
      <c r="M65" s="5">
        <f t="shared" si="32"/>
        <v>4034237.1524676136</v>
      </c>
      <c r="N65" s="33">
        <f t="shared" si="42"/>
        <v>44.213900431508335</v>
      </c>
      <c r="O65" s="4"/>
      <c r="Q65" s="27" t="s">
        <v>56</v>
      </c>
      <c r="R65" s="29">
        <f t="shared" si="33"/>
        <v>91243.638609017144</v>
      </c>
      <c r="S65" s="29">
        <f t="shared" si="34"/>
        <v>450420.44701655454</v>
      </c>
      <c r="T65" s="35">
        <f t="shared" si="35"/>
        <v>44.213900431508335</v>
      </c>
      <c r="U65" s="42">
        <v>0.89970667843387275</v>
      </c>
      <c r="V65" s="43">
        <f t="shared" si="47"/>
        <v>0.10029332156612725</v>
      </c>
      <c r="W65" s="29">
        <f t="shared" si="43"/>
        <v>405246.28428396443</v>
      </c>
      <c r="X65" s="29">
        <f t="shared" si="36"/>
        <v>2836702.1828393289</v>
      </c>
      <c r="Y65" s="35">
        <f t="shared" si="44"/>
        <v>31.089314565749817</v>
      </c>
      <c r="Z65" s="36">
        <f t="shared" si="45"/>
        <v>13.124585865758519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1338</v>
      </c>
      <c r="E66" s="49">
        <v>12</v>
      </c>
      <c r="F66" s="3">
        <f t="shared" si="37"/>
        <v>8.9686098654708519E-3</v>
      </c>
      <c r="G66" s="2">
        <v>0.5</v>
      </c>
      <c r="H66" s="3">
        <f t="shared" si="38"/>
        <v>4.3859649122807015E-2</v>
      </c>
      <c r="I66" s="3">
        <f t="shared" si="39"/>
        <v>0.95614035087719296</v>
      </c>
      <c r="J66" s="5">
        <f t="shared" si="46"/>
        <v>88924.540197604671</v>
      </c>
      <c r="K66" s="5">
        <f t="shared" si="40"/>
        <v>3900.1991314738889</v>
      </c>
      <c r="L66" s="5">
        <f t="shared" si="41"/>
        <v>434872.20315933868</v>
      </c>
      <c r="M66" s="5">
        <f t="shared" si="32"/>
        <v>3583816.7054510592</v>
      </c>
      <c r="N66" s="33">
        <f t="shared" si="42"/>
        <v>40.301773812799489</v>
      </c>
      <c r="O66" s="4"/>
      <c r="Q66" s="27" t="s">
        <v>58</v>
      </c>
      <c r="R66" s="29">
        <f t="shared" si="33"/>
        <v>88924.540197604671</v>
      </c>
      <c r="S66" s="29">
        <f t="shared" si="34"/>
        <v>434872.20315933868</v>
      </c>
      <c r="T66" s="35">
        <f t="shared" si="35"/>
        <v>40.301773812799489</v>
      </c>
      <c r="U66" s="42">
        <v>0.86438699185239576</v>
      </c>
      <c r="V66" s="43">
        <f t="shared" si="47"/>
        <v>0.13561300814760424</v>
      </c>
      <c r="W66" s="29">
        <f t="shared" si="43"/>
        <v>375897.87552912469</v>
      </c>
      <c r="X66" s="29">
        <f t="shared" si="36"/>
        <v>2431455.8985553645</v>
      </c>
      <c r="Y66" s="35">
        <f t="shared" si="44"/>
        <v>27.342912239436689</v>
      </c>
      <c r="Z66" s="36">
        <f t="shared" si="45"/>
        <v>12.9588615733628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1077</v>
      </c>
      <c r="E67" s="49">
        <v>16</v>
      </c>
      <c r="F67" s="3">
        <f t="shared" si="37"/>
        <v>1.4856081708449397E-2</v>
      </c>
      <c r="G67" s="2">
        <v>0.5</v>
      </c>
      <c r="H67" s="3">
        <f t="shared" si="38"/>
        <v>7.162041181736796E-2</v>
      </c>
      <c r="I67" s="3">
        <f t="shared" si="39"/>
        <v>0.928379588182632</v>
      </c>
      <c r="J67" s="5">
        <f t="shared" si="46"/>
        <v>85024.341066130786</v>
      </c>
      <c r="K67" s="5">
        <f t="shared" si="40"/>
        <v>6089.4783216566375</v>
      </c>
      <c r="L67" s="5">
        <f t="shared" si="41"/>
        <v>409898.00952651235</v>
      </c>
      <c r="M67" s="5">
        <f t="shared" si="32"/>
        <v>3148944.5022917204</v>
      </c>
      <c r="N67" s="33">
        <f t="shared" si="42"/>
        <v>37.03580013448753</v>
      </c>
      <c r="O67" s="4"/>
      <c r="Q67" s="27" t="s">
        <v>60</v>
      </c>
      <c r="R67" s="29">
        <f t="shared" si="33"/>
        <v>85024.341066130786</v>
      </c>
      <c r="S67" s="29">
        <f t="shared" si="34"/>
        <v>409898.00952651235</v>
      </c>
      <c r="T67" s="35">
        <f t="shared" si="35"/>
        <v>37.03580013448753</v>
      </c>
      <c r="U67" s="42">
        <v>0.82345390469096191</v>
      </c>
      <c r="V67" s="43">
        <f t="shared" si="47"/>
        <v>0.17654609530903809</v>
      </c>
      <c r="W67" s="29">
        <f t="shared" si="43"/>
        <v>337532.11646965973</v>
      </c>
      <c r="X67" s="29">
        <f t="shared" si="36"/>
        <v>2055558.0230262396</v>
      </c>
      <c r="Y67" s="35">
        <f t="shared" si="44"/>
        <v>24.176112360899737</v>
      </c>
      <c r="Z67" s="36">
        <f t="shared" si="45"/>
        <v>12.859687773587794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843</v>
      </c>
      <c r="E68" s="49">
        <v>16</v>
      </c>
      <c r="F68" s="3">
        <f t="shared" si="37"/>
        <v>1.8979833926453145E-2</v>
      </c>
      <c r="G68" s="2">
        <v>0.5</v>
      </c>
      <c r="H68" s="3">
        <f t="shared" si="38"/>
        <v>9.0600226500566247E-2</v>
      </c>
      <c r="I68" s="3">
        <f t="shared" si="39"/>
        <v>0.90939977349943379</v>
      </c>
      <c r="J68" s="5">
        <f t="shared" si="46"/>
        <v>78934.862744474143</v>
      </c>
      <c r="K68" s="5">
        <f t="shared" si="40"/>
        <v>7151.516443440466</v>
      </c>
      <c r="L68" s="5">
        <f t="shared" si="41"/>
        <v>376795.52261376957</v>
      </c>
      <c r="M68" s="5">
        <f t="shared" si="32"/>
        <v>2739046.4927652078</v>
      </c>
      <c r="N68" s="33">
        <f t="shared" si="42"/>
        <v>34.700085583628322</v>
      </c>
      <c r="O68" s="4"/>
      <c r="Q68" s="27" t="s">
        <v>62</v>
      </c>
      <c r="R68" s="29">
        <f t="shared" si="33"/>
        <v>78934.862744474143</v>
      </c>
      <c r="S68" s="29">
        <f t="shared" si="34"/>
        <v>376795.52261376957</v>
      </c>
      <c r="T68" s="35">
        <f t="shared" si="35"/>
        <v>34.700085583628322</v>
      </c>
      <c r="U68" s="42">
        <v>0.7557222850963411</v>
      </c>
      <c r="V68" s="43">
        <f t="shared" si="47"/>
        <v>0.2442777149036589</v>
      </c>
      <c r="W68" s="29">
        <f t="shared" si="43"/>
        <v>284752.77336374798</v>
      </c>
      <c r="X68" s="29">
        <f t="shared" si="36"/>
        <v>1718025.9065565798</v>
      </c>
      <c r="Y68" s="35">
        <f t="shared" si="44"/>
        <v>21.765109190322253</v>
      </c>
      <c r="Z68" s="36">
        <f t="shared" si="45"/>
        <v>12.934976393306069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534</v>
      </c>
      <c r="E69" s="49">
        <v>25</v>
      </c>
      <c r="F69" s="3">
        <f t="shared" si="37"/>
        <v>4.6816479400749067E-2</v>
      </c>
      <c r="G69" s="2">
        <v>0.5</v>
      </c>
      <c r="H69" s="3">
        <f t="shared" si="38"/>
        <v>0.20955574182732609</v>
      </c>
      <c r="I69" s="3">
        <f t="shared" si="39"/>
        <v>0.79044425817267394</v>
      </c>
      <c r="J69" s="5">
        <f t="shared" si="46"/>
        <v>71783.346301033685</v>
      </c>
      <c r="K69" s="5">
        <f t="shared" si="40"/>
        <v>15042.612384960958</v>
      </c>
      <c r="L69" s="5">
        <f t="shared" si="41"/>
        <v>321310.20054276602</v>
      </c>
      <c r="M69" s="5">
        <f t="shared" si="32"/>
        <v>2362250.9701514384</v>
      </c>
      <c r="N69" s="33">
        <f t="shared" si="42"/>
        <v>32.908064222096897</v>
      </c>
      <c r="O69" s="4"/>
      <c r="Q69" s="27" t="s">
        <v>64</v>
      </c>
      <c r="R69" s="29">
        <f t="shared" si="33"/>
        <v>71783.346301033685</v>
      </c>
      <c r="S69" s="29">
        <f t="shared" si="34"/>
        <v>321310.20054276602</v>
      </c>
      <c r="T69" s="35">
        <f t="shared" si="35"/>
        <v>32.908064222096897</v>
      </c>
      <c r="U69" s="42">
        <v>0.69850988448397933</v>
      </c>
      <c r="V69" s="43">
        <f t="shared" si="47"/>
        <v>0.30149011551602067</v>
      </c>
      <c r="W69" s="29">
        <f t="shared" si="43"/>
        <v>224438.35106465171</v>
      </c>
      <c r="X69" s="29">
        <f t="shared" si="36"/>
        <v>1433273.1331928317</v>
      </c>
      <c r="Y69" s="35">
        <f t="shared" si="44"/>
        <v>19.966652532221005</v>
      </c>
      <c r="Z69" s="36">
        <f t="shared" si="45"/>
        <v>12.941411689875892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333</v>
      </c>
      <c r="E70" s="49">
        <v>20</v>
      </c>
      <c r="F70" s="3">
        <f t="shared" si="37"/>
        <v>6.006006006006006E-2</v>
      </c>
      <c r="G70" s="2">
        <v>0.5</v>
      </c>
      <c r="H70" s="3">
        <f t="shared" si="38"/>
        <v>0.26109660574412535</v>
      </c>
      <c r="I70" s="3">
        <f t="shared" si="39"/>
        <v>0.7389033942558747</v>
      </c>
      <c r="J70" s="5">
        <f t="shared" si="46"/>
        <v>56740.733916072728</v>
      </c>
      <c r="K70" s="5">
        <f t="shared" si="40"/>
        <v>14814.813032917164</v>
      </c>
      <c r="L70" s="5">
        <f t="shared" si="41"/>
        <v>246666.63699807075</v>
      </c>
      <c r="M70" s="5">
        <f t="shared" si="32"/>
        <v>2040940.7696086722</v>
      </c>
      <c r="N70" s="33">
        <f t="shared" si="42"/>
        <v>35.969587080553126</v>
      </c>
      <c r="O70" s="4"/>
      <c r="Q70" s="27" t="s">
        <v>66</v>
      </c>
      <c r="R70" s="29">
        <f t="shared" si="33"/>
        <v>56740.733916072728</v>
      </c>
      <c r="S70" s="29">
        <f t="shared" si="34"/>
        <v>246666.63699807075</v>
      </c>
      <c r="T70" s="35">
        <f t="shared" si="35"/>
        <v>35.969587080553126</v>
      </c>
      <c r="U70" s="42">
        <v>0.67065690345363116</v>
      </c>
      <c r="V70" s="43">
        <f t="shared" si="47"/>
        <v>0.32934309654636884</v>
      </c>
      <c r="W70" s="29">
        <f t="shared" si="43"/>
        <v>165428.68295444702</v>
      </c>
      <c r="X70" s="29">
        <f t="shared" si="36"/>
        <v>1208834.7821281799</v>
      </c>
      <c r="Y70" s="35">
        <f t="shared" si="44"/>
        <v>21.304532012508176</v>
      </c>
      <c r="Z70" s="36">
        <f t="shared" si="45"/>
        <v>14.66505506804495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165</v>
      </c>
      <c r="E71" s="49">
        <v>15</v>
      </c>
      <c r="F71" s="3">
        <f t="shared" si="37"/>
        <v>9.0909090909090912E-2</v>
      </c>
      <c r="G71" s="2">
        <v>0.5</v>
      </c>
      <c r="H71" s="3">
        <f t="shared" si="38"/>
        <v>0.37037037037037041</v>
      </c>
      <c r="I71" s="3">
        <f t="shared" si="39"/>
        <v>0.62962962962962954</v>
      </c>
      <c r="J71" s="5">
        <f t="shared" si="46"/>
        <v>41925.920883155566</v>
      </c>
      <c r="K71" s="5">
        <f t="shared" si="40"/>
        <v>15528.118845613175</v>
      </c>
      <c r="L71" s="5">
        <f t="shared" si="41"/>
        <v>170809.30730174488</v>
      </c>
      <c r="M71" s="5">
        <f>L71+M72</f>
        <v>1794274.1326106016</v>
      </c>
      <c r="N71" s="33">
        <f t="shared" si="42"/>
        <v>42.796296296296283</v>
      </c>
      <c r="O71" s="4"/>
      <c r="Q71" s="27" t="s">
        <v>68</v>
      </c>
      <c r="R71" s="29">
        <f t="shared" si="33"/>
        <v>41925.920883155566</v>
      </c>
      <c r="S71" s="29">
        <f t="shared" si="34"/>
        <v>170809.30730174488</v>
      </c>
      <c r="T71" s="35">
        <f t="shared" si="35"/>
        <v>42.796296296296283</v>
      </c>
      <c r="U71" s="42">
        <v>0.63527807449444496</v>
      </c>
      <c r="V71" s="43">
        <f t="shared" si="47"/>
        <v>0.36472192550555504</v>
      </c>
      <c r="W71" s="29">
        <f t="shared" si="43"/>
        <v>108511.40784838243</v>
      </c>
      <c r="X71" s="29">
        <f>X72+W71</f>
        <v>1043406.0991737328</v>
      </c>
      <c r="Y71" s="35">
        <f t="shared" si="44"/>
        <v>24.886897584948183</v>
      </c>
      <c r="Z71" s="36">
        <f t="shared" si="45"/>
        <v>17.9093987113481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123</v>
      </c>
      <c r="E72" s="50">
        <v>2</v>
      </c>
      <c r="F72" s="17">
        <f t="shared" si="37"/>
        <v>1.6260162601626018E-2</v>
      </c>
      <c r="G72" s="12"/>
      <c r="H72" s="17">
        <v>1</v>
      </c>
      <c r="I72" s="17">
        <f t="shared" si="39"/>
        <v>0</v>
      </c>
      <c r="J72" s="21">
        <f t="shared" si="46"/>
        <v>26397.802037542391</v>
      </c>
      <c r="K72" s="21">
        <f t="shared" si="40"/>
        <v>26397.802037542391</v>
      </c>
      <c r="L72" s="21">
        <f>K72/F72</f>
        <v>1623464.8253088568</v>
      </c>
      <c r="M72" s="21">
        <f>L72</f>
        <v>1623464.8253088568</v>
      </c>
      <c r="N72" s="34">
        <f t="shared" si="42"/>
        <v>61.499999999999993</v>
      </c>
      <c r="O72" s="4"/>
      <c r="Q72" s="30" t="s">
        <v>69</v>
      </c>
      <c r="R72" s="31">
        <f t="shared" si="33"/>
        <v>26397.802037542391</v>
      </c>
      <c r="S72" s="31">
        <f t="shared" si="34"/>
        <v>1623464.8253088568</v>
      </c>
      <c r="T72" s="38">
        <f t="shared" si="35"/>
        <v>61.499999999999993</v>
      </c>
      <c r="U72" s="44">
        <v>0.57586384179742911</v>
      </c>
      <c r="V72" s="45">
        <f t="shared" si="47"/>
        <v>0.42413615820257089</v>
      </c>
      <c r="W72" s="31">
        <f t="shared" si="43"/>
        <v>934894.69132535043</v>
      </c>
      <c r="X72" s="31">
        <f>W72</f>
        <v>934894.69132535043</v>
      </c>
      <c r="Y72" s="38">
        <f t="shared" si="44"/>
        <v>35.415626270541885</v>
      </c>
      <c r="Z72" s="37">
        <f t="shared" si="45"/>
        <v>26.084373729458108</v>
      </c>
    </row>
    <row r="73" spans="1:26" s="2" customFormat="1" ht="13.2" x14ac:dyDescent="0.25">
      <c r="B73" s="2" t="s">
        <v>70</v>
      </c>
      <c r="D73" s="25">
        <f>SUM(D54:D72)</f>
        <v>25341</v>
      </c>
      <c r="E73" s="25">
        <f>SUM(E54:E72)</f>
        <v>154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77.324373730297367</v>
      </c>
      <c r="F78" s="55">
        <f>$Y$4</f>
        <v>68.784235395107629</v>
      </c>
      <c r="G78" s="55">
        <f>E78-F78</f>
        <v>8.540138335189738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102.55794844470432</v>
      </c>
      <c r="F79" s="55">
        <f>$Y$29</f>
        <v>84.495002119717967</v>
      </c>
      <c r="G79" s="55">
        <f t="shared" ref="G79:G80" si="48">E79-F79</f>
        <v>18.062946324986356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89.150256361498961</v>
      </c>
      <c r="F80" s="55">
        <f>$Y$54</f>
        <v>74.941161970216399</v>
      </c>
      <c r="G80" s="55">
        <f t="shared" si="48"/>
        <v>14.209094391282562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58" workbookViewId="0">
      <selection activeCell="E48" sqref="E4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134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6990798.5331416354</v>
      </c>
      <c r="N4" s="32">
        <f>M4/J4</f>
        <v>69.907985331416356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69.907985331416356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6397929.4428728279</v>
      </c>
      <c r="Y4" s="40">
        <f>X4/R4</f>
        <v>63.979294428728281</v>
      </c>
      <c r="Z4" s="36">
        <f>T4-Y4</f>
        <v>5.928690902688075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629</v>
      </c>
      <c r="E5" s="51">
        <v>1</v>
      </c>
      <c r="F5" s="3">
        <f t="shared" ref="F5:F22" si="5">E5/D5</f>
        <v>1.589825119236884E-3</v>
      </c>
      <c r="G5" s="2">
        <v>0.4</v>
      </c>
      <c r="H5" s="3">
        <f t="shared" ref="H5:H21" si="6">C5*F5/(1+(1-G5)*C5*F5)</f>
        <v>6.3351282863477985E-3</v>
      </c>
      <c r="I5" s="3">
        <f t="shared" ref="I5:I22" si="7">1-H5</f>
        <v>0.99366487171365225</v>
      </c>
      <c r="J5" s="5">
        <f>I4*J4</f>
        <v>100000</v>
      </c>
      <c r="K5" s="5">
        <f t="shared" ref="K5:K22" si="8">J5*H5</f>
        <v>633.51282863477991</v>
      </c>
      <c r="L5" s="5">
        <f t="shared" ref="L5:L21" si="9">C5*(J6+G5*K5)</f>
        <v>398479.56921127654</v>
      </c>
      <c r="M5" s="5">
        <f t="shared" si="0"/>
        <v>6890798.5331416354</v>
      </c>
      <c r="N5" s="33">
        <f t="shared" ref="N5:N22" si="10">M5/J5</f>
        <v>68.907985331416356</v>
      </c>
      <c r="O5" s="4"/>
      <c r="Q5" s="27" t="s">
        <v>36</v>
      </c>
      <c r="R5" s="29">
        <f t="shared" si="1"/>
        <v>100000</v>
      </c>
      <c r="S5" s="29">
        <f t="shared" si="2"/>
        <v>398479.56921127654</v>
      </c>
      <c r="T5" s="35">
        <f t="shared" si="3"/>
        <v>68.907985331416356</v>
      </c>
      <c r="U5" s="42">
        <v>0.96680194174873568</v>
      </c>
      <c r="V5" s="43">
        <f>1-U5</f>
        <v>3.3198058251264317E-2</v>
      </c>
      <c r="W5" s="29">
        <f t="shared" ref="W5:W22" si="11">S5*U5</f>
        <v>385250.82126066188</v>
      </c>
      <c r="X5" s="29">
        <f t="shared" si="4"/>
        <v>6301249.2486979542</v>
      </c>
      <c r="Y5" s="35">
        <f t="shared" ref="Y5:Y22" si="12">X5/R5</f>
        <v>63.012492486979539</v>
      </c>
      <c r="Z5" s="36">
        <f t="shared" ref="Z5:Z22" si="13">T5-Y5</f>
        <v>5.8954928444368164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779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99366.487171365225</v>
      </c>
      <c r="K6" s="5">
        <f t="shared" si="8"/>
        <v>0</v>
      </c>
      <c r="L6" s="5">
        <f t="shared" si="9"/>
        <v>496832.43585682614</v>
      </c>
      <c r="M6" s="5">
        <f t="shared" si="0"/>
        <v>6492318.9639303591</v>
      </c>
      <c r="N6" s="33">
        <f t="shared" si="10"/>
        <v>65.337108604170041</v>
      </c>
      <c r="O6" s="4"/>
      <c r="Q6" s="27" t="s">
        <v>38</v>
      </c>
      <c r="R6" s="29">
        <f t="shared" si="1"/>
        <v>99366.487171365225</v>
      </c>
      <c r="S6" s="29">
        <f t="shared" si="2"/>
        <v>496832.43585682614</v>
      </c>
      <c r="T6" s="35">
        <f t="shared" si="3"/>
        <v>65.337108604170041</v>
      </c>
      <c r="U6" s="42">
        <v>0.96680194174873568</v>
      </c>
      <c r="V6" s="43">
        <f>1-U6</f>
        <v>3.3198058251264317E-2</v>
      </c>
      <c r="W6" s="29">
        <f t="shared" si="11"/>
        <v>480338.56371013366</v>
      </c>
      <c r="X6" s="29">
        <f t="shared" si="4"/>
        <v>5915998.4274372924</v>
      </c>
      <c r="Y6" s="35">
        <f t="shared" si="12"/>
        <v>59.5371598196351</v>
      </c>
      <c r="Z6" s="36">
        <f t="shared" si="13"/>
        <v>5.7999487845349407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862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99366.487171365225</v>
      </c>
      <c r="K7" s="5">
        <f t="shared" si="8"/>
        <v>0</v>
      </c>
      <c r="L7" s="5">
        <f t="shared" si="9"/>
        <v>496832.43585682614</v>
      </c>
      <c r="M7" s="5">
        <f t="shared" si="0"/>
        <v>5995486.5280735325</v>
      </c>
      <c r="N7" s="33">
        <f t="shared" si="10"/>
        <v>60.337108604170041</v>
      </c>
      <c r="O7" s="4"/>
      <c r="Q7" s="27" t="s">
        <v>40</v>
      </c>
      <c r="R7" s="29">
        <f t="shared" si="1"/>
        <v>99366.487171365225</v>
      </c>
      <c r="S7" s="29">
        <f t="shared" si="2"/>
        <v>496832.43585682614</v>
      </c>
      <c r="T7" s="35">
        <f t="shared" si="3"/>
        <v>60.337108604170041</v>
      </c>
      <c r="U7" s="42">
        <v>0.96680194174873568</v>
      </c>
      <c r="V7" s="43">
        <f>1-U7</f>
        <v>3.3198058251264317E-2</v>
      </c>
      <c r="W7" s="29">
        <f t="shared" si="11"/>
        <v>480338.56371013366</v>
      </c>
      <c r="X7" s="29">
        <f t="shared" si="4"/>
        <v>5435659.8637271589</v>
      </c>
      <c r="Y7" s="35">
        <f t="shared" si="12"/>
        <v>54.703150110891421</v>
      </c>
      <c r="Z7" s="36">
        <f t="shared" si="13"/>
        <v>5.6339584932786195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914</v>
      </c>
      <c r="E8" s="51">
        <v>2</v>
      </c>
      <c r="F8" s="3">
        <f t="shared" si="5"/>
        <v>2.1881838074398249E-3</v>
      </c>
      <c r="G8" s="2">
        <v>0.5</v>
      </c>
      <c r="H8" s="3">
        <f t="shared" si="6"/>
        <v>1.088139281828074E-2</v>
      </c>
      <c r="I8" s="3">
        <f t="shared" si="7"/>
        <v>0.98911860718171929</v>
      </c>
      <c r="J8" s="5">
        <f t="shared" si="14"/>
        <v>99366.487171365225</v>
      </c>
      <c r="K8" s="5">
        <f t="shared" si="8"/>
        <v>1081.2457798842788</v>
      </c>
      <c r="L8" s="5">
        <f t="shared" si="9"/>
        <v>494129.32140711544</v>
      </c>
      <c r="M8" s="5">
        <f t="shared" si="0"/>
        <v>5498654.0922167068</v>
      </c>
      <c r="N8" s="33">
        <f t="shared" si="10"/>
        <v>55.337108604170041</v>
      </c>
      <c r="O8" s="4"/>
      <c r="Q8" s="27" t="s">
        <v>42</v>
      </c>
      <c r="R8" s="29">
        <f t="shared" si="1"/>
        <v>99366.487171365225</v>
      </c>
      <c r="S8" s="29">
        <f t="shared" si="2"/>
        <v>494129.32140711544</v>
      </c>
      <c r="T8" s="35">
        <f t="shared" si="3"/>
        <v>55.337108604170041</v>
      </c>
      <c r="U8" s="42">
        <v>0.96680194174873568</v>
      </c>
      <c r="V8" s="43">
        <f>1-U8</f>
        <v>3.3198058251264317E-2</v>
      </c>
      <c r="W8" s="29">
        <f t="shared" si="11"/>
        <v>477725.18741138431</v>
      </c>
      <c r="X8" s="29">
        <f t="shared" si="4"/>
        <v>4955321.3000170253</v>
      </c>
      <c r="Y8" s="35">
        <f t="shared" si="12"/>
        <v>49.86914040214775</v>
      </c>
      <c r="Z8" s="36">
        <f t="shared" si="13"/>
        <v>5.4679682020222913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1028</v>
      </c>
      <c r="E9" s="51">
        <v>1</v>
      </c>
      <c r="F9" s="3">
        <f t="shared" si="5"/>
        <v>9.727626459143969E-4</v>
      </c>
      <c r="G9" s="2">
        <v>0.5</v>
      </c>
      <c r="H9" s="3">
        <f t="shared" si="6"/>
        <v>4.8520135856380403E-3</v>
      </c>
      <c r="I9" s="3">
        <f t="shared" si="7"/>
        <v>0.99514798641436197</v>
      </c>
      <c r="J9" s="5">
        <f t="shared" si="14"/>
        <v>98285.241391480944</v>
      </c>
      <c r="K9" s="5">
        <f t="shared" si="8"/>
        <v>476.88132649917981</v>
      </c>
      <c r="L9" s="5">
        <f t="shared" si="9"/>
        <v>490234.00364115683</v>
      </c>
      <c r="M9" s="5">
        <f t="shared" si="0"/>
        <v>5004524.7708095917</v>
      </c>
      <c r="N9" s="33">
        <f t="shared" si="10"/>
        <v>50.918374925448049</v>
      </c>
      <c r="O9" s="4"/>
      <c r="Q9" s="27" t="s">
        <v>44</v>
      </c>
      <c r="R9" s="29">
        <f t="shared" si="1"/>
        <v>98285.241391480944</v>
      </c>
      <c r="S9" s="29">
        <f t="shared" si="2"/>
        <v>490234.00364115683</v>
      </c>
      <c r="T9" s="35">
        <f t="shared" si="3"/>
        <v>50.918374925448049</v>
      </c>
      <c r="U9" s="42">
        <v>0.9555940589531835</v>
      </c>
      <c r="V9" s="43">
        <f t="shared" ref="V9:V22" si="15">1-U9</f>
        <v>4.4405941046816499E-2</v>
      </c>
      <c r="W9" s="29">
        <f t="shared" si="11"/>
        <v>468464.70137632277</v>
      </c>
      <c r="X9" s="29">
        <f t="shared" si="4"/>
        <v>4477596.1126056407</v>
      </c>
      <c r="Y9" s="35">
        <f t="shared" si="12"/>
        <v>45.557156386998962</v>
      </c>
      <c r="Z9" s="36">
        <f t="shared" si="13"/>
        <v>5.3612185384490871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987</v>
      </c>
      <c r="E10" s="51">
        <v>1</v>
      </c>
      <c r="F10" s="3">
        <f t="shared" si="5"/>
        <v>1.0131712259371835E-3</v>
      </c>
      <c r="G10" s="2">
        <v>0.5</v>
      </c>
      <c r="H10" s="3">
        <f t="shared" si="6"/>
        <v>5.053057099545225E-3</v>
      </c>
      <c r="I10" s="3">
        <f t="shared" si="7"/>
        <v>0.99494694290045482</v>
      </c>
      <c r="J10" s="5">
        <f t="shared" si="14"/>
        <v>97808.360064981767</v>
      </c>
      <c r="K10" s="5">
        <f t="shared" si="8"/>
        <v>494.23122822123179</v>
      </c>
      <c r="L10" s="5">
        <f t="shared" si="9"/>
        <v>487806.22225435579</v>
      </c>
      <c r="M10" s="5">
        <f t="shared" si="0"/>
        <v>4514290.7671684353</v>
      </c>
      <c r="N10" s="33">
        <f t="shared" si="10"/>
        <v>46.154446963114786</v>
      </c>
      <c r="O10" s="4"/>
      <c r="Q10" s="27" t="s">
        <v>46</v>
      </c>
      <c r="R10" s="29">
        <f t="shared" si="1"/>
        <v>97808.360064981767</v>
      </c>
      <c r="S10" s="29">
        <f t="shared" si="2"/>
        <v>487806.22225435579</v>
      </c>
      <c r="T10" s="35">
        <f t="shared" si="3"/>
        <v>46.154446963114786</v>
      </c>
      <c r="U10" s="42">
        <v>0.96363095511775332</v>
      </c>
      <c r="V10" s="43">
        <f t="shared" si="15"/>
        <v>3.6369044882246682E-2</v>
      </c>
      <c r="W10" s="29">
        <f t="shared" si="11"/>
        <v>470065.17586334795</v>
      </c>
      <c r="X10" s="29">
        <f t="shared" si="4"/>
        <v>4009131.411229318</v>
      </c>
      <c r="Y10" s="35">
        <f t="shared" si="12"/>
        <v>40.989659867170225</v>
      </c>
      <c r="Z10" s="36">
        <f t="shared" si="13"/>
        <v>5.1647870959445612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993</v>
      </c>
      <c r="E11" s="51">
        <v>5</v>
      </c>
      <c r="F11" s="3">
        <f t="shared" si="5"/>
        <v>5.0352467270896274E-3</v>
      </c>
      <c r="G11" s="2">
        <v>0.5</v>
      </c>
      <c r="H11" s="3">
        <f t="shared" si="6"/>
        <v>2.4863252113376432E-2</v>
      </c>
      <c r="I11" s="3">
        <f t="shared" si="7"/>
        <v>0.97513674788662352</v>
      </c>
      <c r="J11" s="5">
        <f t="shared" si="14"/>
        <v>97314.128836760545</v>
      </c>
      <c r="K11" s="5">
        <f t="shared" si="8"/>
        <v>2419.545719461973</v>
      </c>
      <c r="L11" s="5">
        <f t="shared" si="9"/>
        <v>480521.77988514776</v>
      </c>
      <c r="M11" s="5">
        <f t="shared" si="0"/>
        <v>4026484.5449140794</v>
      </c>
      <c r="N11" s="33">
        <f t="shared" si="10"/>
        <v>41.376155683089969</v>
      </c>
      <c r="O11" s="4"/>
      <c r="Q11" s="27" t="s">
        <v>48</v>
      </c>
      <c r="R11" s="29">
        <f t="shared" si="1"/>
        <v>97314.128836760545</v>
      </c>
      <c r="S11" s="29">
        <f t="shared" si="2"/>
        <v>480521.77988514776</v>
      </c>
      <c r="T11" s="35">
        <f t="shared" si="3"/>
        <v>41.376155683089969</v>
      </c>
      <c r="U11" s="42">
        <v>0.96005435016735896</v>
      </c>
      <c r="V11" s="43">
        <f t="shared" si="15"/>
        <v>3.9945649832641039E-2</v>
      </c>
      <c r="W11" s="29">
        <f t="shared" si="11"/>
        <v>461327.02512889821</v>
      </c>
      <c r="X11" s="29">
        <f t="shared" si="4"/>
        <v>3539066.2353659701</v>
      </c>
      <c r="Y11" s="35">
        <f t="shared" si="12"/>
        <v>36.367445073701191</v>
      </c>
      <c r="Z11" s="36">
        <f t="shared" si="13"/>
        <v>5.0087106093887783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1090</v>
      </c>
      <c r="E12" s="51">
        <v>3</v>
      </c>
      <c r="F12" s="3">
        <f t="shared" si="5"/>
        <v>2.7522935779816515E-3</v>
      </c>
      <c r="G12" s="2">
        <v>0.5</v>
      </c>
      <c r="H12" s="3">
        <f t="shared" si="6"/>
        <v>1.366742596810934E-2</v>
      </c>
      <c r="I12" s="3">
        <f t="shared" si="7"/>
        <v>0.98633257403189067</v>
      </c>
      <c r="J12" s="5">
        <f t="shared" si="14"/>
        <v>94894.583117298564</v>
      </c>
      <c r="K12" s="5">
        <f t="shared" si="8"/>
        <v>1296.9646895302765</v>
      </c>
      <c r="L12" s="5">
        <f t="shared" si="9"/>
        <v>471230.50386266719</v>
      </c>
      <c r="M12" s="5">
        <f t="shared" si="0"/>
        <v>3545962.7650289317</v>
      </c>
      <c r="N12" s="33">
        <f t="shared" si="10"/>
        <v>37.367388617385998</v>
      </c>
      <c r="O12" s="4"/>
      <c r="Q12" s="27" t="s">
        <v>50</v>
      </c>
      <c r="R12" s="29">
        <f t="shared" si="1"/>
        <v>94894.583117298564</v>
      </c>
      <c r="S12" s="29">
        <f t="shared" si="2"/>
        <v>471230.50386266719</v>
      </c>
      <c r="T12" s="35">
        <f t="shared" si="3"/>
        <v>37.367388617385998</v>
      </c>
      <c r="U12" s="42">
        <v>0.94127750867207383</v>
      </c>
      <c r="V12" s="43">
        <f t="shared" si="15"/>
        <v>5.8722491327926174E-2</v>
      </c>
      <c r="W12" s="29">
        <f t="shared" si="11"/>
        <v>443558.67468613741</v>
      </c>
      <c r="X12" s="29">
        <f t="shared" si="4"/>
        <v>3077739.2102370718</v>
      </c>
      <c r="Y12" s="35">
        <f t="shared" si="12"/>
        <v>32.433244439597765</v>
      </c>
      <c r="Z12" s="36">
        <f t="shared" si="13"/>
        <v>4.9341441777882338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1142</v>
      </c>
      <c r="E13" s="51">
        <v>11</v>
      </c>
      <c r="F13" s="3">
        <f t="shared" si="5"/>
        <v>9.6322241681260946E-3</v>
      </c>
      <c r="G13" s="2">
        <v>0.5</v>
      </c>
      <c r="H13" s="3">
        <f t="shared" si="6"/>
        <v>4.7028644719965797E-2</v>
      </c>
      <c r="I13" s="3">
        <f t="shared" si="7"/>
        <v>0.95297135528003418</v>
      </c>
      <c r="J13" s="5">
        <f t="shared" si="14"/>
        <v>93597.618427768291</v>
      </c>
      <c r="K13" s="5">
        <f t="shared" si="8"/>
        <v>4401.769143674439</v>
      </c>
      <c r="L13" s="5">
        <f t="shared" si="9"/>
        <v>456983.66927965538</v>
      </c>
      <c r="M13" s="5">
        <f t="shared" si="0"/>
        <v>3074732.2611662643</v>
      </c>
      <c r="N13" s="33">
        <f t="shared" si="10"/>
        <v>32.850539498920206</v>
      </c>
      <c r="O13" s="4"/>
      <c r="Q13" s="27" t="s">
        <v>52</v>
      </c>
      <c r="R13" s="29">
        <f t="shared" si="1"/>
        <v>93597.618427768291</v>
      </c>
      <c r="S13" s="29">
        <f t="shared" si="2"/>
        <v>456983.66927965538</v>
      </c>
      <c r="T13" s="35">
        <f t="shared" si="3"/>
        <v>32.850539498920206</v>
      </c>
      <c r="U13" s="42">
        <v>0.95386474178345915</v>
      </c>
      <c r="V13" s="43">
        <f t="shared" si="15"/>
        <v>4.6135258216540853E-2</v>
      </c>
      <c r="W13" s="29">
        <f t="shared" si="11"/>
        <v>435900.60969669616</v>
      </c>
      <c r="X13" s="29">
        <f t="shared" si="4"/>
        <v>2634180.5355509343</v>
      </c>
      <c r="Y13" s="35">
        <f t="shared" si="12"/>
        <v>28.143670531358655</v>
      </c>
      <c r="Z13" s="36">
        <f t="shared" si="13"/>
        <v>4.7068689675615509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1171</v>
      </c>
      <c r="E14" s="51">
        <v>6</v>
      </c>
      <c r="F14" s="3">
        <f t="shared" si="5"/>
        <v>5.1238257899231428E-3</v>
      </c>
      <c r="G14" s="2">
        <v>0.5</v>
      </c>
      <c r="H14" s="3">
        <f t="shared" si="6"/>
        <v>2.5295109612141653E-2</v>
      </c>
      <c r="I14" s="3">
        <f t="shared" si="7"/>
        <v>0.97470489038785835</v>
      </c>
      <c r="J14" s="5">
        <f t="shared" si="14"/>
        <v>89195.849284093856</v>
      </c>
      <c r="K14" s="5">
        <f t="shared" si="8"/>
        <v>2256.2187845892208</v>
      </c>
      <c r="L14" s="5">
        <f t="shared" si="9"/>
        <v>440338.6994589963</v>
      </c>
      <c r="M14" s="5">
        <f t="shared" si="0"/>
        <v>2617748.5918866089</v>
      </c>
      <c r="N14" s="33">
        <f t="shared" si="10"/>
        <v>29.348322964546597</v>
      </c>
      <c r="O14" s="4"/>
      <c r="Q14" s="27" t="s">
        <v>54</v>
      </c>
      <c r="R14" s="29">
        <f t="shared" si="1"/>
        <v>89195.849284093856</v>
      </c>
      <c r="S14" s="29">
        <f t="shared" si="2"/>
        <v>440338.6994589963</v>
      </c>
      <c r="T14" s="35">
        <f t="shared" si="3"/>
        <v>29.348322964546597</v>
      </c>
      <c r="U14" s="42">
        <v>0.94210046609890041</v>
      </c>
      <c r="V14" s="43">
        <f t="shared" si="15"/>
        <v>5.7899533901099587E-2</v>
      </c>
      <c r="W14" s="29">
        <f t="shared" si="11"/>
        <v>414843.29400170402</v>
      </c>
      <c r="X14" s="29">
        <f t="shared" si="4"/>
        <v>2198279.9258542382</v>
      </c>
      <c r="Y14" s="35">
        <f t="shared" si="12"/>
        <v>24.645540610893132</v>
      </c>
      <c r="Z14" s="36">
        <f t="shared" si="13"/>
        <v>4.7027823536534648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925</v>
      </c>
      <c r="E15" s="51">
        <v>7</v>
      </c>
      <c r="F15" s="3">
        <f t="shared" si="5"/>
        <v>7.5675675675675675E-3</v>
      </c>
      <c r="G15" s="2">
        <v>0.5</v>
      </c>
      <c r="H15" s="3">
        <f t="shared" si="6"/>
        <v>3.7135278514588858E-2</v>
      </c>
      <c r="I15" s="3">
        <f t="shared" si="7"/>
        <v>0.96286472148541113</v>
      </c>
      <c r="J15" s="5">
        <f t="shared" si="14"/>
        <v>86939.630499504638</v>
      </c>
      <c r="K15" s="5">
        <f t="shared" si="8"/>
        <v>3228.5273925545489</v>
      </c>
      <c r="L15" s="5">
        <f t="shared" si="9"/>
        <v>426626.83401613683</v>
      </c>
      <c r="M15" s="5">
        <f t="shared" si="0"/>
        <v>2177409.8924276126</v>
      </c>
      <c r="N15" s="33">
        <f t="shared" si="10"/>
        <v>25.045078750823755</v>
      </c>
      <c r="O15" s="4"/>
      <c r="Q15" s="27" t="s">
        <v>56</v>
      </c>
      <c r="R15" s="29">
        <f t="shared" si="1"/>
        <v>86939.630499504638</v>
      </c>
      <c r="S15" s="29">
        <f t="shared" si="2"/>
        <v>426626.83401613683</v>
      </c>
      <c r="T15" s="35">
        <f t="shared" si="3"/>
        <v>25.045078750823755</v>
      </c>
      <c r="U15" s="42">
        <v>0.91645683631107144</v>
      </c>
      <c r="V15" s="43">
        <f t="shared" si="15"/>
        <v>8.3543163688928557E-2</v>
      </c>
      <c r="W15" s="29">
        <f t="shared" si="11"/>
        <v>390985.07858783734</v>
      </c>
      <c r="X15" s="29">
        <f t="shared" si="4"/>
        <v>1783436.6318525344</v>
      </c>
      <c r="Y15" s="35">
        <f t="shared" si="12"/>
        <v>20.513505999576292</v>
      </c>
      <c r="Z15" s="36">
        <f t="shared" si="13"/>
        <v>4.5315727512474631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661</v>
      </c>
      <c r="E16" s="51">
        <v>12</v>
      </c>
      <c r="F16" s="3">
        <f t="shared" si="5"/>
        <v>1.8154311649016642E-2</v>
      </c>
      <c r="G16" s="2">
        <v>0.5</v>
      </c>
      <c r="H16" s="3">
        <f t="shared" si="6"/>
        <v>8.6830680173661356E-2</v>
      </c>
      <c r="I16" s="3">
        <f t="shared" si="7"/>
        <v>0.91316931982633864</v>
      </c>
      <c r="J16" s="5">
        <f t="shared" si="14"/>
        <v>83711.10310695009</v>
      </c>
      <c r="K16" s="5">
        <f t="shared" si="8"/>
        <v>7268.6920208639731</v>
      </c>
      <c r="L16" s="5">
        <f t="shared" si="9"/>
        <v>400383.78548259044</v>
      </c>
      <c r="M16" s="5">
        <f t="shared" si="0"/>
        <v>1750783.0584114757</v>
      </c>
      <c r="N16" s="33">
        <f t="shared" si="10"/>
        <v>20.914585920277013</v>
      </c>
      <c r="O16" s="4"/>
      <c r="Q16" s="27" t="s">
        <v>58</v>
      </c>
      <c r="R16" s="29">
        <f t="shared" si="1"/>
        <v>83711.10310695009</v>
      </c>
      <c r="S16" s="29">
        <f t="shared" si="2"/>
        <v>400383.78548259044</v>
      </c>
      <c r="T16" s="35">
        <f t="shared" si="3"/>
        <v>20.914585920277013</v>
      </c>
      <c r="U16" s="42">
        <v>0.8859396016463057</v>
      </c>
      <c r="V16" s="43">
        <f t="shared" si="15"/>
        <v>0.1140603983536943</v>
      </c>
      <c r="W16" s="29">
        <f t="shared" si="11"/>
        <v>354715.85141608608</v>
      </c>
      <c r="X16" s="29">
        <f t="shared" si="4"/>
        <v>1392451.5532646971</v>
      </c>
      <c r="Y16" s="35">
        <f t="shared" si="12"/>
        <v>16.634012712575153</v>
      </c>
      <c r="Z16" s="36">
        <f t="shared" si="13"/>
        <v>4.2805732077018597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550</v>
      </c>
      <c r="E17" s="51">
        <v>11</v>
      </c>
      <c r="F17" s="3">
        <f t="shared" si="5"/>
        <v>0.02</v>
      </c>
      <c r="G17" s="2">
        <v>0.5</v>
      </c>
      <c r="H17" s="3">
        <f t="shared" si="6"/>
        <v>9.5238095238095233E-2</v>
      </c>
      <c r="I17" s="3">
        <f t="shared" si="7"/>
        <v>0.90476190476190477</v>
      </c>
      <c r="J17" s="5">
        <f t="shared" si="14"/>
        <v>76442.411086086111</v>
      </c>
      <c r="K17" s="5">
        <f t="shared" si="8"/>
        <v>7280.2296272462963</v>
      </c>
      <c r="L17" s="5">
        <f t="shared" si="9"/>
        <v>364011.48136231478</v>
      </c>
      <c r="M17" s="5">
        <f t="shared" si="0"/>
        <v>1350399.2729288852</v>
      </c>
      <c r="N17" s="33">
        <f t="shared" si="10"/>
        <v>17.665576657545827</v>
      </c>
      <c r="O17" s="4"/>
      <c r="Q17" s="27" t="s">
        <v>60</v>
      </c>
      <c r="R17" s="29">
        <f t="shared" si="1"/>
        <v>76442.411086086111</v>
      </c>
      <c r="S17" s="29">
        <f t="shared" si="2"/>
        <v>364011.48136231478</v>
      </c>
      <c r="T17" s="35">
        <f t="shared" si="3"/>
        <v>17.665576657545827</v>
      </c>
      <c r="U17" s="42">
        <v>0.85631920960893304</v>
      </c>
      <c r="V17" s="43">
        <f t="shared" si="15"/>
        <v>0.14368079039106696</v>
      </c>
      <c r="W17" s="29">
        <f t="shared" si="11"/>
        <v>311710.02400875423</v>
      </c>
      <c r="X17" s="29">
        <f t="shared" si="4"/>
        <v>1037735.701848611</v>
      </c>
      <c r="Y17" s="35">
        <f t="shared" si="12"/>
        <v>13.575392077572728</v>
      </c>
      <c r="Z17" s="36">
        <f t="shared" si="13"/>
        <v>4.0901845799730996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387</v>
      </c>
      <c r="E18" s="51">
        <v>11</v>
      </c>
      <c r="F18" s="3">
        <f t="shared" si="5"/>
        <v>2.8423772609819122E-2</v>
      </c>
      <c r="G18" s="2">
        <v>0.5</v>
      </c>
      <c r="H18" s="3">
        <f t="shared" si="6"/>
        <v>0.13268998793727382</v>
      </c>
      <c r="I18" s="3">
        <f t="shared" si="7"/>
        <v>0.86731001206272618</v>
      </c>
      <c r="J18" s="5">
        <f t="shared" si="14"/>
        <v>69162.181458839812</v>
      </c>
      <c r="K18" s="5">
        <f t="shared" si="8"/>
        <v>9177.1290234889984</v>
      </c>
      <c r="L18" s="5">
        <f t="shared" si="9"/>
        <v>322868.08473547659</v>
      </c>
      <c r="M18" s="5">
        <f t="shared" si="0"/>
        <v>986387.79156657052</v>
      </c>
      <c r="N18" s="33">
        <f t="shared" si="10"/>
        <v>14.261953147813813</v>
      </c>
      <c r="O18" s="4"/>
      <c r="Q18" s="27" t="s">
        <v>62</v>
      </c>
      <c r="R18" s="29">
        <f t="shared" si="1"/>
        <v>69162.181458839812</v>
      </c>
      <c r="S18" s="29">
        <f t="shared" si="2"/>
        <v>322868.08473547659</v>
      </c>
      <c r="T18" s="35">
        <f t="shared" si="3"/>
        <v>14.261953147813813</v>
      </c>
      <c r="U18" s="42">
        <v>0.77613843304153718</v>
      </c>
      <c r="V18" s="43">
        <f t="shared" si="15"/>
        <v>0.22386156695846282</v>
      </c>
      <c r="W18" s="29">
        <f t="shared" si="11"/>
        <v>250590.32936571504</v>
      </c>
      <c r="X18" s="29">
        <f t="shared" si="4"/>
        <v>726025.67783985671</v>
      </c>
      <c r="Y18" s="35">
        <f t="shared" si="12"/>
        <v>10.497437508849156</v>
      </c>
      <c r="Z18" s="36">
        <f t="shared" si="13"/>
        <v>3.7645156389646566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237</v>
      </c>
      <c r="E19" s="51">
        <v>10</v>
      </c>
      <c r="F19" s="3">
        <f t="shared" si="5"/>
        <v>4.2194092827004218E-2</v>
      </c>
      <c r="G19" s="2">
        <v>0.5</v>
      </c>
      <c r="H19" s="3">
        <f t="shared" si="6"/>
        <v>0.19083969465648853</v>
      </c>
      <c r="I19" s="3">
        <f t="shared" si="7"/>
        <v>0.80916030534351147</v>
      </c>
      <c r="J19" s="5">
        <f t="shared" si="14"/>
        <v>59985.052435350815</v>
      </c>
      <c r="K19" s="5">
        <f t="shared" si="8"/>
        <v>11447.529090715803</v>
      </c>
      <c r="L19" s="5">
        <f t="shared" si="9"/>
        <v>271306.43944996456</v>
      </c>
      <c r="M19" s="5">
        <f t="shared" si="0"/>
        <v>663519.70683109399</v>
      </c>
      <c r="N19" s="33">
        <f t="shared" si="10"/>
        <v>11.061417468063491</v>
      </c>
      <c r="O19" s="4"/>
      <c r="Q19" s="27" t="s">
        <v>64</v>
      </c>
      <c r="R19" s="29">
        <f t="shared" si="1"/>
        <v>59985.052435350815</v>
      </c>
      <c r="S19" s="29">
        <f t="shared" si="2"/>
        <v>271306.43944996456</v>
      </c>
      <c r="T19" s="35">
        <f t="shared" si="3"/>
        <v>11.061417468063491</v>
      </c>
      <c r="U19" s="42">
        <v>0.73716277889453141</v>
      </c>
      <c r="V19" s="43">
        <f t="shared" si="15"/>
        <v>0.26283722110546859</v>
      </c>
      <c r="W19" s="29">
        <f t="shared" si="11"/>
        <v>199997.00883691679</v>
      </c>
      <c r="X19" s="29">
        <f t="shared" si="4"/>
        <v>475435.34847414168</v>
      </c>
      <c r="Y19" s="35">
        <f t="shared" si="12"/>
        <v>7.9258970222047314</v>
      </c>
      <c r="Z19" s="36">
        <f t="shared" si="13"/>
        <v>3.1355204458587593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135</v>
      </c>
      <c r="E20" s="51">
        <v>8</v>
      </c>
      <c r="F20" s="3">
        <f t="shared" si="5"/>
        <v>5.9259259259259262E-2</v>
      </c>
      <c r="G20" s="2">
        <v>0.5</v>
      </c>
      <c r="H20" s="3">
        <f t="shared" si="6"/>
        <v>0.25806451612903225</v>
      </c>
      <c r="I20" s="3">
        <f t="shared" si="7"/>
        <v>0.74193548387096775</v>
      </c>
      <c r="J20" s="5">
        <f t="shared" si="14"/>
        <v>48537.52334463501</v>
      </c>
      <c r="K20" s="5">
        <f t="shared" si="8"/>
        <v>12525.812476034842</v>
      </c>
      <c r="L20" s="5">
        <f t="shared" si="9"/>
        <v>211373.08553308796</v>
      </c>
      <c r="M20" s="5">
        <f t="shared" si="0"/>
        <v>392213.26738112944</v>
      </c>
      <c r="N20" s="33">
        <f t="shared" si="10"/>
        <v>8.0806197010973335</v>
      </c>
      <c r="O20" s="4"/>
      <c r="Q20" s="27" t="s">
        <v>66</v>
      </c>
      <c r="R20" s="29">
        <f t="shared" si="1"/>
        <v>48537.52334463501</v>
      </c>
      <c r="S20" s="29">
        <f t="shared" si="2"/>
        <v>211373.08553308796</v>
      </c>
      <c r="T20" s="35">
        <f t="shared" si="3"/>
        <v>8.0806197010973335</v>
      </c>
      <c r="U20" s="42">
        <v>0.7271372759570951</v>
      </c>
      <c r="V20" s="43">
        <f t="shared" si="15"/>
        <v>0.2728627240429049</v>
      </c>
      <c r="W20" s="29">
        <f t="shared" si="11"/>
        <v>153697.24962517564</v>
      </c>
      <c r="X20" s="29">
        <f t="shared" si="4"/>
        <v>275438.33963722491</v>
      </c>
      <c r="Y20" s="35">
        <f t="shared" si="12"/>
        <v>5.6747505982434907</v>
      </c>
      <c r="Z20" s="36">
        <f t="shared" si="13"/>
        <v>2.4058691028538428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63</v>
      </c>
      <c r="E21" s="51">
        <v>11</v>
      </c>
      <c r="F21" s="3">
        <f t="shared" si="5"/>
        <v>0.17460317460317459</v>
      </c>
      <c r="G21" s="2">
        <v>0.5</v>
      </c>
      <c r="H21" s="3">
        <f t="shared" si="6"/>
        <v>0.60773480662983426</v>
      </c>
      <c r="I21" s="3">
        <f t="shared" si="7"/>
        <v>0.39226519337016574</v>
      </c>
      <c r="J21" s="5">
        <f t="shared" si="14"/>
        <v>36011.710868600167</v>
      </c>
      <c r="K21" s="5">
        <f t="shared" si="8"/>
        <v>21885.570141138222</v>
      </c>
      <c r="L21" s="5">
        <f t="shared" si="9"/>
        <v>125344.62899015527</v>
      </c>
      <c r="M21" s="5">
        <f>L21+M22</f>
        <v>180840.18184804148</v>
      </c>
      <c r="N21" s="33">
        <f t="shared" si="10"/>
        <v>5.0217048145224936</v>
      </c>
      <c r="O21" s="4"/>
      <c r="Q21" s="27" t="s">
        <v>68</v>
      </c>
      <c r="R21" s="29">
        <f t="shared" si="1"/>
        <v>36011.710868600167</v>
      </c>
      <c r="S21" s="29">
        <f t="shared" si="2"/>
        <v>125344.62899015527</v>
      </c>
      <c r="T21" s="35">
        <f t="shared" si="3"/>
        <v>5.0217048145224936</v>
      </c>
      <c r="U21" s="42">
        <v>0.68635947845240242</v>
      </c>
      <c r="V21" s="43">
        <f t="shared" si="15"/>
        <v>0.31364052154759758</v>
      </c>
      <c r="W21" s="29">
        <f t="shared" si="11"/>
        <v>86031.474180492849</v>
      </c>
      <c r="X21" s="29">
        <f>X22+W21</f>
        <v>121741.0900120493</v>
      </c>
      <c r="Y21" s="35">
        <f t="shared" si="12"/>
        <v>3.3805972300582781</v>
      </c>
      <c r="Z21" s="36">
        <f t="shared" si="13"/>
        <v>1.6411075844642156</v>
      </c>
    </row>
    <row r="22" spans="1:26" s="2" customFormat="1" x14ac:dyDescent="0.25">
      <c r="A22" s="12">
        <v>19</v>
      </c>
      <c r="B22" s="13" t="s">
        <v>69</v>
      </c>
      <c r="C22" s="12"/>
      <c r="D22">
        <v>55</v>
      </c>
      <c r="E22" s="51">
        <v>14</v>
      </c>
      <c r="F22" s="17">
        <f t="shared" si="5"/>
        <v>0.25454545454545452</v>
      </c>
      <c r="G22" s="12"/>
      <c r="H22" s="17">
        <v>1</v>
      </c>
      <c r="I22" s="17">
        <f t="shared" si="7"/>
        <v>0</v>
      </c>
      <c r="J22" s="21">
        <f t="shared" si="14"/>
        <v>14126.140727461943</v>
      </c>
      <c r="K22" s="21">
        <f t="shared" si="8"/>
        <v>14126.140727461943</v>
      </c>
      <c r="L22" s="21">
        <f>K22/F22</f>
        <v>55495.552857886214</v>
      </c>
      <c r="M22" s="21">
        <f>L22</f>
        <v>55495.552857886214</v>
      </c>
      <c r="N22" s="34">
        <f t="shared" si="10"/>
        <v>3.9285714285714293</v>
      </c>
      <c r="O22" s="4"/>
      <c r="Q22" s="30" t="s">
        <v>69</v>
      </c>
      <c r="R22" s="31">
        <f t="shared" si="1"/>
        <v>14126.140727461943</v>
      </c>
      <c r="S22" s="31">
        <f t="shared" si="2"/>
        <v>55495.552857886214</v>
      </c>
      <c r="T22" s="38">
        <f t="shared" si="3"/>
        <v>3.9285714285714293</v>
      </c>
      <c r="U22" s="44">
        <v>0.64346806172022719</v>
      </c>
      <c r="V22" s="45">
        <f t="shared" si="15"/>
        <v>0.35653193827977281</v>
      </c>
      <c r="W22" s="31">
        <f t="shared" si="11"/>
        <v>35709.615831556453</v>
      </c>
      <c r="X22" s="31">
        <f>W22</f>
        <v>35709.615831556453</v>
      </c>
      <c r="Y22" s="38">
        <f t="shared" si="12"/>
        <v>2.5279102424723212</v>
      </c>
      <c r="Z22" s="37">
        <f t="shared" si="13"/>
        <v>1.4006611860991081</v>
      </c>
    </row>
    <row r="23" spans="1:26" s="2" customFormat="1" ht="13.2" x14ac:dyDescent="0.25">
      <c r="B23" s="2" t="s">
        <v>70</v>
      </c>
      <c r="D23" s="25">
        <f>SUM(D4:D22)</f>
        <v>12742</v>
      </c>
      <c r="E23" s="25">
        <f>SUM(E4:E22)</f>
        <v>114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>
        <v>122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7542365.8917061314</v>
      </c>
      <c r="N29" s="32">
        <f>M29/J29</f>
        <v>75.423658917061317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75.423658917061317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6738001.3471980439</v>
      </c>
      <c r="Y29" s="40">
        <f>X29/R29</f>
        <v>67.380013471980433</v>
      </c>
      <c r="Z29" s="36">
        <f>T29-Y29</f>
        <v>8.0436454450808839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576</v>
      </c>
      <c r="E30" s="51">
        <v>1</v>
      </c>
      <c r="F30" s="3">
        <f t="shared" ref="F30:F47" si="21">E30/D30</f>
        <v>1.736111111111111E-3</v>
      </c>
      <c r="G30" s="2">
        <v>0.4</v>
      </c>
      <c r="H30" s="3">
        <f t="shared" ref="H30:H46" si="22">C30*F30/(1+(1-G30)*C30*F30)</f>
        <v>6.9156293222683261E-3</v>
      </c>
      <c r="I30" s="3">
        <f t="shared" ref="I30:I47" si="23">1-H30</f>
        <v>0.9930843706777317</v>
      </c>
      <c r="J30" s="5">
        <f>I29*J29</f>
        <v>100000</v>
      </c>
      <c r="K30" s="5">
        <f t="shared" ref="K30:K47" si="24">J30*H30</f>
        <v>691.56293222683257</v>
      </c>
      <c r="L30" s="5">
        <f t="shared" ref="L30:L46" si="25">C30*(J31+G30*K30)</f>
        <v>398340.24896265561</v>
      </c>
      <c r="M30" s="5">
        <f t="shared" si="16"/>
        <v>7442365.8917061314</v>
      </c>
      <c r="N30" s="33">
        <f t="shared" ref="N30:N47" si="26">M30/J30</f>
        <v>74.423658917061317</v>
      </c>
      <c r="O30" s="4"/>
      <c r="Q30" s="27" t="s">
        <v>36</v>
      </c>
      <c r="R30" s="29">
        <f t="shared" si="17"/>
        <v>100000</v>
      </c>
      <c r="S30" s="29">
        <f t="shared" si="18"/>
        <v>398340.24896265561</v>
      </c>
      <c r="T30" s="35">
        <f t="shared" si="19"/>
        <v>74.423658917061317</v>
      </c>
      <c r="U30" s="42">
        <v>0.95864674002964168</v>
      </c>
      <c r="V30" s="43">
        <f>1-U30</f>
        <v>4.1353259970358325E-2</v>
      </c>
      <c r="W30" s="29">
        <f t="shared" ref="W30:W47" si="27">S30*U30</f>
        <v>381867.58109064563</v>
      </c>
      <c r="X30" s="29">
        <f t="shared" si="20"/>
        <v>6642136.6731950799</v>
      </c>
      <c r="Y30" s="35">
        <f t="shared" ref="Y30:Y47" si="28">X30/R30</f>
        <v>66.421366731950798</v>
      </c>
      <c r="Z30" s="36">
        <f t="shared" ref="Z30:Z47" si="29">T30-Y30</f>
        <v>8.0022921851105195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746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99308.437067773164</v>
      </c>
      <c r="K31" s="5">
        <f t="shared" si="24"/>
        <v>0</v>
      </c>
      <c r="L31" s="5">
        <f t="shared" si="25"/>
        <v>496542.18533886585</v>
      </c>
      <c r="M31" s="5">
        <f t="shared" si="16"/>
        <v>7044025.6427434757</v>
      </c>
      <c r="N31" s="33">
        <f t="shared" si="26"/>
        <v>70.930787461051992</v>
      </c>
      <c r="O31" s="4"/>
      <c r="Q31" s="27" t="s">
        <v>38</v>
      </c>
      <c r="R31" s="29">
        <f t="shared" si="17"/>
        <v>99308.437067773164</v>
      </c>
      <c r="S31" s="29">
        <f t="shared" si="18"/>
        <v>496542.18533886585</v>
      </c>
      <c r="T31" s="35">
        <f t="shared" si="19"/>
        <v>70.930787461051992</v>
      </c>
      <c r="U31" s="42">
        <v>0.95864674002964168</v>
      </c>
      <c r="V31" s="43">
        <f>1-U31</f>
        <v>4.1353259970358325E-2</v>
      </c>
      <c r="W31" s="29">
        <f t="shared" si="27"/>
        <v>476008.54726229789</v>
      </c>
      <c r="X31" s="29">
        <f t="shared" si="20"/>
        <v>6260269.092104434</v>
      </c>
      <c r="Y31" s="35">
        <f t="shared" si="28"/>
        <v>63.038642807681143</v>
      </c>
      <c r="Z31" s="36">
        <f t="shared" si="29"/>
        <v>7.892144653370849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750</v>
      </c>
      <c r="E32" s="51">
        <v>1</v>
      </c>
      <c r="F32" s="3">
        <f t="shared" si="21"/>
        <v>1.3333333333333333E-3</v>
      </c>
      <c r="G32" s="2">
        <v>0.5</v>
      </c>
      <c r="H32" s="3">
        <f t="shared" si="22"/>
        <v>6.6445182724252485E-3</v>
      </c>
      <c r="I32" s="3">
        <f t="shared" si="23"/>
        <v>0.99335548172757471</v>
      </c>
      <c r="J32" s="5">
        <f t="shared" si="30"/>
        <v>99308.437067773164</v>
      </c>
      <c r="K32" s="5">
        <f t="shared" si="24"/>
        <v>659.85672470281168</v>
      </c>
      <c r="L32" s="5">
        <f t="shared" si="25"/>
        <v>494892.54352710879</v>
      </c>
      <c r="M32" s="5">
        <f t="shared" si="16"/>
        <v>6547483.4574046098</v>
      </c>
      <c r="N32" s="33">
        <f t="shared" si="26"/>
        <v>65.930787461051992</v>
      </c>
      <c r="O32" s="4"/>
      <c r="Q32" s="27" t="s">
        <v>40</v>
      </c>
      <c r="R32" s="29">
        <f t="shared" si="17"/>
        <v>99308.437067773164</v>
      </c>
      <c r="S32" s="29">
        <f t="shared" si="18"/>
        <v>494892.54352710879</v>
      </c>
      <c r="T32" s="35">
        <f t="shared" si="19"/>
        <v>65.930787461051992</v>
      </c>
      <c r="U32" s="42">
        <v>0.95864674002964168</v>
      </c>
      <c r="V32" s="43">
        <f>1-U32</f>
        <v>4.1353259970358325E-2</v>
      </c>
      <c r="W32" s="29">
        <f t="shared" si="27"/>
        <v>474427.1235172404</v>
      </c>
      <c r="X32" s="29">
        <f t="shared" si="20"/>
        <v>5784260.5448421361</v>
      </c>
      <c r="Y32" s="35">
        <f t="shared" si="28"/>
        <v>58.245409107532929</v>
      </c>
      <c r="Z32" s="36">
        <f t="shared" si="29"/>
        <v>7.685378353519063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918</v>
      </c>
      <c r="E33" s="51">
        <v>1</v>
      </c>
      <c r="F33" s="3">
        <f t="shared" si="21"/>
        <v>1.0893246187363835E-3</v>
      </c>
      <c r="G33" s="2">
        <v>0.5</v>
      </c>
      <c r="H33" s="3">
        <f t="shared" si="22"/>
        <v>5.4318305268875608E-3</v>
      </c>
      <c r="I33" s="3">
        <f t="shared" si="23"/>
        <v>0.99456816947311244</v>
      </c>
      <c r="J33" s="5">
        <f t="shared" si="30"/>
        <v>98648.580343070353</v>
      </c>
      <c r="K33" s="5">
        <f t="shared" si="24"/>
        <v>535.84237014160976</v>
      </c>
      <c r="L33" s="5">
        <f t="shared" si="25"/>
        <v>491903.29578999779</v>
      </c>
      <c r="M33" s="5">
        <f t="shared" si="16"/>
        <v>6052590.9138775012</v>
      </c>
      <c r="N33" s="33">
        <f t="shared" si="26"/>
        <v>61.355073664804848</v>
      </c>
      <c r="O33" s="4"/>
      <c r="Q33" s="27" t="s">
        <v>42</v>
      </c>
      <c r="R33" s="29">
        <f t="shared" si="17"/>
        <v>98648.580343070353</v>
      </c>
      <c r="S33" s="29">
        <f t="shared" si="18"/>
        <v>491903.29578999779</v>
      </c>
      <c r="T33" s="35">
        <f t="shared" si="19"/>
        <v>61.355073664804848</v>
      </c>
      <c r="U33" s="42">
        <v>0.95864674002964168</v>
      </c>
      <c r="V33" s="43">
        <f>1-U33</f>
        <v>4.1353259970358325E-2</v>
      </c>
      <c r="W33" s="29">
        <f t="shared" si="27"/>
        <v>471561.49091891793</v>
      </c>
      <c r="X33" s="29">
        <f t="shared" si="20"/>
        <v>5309833.4213248957</v>
      </c>
      <c r="Y33" s="35">
        <f t="shared" si="28"/>
        <v>53.825745924157026</v>
      </c>
      <c r="Z33" s="36">
        <f t="shared" si="29"/>
        <v>7.5293277406478225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1006</v>
      </c>
      <c r="E34" s="51">
        <v>1</v>
      </c>
      <c r="F34" s="3">
        <f t="shared" si="21"/>
        <v>9.9403578528827028E-4</v>
      </c>
      <c r="G34" s="2">
        <v>0.5</v>
      </c>
      <c r="H34" s="3">
        <f t="shared" si="22"/>
        <v>4.9578582052553291E-3</v>
      </c>
      <c r="I34" s="3">
        <f t="shared" si="23"/>
        <v>0.99504214179474471</v>
      </c>
      <c r="J34" s="5">
        <f t="shared" si="30"/>
        <v>98112.73797292875</v>
      </c>
      <c r="K34" s="5">
        <f t="shared" si="24"/>
        <v>486.42904299915091</v>
      </c>
      <c r="L34" s="5">
        <f t="shared" si="25"/>
        <v>489347.61725714582</v>
      </c>
      <c r="M34" s="5">
        <f t="shared" si="16"/>
        <v>5560687.6180875031</v>
      </c>
      <c r="N34" s="33">
        <f t="shared" si="26"/>
        <v>56.676510440691267</v>
      </c>
      <c r="O34" s="4"/>
      <c r="Q34" s="27" t="s">
        <v>44</v>
      </c>
      <c r="R34" s="29">
        <f t="shared" si="17"/>
        <v>98112.73797292875</v>
      </c>
      <c r="S34" s="29">
        <f t="shared" si="18"/>
        <v>489347.61725714582</v>
      </c>
      <c r="T34" s="35">
        <f t="shared" si="19"/>
        <v>56.676510440691267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474266.03001087502</v>
      </c>
      <c r="X34" s="29">
        <f t="shared" si="20"/>
        <v>4838271.9304059781</v>
      </c>
      <c r="Y34" s="35">
        <f t="shared" si="28"/>
        <v>49.313392229874914</v>
      </c>
      <c r="Z34" s="36">
        <f t="shared" si="29"/>
        <v>7.3631182108163529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895</v>
      </c>
      <c r="E35" s="51">
        <v>1</v>
      </c>
      <c r="F35" s="3">
        <f t="shared" si="21"/>
        <v>1.1173184357541898E-3</v>
      </c>
      <c r="G35" s="2">
        <v>0.5</v>
      </c>
      <c r="H35" s="3">
        <f t="shared" si="22"/>
        <v>5.5710306406685228E-3</v>
      </c>
      <c r="I35" s="3">
        <f t="shared" si="23"/>
        <v>0.99442896935933145</v>
      </c>
      <c r="J35" s="5">
        <f t="shared" si="30"/>
        <v>97626.308929929597</v>
      </c>
      <c r="K35" s="5">
        <f t="shared" si="24"/>
        <v>543.87915838400886</v>
      </c>
      <c r="L35" s="5">
        <f t="shared" si="25"/>
        <v>486771.84675368801</v>
      </c>
      <c r="M35" s="5">
        <f t="shared" si="16"/>
        <v>5071340.000830357</v>
      </c>
      <c r="N35" s="33">
        <f t="shared" si="26"/>
        <v>51.946448210699693</v>
      </c>
      <c r="O35" s="4"/>
      <c r="Q35" s="27" t="s">
        <v>46</v>
      </c>
      <c r="R35" s="29">
        <f t="shared" si="17"/>
        <v>97626.308929929597</v>
      </c>
      <c r="S35" s="29">
        <f t="shared" si="18"/>
        <v>486771.84675368801</v>
      </c>
      <c r="T35" s="35">
        <f t="shared" si="19"/>
        <v>51.946448210699693</v>
      </c>
      <c r="U35" s="42">
        <v>0.96192878092594225</v>
      </c>
      <c r="V35" s="43">
        <f t="shared" si="31"/>
        <v>3.8071219074057749E-2</v>
      </c>
      <c r="W35" s="29">
        <f t="shared" si="27"/>
        <v>468239.84913684468</v>
      </c>
      <c r="X35" s="29">
        <f t="shared" si="20"/>
        <v>4364005.9003951028</v>
      </c>
      <c r="Y35" s="35">
        <f t="shared" si="28"/>
        <v>44.701125631281712</v>
      </c>
      <c r="Z35" s="36">
        <f t="shared" si="29"/>
        <v>7.2453225794179801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935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97082.42977154559</v>
      </c>
      <c r="K36" s="5">
        <f t="shared" si="24"/>
        <v>0</v>
      </c>
      <c r="L36" s="5">
        <f t="shared" si="25"/>
        <v>485412.14885772794</v>
      </c>
      <c r="M36" s="5">
        <f t="shared" si="16"/>
        <v>4584568.1540766694</v>
      </c>
      <c r="N36" s="33">
        <f t="shared" si="26"/>
        <v>47.223459125045352</v>
      </c>
      <c r="O36" s="4"/>
      <c r="Q36" s="27" t="s">
        <v>48</v>
      </c>
      <c r="R36" s="29">
        <f t="shared" si="17"/>
        <v>97082.42977154559</v>
      </c>
      <c r="S36" s="29">
        <f t="shared" si="18"/>
        <v>485412.14885772794</v>
      </c>
      <c r="T36" s="35">
        <f t="shared" si="19"/>
        <v>47.223459125045352</v>
      </c>
      <c r="U36" s="42">
        <v>0.95558309086652893</v>
      </c>
      <c r="V36" s="43">
        <f t="shared" si="31"/>
        <v>4.4416909133471072E-2</v>
      </c>
      <c r="W36" s="29">
        <f t="shared" si="27"/>
        <v>463851.64154963131</v>
      </c>
      <c r="X36" s="29">
        <f t="shared" si="20"/>
        <v>3895766.0512582585</v>
      </c>
      <c r="Y36" s="35">
        <f t="shared" si="28"/>
        <v>40.128435808887112</v>
      </c>
      <c r="Z36" s="36">
        <f t="shared" si="29"/>
        <v>7.0950233161582403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1052</v>
      </c>
      <c r="E37" s="51">
        <v>3</v>
      </c>
      <c r="F37" s="3">
        <f t="shared" si="21"/>
        <v>2.8517110266159697E-3</v>
      </c>
      <c r="G37" s="2">
        <v>0.5</v>
      </c>
      <c r="H37" s="3">
        <f t="shared" si="22"/>
        <v>1.4157621519584711E-2</v>
      </c>
      <c r="I37" s="3">
        <f t="shared" si="23"/>
        <v>0.98584237848041534</v>
      </c>
      <c r="J37" s="5">
        <f t="shared" si="30"/>
        <v>97082.42977154559</v>
      </c>
      <c r="K37" s="5">
        <f t="shared" si="24"/>
        <v>1374.4562969072053</v>
      </c>
      <c r="L37" s="5">
        <f t="shared" si="25"/>
        <v>481976.00811545999</v>
      </c>
      <c r="M37" s="5">
        <f t="shared" si="16"/>
        <v>4099156.0052189417</v>
      </c>
      <c r="N37" s="33">
        <f t="shared" si="26"/>
        <v>42.223459125045359</v>
      </c>
      <c r="O37" s="4"/>
      <c r="Q37" s="27" t="s">
        <v>50</v>
      </c>
      <c r="R37" s="29">
        <f t="shared" si="17"/>
        <v>97082.42977154559</v>
      </c>
      <c r="S37" s="29">
        <f t="shared" si="18"/>
        <v>481976.00811545999</v>
      </c>
      <c r="T37" s="35">
        <f t="shared" si="19"/>
        <v>42.223459125045359</v>
      </c>
      <c r="U37" s="42">
        <v>0.95343645724036619</v>
      </c>
      <c r="V37" s="43">
        <f t="shared" si="31"/>
        <v>4.6563542759633814E-2</v>
      </c>
      <c r="W37" s="29">
        <f t="shared" si="27"/>
        <v>459533.49765245814</v>
      </c>
      <c r="X37" s="29">
        <f t="shared" si="20"/>
        <v>3431914.409708627</v>
      </c>
      <c r="Y37" s="35">
        <f t="shared" si="28"/>
        <v>35.350520354554469</v>
      </c>
      <c r="Z37" s="36">
        <f t="shared" si="29"/>
        <v>6.8729387704908902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1132</v>
      </c>
      <c r="E38" s="51">
        <v>3</v>
      </c>
      <c r="F38" s="3">
        <f t="shared" si="21"/>
        <v>2.6501766784452299E-3</v>
      </c>
      <c r="G38" s="2">
        <v>0.5</v>
      </c>
      <c r="H38" s="3">
        <f t="shared" si="22"/>
        <v>1.3163668275559455E-2</v>
      </c>
      <c r="I38" s="3">
        <f t="shared" si="23"/>
        <v>0.98683633172444052</v>
      </c>
      <c r="J38" s="5">
        <f t="shared" si="30"/>
        <v>95707.973474638391</v>
      </c>
      <c r="K38" s="5">
        <f t="shared" si="24"/>
        <v>1259.8680141461832</v>
      </c>
      <c r="L38" s="5">
        <f t="shared" si="25"/>
        <v>475390.19733782654</v>
      </c>
      <c r="M38" s="5">
        <f t="shared" si="16"/>
        <v>3617179.9971034816</v>
      </c>
      <c r="N38" s="33">
        <f t="shared" si="26"/>
        <v>37.793925268535709</v>
      </c>
      <c r="O38" s="4"/>
      <c r="Q38" s="27" t="s">
        <v>52</v>
      </c>
      <c r="R38" s="29">
        <f t="shared" si="17"/>
        <v>95707.973474638391</v>
      </c>
      <c r="S38" s="29">
        <f t="shared" si="18"/>
        <v>475390.19733782654</v>
      </c>
      <c r="T38" s="35">
        <f t="shared" si="19"/>
        <v>37.793925268535709</v>
      </c>
      <c r="U38" s="42">
        <v>0.93748024841036759</v>
      </c>
      <c r="V38" s="43">
        <f t="shared" si="31"/>
        <v>6.2519751589632411E-2</v>
      </c>
      <c r="W38" s="29">
        <f t="shared" si="27"/>
        <v>445668.92029211932</v>
      </c>
      <c r="X38" s="29">
        <f t="shared" si="20"/>
        <v>2972380.912056169</v>
      </c>
      <c r="Y38" s="35">
        <f t="shared" si="28"/>
        <v>31.056774102983372</v>
      </c>
      <c r="Z38" s="36">
        <f t="shared" si="29"/>
        <v>6.7371511655523371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1182</v>
      </c>
      <c r="E39" s="51">
        <v>1</v>
      </c>
      <c r="F39" s="3">
        <f t="shared" si="21"/>
        <v>8.4602368866328254E-4</v>
      </c>
      <c r="G39" s="2">
        <v>0.5</v>
      </c>
      <c r="H39" s="3">
        <f t="shared" si="22"/>
        <v>4.2211903756859438E-3</v>
      </c>
      <c r="I39" s="3">
        <f t="shared" si="23"/>
        <v>0.99577880962431409</v>
      </c>
      <c r="J39" s="5">
        <f t="shared" si="30"/>
        <v>94448.10546049221</v>
      </c>
      <c r="K39" s="5">
        <f t="shared" si="24"/>
        <v>398.68343377160073</v>
      </c>
      <c r="L39" s="5">
        <f t="shared" si="25"/>
        <v>471243.81871803204</v>
      </c>
      <c r="M39" s="5">
        <f t="shared" si="16"/>
        <v>3141789.7997656548</v>
      </c>
      <c r="N39" s="33">
        <f t="shared" si="26"/>
        <v>33.264720180966151</v>
      </c>
      <c r="O39" s="4"/>
      <c r="Q39" s="27" t="s">
        <v>54</v>
      </c>
      <c r="R39" s="29">
        <f t="shared" si="17"/>
        <v>94448.10546049221</v>
      </c>
      <c r="S39" s="29">
        <f t="shared" si="18"/>
        <v>471243.81871803204</v>
      </c>
      <c r="T39" s="35">
        <f t="shared" si="19"/>
        <v>33.264720180966151</v>
      </c>
      <c r="U39" s="42">
        <v>0.91788799906018037</v>
      </c>
      <c r="V39" s="43">
        <f t="shared" si="31"/>
        <v>8.2112000939819629E-2</v>
      </c>
      <c r="W39" s="29">
        <f t="shared" si="27"/>
        <v>432549.0458325728</v>
      </c>
      <c r="X39" s="29">
        <f t="shared" si="20"/>
        <v>2526711.9917640495</v>
      </c>
      <c r="Y39" s="35">
        <f t="shared" si="28"/>
        <v>26.752384067894056</v>
      </c>
      <c r="Z39" s="36">
        <f t="shared" si="29"/>
        <v>6.5123361130720951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935</v>
      </c>
      <c r="E40" s="51">
        <v>4</v>
      </c>
      <c r="F40" s="3">
        <f t="shared" si="21"/>
        <v>4.2780748663101605E-3</v>
      </c>
      <c r="G40" s="2">
        <v>0.5</v>
      </c>
      <c r="H40" s="3">
        <f t="shared" si="22"/>
        <v>2.1164021164021166E-2</v>
      </c>
      <c r="I40" s="3">
        <f t="shared" si="23"/>
        <v>0.97883597883597884</v>
      </c>
      <c r="J40" s="5">
        <f t="shared" si="30"/>
        <v>94049.422026720611</v>
      </c>
      <c r="K40" s="5">
        <f t="shared" si="24"/>
        <v>1990.4639582374734</v>
      </c>
      <c r="L40" s="5">
        <f t="shared" si="25"/>
        <v>465270.95023800933</v>
      </c>
      <c r="M40" s="5">
        <f t="shared" si="16"/>
        <v>2670545.9810476229</v>
      </c>
      <c r="N40" s="33">
        <f t="shared" si="26"/>
        <v>28.395134425056728</v>
      </c>
      <c r="O40" s="4"/>
      <c r="Q40" s="27" t="s">
        <v>56</v>
      </c>
      <c r="R40" s="29">
        <f t="shared" si="17"/>
        <v>94049.422026720611</v>
      </c>
      <c r="S40" s="29">
        <f t="shared" si="18"/>
        <v>465270.95023800933</v>
      </c>
      <c r="T40" s="35">
        <f t="shared" si="19"/>
        <v>28.395134425056728</v>
      </c>
      <c r="U40" s="42">
        <v>0.89571782863194893</v>
      </c>
      <c r="V40" s="43">
        <f t="shared" si="31"/>
        <v>0.10428217136805107</v>
      </c>
      <c r="W40" s="29">
        <f t="shared" si="27"/>
        <v>416751.4852727133</v>
      </c>
      <c r="X40" s="29">
        <f t="shared" si="20"/>
        <v>2094162.9459314765</v>
      </c>
      <c r="Y40" s="35">
        <f t="shared" si="28"/>
        <v>22.26662217378113</v>
      </c>
      <c r="Z40" s="36">
        <f t="shared" si="29"/>
        <v>6.1285122512755983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685</v>
      </c>
      <c r="E41" s="51">
        <v>5</v>
      </c>
      <c r="F41" s="3">
        <f t="shared" si="21"/>
        <v>7.2992700729927005E-3</v>
      </c>
      <c r="G41" s="2">
        <v>0.5</v>
      </c>
      <c r="H41" s="3">
        <f t="shared" si="22"/>
        <v>3.5842293906810034E-2</v>
      </c>
      <c r="I41" s="3">
        <f t="shared" si="23"/>
        <v>0.96415770609318996</v>
      </c>
      <c r="J41" s="5">
        <f t="shared" si="30"/>
        <v>92058.958068483131</v>
      </c>
      <c r="K41" s="5">
        <f t="shared" si="24"/>
        <v>3299.6042318452733</v>
      </c>
      <c r="L41" s="5">
        <f t="shared" si="25"/>
        <v>452045.77976280247</v>
      </c>
      <c r="M41" s="5">
        <f t="shared" si="16"/>
        <v>2205275.0308096134</v>
      </c>
      <c r="N41" s="33">
        <f t="shared" si="26"/>
        <v>23.955029223436334</v>
      </c>
      <c r="O41" s="4"/>
      <c r="Q41" s="27" t="s">
        <v>58</v>
      </c>
      <c r="R41" s="29">
        <f t="shared" si="17"/>
        <v>92058.958068483131</v>
      </c>
      <c r="S41" s="29">
        <f t="shared" si="18"/>
        <v>452045.77976280247</v>
      </c>
      <c r="T41" s="35">
        <f t="shared" si="19"/>
        <v>23.955029223436334</v>
      </c>
      <c r="U41" s="42">
        <v>0.86473435856680392</v>
      </c>
      <c r="V41" s="43">
        <f t="shared" si="31"/>
        <v>0.13526564143319608</v>
      </c>
      <c r="W41" s="29">
        <f t="shared" si="27"/>
        <v>390899.51740601769</v>
      </c>
      <c r="X41" s="29">
        <f t="shared" si="20"/>
        <v>1677411.4606587633</v>
      </c>
      <c r="Y41" s="35">
        <f t="shared" si="28"/>
        <v>18.221056330128441</v>
      </c>
      <c r="Z41" s="36">
        <f t="shared" si="29"/>
        <v>5.7339728933078931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567</v>
      </c>
      <c r="E42" s="51">
        <v>8</v>
      </c>
      <c r="F42" s="3">
        <f t="shared" si="21"/>
        <v>1.4109347442680775E-2</v>
      </c>
      <c r="G42" s="2">
        <v>0.5</v>
      </c>
      <c r="H42" s="3">
        <f t="shared" si="22"/>
        <v>6.8143100511073251E-2</v>
      </c>
      <c r="I42" s="3">
        <f t="shared" si="23"/>
        <v>0.93185689948892669</v>
      </c>
      <c r="J42" s="5">
        <f t="shared" si="30"/>
        <v>88759.353836637863</v>
      </c>
      <c r="K42" s="5">
        <f t="shared" si="24"/>
        <v>6048.3375697879292</v>
      </c>
      <c r="L42" s="5">
        <f t="shared" si="25"/>
        <v>428675.92525871942</v>
      </c>
      <c r="M42" s="5">
        <f t="shared" si="16"/>
        <v>1753229.251046811</v>
      </c>
      <c r="N42" s="33">
        <f t="shared" si="26"/>
        <v>19.752613952932109</v>
      </c>
      <c r="O42" s="4"/>
      <c r="Q42" s="27" t="s">
        <v>60</v>
      </c>
      <c r="R42" s="29">
        <f t="shared" si="17"/>
        <v>88759.353836637863</v>
      </c>
      <c r="S42" s="29">
        <f t="shared" si="18"/>
        <v>428675.92525871942</v>
      </c>
      <c r="T42" s="35">
        <f t="shared" si="19"/>
        <v>19.752613952932109</v>
      </c>
      <c r="U42" s="42">
        <v>0.81758889711164551</v>
      </c>
      <c r="V42" s="43">
        <f t="shared" si="31"/>
        <v>0.18241110288835449</v>
      </c>
      <c r="W42" s="29">
        <f t="shared" si="27"/>
        <v>350480.67695059057</v>
      </c>
      <c r="X42" s="29">
        <f t="shared" si="20"/>
        <v>1286511.9432527456</v>
      </c>
      <c r="Y42" s="35">
        <f t="shared" si="28"/>
        <v>14.494381579439827</v>
      </c>
      <c r="Z42" s="36">
        <f t="shared" si="29"/>
        <v>5.258232373492282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456</v>
      </c>
      <c r="E43" s="51">
        <v>17</v>
      </c>
      <c r="F43" s="3">
        <f t="shared" si="21"/>
        <v>3.7280701754385963E-2</v>
      </c>
      <c r="G43" s="2">
        <v>0.5</v>
      </c>
      <c r="H43" s="3">
        <f t="shared" si="22"/>
        <v>0.17051153460381144</v>
      </c>
      <c r="I43" s="3">
        <f t="shared" si="23"/>
        <v>0.82948846539618859</v>
      </c>
      <c r="J43" s="5">
        <f t="shared" si="30"/>
        <v>82711.016266849925</v>
      </c>
      <c r="K43" s="5">
        <f t="shared" si="24"/>
        <v>14103.182312301391</v>
      </c>
      <c r="L43" s="5">
        <f t="shared" si="25"/>
        <v>378297.12555349618</v>
      </c>
      <c r="M43" s="5">
        <f t="shared" si="16"/>
        <v>1324553.3257880916</v>
      </c>
      <c r="N43" s="33">
        <f t="shared" si="26"/>
        <v>16.014231061007585</v>
      </c>
      <c r="O43" s="4"/>
      <c r="Q43" s="27" t="s">
        <v>62</v>
      </c>
      <c r="R43" s="29">
        <f t="shared" si="17"/>
        <v>82711.016266849925</v>
      </c>
      <c r="S43" s="29">
        <f t="shared" si="18"/>
        <v>378297.12555349618</v>
      </c>
      <c r="T43" s="35">
        <f t="shared" si="19"/>
        <v>16.014231061007585</v>
      </c>
      <c r="U43" s="42">
        <v>0.77888026534586052</v>
      </c>
      <c r="V43" s="43">
        <f t="shared" si="31"/>
        <v>0.22111973465413948</v>
      </c>
      <c r="W43" s="29">
        <f t="shared" si="27"/>
        <v>294648.16553068341</v>
      </c>
      <c r="X43" s="29">
        <f t="shared" si="20"/>
        <v>936031.26630215487</v>
      </c>
      <c r="Y43" s="35">
        <f t="shared" si="28"/>
        <v>11.316887502412548</v>
      </c>
      <c r="Z43" s="36">
        <f t="shared" si="29"/>
        <v>4.6973435585950369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327</v>
      </c>
      <c r="E44" s="51">
        <v>10</v>
      </c>
      <c r="F44" s="3">
        <f t="shared" si="21"/>
        <v>3.0581039755351681E-2</v>
      </c>
      <c r="G44" s="2">
        <v>0.5</v>
      </c>
      <c r="H44" s="3">
        <f t="shared" si="22"/>
        <v>0.14204545454545456</v>
      </c>
      <c r="I44" s="3">
        <f t="shared" si="23"/>
        <v>0.85795454545454541</v>
      </c>
      <c r="J44" s="5">
        <f t="shared" si="30"/>
        <v>68607.833954548536</v>
      </c>
      <c r="K44" s="5">
        <f t="shared" si="24"/>
        <v>9745.4309594529186</v>
      </c>
      <c r="L44" s="5">
        <f t="shared" si="25"/>
        <v>318675.59237411036</v>
      </c>
      <c r="M44" s="5">
        <f t="shared" si="16"/>
        <v>946256.20023459545</v>
      </c>
      <c r="N44" s="33">
        <f t="shared" si="26"/>
        <v>13.792247119497654</v>
      </c>
      <c r="O44" s="4"/>
      <c r="Q44" s="27" t="s">
        <v>64</v>
      </c>
      <c r="R44" s="29">
        <f t="shared" si="17"/>
        <v>68607.833954548536</v>
      </c>
      <c r="S44" s="29">
        <f t="shared" si="18"/>
        <v>318675.59237411036</v>
      </c>
      <c r="T44" s="35">
        <f t="shared" si="19"/>
        <v>13.792247119497654</v>
      </c>
      <c r="U44" s="42">
        <v>0.71980976748499381</v>
      </c>
      <c r="V44" s="43">
        <f t="shared" si="31"/>
        <v>0.28019023251500619</v>
      </c>
      <c r="W44" s="29">
        <f t="shared" si="27"/>
        <v>229385.80404995105</v>
      </c>
      <c r="X44" s="29">
        <f t="shared" si="20"/>
        <v>641383.10077147151</v>
      </c>
      <c r="Y44" s="35">
        <f t="shared" si="28"/>
        <v>9.3485403022106244</v>
      </c>
      <c r="Z44" s="36">
        <f t="shared" si="29"/>
        <v>4.4437068172870298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226</v>
      </c>
      <c r="E45" s="51">
        <v>7</v>
      </c>
      <c r="F45" s="3">
        <f t="shared" si="21"/>
        <v>3.0973451327433628E-2</v>
      </c>
      <c r="G45" s="2">
        <v>0.5</v>
      </c>
      <c r="H45" s="3">
        <f t="shared" si="22"/>
        <v>0.14373716632443531</v>
      </c>
      <c r="I45" s="3">
        <f t="shared" si="23"/>
        <v>0.85626283367556466</v>
      </c>
      <c r="J45" s="5">
        <f t="shared" si="30"/>
        <v>58862.402995095617</v>
      </c>
      <c r="K45" s="5">
        <f t="shared" si="24"/>
        <v>8460.7150095619982</v>
      </c>
      <c r="L45" s="5">
        <f t="shared" si="25"/>
        <v>273160.22745157307</v>
      </c>
      <c r="M45" s="5">
        <f t="shared" si="16"/>
        <v>627580.60786048509</v>
      </c>
      <c r="N45" s="33">
        <f t="shared" si="26"/>
        <v>10.66182445716283</v>
      </c>
      <c r="O45" s="4"/>
      <c r="Q45" s="27" t="s">
        <v>66</v>
      </c>
      <c r="R45" s="29">
        <f t="shared" si="17"/>
        <v>58862.402995095617</v>
      </c>
      <c r="S45" s="29">
        <f t="shared" si="18"/>
        <v>273160.22745157307</v>
      </c>
      <c r="T45" s="35">
        <f t="shared" si="19"/>
        <v>10.66182445716283</v>
      </c>
      <c r="U45" s="42">
        <v>0.68480776711742686</v>
      </c>
      <c r="V45" s="43">
        <f t="shared" si="31"/>
        <v>0.31519223288257314</v>
      </c>
      <c r="W45" s="29">
        <f t="shared" si="27"/>
        <v>187062.24542640019</v>
      </c>
      <c r="X45" s="29">
        <f t="shared" si="20"/>
        <v>411997.29672152048</v>
      </c>
      <c r="Y45" s="35">
        <f t="shared" si="28"/>
        <v>6.9993285315899838</v>
      </c>
      <c r="Z45" s="36">
        <f t="shared" si="29"/>
        <v>3.6624959255728458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106</v>
      </c>
      <c r="E46" s="51">
        <v>14</v>
      </c>
      <c r="F46" s="3">
        <f t="shared" si="21"/>
        <v>0.13207547169811321</v>
      </c>
      <c r="G46" s="2">
        <v>0.5</v>
      </c>
      <c r="H46" s="3">
        <f t="shared" si="22"/>
        <v>0.4964539007092198</v>
      </c>
      <c r="I46" s="3">
        <f t="shared" si="23"/>
        <v>0.5035460992907802</v>
      </c>
      <c r="J46" s="5">
        <f t="shared" si="30"/>
        <v>50401.687985533616</v>
      </c>
      <c r="K46" s="5">
        <f t="shared" si="24"/>
        <v>25022.11460274718</v>
      </c>
      <c r="L46" s="5">
        <f t="shared" si="25"/>
        <v>189453.15342080011</v>
      </c>
      <c r="M46" s="5">
        <f>L46+M47</f>
        <v>354420.38040891197</v>
      </c>
      <c r="N46" s="33">
        <f t="shared" si="26"/>
        <v>7.0319148936170226</v>
      </c>
      <c r="O46" s="4"/>
      <c r="Q46" s="27" t="s">
        <v>68</v>
      </c>
      <c r="R46" s="29">
        <f t="shared" si="17"/>
        <v>50401.687985533616</v>
      </c>
      <c r="S46" s="29">
        <f t="shared" si="18"/>
        <v>189453.15342080011</v>
      </c>
      <c r="T46" s="35">
        <f t="shared" si="19"/>
        <v>7.0319148936170226</v>
      </c>
      <c r="U46" s="42">
        <v>0.65629805890441617</v>
      </c>
      <c r="V46" s="43">
        <f t="shared" si="31"/>
        <v>0.34370194109558383</v>
      </c>
      <c r="W46" s="29">
        <f t="shared" si="27"/>
        <v>124337.73684339167</v>
      </c>
      <c r="X46" s="29">
        <f>X47+W46</f>
        <v>224935.05129512033</v>
      </c>
      <c r="Y46" s="35">
        <f t="shared" si="28"/>
        <v>4.4628475808128014</v>
      </c>
      <c r="Z46" s="36">
        <f t="shared" si="29"/>
        <v>2.5690673128042212</v>
      </c>
    </row>
    <row r="47" spans="1:26" s="2" customFormat="1" x14ac:dyDescent="0.25">
      <c r="A47" s="12">
        <v>19</v>
      </c>
      <c r="B47" s="13" t="s">
        <v>69</v>
      </c>
      <c r="C47" s="12"/>
      <c r="D47">
        <v>65</v>
      </c>
      <c r="E47" s="51">
        <v>10</v>
      </c>
      <c r="F47" s="17">
        <f t="shared" si="21"/>
        <v>0.15384615384615385</v>
      </c>
      <c r="G47" s="12"/>
      <c r="H47" s="17">
        <v>1</v>
      </c>
      <c r="I47" s="17">
        <f t="shared" si="23"/>
        <v>0</v>
      </c>
      <c r="J47" s="21">
        <f t="shared" si="30"/>
        <v>25379.573382786435</v>
      </c>
      <c r="K47" s="21">
        <f t="shared" si="24"/>
        <v>25379.573382786435</v>
      </c>
      <c r="L47" s="21">
        <f>K47/F47</f>
        <v>164967.22698811183</v>
      </c>
      <c r="M47" s="21">
        <f>L47</f>
        <v>164967.22698811183</v>
      </c>
      <c r="N47" s="34">
        <f t="shared" si="26"/>
        <v>6.5</v>
      </c>
      <c r="O47" s="4"/>
      <c r="Q47" s="30" t="s">
        <v>69</v>
      </c>
      <c r="R47" s="31">
        <f t="shared" si="17"/>
        <v>25379.573382786435</v>
      </c>
      <c r="S47" s="31">
        <f t="shared" si="18"/>
        <v>164967.22698811183</v>
      </c>
      <c r="T47" s="38">
        <f t="shared" si="19"/>
        <v>6.5</v>
      </c>
      <c r="U47" s="44">
        <v>0.6098018151143324</v>
      </c>
      <c r="V47" s="45">
        <f t="shared" si="31"/>
        <v>0.3901981848856676</v>
      </c>
      <c r="W47" s="31">
        <f t="shared" si="27"/>
        <v>100597.31445172867</v>
      </c>
      <c r="X47" s="31">
        <f>W47</f>
        <v>100597.31445172867</v>
      </c>
      <c r="Y47" s="38">
        <f t="shared" si="28"/>
        <v>3.9637117982431604</v>
      </c>
      <c r="Z47" s="37">
        <f t="shared" si="29"/>
        <v>2.5362882017568396</v>
      </c>
    </row>
    <row r="48" spans="1:26" s="2" customFormat="1" ht="13.2" x14ac:dyDescent="0.25">
      <c r="B48" s="2" t="s">
        <v>70</v>
      </c>
      <c r="D48" s="25">
        <f>SUM(D29:D47)</f>
        <v>12681</v>
      </c>
      <c r="E48" s="25">
        <f>SUM(E29:E47)</f>
        <v>87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256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7254377.0020149583</v>
      </c>
      <c r="N54" s="32">
        <f>M54/J54</f>
        <v>72.54377002014958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72.54377002014958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6506046.7047982318</v>
      </c>
      <c r="Y54" s="40">
        <f>X54/R54</f>
        <v>65.060467047982314</v>
      </c>
      <c r="Z54" s="36">
        <f>T54-Y54</f>
        <v>7.4833029721672659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1205</v>
      </c>
      <c r="E55" s="49">
        <f t="shared" si="37"/>
        <v>2</v>
      </c>
      <c r="F55" s="3">
        <f t="shared" ref="F55:F72" si="38">E55/D55</f>
        <v>1.6597510373443983E-3</v>
      </c>
      <c r="G55" s="2">
        <v>0.4</v>
      </c>
      <c r="H55" s="3">
        <f t="shared" ref="H55:H71" si="39">C55*F55/(1+(1-G55)*C55*F55)</f>
        <v>6.612663250123987E-3</v>
      </c>
      <c r="I55" s="3">
        <f t="shared" ref="I55:I72" si="40">1-H55</f>
        <v>0.993387336749876</v>
      </c>
      <c r="J55" s="5">
        <f>I54*J54</f>
        <v>100000</v>
      </c>
      <c r="K55" s="5">
        <f t="shared" ref="K55:K72" si="41">J55*H55</f>
        <v>661.26632501239874</v>
      </c>
      <c r="L55" s="5">
        <f t="shared" ref="L55:L71" si="42">C55*(J56+G55*K55)</f>
        <v>398412.96081997023</v>
      </c>
      <c r="M55" s="5">
        <f t="shared" si="32"/>
        <v>7154377.0020149583</v>
      </c>
      <c r="N55" s="33">
        <f t="shared" ref="N55:N72" si="43">M55/J55</f>
        <v>71.54377002014958</v>
      </c>
      <c r="O55" s="4"/>
      <c r="Q55" s="27" t="s">
        <v>36</v>
      </c>
      <c r="R55" s="29">
        <f t="shared" si="33"/>
        <v>100000</v>
      </c>
      <c r="S55" s="29">
        <f t="shared" si="34"/>
        <v>398412.96081997023</v>
      </c>
      <c r="T55" s="35">
        <f t="shared" si="35"/>
        <v>71.54377002014958</v>
      </c>
      <c r="U55" s="42">
        <v>0.96170886472285344</v>
      </c>
      <c r="V55" s="43">
        <f>1-U55</f>
        <v>3.829113527714656E-2</v>
      </c>
      <c r="W55" s="29">
        <f t="shared" ref="W55:W72" si="44">S55*U55</f>
        <v>383157.27624104428</v>
      </c>
      <c r="X55" s="29">
        <f t="shared" si="36"/>
        <v>6409875.8183259461</v>
      </c>
      <c r="Y55" s="35">
        <f t="shared" ref="Y55:Y72" si="45">X55/R55</f>
        <v>64.098758183259463</v>
      </c>
      <c r="Z55" s="36">
        <f t="shared" ref="Z55:Z72" si="46">T55-Y55</f>
        <v>7.4450118368901173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1525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99338.733674987598</v>
      </c>
      <c r="K56" s="5">
        <f t="shared" si="41"/>
        <v>0</v>
      </c>
      <c r="L56" s="5">
        <f t="shared" si="42"/>
        <v>496693.66837493796</v>
      </c>
      <c r="M56" s="5">
        <f t="shared" si="32"/>
        <v>6755964.0411949884</v>
      </c>
      <c r="N56" s="33">
        <f t="shared" si="43"/>
        <v>68.009363430168889</v>
      </c>
      <c r="O56" s="4"/>
      <c r="Q56" s="27" t="s">
        <v>38</v>
      </c>
      <c r="R56" s="29">
        <f t="shared" si="33"/>
        <v>99338.733674987598</v>
      </c>
      <c r="S56" s="29">
        <f t="shared" si="34"/>
        <v>496693.66837493796</v>
      </c>
      <c r="T56" s="35">
        <f t="shared" si="35"/>
        <v>68.009363430168889</v>
      </c>
      <c r="U56" s="42">
        <v>0.96170886472285344</v>
      </c>
      <c r="V56" s="43">
        <f>1-U56</f>
        <v>3.829113527714656E-2</v>
      </c>
      <c r="W56" s="29">
        <f t="shared" si="44"/>
        <v>477674.70392789104</v>
      </c>
      <c r="X56" s="29">
        <f t="shared" si="36"/>
        <v>6026718.5420849016</v>
      </c>
      <c r="Y56" s="35">
        <f t="shared" si="45"/>
        <v>60.668364887787604</v>
      </c>
      <c r="Z56" s="36">
        <f t="shared" si="46"/>
        <v>7.3409985423812856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1612</v>
      </c>
      <c r="E57" s="49">
        <f t="shared" si="37"/>
        <v>1</v>
      </c>
      <c r="F57" s="3">
        <f t="shared" si="38"/>
        <v>6.2034739454094293E-4</v>
      </c>
      <c r="G57" s="2">
        <v>0.5</v>
      </c>
      <c r="H57" s="3">
        <f t="shared" si="39"/>
        <v>3.0969340353050479E-3</v>
      </c>
      <c r="I57" s="3">
        <f t="shared" si="40"/>
        <v>0.99690306596469491</v>
      </c>
      <c r="J57" s="5">
        <f t="shared" si="47"/>
        <v>99338.733674987598</v>
      </c>
      <c r="K57" s="5">
        <f t="shared" si="41"/>
        <v>307.64550534217278</v>
      </c>
      <c r="L57" s="5">
        <f t="shared" si="42"/>
        <v>495924.55461158248</v>
      </c>
      <c r="M57" s="5">
        <f t="shared" si="32"/>
        <v>6259270.3728200505</v>
      </c>
      <c r="N57" s="33">
        <f t="shared" si="43"/>
        <v>63.009363430168889</v>
      </c>
      <c r="O57" s="4"/>
      <c r="Q57" s="27" t="s">
        <v>40</v>
      </c>
      <c r="R57" s="29">
        <f t="shared" si="33"/>
        <v>99338.733674987598</v>
      </c>
      <c r="S57" s="29">
        <f t="shared" si="34"/>
        <v>495924.55461158248</v>
      </c>
      <c r="T57" s="35">
        <f t="shared" si="35"/>
        <v>63.009363430168889</v>
      </c>
      <c r="U57" s="42">
        <v>0.96170886472285344</v>
      </c>
      <c r="V57" s="43">
        <f>1-U57</f>
        <v>3.829113527714656E-2</v>
      </c>
      <c r="W57" s="29">
        <f t="shared" si="44"/>
        <v>476935.0404036917</v>
      </c>
      <c r="X57" s="29">
        <f t="shared" si="36"/>
        <v>5549043.8381570103</v>
      </c>
      <c r="Y57" s="35">
        <f t="shared" si="45"/>
        <v>55.859820564173333</v>
      </c>
      <c r="Z57" s="36">
        <f t="shared" si="46"/>
        <v>7.1495428659955564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1832</v>
      </c>
      <c r="E58" s="49">
        <f t="shared" si="37"/>
        <v>3</v>
      </c>
      <c r="F58" s="3">
        <f t="shared" si="38"/>
        <v>1.6375545851528383E-3</v>
      </c>
      <c r="G58" s="2">
        <v>0.5</v>
      </c>
      <c r="H58" s="3">
        <f t="shared" si="39"/>
        <v>8.1543897798314752E-3</v>
      </c>
      <c r="I58" s="3">
        <f t="shared" si="40"/>
        <v>0.99184561022016848</v>
      </c>
      <c r="J58" s="5">
        <f t="shared" si="47"/>
        <v>99031.088169645416</v>
      </c>
      <c r="K58" s="5">
        <f t="shared" si="41"/>
        <v>807.53809325614634</v>
      </c>
      <c r="L58" s="5">
        <f t="shared" si="42"/>
        <v>493136.59561508673</v>
      </c>
      <c r="M58" s="5">
        <f t="shared" si="32"/>
        <v>5763345.8182084681</v>
      </c>
      <c r="N58" s="33">
        <f t="shared" si="43"/>
        <v>58.197339085435033</v>
      </c>
      <c r="O58" s="4"/>
      <c r="Q58" s="27" t="s">
        <v>42</v>
      </c>
      <c r="R58" s="29">
        <f t="shared" si="33"/>
        <v>99031.088169645416</v>
      </c>
      <c r="S58" s="29">
        <f t="shared" si="34"/>
        <v>493136.59561508673</v>
      </c>
      <c r="T58" s="35">
        <f t="shared" si="35"/>
        <v>58.197339085435033</v>
      </c>
      <c r="U58" s="42">
        <v>0.96170886472285344</v>
      </c>
      <c r="V58" s="43">
        <f>1-U58</f>
        <v>3.829113527714656E-2</v>
      </c>
      <c r="W58" s="29">
        <f t="shared" si="44"/>
        <v>474253.83552227792</v>
      </c>
      <c r="X58" s="29">
        <f t="shared" si="36"/>
        <v>5072108.7977533182</v>
      </c>
      <c r="Y58" s="35">
        <f t="shared" si="45"/>
        <v>51.217338832675772</v>
      </c>
      <c r="Z58" s="36">
        <f t="shared" si="46"/>
        <v>6.9800002527592611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2034</v>
      </c>
      <c r="E59" s="49">
        <f t="shared" si="37"/>
        <v>2</v>
      </c>
      <c r="F59" s="3">
        <f t="shared" si="38"/>
        <v>9.8328416912487715E-4</v>
      </c>
      <c r="G59" s="2">
        <v>0.5</v>
      </c>
      <c r="H59" s="3">
        <f t="shared" si="39"/>
        <v>4.904364884747426E-3</v>
      </c>
      <c r="I59" s="3">
        <f t="shared" si="40"/>
        <v>0.99509563511525256</v>
      </c>
      <c r="J59" s="5">
        <f t="shared" si="47"/>
        <v>98223.550076389263</v>
      </c>
      <c r="K59" s="5">
        <f t="shared" si="41"/>
        <v>481.72412984987386</v>
      </c>
      <c r="L59" s="5">
        <f t="shared" si="42"/>
        <v>489913.44005732163</v>
      </c>
      <c r="M59" s="5">
        <f t="shared" si="32"/>
        <v>5270209.2225933811</v>
      </c>
      <c r="N59" s="33">
        <f t="shared" si="43"/>
        <v>53.655250889371196</v>
      </c>
      <c r="O59" s="4"/>
      <c r="Q59" s="27" t="s">
        <v>44</v>
      </c>
      <c r="R59" s="29">
        <f t="shared" si="33"/>
        <v>98223.550076389263</v>
      </c>
      <c r="S59" s="29">
        <f t="shared" si="34"/>
        <v>489913.44005732163</v>
      </c>
      <c r="T59" s="35">
        <f t="shared" si="35"/>
        <v>53.655250889371196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471831.56250262103</v>
      </c>
      <c r="X59" s="29">
        <f t="shared" si="36"/>
        <v>4597854.96223104</v>
      </c>
      <c r="Y59" s="35">
        <f t="shared" si="45"/>
        <v>46.810107745599204</v>
      </c>
      <c r="Z59" s="36">
        <f t="shared" si="46"/>
        <v>6.8451431437719918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1882</v>
      </c>
      <c r="E60" s="49">
        <f t="shared" si="37"/>
        <v>2</v>
      </c>
      <c r="F60" s="3">
        <f t="shared" si="38"/>
        <v>1.0626992561105207E-3</v>
      </c>
      <c r="G60" s="2">
        <v>0.5</v>
      </c>
      <c r="H60" s="3">
        <f t="shared" si="39"/>
        <v>5.2994170641229455E-3</v>
      </c>
      <c r="I60" s="3">
        <f t="shared" si="40"/>
        <v>0.99470058293587704</v>
      </c>
      <c r="J60" s="5">
        <f t="shared" si="47"/>
        <v>97741.825946539393</v>
      </c>
      <c r="K60" s="5">
        <f t="shared" si="41"/>
        <v>517.97470029962574</v>
      </c>
      <c r="L60" s="5">
        <f t="shared" si="42"/>
        <v>487414.19298194785</v>
      </c>
      <c r="M60" s="5">
        <f t="shared" si="32"/>
        <v>4780295.7825360596</v>
      </c>
      <c r="N60" s="33">
        <f t="shared" si="43"/>
        <v>48.907371396465187</v>
      </c>
      <c r="O60" s="4"/>
      <c r="Q60" s="27" t="s">
        <v>46</v>
      </c>
      <c r="R60" s="29">
        <f t="shared" si="33"/>
        <v>97741.825946539393</v>
      </c>
      <c r="S60" s="29">
        <f t="shared" si="34"/>
        <v>487414.19298194785</v>
      </c>
      <c r="T60" s="35">
        <f t="shared" si="35"/>
        <v>48.907371396465187</v>
      </c>
      <c r="U60" s="42">
        <v>0.95736753435116873</v>
      </c>
      <c r="V60" s="43">
        <f t="shared" si="48"/>
        <v>4.2632465648831275E-2</v>
      </c>
      <c r="W60" s="29">
        <f t="shared" si="44"/>
        <v>466634.52414289216</v>
      </c>
      <c r="X60" s="29">
        <f t="shared" si="36"/>
        <v>4126023.3997284193</v>
      </c>
      <c r="Y60" s="35">
        <f t="shared" si="45"/>
        <v>42.21348803106234</v>
      </c>
      <c r="Z60" s="36">
        <f t="shared" si="46"/>
        <v>6.6938833654028471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1928</v>
      </c>
      <c r="E61" s="49">
        <f t="shared" si="37"/>
        <v>5</v>
      </c>
      <c r="F61" s="3">
        <f t="shared" si="38"/>
        <v>2.5933609958506223E-3</v>
      </c>
      <c r="G61" s="2">
        <v>0.5</v>
      </c>
      <c r="H61" s="3">
        <f t="shared" si="39"/>
        <v>1.2883277505797474E-2</v>
      </c>
      <c r="I61" s="3">
        <f t="shared" si="40"/>
        <v>0.98711672249420257</v>
      </c>
      <c r="J61" s="5">
        <f t="shared" si="47"/>
        <v>97223.851246239763</v>
      </c>
      <c r="K61" s="5">
        <f t="shared" si="41"/>
        <v>1252.5618557876803</v>
      </c>
      <c r="L61" s="5">
        <f t="shared" si="42"/>
        <v>482987.85159172962</v>
      </c>
      <c r="M61" s="5">
        <f t="shared" si="32"/>
        <v>4292881.5895541115</v>
      </c>
      <c r="N61" s="33">
        <f t="shared" si="43"/>
        <v>44.15461365217358</v>
      </c>
      <c r="O61" s="4"/>
      <c r="Q61" s="27" t="s">
        <v>48</v>
      </c>
      <c r="R61" s="29">
        <f t="shared" si="33"/>
        <v>97223.851246239763</v>
      </c>
      <c r="S61" s="29">
        <f t="shared" si="34"/>
        <v>482987.85159172962</v>
      </c>
      <c r="T61" s="35">
        <f t="shared" si="35"/>
        <v>44.15461365217358</v>
      </c>
      <c r="U61" s="42">
        <v>0.95681081085376496</v>
      </c>
      <c r="V61" s="43">
        <f t="shared" si="48"/>
        <v>4.3189189146235041E-2</v>
      </c>
      <c r="W61" s="29">
        <f t="shared" si="44"/>
        <v>462127.99791400071</v>
      </c>
      <c r="X61" s="29">
        <f t="shared" si="36"/>
        <v>3659388.8755855272</v>
      </c>
      <c r="Y61" s="35">
        <f t="shared" si="45"/>
        <v>37.63879777110823</v>
      </c>
      <c r="Z61" s="36">
        <f t="shared" si="46"/>
        <v>6.5158158810653504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2142</v>
      </c>
      <c r="E62" s="49">
        <f t="shared" si="37"/>
        <v>6</v>
      </c>
      <c r="F62" s="3">
        <f t="shared" si="38"/>
        <v>2.8011204481792717E-3</v>
      </c>
      <c r="G62" s="2">
        <v>0.5</v>
      </c>
      <c r="H62" s="3">
        <f t="shared" si="39"/>
        <v>1.3908205841446454E-2</v>
      </c>
      <c r="I62" s="3">
        <f t="shared" si="40"/>
        <v>0.98609179415855353</v>
      </c>
      <c r="J62" s="5">
        <f t="shared" si="47"/>
        <v>95971.28939045209</v>
      </c>
      <c r="K62" s="5">
        <f t="shared" si="41"/>
        <v>1334.7884477114339</v>
      </c>
      <c r="L62" s="5">
        <f t="shared" si="42"/>
        <v>476519.47583298187</v>
      </c>
      <c r="M62" s="5">
        <f t="shared" si="32"/>
        <v>3809893.7379623814</v>
      </c>
      <c r="N62" s="33">
        <f t="shared" si="43"/>
        <v>39.698265618398757</v>
      </c>
      <c r="O62" s="4"/>
      <c r="Q62" s="27" t="s">
        <v>50</v>
      </c>
      <c r="R62" s="29">
        <f t="shared" si="33"/>
        <v>95971.28939045209</v>
      </c>
      <c r="S62" s="29">
        <f t="shared" si="34"/>
        <v>476519.47583298187</v>
      </c>
      <c r="T62" s="35">
        <f t="shared" si="35"/>
        <v>39.698265618398757</v>
      </c>
      <c r="U62" s="42">
        <v>0.94800928093814252</v>
      </c>
      <c r="V62" s="43">
        <f t="shared" si="48"/>
        <v>5.1990719061857482E-2</v>
      </c>
      <c r="W62" s="29">
        <f t="shared" si="44"/>
        <v>451744.88563744572</v>
      </c>
      <c r="X62" s="29">
        <f t="shared" si="36"/>
        <v>3197260.8776715263</v>
      </c>
      <c r="Y62" s="35">
        <f t="shared" si="45"/>
        <v>33.314764217282807</v>
      </c>
      <c r="Z62" s="36">
        <f t="shared" si="46"/>
        <v>6.3835014011159501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2274</v>
      </c>
      <c r="E63" s="49">
        <f t="shared" si="37"/>
        <v>14</v>
      </c>
      <c r="F63" s="3">
        <f t="shared" si="38"/>
        <v>6.156552330694811E-3</v>
      </c>
      <c r="G63" s="2">
        <v>0.5</v>
      </c>
      <c r="H63" s="3">
        <f t="shared" si="39"/>
        <v>3.03161541792984E-2</v>
      </c>
      <c r="I63" s="3">
        <f t="shared" si="40"/>
        <v>0.96968384582070155</v>
      </c>
      <c r="J63" s="5">
        <f t="shared" si="47"/>
        <v>94636.500942740648</v>
      </c>
      <c r="K63" s="5">
        <f t="shared" si="41"/>
        <v>2869.0147535694441</v>
      </c>
      <c r="L63" s="5">
        <f t="shared" si="42"/>
        <v>466009.96782977961</v>
      </c>
      <c r="M63" s="5">
        <f t="shared" si="32"/>
        <v>3333374.2621293995</v>
      </c>
      <c r="N63" s="33">
        <f t="shared" si="43"/>
        <v>35.222923807656848</v>
      </c>
      <c r="O63" s="4"/>
      <c r="Q63" s="27" t="s">
        <v>52</v>
      </c>
      <c r="R63" s="29">
        <f t="shared" si="33"/>
        <v>94636.500942740648</v>
      </c>
      <c r="S63" s="29">
        <f t="shared" si="34"/>
        <v>466009.96782977961</v>
      </c>
      <c r="T63" s="35">
        <f t="shared" si="35"/>
        <v>35.222923807656848</v>
      </c>
      <c r="U63" s="42">
        <v>0.94216194080535964</v>
      </c>
      <c r="V63" s="43">
        <f t="shared" si="48"/>
        <v>5.7838059194640357E-2</v>
      </c>
      <c r="W63" s="29">
        <f t="shared" si="44"/>
        <v>439056.85572514834</v>
      </c>
      <c r="X63" s="29">
        <f t="shared" si="36"/>
        <v>2745515.9920340804</v>
      </c>
      <c r="Y63" s="35">
        <f t="shared" si="45"/>
        <v>29.011173962309126</v>
      </c>
      <c r="Z63" s="36">
        <f t="shared" si="46"/>
        <v>6.2117498453477218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2353</v>
      </c>
      <c r="E64" s="49">
        <f t="shared" si="37"/>
        <v>7</v>
      </c>
      <c r="F64" s="3">
        <f t="shared" si="38"/>
        <v>2.9749256268593286E-3</v>
      </c>
      <c r="G64" s="2">
        <v>0.5</v>
      </c>
      <c r="H64" s="3">
        <f t="shared" si="39"/>
        <v>1.4764817549040285E-2</v>
      </c>
      <c r="I64" s="3">
        <f t="shared" si="40"/>
        <v>0.98523518245095976</v>
      </c>
      <c r="J64" s="5">
        <f t="shared" si="47"/>
        <v>91767.486189171206</v>
      </c>
      <c r="K64" s="5">
        <f t="shared" si="41"/>
        <v>1354.9301905171869</v>
      </c>
      <c r="L64" s="5">
        <f t="shared" si="42"/>
        <v>455450.10546956304</v>
      </c>
      <c r="M64" s="5">
        <f t="shared" si="32"/>
        <v>2867364.2942996197</v>
      </c>
      <c r="N64" s="33">
        <f t="shared" si="43"/>
        <v>31.245971894542055</v>
      </c>
      <c r="O64" s="4"/>
      <c r="Q64" s="27" t="s">
        <v>54</v>
      </c>
      <c r="R64" s="29">
        <f t="shared" si="33"/>
        <v>91767.486189171206</v>
      </c>
      <c r="S64" s="29">
        <f t="shared" si="34"/>
        <v>455450.10546956304</v>
      </c>
      <c r="T64" s="35">
        <f t="shared" si="35"/>
        <v>31.245971894542055</v>
      </c>
      <c r="U64" s="42">
        <v>0.92489605986448908</v>
      </c>
      <c r="V64" s="43">
        <f t="shared" si="48"/>
        <v>7.5103940135510916E-2</v>
      </c>
      <c r="W64" s="29">
        <f t="shared" si="44"/>
        <v>421244.00801366486</v>
      </c>
      <c r="X64" s="29">
        <f t="shared" si="36"/>
        <v>2306459.1363089322</v>
      </c>
      <c r="Y64" s="35">
        <f t="shared" si="45"/>
        <v>25.133729080846287</v>
      </c>
      <c r="Z64" s="36">
        <f t="shared" si="46"/>
        <v>6.1122428136957687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1860</v>
      </c>
      <c r="E65" s="49">
        <f t="shared" si="37"/>
        <v>11</v>
      </c>
      <c r="F65" s="3">
        <f t="shared" si="38"/>
        <v>5.9139784946236557E-3</v>
      </c>
      <c r="G65" s="2">
        <v>0.5</v>
      </c>
      <c r="H65" s="3">
        <f t="shared" si="39"/>
        <v>2.9139072847682114E-2</v>
      </c>
      <c r="I65" s="3">
        <f t="shared" si="40"/>
        <v>0.97086092715231787</v>
      </c>
      <c r="J65" s="5">
        <f t="shared" si="47"/>
        <v>90412.555998654017</v>
      </c>
      <c r="K65" s="5">
        <f t="shared" si="41"/>
        <v>2634.5380555899178</v>
      </c>
      <c r="L65" s="5">
        <f t="shared" si="42"/>
        <v>445476.43485429528</v>
      </c>
      <c r="M65" s="5">
        <f t="shared" si="32"/>
        <v>2411914.1888300567</v>
      </c>
      <c r="N65" s="33">
        <f t="shared" si="43"/>
        <v>26.676761454083469</v>
      </c>
      <c r="O65" s="4"/>
      <c r="Q65" s="27" t="s">
        <v>56</v>
      </c>
      <c r="R65" s="29">
        <f t="shared" si="33"/>
        <v>90412.555998654017</v>
      </c>
      <c r="S65" s="29">
        <f t="shared" si="34"/>
        <v>445476.43485429528</v>
      </c>
      <c r="T65" s="35">
        <f t="shared" si="35"/>
        <v>26.676761454083469</v>
      </c>
      <c r="U65" s="42">
        <v>0.89970667843387275</v>
      </c>
      <c r="V65" s="43">
        <f t="shared" si="48"/>
        <v>0.10029332156612725</v>
      </c>
      <c r="W65" s="29">
        <f t="shared" si="44"/>
        <v>400798.12352332153</v>
      </c>
      <c r="X65" s="29">
        <f t="shared" si="36"/>
        <v>1885215.1282952672</v>
      </c>
      <c r="Y65" s="35">
        <f t="shared" si="45"/>
        <v>20.851253539644787</v>
      </c>
      <c r="Z65" s="36">
        <f t="shared" si="46"/>
        <v>5.8255079144386812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1346</v>
      </c>
      <c r="E66" s="49">
        <f t="shared" si="37"/>
        <v>17</v>
      </c>
      <c r="F66" s="3">
        <f t="shared" si="38"/>
        <v>1.2630014858841011E-2</v>
      </c>
      <c r="G66" s="2">
        <v>0.5</v>
      </c>
      <c r="H66" s="3">
        <f t="shared" si="39"/>
        <v>6.1217140799423843E-2</v>
      </c>
      <c r="I66" s="3">
        <f t="shared" si="40"/>
        <v>0.93878285920057614</v>
      </c>
      <c r="J66" s="5">
        <f t="shared" si="47"/>
        <v>87778.0179430641</v>
      </c>
      <c r="K66" s="5">
        <f t="shared" si="41"/>
        <v>5373.5192835149073</v>
      </c>
      <c r="L66" s="5">
        <f t="shared" si="42"/>
        <v>425456.29150653322</v>
      </c>
      <c r="M66" s="5">
        <f t="shared" si="32"/>
        <v>1966437.7539757614</v>
      </c>
      <c r="N66" s="33">
        <f t="shared" si="43"/>
        <v>22.402394130740817</v>
      </c>
      <c r="O66" s="4"/>
      <c r="Q66" s="27" t="s">
        <v>58</v>
      </c>
      <c r="R66" s="29">
        <f t="shared" si="33"/>
        <v>87778.0179430641</v>
      </c>
      <c r="S66" s="29">
        <f t="shared" si="34"/>
        <v>425456.29150653322</v>
      </c>
      <c r="T66" s="35">
        <f t="shared" si="35"/>
        <v>22.402394130740817</v>
      </c>
      <c r="U66" s="42">
        <v>0.86438699185239576</v>
      </c>
      <c r="V66" s="43">
        <f t="shared" si="48"/>
        <v>0.13561300814760424</v>
      </c>
      <c r="W66" s="29">
        <f t="shared" si="44"/>
        <v>367758.88398000825</v>
      </c>
      <c r="X66" s="29">
        <f t="shared" si="36"/>
        <v>1484417.0047719458</v>
      </c>
      <c r="Y66" s="35">
        <f t="shared" si="45"/>
        <v>16.911033531593191</v>
      </c>
      <c r="Z66" s="36">
        <f t="shared" si="46"/>
        <v>5.491360599147626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1117</v>
      </c>
      <c r="E67" s="49">
        <f t="shared" si="37"/>
        <v>19</v>
      </c>
      <c r="F67" s="3">
        <f t="shared" si="38"/>
        <v>1.7009847806624886E-2</v>
      </c>
      <c r="G67" s="2">
        <v>0.5</v>
      </c>
      <c r="H67" s="3">
        <f t="shared" si="39"/>
        <v>8.1580077286388997E-2</v>
      </c>
      <c r="I67" s="3">
        <f t="shared" si="40"/>
        <v>0.91841992271361095</v>
      </c>
      <c r="J67" s="5">
        <f t="shared" si="47"/>
        <v>82404.498659549194</v>
      </c>
      <c r="K67" s="5">
        <f t="shared" si="41"/>
        <v>6722.5653693921613</v>
      </c>
      <c r="L67" s="5">
        <f t="shared" si="42"/>
        <v>395216.07987426559</v>
      </c>
      <c r="M67" s="5">
        <f t="shared" si="32"/>
        <v>1540981.4624692281</v>
      </c>
      <c r="N67" s="33">
        <f t="shared" si="43"/>
        <v>18.700210395499521</v>
      </c>
      <c r="O67" s="4"/>
      <c r="Q67" s="27" t="s">
        <v>60</v>
      </c>
      <c r="R67" s="29">
        <f t="shared" si="33"/>
        <v>82404.498659549194</v>
      </c>
      <c r="S67" s="29">
        <f t="shared" si="34"/>
        <v>395216.07987426559</v>
      </c>
      <c r="T67" s="35">
        <f t="shared" si="35"/>
        <v>18.700210395499521</v>
      </c>
      <c r="U67" s="42">
        <v>0.82345390469096191</v>
      </c>
      <c r="V67" s="43">
        <f t="shared" si="48"/>
        <v>0.17654609530903809</v>
      </c>
      <c r="W67" s="29">
        <f t="shared" si="44"/>
        <v>325442.22416911909</v>
      </c>
      <c r="X67" s="29">
        <f t="shared" si="36"/>
        <v>1116658.1207919375</v>
      </c>
      <c r="Y67" s="35">
        <f t="shared" si="45"/>
        <v>13.55093640464175</v>
      </c>
      <c r="Z67" s="36">
        <f t="shared" si="46"/>
        <v>5.1492739908577718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843</v>
      </c>
      <c r="E68" s="49">
        <f t="shared" si="37"/>
        <v>28</v>
      </c>
      <c r="F68" s="3">
        <f t="shared" si="38"/>
        <v>3.3214709371292998E-2</v>
      </c>
      <c r="G68" s="2">
        <v>0.5</v>
      </c>
      <c r="H68" s="3">
        <f t="shared" si="39"/>
        <v>0.1533406352683461</v>
      </c>
      <c r="I68" s="3">
        <f t="shared" si="40"/>
        <v>0.84665936473165393</v>
      </c>
      <c r="J68" s="5">
        <f t="shared" si="47"/>
        <v>75681.933290157031</v>
      </c>
      <c r="K68" s="5">
        <f t="shared" si="41"/>
        <v>11605.11572904927</v>
      </c>
      <c r="L68" s="5">
        <f t="shared" si="42"/>
        <v>349396.87712816201</v>
      </c>
      <c r="M68" s="5">
        <f t="shared" si="32"/>
        <v>1145765.3825949624</v>
      </c>
      <c r="N68" s="33">
        <f t="shared" si="43"/>
        <v>15.139219266535006</v>
      </c>
      <c r="O68" s="4"/>
      <c r="Q68" s="27" t="s">
        <v>62</v>
      </c>
      <c r="R68" s="29">
        <f t="shared" si="33"/>
        <v>75681.933290157031</v>
      </c>
      <c r="S68" s="29">
        <f t="shared" si="34"/>
        <v>349396.87712816201</v>
      </c>
      <c r="T68" s="35">
        <f t="shared" si="35"/>
        <v>15.139219266535006</v>
      </c>
      <c r="U68" s="42">
        <v>0.7557222850963411</v>
      </c>
      <c r="V68" s="43">
        <f t="shared" si="48"/>
        <v>0.2442777149036589</v>
      </c>
      <c r="W68" s="29">
        <f t="shared" si="44"/>
        <v>264047.00638882013</v>
      </c>
      <c r="X68" s="29">
        <f t="shared" si="36"/>
        <v>791215.89662281831</v>
      </c>
      <c r="Y68" s="35">
        <f t="shared" si="45"/>
        <v>10.454488438996068</v>
      </c>
      <c r="Z68" s="36">
        <f t="shared" si="46"/>
        <v>4.6847308275389388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564</v>
      </c>
      <c r="E69" s="49">
        <f t="shared" si="37"/>
        <v>20</v>
      </c>
      <c r="F69" s="3">
        <f t="shared" si="38"/>
        <v>3.5460992907801421E-2</v>
      </c>
      <c r="G69" s="2">
        <v>0.5</v>
      </c>
      <c r="H69" s="3">
        <f t="shared" si="39"/>
        <v>0.16286644951140064</v>
      </c>
      <c r="I69" s="3">
        <f t="shared" si="40"/>
        <v>0.83713355048859939</v>
      </c>
      <c r="J69" s="5">
        <f t="shared" si="47"/>
        <v>64076.81756110776</v>
      </c>
      <c r="K69" s="5">
        <f t="shared" si="41"/>
        <v>10435.963772167386</v>
      </c>
      <c r="L69" s="5">
        <f t="shared" si="42"/>
        <v>294294.17837512033</v>
      </c>
      <c r="M69" s="5">
        <f t="shared" si="32"/>
        <v>796368.50546680042</v>
      </c>
      <c r="N69" s="33">
        <f t="shared" si="43"/>
        <v>12.428340479102795</v>
      </c>
      <c r="O69" s="4"/>
      <c r="Q69" s="27" t="s">
        <v>64</v>
      </c>
      <c r="R69" s="29">
        <f t="shared" si="33"/>
        <v>64076.81756110776</v>
      </c>
      <c r="S69" s="29">
        <f t="shared" si="34"/>
        <v>294294.17837512033</v>
      </c>
      <c r="T69" s="35">
        <f t="shared" si="35"/>
        <v>12.428340479102795</v>
      </c>
      <c r="U69" s="42">
        <v>0.69850988448397933</v>
      </c>
      <c r="V69" s="43">
        <f t="shared" si="48"/>
        <v>0.30149011551602067</v>
      </c>
      <c r="W69" s="29">
        <f t="shared" si="44"/>
        <v>205567.3925411129</v>
      </c>
      <c r="X69" s="29">
        <f t="shared" si="36"/>
        <v>527168.89023399819</v>
      </c>
      <c r="Y69" s="35">
        <f t="shared" si="45"/>
        <v>8.2271390855398856</v>
      </c>
      <c r="Z69" s="36">
        <f t="shared" si="46"/>
        <v>4.2012013935629096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361</v>
      </c>
      <c r="E70" s="49">
        <f t="shared" si="37"/>
        <v>15</v>
      </c>
      <c r="F70" s="3">
        <f t="shared" si="38"/>
        <v>4.1551246537396121E-2</v>
      </c>
      <c r="G70" s="2">
        <v>0.5</v>
      </c>
      <c r="H70" s="3">
        <f t="shared" si="39"/>
        <v>0.18820577164366373</v>
      </c>
      <c r="I70" s="3">
        <f t="shared" si="40"/>
        <v>0.8117942283563363</v>
      </c>
      <c r="J70" s="5">
        <f t="shared" si="47"/>
        <v>53640.853788940374</v>
      </c>
      <c r="K70" s="5">
        <f t="shared" si="41"/>
        <v>10095.518278972466</v>
      </c>
      <c r="L70" s="5">
        <f t="shared" si="42"/>
        <v>242965.47324727071</v>
      </c>
      <c r="M70" s="5">
        <f t="shared" si="32"/>
        <v>502074.32709168014</v>
      </c>
      <c r="N70" s="33">
        <f t="shared" si="43"/>
        <v>9.3599242299010044</v>
      </c>
      <c r="O70" s="4"/>
      <c r="Q70" s="27" t="s">
        <v>66</v>
      </c>
      <c r="R70" s="29">
        <f t="shared" si="33"/>
        <v>53640.853788940374</v>
      </c>
      <c r="S70" s="29">
        <f t="shared" si="34"/>
        <v>242965.47324727071</v>
      </c>
      <c r="T70" s="35">
        <f t="shared" si="35"/>
        <v>9.3599242299010044</v>
      </c>
      <c r="U70" s="42">
        <v>0.67065690345363116</v>
      </c>
      <c r="V70" s="43">
        <f t="shared" si="48"/>
        <v>0.32934309654636884</v>
      </c>
      <c r="W70" s="29">
        <f t="shared" si="44"/>
        <v>162946.47193416063</v>
      </c>
      <c r="X70" s="29">
        <f t="shared" si="36"/>
        <v>321601.49769288523</v>
      </c>
      <c r="Y70" s="35">
        <f t="shared" si="45"/>
        <v>5.9954582184370961</v>
      </c>
      <c r="Z70" s="36">
        <f t="shared" si="46"/>
        <v>3.3644660114639082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169</v>
      </c>
      <c r="E71" s="49">
        <f t="shared" si="49"/>
        <v>25</v>
      </c>
      <c r="F71" s="3">
        <f t="shared" si="38"/>
        <v>0.14792899408284024</v>
      </c>
      <c r="G71" s="2">
        <v>0.5</v>
      </c>
      <c r="H71" s="3">
        <f t="shared" si="39"/>
        <v>0.5399568034557235</v>
      </c>
      <c r="I71" s="3">
        <f t="shared" si="40"/>
        <v>0.4600431965442765</v>
      </c>
      <c r="J71" s="5">
        <f t="shared" si="47"/>
        <v>43545.33550996791</v>
      </c>
      <c r="K71" s="5">
        <f t="shared" si="41"/>
        <v>23512.600167369281</v>
      </c>
      <c r="L71" s="5">
        <f t="shared" si="42"/>
        <v>158945.17713141633</v>
      </c>
      <c r="M71" s="5">
        <f>L71+M72</f>
        <v>259108.85384440946</v>
      </c>
      <c r="N71" s="33">
        <f t="shared" si="43"/>
        <v>5.9503239740820728</v>
      </c>
      <c r="O71" s="4"/>
      <c r="Q71" s="27" t="s">
        <v>68</v>
      </c>
      <c r="R71" s="29">
        <f t="shared" si="33"/>
        <v>43545.33550996791</v>
      </c>
      <c r="S71" s="29">
        <f t="shared" si="34"/>
        <v>158945.17713141633</v>
      </c>
      <c r="T71" s="35">
        <f t="shared" si="35"/>
        <v>5.9503239740820728</v>
      </c>
      <c r="U71" s="42">
        <v>0.63527807449444496</v>
      </c>
      <c r="V71" s="43">
        <f t="shared" si="48"/>
        <v>0.36472192550555504</v>
      </c>
      <c r="W71" s="29">
        <f t="shared" si="44"/>
        <v>100974.38607822465</v>
      </c>
      <c r="X71" s="29">
        <f>X72+W71</f>
        <v>158655.02575872457</v>
      </c>
      <c r="Y71" s="35">
        <f t="shared" si="45"/>
        <v>3.64344478922219</v>
      </c>
      <c r="Z71" s="36">
        <f t="shared" si="46"/>
        <v>2.3068791848598829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120</v>
      </c>
      <c r="E72" s="50">
        <f t="shared" si="49"/>
        <v>24</v>
      </c>
      <c r="F72" s="17">
        <f t="shared" si="38"/>
        <v>0.2</v>
      </c>
      <c r="G72" s="12"/>
      <c r="H72" s="17">
        <v>1</v>
      </c>
      <c r="I72" s="17">
        <f t="shared" si="40"/>
        <v>0</v>
      </c>
      <c r="J72" s="21">
        <f t="shared" si="47"/>
        <v>20032.735342598629</v>
      </c>
      <c r="K72" s="21">
        <f t="shared" si="41"/>
        <v>20032.735342598629</v>
      </c>
      <c r="L72" s="21">
        <f>K72/F72</f>
        <v>100163.67671299314</v>
      </c>
      <c r="M72" s="21">
        <f>L72</f>
        <v>100163.67671299314</v>
      </c>
      <c r="N72" s="34">
        <f t="shared" si="43"/>
        <v>5</v>
      </c>
      <c r="O72" s="4"/>
      <c r="Q72" s="30" t="s">
        <v>69</v>
      </c>
      <c r="R72" s="31">
        <f t="shared" si="33"/>
        <v>20032.735342598629</v>
      </c>
      <c r="S72" s="31">
        <f t="shared" si="34"/>
        <v>100163.67671299314</v>
      </c>
      <c r="T72" s="38">
        <f t="shared" si="35"/>
        <v>5</v>
      </c>
      <c r="U72" s="44">
        <v>0.57586384179742911</v>
      </c>
      <c r="V72" s="45">
        <f t="shared" si="48"/>
        <v>0.42413615820257089</v>
      </c>
      <c r="W72" s="31">
        <f t="shared" si="44"/>
        <v>57680.639680499917</v>
      </c>
      <c r="X72" s="31">
        <f>W72</f>
        <v>57680.639680499917</v>
      </c>
      <c r="Y72" s="38">
        <f t="shared" si="45"/>
        <v>2.8793192089871456</v>
      </c>
      <c r="Z72" s="37">
        <f t="shared" si="46"/>
        <v>2.1206807910128544</v>
      </c>
    </row>
    <row r="73" spans="1:26" s="2" customFormat="1" ht="13.2" x14ac:dyDescent="0.25">
      <c r="B73" s="2" t="s">
        <v>70</v>
      </c>
      <c r="D73" s="25">
        <f>SUM(D54:D72)</f>
        <v>25423</v>
      </c>
      <c r="E73" s="25">
        <f>SUM(E54:E72)</f>
        <v>201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69.907985331416356</v>
      </c>
      <c r="F78" s="55">
        <f>$Y$4</f>
        <v>63.979294428728281</v>
      </c>
      <c r="G78" s="55">
        <f>E78-F78</f>
        <v>5.928690902688075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75.423658917061317</v>
      </c>
      <c r="F79" s="55">
        <f>$Y$29</f>
        <v>67.380013471980433</v>
      </c>
      <c r="G79" s="55">
        <f t="shared" ref="G79:G80" si="50">E79-F79</f>
        <v>8.0436454450808839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72.54377002014958</v>
      </c>
      <c r="F80" s="55">
        <f>$Y$54</f>
        <v>65.060467047982314</v>
      </c>
      <c r="G80" s="55">
        <f t="shared" si="50"/>
        <v>7.4833029721672659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topLeftCell="A65" workbookViewId="0">
      <selection activeCell="E31" sqref="E31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172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7187745.0945655406</v>
      </c>
      <c r="N4" s="32">
        <f>M4/J4</f>
        <v>71.877450945655411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71.877450945655411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6557824.0444648042</v>
      </c>
      <c r="Y4" s="40">
        <f>X4/R4</f>
        <v>65.578240444648046</v>
      </c>
      <c r="Z4" s="36">
        <f>T4-Y4</f>
        <v>6.2992105010073658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589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7087745.0945655406</v>
      </c>
      <c r="N5" s="33">
        <f t="shared" ref="N5:N22" si="10">M5/J5</f>
        <v>70.877450945655411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70.877450945655411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6461143.8502899306</v>
      </c>
      <c r="Y5" s="35">
        <f t="shared" ref="Y5:Y22" si="12">X5/R5</f>
        <v>64.611438502899304</v>
      </c>
      <c r="Z5" s="36">
        <f t="shared" ref="Z5:Z22" si="13">T5-Y5</f>
        <v>6.2660124427561072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796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6687745.0945655406</v>
      </c>
      <c r="N6" s="33">
        <f t="shared" si="10"/>
        <v>66.877450945655411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66.877450945655411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6074423.073590436</v>
      </c>
      <c r="Y6" s="35">
        <f t="shared" si="12"/>
        <v>60.74423073590436</v>
      </c>
      <c r="Z6" s="36">
        <f t="shared" si="13"/>
        <v>6.1332202097510518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835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6187745.0945655406</v>
      </c>
      <c r="N7" s="33">
        <f t="shared" si="10"/>
        <v>61.877450945655404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61.877450945655404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5591022.1027160678</v>
      </c>
      <c r="Y7" s="35">
        <f t="shared" si="12"/>
        <v>55.910221027160681</v>
      </c>
      <c r="Z7" s="36">
        <f t="shared" si="13"/>
        <v>5.9672299184947235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879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100000</v>
      </c>
      <c r="K8" s="5">
        <f t="shared" si="8"/>
        <v>0</v>
      </c>
      <c r="L8" s="5">
        <f t="shared" si="9"/>
        <v>500000</v>
      </c>
      <c r="M8" s="5">
        <f t="shared" si="0"/>
        <v>5687745.0945655406</v>
      </c>
      <c r="N8" s="33">
        <f t="shared" si="10"/>
        <v>56.877450945655404</v>
      </c>
      <c r="O8" s="4"/>
      <c r="Q8" s="27" t="s">
        <v>42</v>
      </c>
      <c r="R8" s="29">
        <f t="shared" si="1"/>
        <v>100000</v>
      </c>
      <c r="S8" s="29">
        <f t="shared" si="2"/>
        <v>500000</v>
      </c>
      <c r="T8" s="35">
        <f t="shared" si="3"/>
        <v>56.877450945655404</v>
      </c>
      <c r="U8" s="42">
        <v>0.96680194174873568</v>
      </c>
      <c r="V8" s="43">
        <f>1-U8</f>
        <v>3.3198058251264317E-2</v>
      </c>
      <c r="W8" s="29">
        <f t="shared" si="11"/>
        <v>483400.97087436786</v>
      </c>
      <c r="X8" s="29">
        <f t="shared" si="4"/>
        <v>5107621.1318416996</v>
      </c>
      <c r="Y8" s="35">
        <f t="shared" si="12"/>
        <v>51.076211318416995</v>
      </c>
      <c r="Z8" s="36">
        <f t="shared" si="13"/>
        <v>5.8012396272384095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1028</v>
      </c>
      <c r="E9" s="51">
        <v>3</v>
      </c>
      <c r="F9" s="3">
        <f t="shared" si="5"/>
        <v>2.9182879377431907E-3</v>
      </c>
      <c r="G9" s="2">
        <v>0.5</v>
      </c>
      <c r="H9" s="3">
        <f t="shared" si="6"/>
        <v>1.448575567358764E-2</v>
      </c>
      <c r="I9" s="3">
        <f t="shared" si="7"/>
        <v>0.98551424432641233</v>
      </c>
      <c r="J9" s="5">
        <f t="shared" si="14"/>
        <v>100000</v>
      </c>
      <c r="K9" s="5">
        <f t="shared" si="8"/>
        <v>1448.5755673587639</v>
      </c>
      <c r="L9" s="5">
        <f t="shared" si="9"/>
        <v>496378.56108160305</v>
      </c>
      <c r="M9" s="5">
        <f t="shared" si="0"/>
        <v>5187745.0945655406</v>
      </c>
      <c r="N9" s="33">
        <f t="shared" si="10"/>
        <v>51.877450945655404</v>
      </c>
      <c r="O9" s="4"/>
      <c r="Q9" s="27" t="s">
        <v>44</v>
      </c>
      <c r="R9" s="29">
        <f t="shared" si="1"/>
        <v>100000</v>
      </c>
      <c r="S9" s="29">
        <f t="shared" si="2"/>
        <v>496378.56108160305</v>
      </c>
      <c r="T9" s="35">
        <f t="shared" si="3"/>
        <v>51.877450945655404</v>
      </c>
      <c r="U9" s="42">
        <v>0.9555940589531835</v>
      </c>
      <c r="V9" s="43">
        <f t="shared" ref="V9:V22" si="15">1-U9</f>
        <v>4.4405941046816499E-2</v>
      </c>
      <c r="W9" s="29">
        <f t="shared" si="11"/>
        <v>474336.40396130981</v>
      </c>
      <c r="X9" s="29">
        <f t="shared" si="4"/>
        <v>4624220.1609673314</v>
      </c>
      <c r="Y9" s="35">
        <f t="shared" si="12"/>
        <v>46.242201609673316</v>
      </c>
      <c r="Z9" s="36">
        <f t="shared" si="13"/>
        <v>5.6352493359820883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1024</v>
      </c>
      <c r="E10" s="51">
        <v>1</v>
      </c>
      <c r="F10" s="3">
        <f t="shared" si="5"/>
        <v>9.765625E-4</v>
      </c>
      <c r="G10" s="2">
        <v>0.5</v>
      </c>
      <c r="H10" s="3">
        <f t="shared" si="6"/>
        <v>4.870920603994155E-3</v>
      </c>
      <c r="I10" s="3">
        <f t="shared" si="7"/>
        <v>0.99512907939600581</v>
      </c>
      <c r="J10" s="5">
        <f t="shared" si="14"/>
        <v>98551.42443264123</v>
      </c>
      <c r="K10" s="5">
        <f t="shared" si="8"/>
        <v>480.03616382192513</v>
      </c>
      <c r="L10" s="5">
        <f t="shared" si="9"/>
        <v>491557.03175365133</v>
      </c>
      <c r="M10" s="5">
        <f t="shared" si="0"/>
        <v>4691366.5334839374</v>
      </c>
      <c r="N10" s="33">
        <f t="shared" si="10"/>
        <v>47.603234154067785</v>
      </c>
      <c r="O10" s="4"/>
      <c r="Q10" s="27" t="s">
        <v>46</v>
      </c>
      <c r="R10" s="29">
        <f t="shared" si="1"/>
        <v>98551.42443264123</v>
      </c>
      <c r="S10" s="29">
        <f t="shared" si="2"/>
        <v>491557.03175365133</v>
      </c>
      <c r="T10" s="35">
        <f t="shared" si="3"/>
        <v>47.603234154067785</v>
      </c>
      <c r="U10" s="42">
        <v>0.96363095511775332</v>
      </c>
      <c r="V10" s="43">
        <f t="shared" si="15"/>
        <v>3.6369044882246682E-2</v>
      </c>
      <c r="W10" s="29">
        <f t="shared" si="11"/>
        <v>473679.57200361881</v>
      </c>
      <c r="X10" s="29">
        <f t="shared" si="4"/>
        <v>4149883.7570060212</v>
      </c>
      <c r="Y10" s="35">
        <f t="shared" si="12"/>
        <v>42.108815584318819</v>
      </c>
      <c r="Z10" s="36">
        <f t="shared" si="13"/>
        <v>5.4944185697489658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973</v>
      </c>
      <c r="E11" s="51">
        <v>4</v>
      </c>
      <c r="F11" s="3">
        <f t="shared" si="5"/>
        <v>4.1109969167523125E-3</v>
      </c>
      <c r="G11" s="2">
        <v>0.5</v>
      </c>
      <c r="H11" s="3">
        <f t="shared" si="6"/>
        <v>2.0345879959308241E-2</v>
      </c>
      <c r="I11" s="3">
        <f t="shared" si="7"/>
        <v>0.97965412004069174</v>
      </c>
      <c r="J11" s="5">
        <f t="shared" si="14"/>
        <v>98071.388268819297</v>
      </c>
      <c r="K11" s="5">
        <f t="shared" si="8"/>
        <v>1995.3486931601078</v>
      </c>
      <c r="L11" s="5">
        <f t="shared" si="9"/>
        <v>485368.56961119623</v>
      </c>
      <c r="M11" s="5">
        <f t="shared" si="0"/>
        <v>4199809.5017302865</v>
      </c>
      <c r="N11" s="33">
        <f t="shared" si="10"/>
        <v>42.824003777925199</v>
      </c>
      <c r="O11" s="4"/>
      <c r="Q11" s="27" t="s">
        <v>48</v>
      </c>
      <c r="R11" s="29">
        <f t="shared" si="1"/>
        <v>98071.388268819297</v>
      </c>
      <c r="S11" s="29">
        <f t="shared" si="2"/>
        <v>485368.56961119623</v>
      </c>
      <c r="T11" s="35">
        <f t="shared" si="3"/>
        <v>42.824003777925199</v>
      </c>
      <c r="U11" s="42">
        <v>0.96005435016735896</v>
      </c>
      <c r="V11" s="43">
        <f t="shared" si="15"/>
        <v>3.9945649832641039E-2</v>
      </c>
      <c r="W11" s="29">
        <f t="shared" si="11"/>
        <v>465980.2066897375</v>
      </c>
      <c r="X11" s="29">
        <f t="shared" si="4"/>
        <v>3676204.1850024024</v>
      </c>
      <c r="Y11" s="35">
        <f t="shared" si="12"/>
        <v>37.484981602643536</v>
      </c>
      <c r="Z11" s="36">
        <f t="shared" si="13"/>
        <v>5.3390221752816629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1012</v>
      </c>
      <c r="E12" s="51">
        <v>4</v>
      </c>
      <c r="F12" s="3">
        <f t="shared" si="5"/>
        <v>3.952569169960474E-3</v>
      </c>
      <c r="G12" s="2">
        <v>0.5</v>
      </c>
      <c r="H12" s="3">
        <f t="shared" si="6"/>
        <v>1.9569471624266144E-2</v>
      </c>
      <c r="I12" s="3">
        <f t="shared" si="7"/>
        <v>0.98043052837573386</v>
      </c>
      <c r="J12" s="5">
        <f t="shared" si="14"/>
        <v>96076.03957565919</v>
      </c>
      <c r="K12" s="5">
        <f t="shared" si="8"/>
        <v>1880.1573302477336</v>
      </c>
      <c r="L12" s="5">
        <f t="shared" si="9"/>
        <v>475679.80455267662</v>
      </c>
      <c r="M12" s="5">
        <f t="shared" si="0"/>
        <v>3714440.9321190906</v>
      </c>
      <c r="N12" s="33">
        <f t="shared" si="10"/>
        <v>38.661470107684814</v>
      </c>
      <c r="O12" s="4"/>
      <c r="Q12" s="27" t="s">
        <v>50</v>
      </c>
      <c r="R12" s="29">
        <f t="shared" si="1"/>
        <v>96076.03957565919</v>
      </c>
      <c r="S12" s="29">
        <f t="shared" si="2"/>
        <v>475679.80455267662</v>
      </c>
      <c r="T12" s="35">
        <f t="shared" si="3"/>
        <v>38.661470107684814</v>
      </c>
      <c r="U12" s="42">
        <v>0.94127750867207383</v>
      </c>
      <c r="V12" s="43">
        <f t="shared" si="15"/>
        <v>5.8722491327926174E-2</v>
      </c>
      <c r="W12" s="29">
        <f t="shared" si="11"/>
        <v>447746.70135496242</v>
      </c>
      <c r="X12" s="29">
        <f t="shared" si="4"/>
        <v>3210223.9783126647</v>
      </c>
      <c r="Y12" s="35">
        <f t="shared" si="12"/>
        <v>33.41336708394018</v>
      </c>
      <c r="Z12" s="36">
        <f t="shared" si="13"/>
        <v>5.2481030237446333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1159</v>
      </c>
      <c r="E13" s="51">
        <v>8</v>
      </c>
      <c r="F13" s="3">
        <f t="shared" si="5"/>
        <v>6.9025021570319244E-3</v>
      </c>
      <c r="G13" s="2">
        <v>0.5</v>
      </c>
      <c r="H13" s="3">
        <f t="shared" si="6"/>
        <v>3.3927056827820185E-2</v>
      </c>
      <c r="I13" s="3">
        <f t="shared" si="7"/>
        <v>0.96607294317217984</v>
      </c>
      <c r="J13" s="5">
        <f t="shared" si="14"/>
        <v>94195.882245411456</v>
      </c>
      <c r="K13" s="5">
        <f t="shared" si="8"/>
        <v>3195.7890498867328</v>
      </c>
      <c r="L13" s="5">
        <f t="shared" si="9"/>
        <v>462989.93860234041</v>
      </c>
      <c r="M13" s="5">
        <f t="shared" si="0"/>
        <v>3238761.127566414</v>
      </c>
      <c r="N13" s="33">
        <f t="shared" si="10"/>
        <v>34.38325593817752</v>
      </c>
      <c r="O13" s="4"/>
      <c r="Q13" s="27" t="s">
        <v>52</v>
      </c>
      <c r="R13" s="29">
        <f t="shared" si="1"/>
        <v>94195.882245411456</v>
      </c>
      <c r="S13" s="29">
        <f t="shared" si="2"/>
        <v>462989.93860234041</v>
      </c>
      <c r="T13" s="35">
        <f t="shared" si="3"/>
        <v>34.38325593817752</v>
      </c>
      <c r="U13" s="42">
        <v>0.95386474178345915</v>
      </c>
      <c r="V13" s="43">
        <f t="shared" si="15"/>
        <v>4.6135258216540853E-2</v>
      </c>
      <c r="W13" s="29">
        <f t="shared" si="11"/>
        <v>441629.77823326102</v>
      </c>
      <c r="X13" s="29">
        <f t="shared" si="4"/>
        <v>2762477.2769577024</v>
      </c>
      <c r="Y13" s="35">
        <f t="shared" si="12"/>
        <v>29.326943079746677</v>
      </c>
      <c r="Z13" s="36">
        <f t="shared" si="13"/>
        <v>5.056312858430843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1163</v>
      </c>
      <c r="E14" s="51">
        <v>8</v>
      </c>
      <c r="F14" s="3">
        <f t="shared" si="5"/>
        <v>6.8787618228718832E-3</v>
      </c>
      <c r="G14" s="2">
        <v>0.5</v>
      </c>
      <c r="H14" s="3">
        <f t="shared" si="6"/>
        <v>3.3812341504649193E-2</v>
      </c>
      <c r="I14" s="3">
        <f t="shared" si="7"/>
        <v>0.96618765849535082</v>
      </c>
      <c r="J14" s="5">
        <f t="shared" si="14"/>
        <v>91000.093195524722</v>
      </c>
      <c r="K14" s="5">
        <f t="shared" si="8"/>
        <v>3076.9262280819853</v>
      </c>
      <c r="L14" s="5">
        <f t="shared" si="9"/>
        <v>447308.15040741867</v>
      </c>
      <c r="M14" s="5">
        <f t="shared" si="0"/>
        <v>2775771.1889640735</v>
      </c>
      <c r="N14" s="33">
        <f t="shared" si="10"/>
        <v>30.502948859623615</v>
      </c>
      <c r="O14" s="4"/>
      <c r="Q14" s="27" t="s">
        <v>54</v>
      </c>
      <c r="R14" s="29">
        <f t="shared" si="1"/>
        <v>91000.093195524722</v>
      </c>
      <c r="S14" s="29">
        <f t="shared" si="2"/>
        <v>447308.15040741867</v>
      </c>
      <c r="T14" s="35">
        <f t="shared" si="3"/>
        <v>30.502948859623615</v>
      </c>
      <c r="U14" s="42">
        <v>0.94210046609890041</v>
      </c>
      <c r="V14" s="43">
        <f t="shared" si="15"/>
        <v>5.7899533901099587E-2</v>
      </c>
      <c r="W14" s="29">
        <f t="shared" si="11"/>
        <v>421409.21698866616</v>
      </c>
      <c r="X14" s="29">
        <f t="shared" si="4"/>
        <v>2320847.4987244415</v>
      </c>
      <c r="Y14" s="35">
        <f t="shared" si="12"/>
        <v>25.503792548188052</v>
      </c>
      <c r="Z14" s="36">
        <f t="shared" si="13"/>
        <v>4.9991563114355628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975</v>
      </c>
      <c r="E15" s="51">
        <v>8</v>
      </c>
      <c r="F15" s="3">
        <f t="shared" si="5"/>
        <v>8.2051282051282051E-3</v>
      </c>
      <c r="G15" s="2">
        <v>0.5</v>
      </c>
      <c r="H15" s="3">
        <f t="shared" si="6"/>
        <v>4.0201005025125629E-2</v>
      </c>
      <c r="I15" s="3">
        <f t="shared" si="7"/>
        <v>0.95979899497487442</v>
      </c>
      <c r="J15" s="5">
        <f t="shared" si="14"/>
        <v>87923.166967442739</v>
      </c>
      <c r="K15" s="5">
        <f t="shared" si="8"/>
        <v>3534.5996770831252</v>
      </c>
      <c r="L15" s="5">
        <f t="shared" si="9"/>
        <v>430779.33564450586</v>
      </c>
      <c r="M15" s="5">
        <f t="shared" si="0"/>
        <v>2328463.0385566549</v>
      </c>
      <c r="N15" s="33">
        <f t="shared" si="10"/>
        <v>26.482929572121378</v>
      </c>
      <c r="O15" s="4"/>
      <c r="Q15" s="27" t="s">
        <v>56</v>
      </c>
      <c r="R15" s="29">
        <f t="shared" si="1"/>
        <v>87923.166967442739</v>
      </c>
      <c r="S15" s="29">
        <f t="shared" si="2"/>
        <v>430779.33564450586</v>
      </c>
      <c r="T15" s="35">
        <f t="shared" si="3"/>
        <v>26.482929572121378</v>
      </c>
      <c r="U15" s="42">
        <v>0.91645683631107144</v>
      </c>
      <c r="V15" s="43">
        <f t="shared" si="15"/>
        <v>8.3543163688928557E-2</v>
      </c>
      <c r="W15" s="29">
        <f t="shared" si="11"/>
        <v>394790.66709294904</v>
      </c>
      <c r="X15" s="29">
        <f t="shared" si="4"/>
        <v>1899438.2817357755</v>
      </c>
      <c r="Y15" s="35">
        <f t="shared" si="12"/>
        <v>21.603387903885704</v>
      </c>
      <c r="Z15" s="36">
        <f t="shared" si="13"/>
        <v>4.8795416682356745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692</v>
      </c>
      <c r="E16" s="51">
        <v>6</v>
      </c>
      <c r="F16" s="3">
        <f t="shared" si="5"/>
        <v>8.670520231213872E-3</v>
      </c>
      <c r="G16" s="2">
        <v>0.5</v>
      </c>
      <c r="H16" s="3">
        <f t="shared" si="6"/>
        <v>4.2432814710042427E-2</v>
      </c>
      <c r="I16" s="3">
        <f t="shared" si="7"/>
        <v>0.95756718528995755</v>
      </c>
      <c r="J16" s="5">
        <f t="shared" si="14"/>
        <v>84388.567290359613</v>
      </c>
      <c r="K16" s="5">
        <f t="shared" si="8"/>
        <v>3580.8444394777766</v>
      </c>
      <c r="L16" s="5">
        <f t="shared" si="9"/>
        <v>412990.7253531036</v>
      </c>
      <c r="M16" s="5">
        <f t="shared" si="0"/>
        <v>1897683.702912149</v>
      </c>
      <c r="N16" s="33">
        <f t="shared" si="10"/>
        <v>22.487450182472013</v>
      </c>
      <c r="O16" s="4"/>
      <c r="Q16" s="27" t="s">
        <v>58</v>
      </c>
      <c r="R16" s="29">
        <f t="shared" si="1"/>
        <v>84388.567290359613</v>
      </c>
      <c r="S16" s="29">
        <f t="shared" si="2"/>
        <v>412990.7253531036</v>
      </c>
      <c r="T16" s="35">
        <f t="shared" si="3"/>
        <v>22.487450182472013</v>
      </c>
      <c r="U16" s="42">
        <v>0.8859396016463057</v>
      </c>
      <c r="V16" s="43">
        <f t="shared" si="15"/>
        <v>0.1140603983536943</v>
      </c>
      <c r="W16" s="29">
        <f t="shared" si="11"/>
        <v>365884.83870294743</v>
      </c>
      <c r="X16" s="29">
        <f t="shared" si="4"/>
        <v>1504647.6146428266</v>
      </c>
      <c r="Y16" s="35">
        <f t="shared" si="12"/>
        <v>17.829993599319167</v>
      </c>
      <c r="Z16" s="36">
        <f t="shared" si="13"/>
        <v>4.6574565831528467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594</v>
      </c>
      <c r="E17" s="51">
        <v>9</v>
      </c>
      <c r="F17" s="3">
        <f t="shared" si="5"/>
        <v>1.5151515151515152E-2</v>
      </c>
      <c r="G17" s="2">
        <v>0.5</v>
      </c>
      <c r="H17" s="3">
        <f t="shared" si="6"/>
        <v>7.2992700729927015E-2</v>
      </c>
      <c r="I17" s="3">
        <f t="shared" si="7"/>
        <v>0.92700729927007297</v>
      </c>
      <c r="J17" s="5">
        <f t="shared" si="14"/>
        <v>80807.722850881837</v>
      </c>
      <c r="K17" s="5">
        <f t="shared" si="8"/>
        <v>5898.3739307213027</v>
      </c>
      <c r="L17" s="5">
        <f t="shared" si="9"/>
        <v>389292.67942760594</v>
      </c>
      <c r="M17" s="5">
        <f t="shared" si="0"/>
        <v>1484692.9775590454</v>
      </c>
      <c r="N17" s="33">
        <f t="shared" si="10"/>
        <v>18.373156985240346</v>
      </c>
      <c r="O17" s="4"/>
      <c r="Q17" s="27" t="s">
        <v>60</v>
      </c>
      <c r="R17" s="29">
        <f t="shared" si="1"/>
        <v>80807.722850881837</v>
      </c>
      <c r="S17" s="29">
        <f t="shared" si="2"/>
        <v>389292.67942760594</v>
      </c>
      <c r="T17" s="35">
        <f t="shared" si="3"/>
        <v>18.373156985240346</v>
      </c>
      <c r="U17" s="42">
        <v>0.85631920960893304</v>
      </c>
      <c r="V17" s="43">
        <f t="shared" si="15"/>
        <v>0.14368079039106696</v>
      </c>
      <c r="W17" s="29">
        <f t="shared" si="11"/>
        <v>333358.79955399124</v>
      </c>
      <c r="X17" s="29">
        <f t="shared" si="4"/>
        <v>1138762.7759398792</v>
      </c>
      <c r="Y17" s="35">
        <f t="shared" si="12"/>
        <v>14.092251776990301</v>
      </c>
      <c r="Z17" s="36">
        <f t="shared" si="13"/>
        <v>4.2809052082500454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400</v>
      </c>
      <c r="E18" s="51">
        <v>11</v>
      </c>
      <c r="F18" s="3">
        <f t="shared" si="5"/>
        <v>2.75E-2</v>
      </c>
      <c r="G18" s="2">
        <v>0.5</v>
      </c>
      <c r="H18" s="3">
        <f t="shared" si="6"/>
        <v>0.12865497076023391</v>
      </c>
      <c r="I18" s="3">
        <f t="shared" si="7"/>
        <v>0.87134502923976609</v>
      </c>
      <c r="J18" s="5">
        <f t="shared" si="14"/>
        <v>74909.348920160526</v>
      </c>
      <c r="K18" s="5">
        <f t="shared" si="8"/>
        <v>9637.4600949914129</v>
      </c>
      <c r="L18" s="5">
        <f t="shared" si="9"/>
        <v>350453.09436332411</v>
      </c>
      <c r="M18" s="5">
        <f t="shared" si="0"/>
        <v>1095400.2981314394</v>
      </c>
      <c r="N18" s="33">
        <f t="shared" si="10"/>
        <v>14.62301186596793</v>
      </c>
      <c r="O18" s="4"/>
      <c r="Q18" s="27" t="s">
        <v>62</v>
      </c>
      <c r="R18" s="29">
        <f t="shared" si="1"/>
        <v>74909.348920160526</v>
      </c>
      <c r="S18" s="29">
        <f t="shared" si="2"/>
        <v>350453.09436332411</v>
      </c>
      <c r="T18" s="35">
        <f t="shared" si="3"/>
        <v>14.62301186596793</v>
      </c>
      <c r="U18" s="42">
        <v>0.77613843304153718</v>
      </c>
      <c r="V18" s="43">
        <f t="shared" si="15"/>
        <v>0.22386156695846282</v>
      </c>
      <c r="W18" s="29">
        <f t="shared" si="11"/>
        <v>272000.11551370833</v>
      </c>
      <c r="X18" s="29">
        <f t="shared" si="4"/>
        <v>805403.97638588806</v>
      </c>
      <c r="Y18" s="35">
        <f t="shared" si="12"/>
        <v>10.751715079573037</v>
      </c>
      <c r="Z18" s="36">
        <f t="shared" si="13"/>
        <v>3.8712967863948933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258</v>
      </c>
      <c r="E19" s="51">
        <v>10</v>
      </c>
      <c r="F19" s="3">
        <f t="shared" si="5"/>
        <v>3.875968992248062E-2</v>
      </c>
      <c r="G19" s="2">
        <v>0.5</v>
      </c>
      <c r="H19" s="3">
        <f t="shared" si="6"/>
        <v>0.17667844522968199</v>
      </c>
      <c r="I19" s="3">
        <f t="shared" si="7"/>
        <v>0.82332155477031799</v>
      </c>
      <c r="J19" s="5">
        <f t="shared" si="14"/>
        <v>65271.888825169117</v>
      </c>
      <c r="K19" s="5">
        <f t="shared" si="8"/>
        <v>11532.135834835533</v>
      </c>
      <c r="L19" s="5">
        <f t="shared" si="9"/>
        <v>297529.10453875671</v>
      </c>
      <c r="M19" s="5">
        <f t="shared" si="0"/>
        <v>744947.20376811526</v>
      </c>
      <c r="N19" s="33">
        <f t="shared" si="10"/>
        <v>11.412986772352456</v>
      </c>
      <c r="O19" s="4"/>
      <c r="Q19" s="27" t="s">
        <v>64</v>
      </c>
      <c r="R19" s="29">
        <f t="shared" si="1"/>
        <v>65271.888825169117</v>
      </c>
      <c r="S19" s="29">
        <f t="shared" si="2"/>
        <v>297529.10453875671</v>
      </c>
      <c r="T19" s="35">
        <f t="shared" si="3"/>
        <v>11.412986772352456</v>
      </c>
      <c r="U19" s="42">
        <v>0.73716277889453141</v>
      </c>
      <c r="V19" s="43">
        <f t="shared" si="15"/>
        <v>0.26283722110546859</v>
      </c>
      <c r="W19" s="29">
        <f t="shared" si="11"/>
        <v>219327.38150379143</v>
      </c>
      <c r="X19" s="29">
        <f t="shared" si="4"/>
        <v>533403.86087217974</v>
      </c>
      <c r="Y19" s="35">
        <f t="shared" si="12"/>
        <v>8.1720304172735521</v>
      </c>
      <c r="Z19" s="36">
        <f t="shared" si="13"/>
        <v>3.2409563550789038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152</v>
      </c>
      <c r="E20" s="51">
        <v>8</v>
      </c>
      <c r="F20" s="3">
        <f t="shared" si="5"/>
        <v>5.2631578947368418E-2</v>
      </c>
      <c r="G20" s="2">
        <v>0.5</v>
      </c>
      <c r="H20" s="3">
        <f t="shared" si="6"/>
        <v>0.23255813953488372</v>
      </c>
      <c r="I20" s="3">
        <f t="shared" si="7"/>
        <v>0.76744186046511631</v>
      </c>
      <c r="J20" s="5">
        <f t="shared" si="14"/>
        <v>53739.752990333582</v>
      </c>
      <c r="K20" s="5">
        <f t="shared" si="8"/>
        <v>12497.616974496181</v>
      </c>
      <c r="L20" s="5">
        <f t="shared" si="9"/>
        <v>237454.72251542745</v>
      </c>
      <c r="M20" s="5">
        <f t="shared" si="0"/>
        <v>447418.09922935854</v>
      </c>
      <c r="N20" s="33">
        <f t="shared" si="10"/>
        <v>8.3256448780074912</v>
      </c>
      <c r="O20" s="4"/>
      <c r="Q20" s="27" t="s">
        <v>66</v>
      </c>
      <c r="R20" s="29">
        <f t="shared" si="1"/>
        <v>53739.752990333582</v>
      </c>
      <c r="S20" s="29">
        <f t="shared" si="2"/>
        <v>237454.72251542745</v>
      </c>
      <c r="T20" s="35">
        <f t="shared" si="3"/>
        <v>8.3256448780074912</v>
      </c>
      <c r="U20" s="42">
        <v>0.7271372759570951</v>
      </c>
      <c r="V20" s="43">
        <f t="shared" si="15"/>
        <v>0.2728627240429049</v>
      </c>
      <c r="W20" s="29">
        <f t="shared" si="11"/>
        <v>172662.18009301581</v>
      </c>
      <c r="X20" s="29">
        <f t="shared" si="4"/>
        <v>314076.4793683883</v>
      </c>
      <c r="Y20" s="35">
        <f t="shared" si="12"/>
        <v>5.8443975249548075</v>
      </c>
      <c r="Z20" s="36">
        <f t="shared" si="13"/>
        <v>2.4812473530526837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56</v>
      </c>
      <c r="E21" s="51">
        <v>9</v>
      </c>
      <c r="F21" s="3">
        <f t="shared" si="5"/>
        <v>0.16071428571428573</v>
      </c>
      <c r="G21" s="2">
        <v>0.5</v>
      </c>
      <c r="H21" s="3">
        <f t="shared" si="6"/>
        <v>0.57324840764331209</v>
      </c>
      <c r="I21" s="3">
        <f t="shared" si="7"/>
        <v>0.42675159235668791</v>
      </c>
      <c r="J21" s="5">
        <f t="shared" si="14"/>
        <v>41242.136015837401</v>
      </c>
      <c r="K21" s="5">
        <f t="shared" si="8"/>
        <v>23641.98879888768</v>
      </c>
      <c r="L21" s="5">
        <f t="shared" si="9"/>
        <v>147105.70808196781</v>
      </c>
      <c r="M21" s="5">
        <f>L21+M22</f>
        <v>209963.37671393109</v>
      </c>
      <c r="N21" s="33">
        <f t="shared" si="10"/>
        <v>5.0909918107370338</v>
      </c>
      <c r="O21" s="4"/>
      <c r="Q21" s="27" t="s">
        <v>68</v>
      </c>
      <c r="R21" s="29">
        <f t="shared" si="1"/>
        <v>41242.136015837401</v>
      </c>
      <c r="S21" s="29">
        <f t="shared" si="2"/>
        <v>147105.70808196781</v>
      </c>
      <c r="T21" s="35">
        <f t="shared" si="3"/>
        <v>5.0909918107370338</v>
      </c>
      <c r="U21" s="42">
        <v>0.68635947845240242</v>
      </c>
      <c r="V21" s="43">
        <f t="shared" si="15"/>
        <v>0.31364052154759758</v>
      </c>
      <c r="W21" s="29">
        <f t="shared" si="11"/>
        <v>100967.39707651078</v>
      </c>
      <c r="X21" s="29">
        <f>X22+W21</f>
        <v>141414.29927537253</v>
      </c>
      <c r="Y21" s="35">
        <f t="shared" si="12"/>
        <v>3.4288791254911724</v>
      </c>
      <c r="Z21" s="36">
        <f t="shared" si="13"/>
        <v>1.6621126852458614</v>
      </c>
    </row>
    <row r="22" spans="1:26" s="2" customFormat="1" x14ac:dyDescent="0.25">
      <c r="A22" s="12">
        <v>19</v>
      </c>
      <c r="B22" s="13" t="s">
        <v>69</v>
      </c>
      <c r="C22" s="12"/>
      <c r="D22">
        <v>50</v>
      </c>
      <c r="E22" s="51">
        <v>14</v>
      </c>
      <c r="F22" s="17">
        <f t="shared" si="5"/>
        <v>0.28000000000000003</v>
      </c>
      <c r="G22" s="12"/>
      <c r="H22" s="17">
        <v>1</v>
      </c>
      <c r="I22" s="17">
        <f t="shared" si="7"/>
        <v>0</v>
      </c>
      <c r="J22" s="21">
        <f t="shared" si="14"/>
        <v>17600.147216949721</v>
      </c>
      <c r="K22" s="21">
        <f t="shared" si="8"/>
        <v>17600.147216949721</v>
      </c>
      <c r="L22" s="21">
        <f>K22/F22</f>
        <v>62857.668631963286</v>
      </c>
      <c r="M22" s="21">
        <f>L22</f>
        <v>62857.668631963286</v>
      </c>
      <c r="N22" s="34">
        <f t="shared" si="10"/>
        <v>3.5714285714285712</v>
      </c>
      <c r="O22" s="4"/>
      <c r="Q22" s="30" t="s">
        <v>69</v>
      </c>
      <c r="R22" s="31">
        <f t="shared" si="1"/>
        <v>17600.147216949721</v>
      </c>
      <c r="S22" s="31">
        <f t="shared" si="2"/>
        <v>62857.668631963286</v>
      </c>
      <c r="T22" s="38">
        <f t="shared" si="3"/>
        <v>3.5714285714285712</v>
      </c>
      <c r="U22" s="44">
        <v>0.64346806172022719</v>
      </c>
      <c r="V22" s="45">
        <f t="shared" si="15"/>
        <v>0.35653193827977281</v>
      </c>
      <c r="W22" s="31">
        <f t="shared" si="11"/>
        <v>40446.902198861739</v>
      </c>
      <c r="X22" s="31">
        <f>W22</f>
        <v>40446.902198861739</v>
      </c>
      <c r="Y22" s="38">
        <f t="shared" si="12"/>
        <v>2.2981002204293826</v>
      </c>
      <c r="Z22" s="37">
        <f t="shared" si="13"/>
        <v>1.2733283509991886</v>
      </c>
    </row>
    <row r="23" spans="1:26" s="2" customFormat="1" ht="13.2" x14ac:dyDescent="0.25">
      <c r="B23" s="2" t="s">
        <v>70</v>
      </c>
      <c r="D23" s="25">
        <f>SUM(D4:D22)</f>
        <v>12807</v>
      </c>
      <c r="E23" s="25">
        <f>SUM(E4:E22)</f>
        <v>103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>
        <v>123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7756658.0909216944</v>
      </c>
      <c r="N29" s="32">
        <f>M29/J29</f>
        <v>77.566580909216938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77.566580909216938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6916524.3311168142</v>
      </c>
      <c r="Y29" s="40">
        <f>X29/R29</f>
        <v>69.16524331116814</v>
      </c>
      <c r="Z29" s="36">
        <f>T29-Y29</f>
        <v>8.4013375980487979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553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7656658.0909216944</v>
      </c>
      <c r="N30" s="33">
        <f t="shared" ref="N30:N47" si="26">M30/J30</f>
        <v>76.566580909216938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76.566580909216938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6820659.6571138501</v>
      </c>
      <c r="Y30" s="35">
        <f t="shared" ref="Y30:Y47" si="28">X30/R30</f>
        <v>68.206596571138505</v>
      </c>
      <c r="Z30" s="36">
        <f t="shared" ref="Z30:Z47" si="29">T30-Y30</f>
        <v>8.3599843380784336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752</v>
      </c>
      <c r="E31" s="51">
        <v>1</v>
      </c>
      <c r="F31" s="3">
        <f t="shared" si="21"/>
        <v>1.3297872340425532E-3</v>
      </c>
      <c r="G31" s="2">
        <v>0.5</v>
      </c>
      <c r="H31" s="3">
        <f t="shared" si="22"/>
        <v>6.6269052352551363E-3</v>
      </c>
      <c r="I31" s="3">
        <f t="shared" si="23"/>
        <v>0.99337309476474489</v>
      </c>
      <c r="J31" s="5">
        <f t="shared" ref="J31:J47" si="30">I30*J30</f>
        <v>100000</v>
      </c>
      <c r="K31" s="5">
        <f t="shared" si="24"/>
        <v>662.69052352551364</v>
      </c>
      <c r="L31" s="5">
        <f t="shared" si="25"/>
        <v>498343.27369118627</v>
      </c>
      <c r="M31" s="5">
        <f t="shared" si="16"/>
        <v>7256658.0909216944</v>
      </c>
      <c r="N31" s="33">
        <f t="shared" si="26"/>
        <v>72.566580909216938</v>
      </c>
      <c r="O31" s="4"/>
      <c r="Q31" s="27" t="s">
        <v>38</v>
      </c>
      <c r="R31" s="29">
        <f t="shared" si="17"/>
        <v>100000</v>
      </c>
      <c r="S31" s="29">
        <f t="shared" si="18"/>
        <v>498343.27369118627</v>
      </c>
      <c r="T31" s="35">
        <f t="shared" si="19"/>
        <v>72.566580909216938</v>
      </c>
      <c r="U31" s="42">
        <v>0.95864674002964168</v>
      </c>
      <c r="V31" s="43">
        <f>1-U31</f>
        <v>4.1353259970358325E-2</v>
      </c>
      <c r="W31" s="29">
        <f t="shared" si="27"/>
        <v>477735.15473975521</v>
      </c>
      <c r="X31" s="29">
        <f t="shared" si="20"/>
        <v>6437200.961101993</v>
      </c>
      <c r="Y31" s="35">
        <f t="shared" si="28"/>
        <v>64.372009611019934</v>
      </c>
      <c r="Z31" s="36">
        <f t="shared" si="29"/>
        <v>8.1945712981970047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739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99337.309476474489</v>
      </c>
      <c r="K32" s="5">
        <f t="shared" si="24"/>
        <v>0</v>
      </c>
      <c r="L32" s="5">
        <f t="shared" si="25"/>
        <v>496686.54738237243</v>
      </c>
      <c r="M32" s="5">
        <f t="shared" si="16"/>
        <v>6758314.8172305077</v>
      </c>
      <c r="N32" s="33">
        <f t="shared" si="26"/>
        <v>68.034003063381164</v>
      </c>
      <c r="O32" s="4"/>
      <c r="Q32" s="27" t="s">
        <v>40</v>
      </c>
      <c r="R32" s="29">
        <f t="shared" si="17"/>
        <v>99337.309476474489</v>
      </c>
      <c r="S32" s="29">
        <f t="shared" si="18"/>
        <v>496686.54738237243</v>
      </c>
      <c r="T32" s="35">
        <f t="shared" si="19"/>
        <v>68.034003063381164</v>
      </c>
      <c r="U32" s="42">
        <v>0.95864674002964168</v>
      </c>
      <c r="V32" s="43">
        <f>1-U32</f>
        <v>4.1353259970358325E-2</v>
      </c>
      <c r="W32" s="29">
        <f t="shared" si="27"/>
        <v>476146.93946468947</v>
      </c>
      <c r="X32" s="29">
        <f t="shared" si="20"/>
        <v>5959465.8063622378</v>
      </c>
      <c r="Y32" s="35">
        <f t="shared" si="28"/>
        <v>59.992220825888033</v>
      </c>
      <c r="Z32" s="36">
        <f t="shared" si="29"/>
        <v>8.0417822374931305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853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99337.309476474489</v>
      </c>
      <c r="K33" s="5">
        <f t="shared" si="24"/>
        <v>0</v>
      </c>
      <c r="L33" s="5">
        <f t="shared" si="25"/>
        <v>496686.54738237243</v>
      </c>
      <c r="M33" s="5">
        <f t="shared" si="16"/>
        <v>6261628.2698481353</v>
      </c>
      <c r="N33" s="33">
        <f t="shared" si="26"/>
        <v>63.034003063381164</v>
      </c>
      <c r="O33" s="4"/>
      <c r="Q33" s="27" t="s">
        <v>42</v>
      </c>
      <c r="R33" s="29">
        <f t="shared" si="17"/>
        <v>99337.309476474489</v>
      </c>
      <c r="S33" s="29">
        <f t="shared" si="18"/>
        <v>496686.54738237243</v>
      </c>
      <c r="T33" s="35">
        <f t="shared" si="19"/>
        <v>63.034003063381164</v>
      </c>
      <c r="U33" s="42">
        <v>0.95864674002964168</v>
      </c>
      <c r="V33" s="43">
        <f>1-U33</f>
        <v>4.1353259970358325E-2</v>
      </c>
      <c r="W33" s="29">
        <f t="shared" si="27"/>
        <v>476146.93946468947</v>
      </c>
      <c r="X33" s="29">
        <f t="shared" si="20"/>
        <v>5483318.8668975485</v>
      </c>
      <c r="Y33" s="35">
        <f t="shared" si="28"/>
        <v>55.198987125739833</v>
      </c>
      <c r="Z33" s="36">
        <f t="shared" si="29"/>
        <v>7.8350159376413302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972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99337.309476474489</v>
      </c>
      <c r="K34" s="5">
        <f t="shared" si="24"/>
        <v>0</v>
      </c>
      <c r="L34" s="5">
        <f t="shared" si="25"/>
        <v>496686.54738237243</v>
      </c>
      <c r="M34" s="5">
        <f t="shared" si="16"/>
        <v>5764941.7224657629</v>
      </c>
      <c r="N34" s="33">
        <f t="shared" si="26"/>
        <v>58.034003063381164</v>
      </c>
      <c r="O34" s="4"/>
      <c r="Q34" s="27" t="s">
        <v>44</v>
      </c>
      <c r="R34" s="29">
        <f t="shared" si="17"/>
        <v>99337.309476474489</v>
      </c>
      <c r="S34" s="29">
        <f t="shared" si="18"/>
        <v>496686.54738237243</v>
      </c>
      <c r="T34" s="35">
        <f t="shared" si="19"/>
        <v>58.034003063381164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481378.77590412711</v>
      </c>
      <c r="X34" s="29">
        <f t="shared" si="20"/>
        <v>5007171.9274328593</v>
      </c>
      <c r="Y34" s="35">
        <f t="shared" si="28"/>
        <v>50.405753425591627</v>
      </c>
      <c r="Z34" s="36">
        <f t="shared" si="29"/>
        <v>7.628249637789537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934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99337.309476474489</v>
      </c>
      <c r="K35" s="5">
        <f t="shared" si="24"/>
        <v>0</v>
      </c>
      <c r="L35" s="5">
        <f t="shared" si="25"/>
        <v>496686.54738237243</v>
      </c>
      <c r="M35" s="5">
        <f t="shared" si="16"/>
        <v>5268255.1750833904</v>
      </c>
      <c r="N35" s="33">
        <f t="shared" si="26"/>
        <v>53.034003063381164</v>
      </c>
      <c r="O35" s="4"/>
      <c r="Q35" s="27" t="s">
        <v>46</v>
      </c>
      <c r="R35" s="29">
        <f t="shared" si="17"/>
        <v>99337.309476474489</v>
      </c>
      <c r="S35" s="29">
        <f t="shared" si="18"/>
        <v>496686.54738237243</v>
      </c>
      <c r="T35" s="35">
        <f t="shared" si="19"/>
        <v>53.034003063381164</v>
      </c>
      <c r="U35" s="42">
        <v>0.96192878092594225</v>
      </c>
      <c r="V35" s="43">
        <f t="shared" si="31"/>
        <v>3.8071219074057749E-2</v>
      </c>
      <c r="W35" s="29">
        <f t="shared" si="27"/>
        <v>477777.08502584079</v>
      </c>
      <c r="X35" s="29">
        <f t="shared" si="20"/>
        <v>4525793.1515287319</v>
      </c>
      <c r="Y35" s="35">
        <f t="shared" si="28"/>
        <v>45.559852339271892</v>
      </c>
      <c r="Z35" s="36">
        <f t="shared" si="29"/>
        <v>7.4741507241092719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896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99337.309476474489</v>
      </c>
      <c r="K36" s="5">
        <f t="shared" si="24"/>
        <v>0</v>
      </c>
      <c r="L36" s="5">
        <f t="shared" si="25"/>
        <v>496686.54738237243</v>
      </c>
      <c r="M36" s="5">
        <f t="shared" si="16"/>
        <v>4771568.627701018</v>
      </c>
      <c r="N36" s="33">
        <f t="shared" si="26"/>
        <v>48.034003063381164</v>
      </c>
      <c r="O36" s="4"/>
      <c r="Q36" s="27" t="s">
        <v>48</v>
      </c>
      <c r="R36" s="29">
        <f t="shared" si="17"/>
        <v>99337.309476474489</v>
      </c>
      <c r="S36" s="29">
        <f t="shared" si="18"/>
        <v>496686.54738237243</v>
      </c>
      <c r="T36" s="35">
        <f t="shared" si="19"/>
        <v>48.034003063381164</v>
      </c>
      <c r="U36" s="42">
        <v>0.95558309086652893</v>
      </c>
      <c r="V36" s="43">
        <f t="shared" si="31"/>
        <v>4.4416909133471072E-2</v>
      </c>
      <c r="W36" s="29">
        <f t="shared" si="27"/>
        <v>474625.26613947214</v>
      </c>
      <c r="X36" s="29">
        <f t="shared" si="20"/>
        <v>4048016.0665028915</v>
      </c>
      <c r="Y36" s="35">
        <f t="shared" si="28"/>
        <v>40.750208434642182</v>
      </c>
      <c r="Z36" s="36">
        <f t="shared" si="29"/>
        <v>7.2837946287389812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1054</v>
      </c>
      <c r="E37" s="51">
        <v>2</v>
      </c>
      <c r="F37" s="3">
        <f t="shared" si="21"/>
        <v>1.8975332068311196E-3</v>
      </c>
      <c r="G37" s="2">
        <v>0.5</v>
      </c>
      <c r="H37" s="3">
        <f t="shared" si="22"/>
        <v>9.442870632672332E-3</v>
      </c>
      <c r="I37" s="3">
        <f t="shared" si="23"/>
        <v>0.99055712936732765</v>
      </c>
      <c r="J37" s="5">
        <f t="shared" si="30"/>
        <v>99337.309476474489</v>
      </c>
      <c r="K37" s="5">
        <f t="shared" si="24"/>
        <v>938.02936238408392</v>
      </c>
      <c r="L37" s="5">
        <f t="shared" si="25"/>
        <v>494341.47397641221</v>
      </c>
      <c r="M37" s="5">
        <f t="shared" si="16"/>
        <v>4274882.0803186456</v>
      </c>
      <c r="N37" s="33">
        <f t="shared" si="26"/>
        <v>43.034003063381164</v>
      </c>
      <c r="O37" s="4"/>
      <c r="Q37" s="27" t="s">
        <v>50</v>
      </c>
      <c r="R37" s="29">
        <f t="shared" si="17"/>
        <v>99337.309476474489</v>
      </c>
      <c r="S37" s="29">
        <f t="shared" si="18"/>
        <v>494341.47397641221</v>
      </c>
      <c r="T37" s="35">
        <f t="shared" si="19"/>
        <v>43.034003063381164</v>
      </c>
      <c r="U37" s="42">
        <v>0.95343645724036619</v>
      </c>
      <c r="V37" s="43">
        <f t="shared" si="31"/>
        <v>4.6563542759633814E-2</v>
      </c>
      <c r="W37" s="29">
        <f t="shared" si="27"/>
        <v>471323.18361505115</v>
      </c>
      <c r="X37" s="29">
        <f t="shared" si="20"/>
        <v>3573390.8003634196</v>
      </c>
      <c r="Y37" s="35">
        <f t="shared" si="28"/>
        <v>35.97229298030954</v>
      </c>
      <c r="Z37" s="36">
        <f t="shared" si="29"/>
        <v>7.061710083071624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1122</v>
      </c>
      <c r="E38" s="51">
        <v>4</v>
      </c>
      <c r="F38" s="3">
        <f t="shared" si="21"/>
        <v>3.5650623885918001E-3</v>
      </c>
      <c r="G38" s="2">
        <v>0.5</v>
      </c>
      <c r="H38" s="3">
        <f t="shared" si="22"/>
        <v>1.7667844522968199E-2</v>
      </c>
      <c r="I38" s="3">
        <f t="shared" si="23"/>
        <v>0.98233215547703179</v>
      </c>
      <c r="J38" s="5">
        <f t="shared" si="30"/>
        <v>98399.280114090405</v>
      </c>
      <c r="K38" s="5">
        <f t="shared" si="24"/>
        <v>1738.5031822277458</v>
      </c>
      <c r="L38" s="5">
        <f t="shared" si="25"/>
        <v>487650.14261488267</v>
      </c>
      <c r="M38" s="5">
        <f t="shared" si="16"/>
        <v>3780540.6063422337</v>
      </c>
      <c r="N38" s="33">
        <f t="shared" si="26"/>
        <v>38.420409193632651</v>
      </c>
      <c r="O38" s="4"/>
      <c r="Q38" s="27" t="s">
        <v>52</v>
      </c>
      <c r="R38" s="29">
        <f t="shared" si="17"/>
        <v>98399.280114090405</v>
      </c>
      <c r="S38" s="29">
        <f t="shared" si="18"/>
        <v>487650.14261488267</v>
      </c>
      <c r="T38" s="35">
        <f t="shared" si="19"/>
        <v>38.420409193632651</v>
      </c>
      <c r="U38" s="42">
        <v>0.93748024841036759</v>
      </c>
      <c r="V38" s="43">
        <f t="shared" si="31"/>
        <v>6.2519751589632411E-2</v>
      </c>
      <c r="W38" s="29">
        <f t="shared" si="27"/>
        <v>457162.37683595141</v>
      </c>
      <c r="X38" s="29">
        <f t="shared" si="20"/>
        <v>3102067.6167483684</v>
      </c>
      <c r="Y38" s="35">
        <f t="shared" si="28"/>
        <v>31.525308042412842</v>
      </c>
      <c r="Z38" s="36">
        <f t="shared" si="29"/>
        <v>6.8951011512198086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1185</v>
      </c>
      <c r="E39" s="51">
        <v>2</v>
      </c>
      <c r="F39" s="3">
        <f t="shared" si="21"/>
        <v>1.6877637130801688E-3</v>
      </c>
      <c r="G39" s="2">
        <v>0.5</v>
      </c>
      <c r="H39" s="3">
        <f t="shared" si="22"/>
        <v>8.4033613445378165E-3</v>
      </c>
      <c r="I39" s="3">
        <f t="shared" si="23"/>
        <v>0.99159663865546221</v>
      </c>
      <c r="J39" s="5">
        <f t="shared" si="30"/>
        <v>96660.776931862652</v>
      </c>
      <c r="K39" s="5">
        <f t="shared" si="24"/>
        <v>812.27543640220733</v>
      </c>
      <c r="L39" s="5">
        <f t="shared" si="25"/>
        <v>481273.19606830773</v>
      </c>
      <c r="M39" s="5">
        <f t="shared" si="16"/>
        <v>3292890.4637273513</v>
      </c>
      <c r="N39" s="33">
        <f t="shared" si="26"/>
        <v>34.066459718697992</v>
      </c>
      <c r="O39" s="4"/>
      <c r="Q39" s="27" t="s">
        <v>54</v>
      </c>
      <c r="R39" s="29">
        <f t="shared" si="17"/>
        <v>96660.776931862652</v>
      </c>
      <c r="S39" s="29">
        <f t="shared" si="18"/>
        <v>481273.19606830773</v>
      </c>
      <c r="T39" s="35">
        <f t="shared" si="19"/>
        <v>34.066459718697992</v>
      </c>
      <c r="U39" s="42">
        <v>0.91788799906018037</v>
      </c>
      <c r="V39" s="43">
        <f t="shared" si="31"/>
        <v>8.2112000939819629E-2</v>
      </c>
      <c r="W39" s="29">
        <f t="shared" si="27"/>
        <v>441754.89094043686</v>
      </c>
      <c r="X39" s="29">
        <f t="shared" si="20"/>
        <v>2644905.2399124168</v>
      </c>
      <c r="Y39" s="35">
        <f t="shared" si="28"/>
        <v>27.362755854702495</v>
      </c>
      <c r="Z39" s="36">
        <f t="shared" si="29"/>
        <v>6.7037038639954964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977</v>
      </c>
      <c r="E40" s="51">
        <v>2</v>
      </c>
      <c r="F40" s="3">
        <f t="shared" si="21"/>
        <v>2.0470829068577278E-3</v>
      </c>
      <c r="G40" s="2">
        <v>0.5</v>
      </c>
      <c r="H40" s="3">
        <f t="shared" si="22"/>
        <v>1.0183299389002039E-2</v>
      </c>
      <c r="I40" s="3">
        <f t="shared" si="23"/>
        <v>0.98981670061099791</v>
      </c>
      <c r="J40" s="5">
        <f t="shared" si="30"/>
        <v>95848.501495460441</v>
      </c>
      <c r="K40" s="5">
        <f t="shared" si="24"/>
        <v>976.05398671548335</v>
      </c>
      <c r="L40" s="5">
        <f t="shared" si="25"/>
        <v>476802.37251051347</v>
      </c>
      <c r="M40" s="5">
        <f t="shared" si="16"/>
        <v>2811617.2676590434</v>
      </c>
      <c r="N40" s="33">
        <f t="shared" si="26"/>
        <v>29.333972089195434</v>
      </c>
      <c r="O40" s="4"/>
      <c r="Q40" s="27" t="s">
        <v>56</v>
      </c>
      <c r="R40" s="29">
        <f t="shared" si="17"/>
        <v>95848.501495460441</v>
      </c>
      <c r="S40" s="29">
        <f t="shared" si="18"/>
        <v>476802.37251051347</v>
      </c>
      <c r="T40" s="35">
        <f t="shared" si="19"/>
        <v>29.333972089195434</v>
      </c>
      <c r="U40" s="42">
        <v>0.89571782863194893</v>
      </c>
      <c r="V40" s="43">
        <f t="shared" si="31"/>
        <v>0.10428217136805107</v>
      </c>
      <c r="W40" s="29">
        <f t="shared" si="27"/>
        <v>427080.3857916788</v>
      </c>
      <c r="X40" s="29">
        <f t="shared" si="20"/>
        <v>2203150.3489719797</v>
      </c>
      <c r="Y40" s="35">
        <f t="shared" si="28"/>
        <v>22.985756841241017</v>
      </c>
      <c r="Z40" s="36">
        <f t="shared" si="29"/>
        <v>6.3482152479544176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734</v>
      </c>
      <c r="E41" s="51">
        <v>3</v>
      </c>
      <c r="F41" s="3">
        <f t="shared" si="21"/>
        <v>4.0871934604904629E-3</v>
      </c>
      <c r="G41" s="2">
        <v>0.5</v>
      </c>
      <c r="H41" s="3">
        <f t="shared" si="22"/>
        <v>2.0229265003371539E-2</v>
      </c>
      <c r="I41" s="3">
        <f t="shared" si="23"/>
        <v>0.97977073499662848</v>
      </c>
      <c r="J41" s="5">
        <f t="shared" si="30"/>
        <v>94872.447508744954</v>
      </c>
      <c r="K41" s="5">
        <f t="shared" si="24"/>
        <v>1919.1998821728575</v>
      </c>
      <c r="L41" s="5">
        <f t="shared" si="25"/>
        <v>469564.23783829261</v>
      </c>
      <c r="M41" s="5">
        <f t="shared" si="16"/>
        <v>2334814.8951485301</v>
      </c>
      <c r="N41" s="33">
        <f t="shared" si="26"/>
        <v>24.61004176089498</v>
      </c>
      <c r="O41" s="4"/>
      <c r="Q41" s="27" t="s">
        <v>58</v>
      </c>
      <c r="R41" s="29">
        <f t="shared" si="17"/>
        <v>94872.447508744954</v>
      </c>
      <c r="S41" s="29">
        <f t="shared" si="18"/>
        <v>469564.23783829261</v>
      </c>
      <c r="T41" s="35">
        <f t="shared" si="19"/>
        <v>24.61004176089498</v>
      </c>
      <c r="U41" s="42">
        <v>0.86473435856680392</v>
      </c>
      <c r="V41" s="43">
        <f t="shared" si="31"/>
        <v>0.13526564143319608</v>
      </c>
      <c r="W41" s="29">
        <f t="shared" si="27"/>
        <v>406048.33001300611</v>
      </c>
      <c r="X41" s="29">
        <f t="shared" si="20"/>
        <v>1776069.9631803008</v>
      </c>
      <c r="Y41" s="35">
        <f t="shared" si="28"/>
        <v>18.720608667933753</v>
      </c>
      <c r="Z41" s="36">
        <f t="shared" si="29"/>
        <v>5.8894330929612266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585</v>
      </c>
      <c r="E42" s="51">
        <v>9</v>
      </c>
      <c r="F42" s="3">
        <f t="shared" si="21"/>
        <v>1.5384615384615385E-2</v>
      </c>
      <c r="G42" s="2">
        <v>0.5</v>
      </c>
      <c r="H42" s="3">
        <f t="shared" si="22"/>
        <v>7.407407407407407E-2</v>
      </c>
      <c r="I42" s="3">
        <f t="shared" si="23"/>
        <v>0.92592592592592593</v>
      </c>
      <c r="J42" s="5">
        <f t="shared" si="30"/>
        <v>92953.247626572091</v>
      </c>
      <c r="K42" s="5">
        <f t="shared" si="24"/>
        <v>6885.4257501164511</v>
      </c>
      <c r="L42" s="5">
        <f t="shared" si="25"/>
        <v>447552.67375756928</v>
      </c>
      <c r="M42" s="5">
        <f t="shared" si="16"/>
        <v>1865250.6573102376</v>
      </c>
      <c r="N42" s="33">
        <f t="shared" si="26"/>
        <v>20.066546408401415</v>
      </c>
      <c r="O42" s="4"/>
      <c r="Q42" s="27" t="s">
        <v>60</v>
      </c>
      <c r="R42" s="29">
        <f t="shared" si="17"/>
        <v>92953.247626572091</v>
      </c>
      <c r="S42" s="29">
        <f t="shared" si="18"/>
        <v>447552.67375756928</v>
      </c>
      <c r="T42" s="35">
        <f t="shared" si="19"/>
        <v>20.066546408401415</v>
      </c>
      <c r="U42" s="42">
        <v>0.81758889711164551</v>
      </c>
      <c r="V42" s="43">
        <f t="shared" si="31"/>
        <v>0.18241110288835449</v>
      </c>
      <c r="W42" s="29">
        <f t="shared" si="27"/>
        <v>365914.09693681914</v>
      </c>
      <c r="X42" s="29">
        <f t="shared" si="20"/>
        <v>1370021.6331672948</v>
      </c>
      <c r="Y42" s="35">
        <f t="shared" si="28"/>
        <v>14.738824819453145</v>
      </c>
      <c r="Z42" s="36">
        <f t="shared" si="29"/>
        <v>5.3277215889482701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464</v>
      </c>
      <c r="E43" s="51">
        <v>14</v>
      </c>
      <c r="F43" s="3">
        <f t="shared" si="21"/>
        <v>3.017241379310345E-2</v>
      </c>
      <c r="G43" s="2">
        <v>0.5</v>
      </c>
      <c r="H43" s="3">
        <f t="shared" si="22"/>
        <v>0.14028056112224449</v>
      </c>
      <c r="I43" s="3">
        <f t="shared" si="23"/>
        <v>0.85971943887775548</v>
      </c>
      <c r="J43" s="5">
        <f t="shared" si="30"/>
        <v>86067.821876455637</v>
      </c>
      <c r="K43" s="5">
        <f t="shared" si="24"/>
        <v>12073.642347398587</v>
      </c>
      <c r="L43" s="5">
        <f t="shared" si="25"/>
        <v>400155.0035137817</v>
      </c>
      <c r="M43" s="5">
        <f t="shared" si="16"/>
        <v>1417697.9835526682</v>
      </c>
      <c r="N43" s="33">
        <f t="shared" si="26"/>
        <v>16.471870121073529</v>
      </c>
      <c r="O43" s="4"/>
      <c r="Q43" s="27" t="s">
        <v>62</v>
      </c>
      <c r="R43" s="29">
        <f t="shared" si="17"/>
        <v>86067.821876455637</v>
      </c>
      <c r="S43" s="29">
        <f t="shared" si="18"/>
        <v>400155.0035137817</v>
      </c>
      <c r="T43" s="35">
        <f t="shared" si="19"/>
        <v>16.471870121073529</v>
      </c>
      <c r="U43" s="42">
        <v>0.77888026534586052</v>
      </c>
      <c r="V43" s="43">
        <f t="shared" si="31"/>
        <v>0.22111973465413948</v>
      </c>
      <c r="W43" s="29">
        <f t="shared" si="27"/>
        <v>311672.83531628805</v>
      </c>
      <c r="X43" s="29">
        <f t="shared" si="20"/>
        <v>1004107.5362304756</v>
      </c>
      <c r="Y43" s="35">
        <f t="shared" si="28"/>
        <v>11.666468540028839</v>
      </c>
      <c r="Z43" s="36">
        <f t="shared" si="29"/>
        <v>4.8054015810446895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337</v>
      </c>
      <c r="E44" s="51">
        <v>9</v>
      </c>
      <c r="F44" s="3">
        <f t="shared" si="21"/>
        <v>2.6706231454005934E-2</v>
      </c>
      <c r="G44" s="2">
        <v>0.5</v>
      </c>
      <c r="H44" s="3">
        <f t="shared" si="22"/>
        <v>0.12517385257301808</v>
      </c>
      <c r="I44" s="3">
        <f t="shared" si="23"/>
        <v>0.87482614742698195</v>
      </c>
      <c r="J44" s="5">
        <f t="shared" si="30"/>
        <v>73994.179529057044</v>
      </c>
      <c r="K44" s="5">
        <f t="shared" si="24"/>
        <v>9262.1365196316183</v>
      </c>
      <c r="L44" s="5">
        <f t="shared" si="25"/>
        <v>346815.55634620611</v>
      </c>
      <c r="M44" s="5">
        <f t="shared" si="16"/>
        <v>1017542.9800388867</v>
      </c>
      <c r="N44" s="33">
        <f t="shared" si="26"/>
        <v>13.751662448521428</v>
      </c>
      <c r="O44" s="4"/>
      <c r="Q44" s="27" t="s">
        <v>64</v>
      </c>
      <c r="R44" s="29">
        <f t="shared" si="17"/>
        <v>73994.179529057044</v>
      </c>
      <c r="S44" s="29">
        <f t="shared" si="18"/>
        <v>346815.55634620611</v>
      </c>
      <c r="T44" s="35">
        <f t="shared" si="19"/>
        <v>13.751662448521428</v>
      </c>
      <c r="U44" s="42">
        <v>0.71980976748499381</v>
      </c>
      <c r="V44" s="43">
        <f t="shared" si="31"/>
        <v>0.28019023251500619</v>
      </c>
      <c r="W44" s="29">
        <f t="shared" si="27"/>
        <v>249641.22497374139</v>
      </c>
      <c r="X44" s="29">
        <f t="shared" si="20"/>
        <v>692434.70091418759</v>
      </c>
      <c r="Y44" s="35">
        <f t="shared" si="28"/>
        <v>9.3579617386293599</v>
      </c>
      <c r="Z44" s="36">
        <f t="shared" si="29"/>
        <v>4.3937007098920677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238</v>
      </c>
      <c r="E45" s="51">
        <v>6</v>
      </c>
      <c r="F45" s="3">
        <f t="shared" si="21"/>
        <v>2.5210084033613446E-2</v>
      </c>
      <c r="G45" s="2">
        <v>0.5</v>
      </c>
      <c r="H45" s="3">
        <f t="shared" si="22"/>
        <v>0.11857707509881422</v>
      </c>
      <c r="I45" s="3">
        <f t="shared" si="23"/>
        <v>0.88142292490118579</v>
      </c>
      <c r="J45" s="5">
        <f t="shared" si="30"/>
        <v>64732.043009425426</v>
      </c>
      <c r="K45" s="5">
        <f t="shared" si="24"/>
        <v>7675.7363252283112</v>
      </c>
      <c r="L45" s="5">
        <f t="shared" si="25"/>
        <v>304470.87423405633</v>
      </c>
      <c r="M45" s="5">
        <f t="shared" si="16"/>
        <v>670727.42369268055</v>
      </c>
      <c r="N45" s="33">
        <f t="shared" si="26"/>
        <v>10.361598251966464</v>
      </c>
      <c r="O45" s="4"/>
      <c r="Q45" s="27" t="s">
        <v>66</v>
      </c>
      <c r="R45" s="29">
        <f t="shared" si="17"/>
        <v>64732.043009425426</v>
      </c>
      <c r="S45" s="29">
        <f t="shared" si="18"/>
        <v>304470.87423405633</v>
      </c>
      <c r="T45" s="35">
        <f t="shared" si="19"/>
        <v>10.361598251966464</v>
      </c>
      <c r="U45" s="42">
        <v>0.68480776711742686</v>
      </c>
      <c r="V45" s="43">
        <f t="shared" si="31"/>
        <v>0.31519223288257314</v>
      </c>
      <c r="W45" s="29">
        <f t="shared" si="27"/>
        <v>208504.019536515</v>
      </c>
      <c r="X45" s="29">
        <f t="shared" si="20"/>
        <v>442793.47594044614</v>
      </c>
      <c r="Y45" s="35">
        <f t="shared" si="28"/>
        <v>6.8404063174087124</v>
      </c>
      <c r="Z45" s="36">
        <f t="shared" si="29"/>
        <v>3.521191934557752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118</v>
      </c>
      <c r="E46" s="51">
        <v>10</v>
      </c>
      <c r="F46" s="3">
        <f t="shared" si="21"/>
        <v>8.4745762711864403E-2</v>
      </c>
      <c r="G46" s="2">
        <v>0.5</v>
      </c>
      <c r="H46" s="3">
        <f t="shared" si="22"/>
        <v>0.34965034965034969</v>
      </c>
      <c r="I46" s="3">
        <f t="shared" si="23"/>
        <v>0.65034965034965031</v>
      </c>
      <c r="J46" s="5">
        <f t="shared" si="30"/>
        <v>57056.306684197116</v>
      </c>
      <c r="K46" s="5">
        <f t="shared" si="24"/>
        <v>19949.757581887105</v>
      </c>
      <c r="L46" s="5">
        <f t="shared" si="25"/>
        <v>235407.13946626784</v>
      </c>
      <c r="M46" s="5">
        <f>L46+M47</f>
        <v>366256.54945862421</v>
      </c>
      <c r="N46" s="33">
        <f t="shared" si="26"/>
        <v>6.4192123665807879</v>
      </c>
      <c r="O46" s="4"/>
      <c r="Q46" s="27" t="s">
        <v>68</v>
      </c>
      <c r="R46" s="29">
        <f t="shared" si="17"/>
        <v>57056.306684197116</v>
      </c>
      <c r="S46" s="29">
        <f t="shared" si="18"/>
        <v>235407.13946626784</v>
      </c>
      <c r="T46" s="35">
        <f t="shared" si="19"/>
        <v>6.4192123665807879</v>
      </c>
      <c r="U46" s="42">
        <v>0.65629805890441617</v>
      </c>
      <c r="V46" s="43">
        <f t="shared" si="31"/>
        <v>0.34370194109558383</v>
      </c>
      <c r="W46" s="29">
        <f t="shared" si="27"/>
        <v>154497.24868395276</v>
      </c>
      <c r="X46" s="29">
        <f>X47+W46</f>
        <v>234289.45640393114</v>
      </c>
      <c r="Y46" s="35">
        <f t="shared" si="28"/>
        <v>4.1062850019491757</v>
      </c>
      <c r="Z46" s="36">
        <f t="shared" si="29"/>
        <v>2.3129273646316122</v>
      </c>
    </row>
    <row r="47" spans="1:26" s="2" customFormat="1" x14ac:dyDescent="0.25">
      <c r="A47" s="12">
        <v>19</v>
      </c>
      <c r="B47" s="13" t="s">
        <v>69</v>
      </c>
      <c r="C47" s="12"/>
      <c r="D47">
        <v>67</v>
      </c>
      <c r="E47" s="51">
        <v>19</v>
      </c>
      <c r="F47" s="17">
        <f t="shared" si="21"/>
        <v>0.28358208955223879</v>
      </c>
      <c r="G47" s="12"/>
      <c r="H47" s="17">
        <v>1</v>
      </c>
      <c r="I47" s="17">
        <f t="shared" si="23"/>
        <v>0</v>
      </c>
      <c r="J47" s="21">
        <f t="shared" si="30"/>
        <v>37106.549102310011</v>
      </c>
      <c r="K47" s="21">
        <f t="shared" si="24"/>
        <v>37106.549102310011</v>
      </c>
      <c r="L47" s="21">
        <f>K47/F47</f>
        <v>130849.40999235636</v>
      </c>
      <c r="M47" s="21">
        <f>L47</f>
        <v>130849.40999235636</v>
      </c>
      <c r="N47" s="34">
        <f t="shared" si="26"/>
        <v>3.5263157894736845</v>
      </c>
      <c r="O47" s="4"/>
      <c r="Q47" s="30" t="s">
        <v>69</v>
      </c>
      <c r="R47" s="31">
        <f t="shared" si="17"/>
        <v>37106.549102310011</v>
      </c>
      <c r="S47" s="31">
        <f t="shared" si="18"/>
        <v>130849.40999235636</v>
      </c>
      <c r="T47" s="38">
        <f t="shared" si="19"/>
        <v>3.5263157894736845</v>
      </c>
      <c r="U47" s="44">
        <v>0.6098018151143324</v>
      </c>
      <c r="V47" s="45">
        <f t="shared" si="31"/>
        <v>0.3901981848856676</v>
      </c>
      <c r="W47" s="31">
        <f t="shared" si="27"/>
        <v>79792.207719978367</v>
      </c>
      <c r="X47" s="31">
        <f>W47</f>
        <v>79792.207719978367</v>
      </c>
      <c r="Y47" s="38">
        <f t="shared" si="28"/>
        <v>2.1503537690873826</v>
      </c>
      <c r="Z47" s="37">
        <f t="shared" si="29"/>
        <v>1.3759620203863019</v>
      </c>
    </row>
    <row r="48" spans="1:26" s="2" customFormat="1" ht="13.2" x14ac:dyDescent="0.25">
      <c r="B48" s="2" t="s">
        <v>70</v>
      </c>
      <c r="D48" s="25">
        <f>SUM(D29:D47)</f>
        <v>12703</v>
      </c>
      <c r="E48" s="25">
        <f>SUM(E29:E47)</f>
        <v>81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295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7472635.7277126135</v>
      </c>
      <c r="N54" s="32">
        <f>M54/J54</f>
        <v>74.726357277126141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74.726357277126141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6678253.1953651477</v>
      </c>
      <c r="Y54" s="40">
        <f>X54/R54</f>
        <v>66.782531953651471</v>
      </c>
      <c r="Z54" s="36">
        <f>T54-Y54</f>
        <v>7.9438253234746696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1142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7372635.7277126135</v>
      </c>
      <c r="N55" s="33">
        <f t="shared" ref="N55:N72" si="43">M55/J55</f>
        <v>73.726357277126141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73.726357277126141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6582082.3088928619</v>
      </c>
      <c r="Y55" s="35">
        <f t="shared" ref="Y55:Y72" si="45">X55/R55</f>
        <v>65.82082308892862</v>
      </c>
      <c r="Z55" s="36">
        <f t="shared" ref="Z55:Z72" si="46">T55-Y55</f>
        <v>7.905534188197521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1548</v>
      </c>
      <c r="E56" s="49">
        <f t="shared" si="37"/>
        <v>1</v>
      </c>
      <c r="F56" s="3">
        <f t="shared" si="38"/>
        <v>6.459948320413437E-4</v>
      </c>
      <c r="G56" s="2">
        <v>0.5</v>
      </c>
      <c r="H56" s="3">
        <f t="shared" si="39"/>
        <v>3.2247662044501773E-3</v>
      </c>
      <c r="I56" s="3">
        <f t="shared" si="40"/>
        <v>0.99677523379554978</v>
      </c>
      <c r="J56" s="5">
        <f t="shared" ref="J56:J72" si="47">I55*J55</f>
        <v>100000</v>
      </c>
      <c r="K56" s="5">
        <f t="shared" si="41"/>
        <v>322.47662044501772</v>
      </c>
      <c r="L56" s="5">
        <f t="shared" si="42"/>
        <v>499193.80844888743</v>
      </c>
      <c r="M56" s="5">
        <f t="shared" si="32"/>
        <v>6972635.7277126135</v>
      </c>
      <c r="N56" s="33">
        <f t="shared" si="43"/>
        <v>69.726357277126141</v>
      </c>
      <c r="O56" s="4"/>
      <c r="Q56" s="27" t="s">
        <v>38</v>
      </c>
      <c r="R56" s="29">
        <f t="shared" si="33"/>
        <v>100000</v>
      </c>
      <c r="S56" s="29">
        <f t="shared" si="34"/>
        <v>499193.80844888743</v>
      </c>
      <c r="T56" s="35">
        <f t="shared" si="35"/>
        <v>69.726357277126141</v>
      </c>
      <c r="U56" s="42">
        <v>0.96170886472285344</v>
      </c>
      <c r="V56" s="43">
        <f>1-U56</f>
        <v>3.829113527714656E-2</v>
      </c>
      <c r="W56" s="29">
        <f t="shared" si="44"/>
        <v>480079.11080005707</v>
      </c>
      <c r="X56" s="29">
        <f t="shared" si="36"/>
        <v>6197398.7630037209</v>
      </c>
      <c r="Y56" s="35">
        <f t="shared" si="45"/>
        <v>61.973987630037207</v>
      </c>
      <c r="Z56" s="36">
        <f t="shared" si="46"/>
        <v>7.7523696470889334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1574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99677.523379554972</v>
      </c>
      <c r="K57" s="5">
        <f t="shared" si="41"/>
        <v>0</v>
      </c>
      <c r="L57" s="5">
        <f t="shared" si="42"/>
        <v>498387.61689777486</v>
      </c>
      <c r="M57" s="5">
        <f t="shared" si="32"/>
        <v>6473441.9192637261</v>
      </c>
      <c r="N57" s="33">
        <f t="shared" si="43"/>
        <v>64.943847918592098</v>
      </c>
      <c r="O57" s="4"/>
      <c r="Q57" s="27" t="s">
        <v>40</v>
      </c>
      <c r="R57" s="29">
        <f t="shared" si="33"/>
        <v>99677.523379554972</v>
      </c>
      <c r="S57" s="29">
        <f t="shared" si="34"/>
        <v>498387.61689777486</v>
      </c>
      <c r="T57" s="35">
        <f t="shared" si="35"/>
        <v>64.943847918592098</v>
      </c>
      <c r="U57" s="42">
        <v>0.96170886472285344</v>
      </c>
      <c r="V57" s="43">
        <f>1-U57</f>
        <v>3.829113527714656E-2</v>
      </c>
      <c r="W57" s="29">
        <f t="shared" si="44"/>
        <v>479303.78923868749</v>
      </c>
      <c r="X57" s="29">
        <f t="shared" si="36"/>
        <v>5717319.6522036642</v>
      </c>
      <c r="Y57" s="35">
        <f t="shared" si="45"/>
        <v>57.358163188235409</v>
      </c>
      <c r="Z57" s="36">
        <f t="shared" si="46"/>
        <v>7.5856847303566894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1732</v>
      </c>
      <c r="E58" s="49">
        <f t="shared" si="37"/>
        <v>0</v>
      </c>
      <c r="F58" s="3">
        <f t="shared" si="38"/>
        <v>0</v>
      </c>
      <c r="G58" s="2">
        <v>0.5</v>
      </c>
      <c r="H58" s="3">
        <f t="shared" si="39"/>
        <v>0</v>
      </c>
      <c r="I58" s="3">
        <f t="shared" si="40"/>
        <v>1</v>
      </c>
      <c r="J58" s="5">
        <f t="shared" si="47"/>
        <v>99677.523379554972</v>
      </c>
      <c r="K58" s="5">
        <f t="shared" si="41"/>
        <v>0</v>
      </c>
      <c r="L58" s="5">
        <f t="shared" si="42"/>
        <v>498387.61689777486</v>
      </c>
      <c r="M58" s="5">
        <f t="shared" si="32"/>
        <v>5975054.3023659512</v>
      </c>
      <c r="N58" s="33">
        <f t="shared" si="43"/>
        <v>59.943847918592098</v>
      </c>
      <c r="O58" s="4"/>
      <c r="Q58" s="27" t="s">
        <v>42</v>
      </c>
      <c r="R58" s="29">
        <f t="shared" si="33"/>
        <v>99677.523379554972</v>
      </c>
      <c r="S58" s="29">
        <f t="shared" si="34"/>
        <v>498387.61689777486</v>
      </c>
      <c r="T58" s="35">
        <f t="shared" si="35"/>
        <v>59.943847918592098</v>
      </c>
      <c r="U58" s="42">
        <v>0.96170886472285344</v>
      </c>
      <c r="V58" s="43">
        <f>1-U58</f>
        <v>3.829113527714656E-2</v>
      </c>
      <c r="W58" s="29">
        <f t="shared" si="44"/>
        <v>479303.78923868749</v>
      </c>
      <c r="X58" s="29">
        <f t="shared" si="36"/>
        <v>5238015.8629649766</v>
      </c>
      <c r="Y58" s="35">
        <f t="shared" si="45"/>
        <v>52.549618864621138</v>
      </c>
      <c r="Z58" s="36">
        <f t="shared" si="46"/>
        <v>7.3942290539709603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2000</v>
      </c>
      <c r="E59" s="49">
        <f t="shared" si="37"/>
        <v>3</v>
      </c>
      <c r="F59" s="3">
        <f t="shared" si="38"/>
        <v>1.5E-3</v>
      </c>
      <c r="G59" s="2">
        <v>0.5</v>
      </c>
      <c r="H59" s="3">
        <f t="shared" si="39"/>
        <v>7.4719800747198011E-3</v>
      </c>
      <c r="I59" s="3">
        <f t="shared" si="40"/>
        <v>0.99252801992528017</v>
      </c>
      <c r="J59" s="5">
        <f t="shared" si="47"/>
        <v>99677.523379554972</v>
      </c>
      <c r="K59" s="5">
        <f t="shared" si="41"/>
        <v>744.7884685894519</v>
      </c>
      <c r="L59" s="5">
        <f t="shared" si="42"/>
        <v>496525.64572630124</v>
      </c>
      <c r="M59" s="5">
        <f t="shared" si="32"/>
        <v>5476666.6854681764</v>
      </c>
      <c r="N59" s="33">
        <f t="shared" si="43"/>
        <v>54.943847918592098</v>
      </c>
      <c r="O59" s="4"/>
      <c r="Q59" s="27" t="s">
        <v>44</v>
      </c>
      <c r="R59" s="29">
        <f t="shared" si="33"/>
        <v>99677.523379554972</v>
      </c>
      <c r="S59" s="29">
        <f t="shared" si="34"/>
        <v>496525.64572630124</v>
      </c>
      <c r="T59" s="35">
        <f t="shared" si="35"/>
        <v>54.943847918592098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478199.72282910306</v>
      </c>
      <c r="X59" s="29">
        <f t="shared" si="36"/>
        <v>4758712.073726289</v>
      </c>
      <c r="Y59" s="35">
        <f t="shared" si="45"/>
        <v>47.741074541006867</v>
      </c>
      <c r="Z59" s="36">
        <f t="shared" si="46"/>
        <v>7.2027733775852312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1958</v>
      </c>
      <c r="E60" s="49">
        <f t="shared" si="37"/>
        <v>1</v>
      </c>
      <c r="F60" s="3">
        <f t="shared" si="38"/>
        <v>5.1072522982635344E-4</v>
      </c>
      <c r="G60" s="2">
        <v>0.5</v>
      </c>
      <c r="H60" s="3">
        <f t="shared" si="39"/>
        <v>2.550369803621525E-3</v>
      </c>
      <c r="I60" s="3">
        <f t="shared" si="40"/>
        <v>0.99744963019637845</v>
      </c>
      <c r="J60" s="5">
        <f t="shared" si="47"/>
        <v>98932.734910965519</v>
      </c>
      <c r="K60" s="5">
        <f t="shared" si="41"/>
        <v>252.31505970661954</v>
      </c>
      <c r="L60" s="5">
        <f t="shared" si="42"/>
        <v>494032.88690556103</v>
      </c>
      <c r="M60" s="5">
        <f t="shared" si="32"/>
        <v>4980141.0397418756</v>
      </c>
      <c r="N60" s="33">
        <f t="shared" si="43"/>
        <v>50.338657313211364</v>
      </c>
      <c r="O60" s="4"/>
      <c r="Q60" s="27" t="s">
        <v>46</v>
      </c>
      <c r="R60" s="29">
        <f t="shared" si="33"/>
        <v>98932.734910965519</v>
      </c>
      <c r="S60" s="29">
        <f t="shared" si="34"/>
        <v>494032.88690556103</v>
      </c>
      <c r="T60" s="35">
        <f t="shared" si="35"/>
        <v>50.338657313211364</v>
      </c>
      <c r="U60" s="42">
        <v>0.95736753435116873</v>
      </c>
      <c r="V60" s="43">
        <f t="shared" si="48"/>
        <v>4.2632465648831275E-2</v>
      </c>
      <c r="W60" s="29">
        <f t="shared" si="44"/>
        <v>472971.04682516673</v>
      </c>
      <c r="X60" s="29">
        <f t="shared" si="36"/>
        <v>4280512.3508971855</v>
      </c>
      <c r="Y60" s="35">
        <f t="shared" si="45"/>
        <v>43.266895984927849</v>
      </c>
      <c r="Z60" s="36">
        <f t="shared" si="46"/>
        <v>7.0717613282835146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1869</v>
      </c>
      <c r="E61" s="49">
        <f t="shared" si="37"/>
        <v>4</v>
      </c>
      <c r="F61" s="3">
        <f t="shared" si="38"/>
        <v>2.1401819154628142E-3</v>
      </c>
      <c r="G61" s="2">
        <v>0.5</v>
      </c>
      <c r="H61" s="3">
        <f t="shared" si="39"/>
        <v>1.0643959552953696E-2</v>
      </c>
      <c r="I61" s="3">
        <f t="shared" si="40"/>
        <v>0.98935604044704628</v>
      </c>
      <c r="J61" s="5">
        <f t="shared" si="47"/>
        <v>98680.419851258892</v>
      </c>
      <c r="K61" s="5">
        <f t="shared" si="41"/>
        <v>1050.3503975652886</v>
      </c>
      <c r="L61" s="5">
        <f t="shared" si="42"/>
        <v>490776.22326238127</v>
      </c>
      <c r="M61" s="5">
        <f t="shared" si="32"/>
        <v>4486108.1528363144</v>
      </c>
      <c r="N61" s="33">
        <f t="shared" si="43"/>
        <v>45.460975536973095</v>
      </c>
      <c r="O61" s="4"/>
      <c r="Q61" s="27" t="s">
        <v>48</v>
      </c>
      <c r="R61" s="29">
        <f t="shared" si="33"/>
        <v>98680.419851258892</v>
      </c>
      <c r="S61" s="29">
        <f t="shared" si="34"/>
        <v>490776.22326238127</v>
      </c>
      <c r="T61" s="35">
        <f t="shared" si="35"/>
        <v>45.460975536973095</v>
      </c>
      <c r="U61" s="42">
        <v>0.95681081085376496</v>
      </c>
      <c r="V61" s="43">
        <f t="shared" si="48"/>
        <v>4.3189189146235041E-2</v>
      </c>
      <c r="W61" s="29">
        <f t="shared" si="44"/>
        <v>469579.99612742744</v>
      </c>
      <c r="X61" s="29">
        <f t="shared" si="36"/>
        <v>3807541.3040720192</v>
      </c>
      <c r="Y61" s="35">
        <f t="shared" si="45"/>
        <v>38.584567331707042</v>
      </c>
      <c r="Z61" s="36">
        <f t="shared" si="46"/>
        <v>6.8764082052660527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2066</v>
      </c>
      <c r="E62" s="49">
        <f t="shared" si="37"/>
        <v>6</v>
      </c>
      <c r="F62" s="3">
        <f t="shared" si="38"/>
        <v>2.9041626331074541E-3</v>
      </c>
      <c r="G62" s="2">
        <v>0.5</v>
      </c>
      <c r="H62" s="3">
        <f t="shared" si="39"/>
        <v>1.4416146083613648E-2</v>
      </c>
      <c r="I62" s="3">
        <f t="shared" si="40"/>
        <v>0.98558385391638637</v>
      </c>
      <c r="J62" s="5">
        <f t="shared" si="47"/>
        <v>97630.069453693606</v>
      </c>
      <c r="K62" s="5">
        <f t="shared" si="41"/>
        <v>1407.4493433977937</v>
      </c>
      <c r="L62" s="5">
        <f t="shared" si="42"/>
        <v>484631.72390997357</v>
      </c>
      <c r="M62" s="5">
        <f t="shared" si="32"/>
        <v>3995331.9295739331</v>
      </c>
      <c r="N62" s="33">
        <f t="shared" si="43"/>
        <v>40.923170002136871</v>
      </c>
      <c r="O62" s="4"/>
      <c r="Q62" s="27" t="s">
        <v>50</v>
      </c>
      <c r="R62" s="29">
        <f t="shared" si="33"/>
        <v>97630.069453693606</v>
      </c>
      <c r="S62" s="29">
        <f t="shared" si="34"/>
        <v>484631.72390997357</v>
      </c>
      <c r="T62" s="35">
        <f t="shared" si="35"/>
        <v>40.923170002136871</v>
      </c>
      <c r="U62" s="42">
        <v>0.94800928093814252</v>
      </c>
      <c r="V62" s="43">
        <f t="shared" si="48"/>
        <v>5.1990719061857482E-2</v>
      </c>
      <c r="W62" s="29">
        <f t="shared" si="44"/>
        <v>459435.37210370647</v>
      </c>
      <c r="X62" s="29">
        <f t="shared" si="36"/>
        <v>3337961.3079445916</v>
      </c>
      <c r="Y62" s="35">
        <f t="shared" si="45"/>
        <v>34.18988971966062</v>
      </c>
      <c r="Z62" s="36">
        <f t="shared" si="46"/>
        <v>6.733280282476251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2281</v>
      </c>
      <c r="E63" s="49">
        <f t="shared" si="37"/>
        <v>12</v>
      </c>
      <c r="F63" s="3">
        <f t="shared" si="38"/>
        <v>5.2608505041648402E-3</v>
      </c>
      <c r="G63" s="2">
        <v>0.5</v>
      </c>
      <c r="H63" s="3">
        <f t="shared" si="39"/>
        <v>2.5962786672436174E-2</v>
      </c>
      <c r="I63" s="3">
        <f t="shared" si="40"/>
        <v>0.97403721332756388</v>
      </c>
      <c r="J63" s="5">
        <f t="shared" si="47"/>
        <v>96222.620110295815</v>
      </c>
      <c r="K63" s="5">
        <f t="shared" si="41"/>
        <v>2498.2073589864772</v>
      </c>
      <c r="L63" s="5">
        <f t="shared" si="42"/>
        <v>474867.58215401293</v>
      </c>
      <c r="M63" s="5">
        <f t="shared" si="32"/>
        <v>3510700.2056639595</v>
      </c>
      <c r="N63" s="33">
        <f t="shared" si="43"/>
        <v>36.485186140637161</v>
      </c>
      <c r="O63" s="4"/>
      <c r="Q63" s="27" t="s">
        <v>52</v>
      </c>
      <c r="R63" s="29">
        <f t="shared" si="33"/>
        <v>96222.620110295815</v>
      </c>
      <c r="S63" s="29">
        <f t="shared" si="34"/>
        <v>474867.58215401293</v>
      </c>
      <c r="T63" s="35">
        <f t="shared" si="35"/>
        <v>36.485186140637161</v>
      </c>
      <c r="U63" s="42">
        <v>0.94216194080535964</v>
      </c>
      <c r="V63" s="43">
        <f t="shared" si="48"/>
        <v>5.7838059194640357E-2</v>
      </c>
      <c r="W63" s="29">
        <f t="shared" si="44"/>
        <v>447402.16282777337</v>
      </c>
      <c r="X63" s="29">
        <f t="shared" si="36"/>
        <v>2878525.9358408852</v>
      </c>
      <c r="Y63" s="35">
        <f t="shared" si="45"/>
        <v>29.915272859347997</v>
      </c>
      <c r="Z63" s="36">
        <f t="shared" si="46"/>
        <v>6.5699132812891641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2348</v>
      </c>
      <c r="E64" s="49">
        <f t="shared" si="37"/>
        <v>10</v>
      </c>
      <c r="F64" s="3">
        <f t="shared" si="38"/>
        <v>4.2589437819420782E-3</v>
      </c>
      <c r="G64" s="2">
        <v>0.5</v>
      </c>
      <c r="H64" s="3">
        <f t="shared" si="39"/>
        <v>2.1070375052675935E-2</v>
      </c>
      <c r="I64" s="3">
        <f t="shared" si="40"/>
        <v>0.97892962494732405</v>
      </c>
      <c r="J64" s="5">
        <f t="shared" si="47"/>
        <v>93724.412751309341</v>
      </c>
      <c r="K64" s="5">
        <f t="shared" si="41"/>
        <v>1974.8085282618906</v>
      </c>
      <c r="L64" s="5">
        <f t="shared" si="42"/>
        <v>463685.04243589204</v>
      </c>
      <c r="M64" s="5">
        <f t="shared" si="32"/>
        <v>3035832.6235099467</v>
      </c>
      <c r="N64" s="33">
        <f t="shared" si="43"/>
        <v>32.391055162599947</v>
      </c>
      <c r="O64" s="4"/>
      <c r="Q64" s="27" t="s">
        <v>54</v>
      </c>
      <c r="R64" s="29">
        <f t="shared" si="33"/>
        <v>93724.412751309341</v>
      </c>
      <c r="S64" s="29">
        <f t="shared" si="34"/>
        <v>463685.04243589204</v>
      </c>
      <c r="T64" s="35">
        <f t="shared" si="35"/>
        <v>32.391055162599947</v>
      </c>
      <c r="U64" s="42">
        <v>0.92489605986448908</v>
      </c>
      <c r="V64" s="43">
        <f t="shared" si="48"/>
        <v>7.5103940135510916E-2</v>
      </c>
      <c r="W64" s="29">
        <f t="shared" si="44"/>
        <v>428860.46876705496</v>
      </c>
      <c r="X64" s="29">
        <f t="shared" si="36"/>
        <v>2431123.7730131117</v>
      </c>
      <c r="Y64" s="35">
        <f t="shared" si="45"/>
        <v>25.939066478484268</v>
      </c>
      <c r="Z64" s="36">
        <f t="shared" si="46"/>
        <v>6.4519886841156797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1952</v>
      </c>
      <c r="E65" s="49">
        <f t="shared" si="37"/>
        <v>10</v>
      </c>
      <c r="F65" s="3">
        <f t="shared" si="38"/>
        <v>5.1229508196721308E-3</v>
      </c>
      <c r="G65" s="2">
        <v>0.5</v>
      </c>
      <c r="H65" s="3">
        <f t="shared" si="39"/>
        <v>2.5290844714213452E-2</v>
      </c>
      <c r="I65" s="3">
        <f t="shared" si="40"/>
        <v>0.9747091552857865</v>
      </c>
      <c r="J65" s="5">
        <f t="shared" si="47"/>
        <v>91749.604223047456</v>
      </c>
      <c r="K65" s="5">
        <f t="shared" si="41"/>
        <v>2320.4249929956359</v>
      </c>
      <c r="L65" s="5">
        <f t="shared" si="42"/>
        <v>452946.95863274811</v>
      </c>
      <c r="M65" s="5">
        <f t="shared" si="32"/>
        <v>2572147.5810740548</v>
      </c>
      <c r="N65" s="33">
        <f t="shared" si="43"/>
        <v>28.034426991325731</v>
      </c>
      <c r="O65" s="4"/>
      <c r="Q65" s="27" t="s">
        <v>56</v>
      </c>
      <c r="R65" s="29">
        <f t="shared" si="33"/>
        <v>91749.604223047456</v>
      </c>
      <c r="S65" s="29">
        <f t="shared" si="34"/>
        <v>452946.95863274811</v>
      </c>
      <c r="T65" s="35">
        <f t="shared" si="35"/>
        <v>28.034426991325731</v>
      </c>
      <c r="U65" s="42">
        <v>0.89970667843387275</v>
      </c>
      <c r="V65" s="43">
        <f t="shared" si="48"/>
        <v>0.10029332156612725</v>
      </c>
      <c r="W65" s="29">
        <f t="shared" si="44"/>
        <v>407519.40365819458</v>
      </c>
      <c r="X65" s="29">
        <f t="shared" si="36"/>
        <v>2002263.3042460568</v>
      </c>
      <c r="Y65" s="35">
        <f t="shared" si="45"/>
        <v>21.823127426015525</v>
      </c>
      <c r="Z65" s="36">
        <f t="shared" si="46"/>
        <v>6.2112995653102061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1426</v>
      </c>
      <c r="E66" s="49">
        <f t="shared" si="37"/>
        <v>9</v>
      </c>
      <c r="F66" s="3">
        <f t="shared" si="38"/>
        <v>6.311360448807854E-3</v>
      </c>
      <c r="G66" s="2">
        <v>0.5</v>
      </c>
      <c r="H66" s="3">
        <f t="shared" si="39"/>
        <v>3.1066620642043491E-2</v>
      </c>
      <c r="I66" s="3">
        <f t="shared" si="40"/>
        <v>0.96893337935795654</v>
      </c>
      <c r="J66" s="5">
        <f t="shared" si="47"/>
        <v>89429.179230051814</v>
      </c>
      <c r="K66" s="5">
        <f t="shared" si="41"/>
        <v>2778.2623854693347</v>
      </c>
      <c r="L66" s="5">
        <f t="shared" si="42"/>
        <v>440200.2401865857</v>
      </c>
      <c r="M66" s="5">
        <f t="shared" si="32"/>
        <v>2119200.6224413067</v>
      </c>
      <c r="N66" s="33">
        <f t="shared" si="43"/>
        <v>23.696970504333667</v>
      </c>
      <c r="O66" s="4"/>
      <c r="Q66" s="27" t="s">
        <v>58</v>
      </c>
      <c r="R66" s="29">
        <f t="shared" si="33"/>
        <v>89429.179230051814</v>
      </c>
      <c r="S66" s="29">
        <f t="shared" si="34"/>
        <v>440200.2401865857</v>
      </c>
      <c r="T66" s="35">
        <f t="shared" si="35"/>
        <v>23.696970504333667</v>
      </c>
      <c r="U66" s="42">
        <v>0.86438699185239576</v>
      </c>
      <c r="V66" s="43">
        <f t="shared" si="48"/>
        <v>0.13561300814760424</v>
      </c>
      <c r="W66" s="29">
        <f t="shared" si="44"/>
        <v>380503.3614275849</v>
      </c>
      <c r="X66" s="29">
        <f t="shared" si="36"/>
        <v>1594743.9005878624</v>
      </c>
      <c r="Y66" s="35">
        <f t="shared" si="45"/>
        <v>17.832478328862532</v>
      </c>
      <c r="Z66" s="36">
        <f t="shared" si="46"/>
        <v>5.8644921754711348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1179</v>
      </c>
      <c r="E67" s="49">
        <f t="shared" si="37"/>
        <v>18</v>
      </c>
      <c r="F67" s="3">
        <f t="shared" si="38"/>
        <v>1.5267175572519083E-2</v>
      </c>
      <c r="G67" s="2">
        <v>0.5</v>
      </c>
      <c r="H67" s="3">
        <f t="shared" si="39"/>
        <v>7.3529411764705885E-2</v>
      </c>
      <c r="I67" s="3">
        <f t="shared" si="40"/>
        <v>0.92647058823529416</v>
      </c>
      <c r="J67" s="5">
        <f t="shared" si="47"/>
        <v>86650.916844582476</v>
      </c>
      <c r="K67" s="5">
        <f t="shared" si="41"/>
        <v>6371.3909444545943</v>
      </c>
      <c r="L67" s="5">
        <f t="shared" si="42"/>
        <v>417326.10686177592</v>
      </c>
      <c r="M67" s="5">
        <f t="shared" si="32"/>
        <v>1679000.3822547209</v>
      </c>
      <c r="N67" s="33">
        <f t="shared" si="43"/>
        <v>19.37660261882958</v>
      </c>
      <c r="O67" s="4"/>
      <c r="Q67" s="27" t="s">
        <v>60</v>
      </c>
      <c r="R67" s="29">
        <f t="shared" si="33"/>
        <v>86650.916844582476</v>
      </c>
      <c r="S67" s="29">
        <f t="shared" si="34"/>
        <v>417326.10686177592</v>
      </c>
      <c r="T67" s="35">
        <f t="shared" si="35"/>
        <v>19.37660261882958</v>
      </c>
      <c r="U67" s="42">
        <v>0.82345390469096191</v>
      </c>
      <c r="V67" s="43">
        <f t="shared" si="48"/>
        <v>0.17654609530903809</v>
      </c>
      <c r="W67" s="29">
        <f t="shared" si="44"/>
        <v>343648.81222480698</v>
      </c>
      <c r="X67" s="29">
        <f t="shared" si="36"/>
        <v>1214240.5391602775</v>
      </c>
      <c r="Y67" s="35">
        <f t="shared" si="45"/>
        <v>14.013014326647523</v>
      </c>
      <c r="Z67" s="36">
        <f t="shared" si="46"/>
        <v>5.3635882921820563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864</v>
      </c>
      <c r="E68" s="49">
        <f t="shared" si="37"/>
        <v>25</v>
      </c>
      <c r="F68" s="3">
        <f t="shared" si="38"/>
        <v>2.8935185185185185E-2</v>
      </c>
      <c r="G68" s="2">
        <v>0.5</v>
      </c>
      <c r="H68" s="3">
        <f t="shared" si="39"/>
        <v>0.13491635186184564</v>
      </c>
      <c r="I68" s="3">
        <f t="shared" si="40"/>
        <v>0.8650836481381543</v>
      </c>
      <c r="J68" s="5">
        <f t="shared" si="47"/>
        <v>80279.52590012789</v>
      </c>
      <c r="K68" s="5">
        <f t="shared" si="41"/>
        <v>10831.020763643804</v>
      </c>
      <c r="L68" s="5">
        <f t="shared" si="42"/>
        <v>374320.07759152993</v>
      </c>
      <c r="M68" s="5">
        <f t="shared" si="32"/>
        <v>1261674.2753929449</v>
      </c>
      <c r="N68" s="33">
        <f t="shared" si="43"/>
        <v>15.716015525085892</v>
      </c>
      <c r="O68" s="4"/>
      <c r="Q68" s="27" t="s">
        <v>62</v>
      </c>
      <c r="R68" s="29">
        <f t="shared" si="33"/>
        <v>80279.52590012789</v>
      </c>
      <c r="S68" s="29">
        <f t="shared" si="34"/>
        <v>374320.07759152993</v>
      </c>
      <c r="T68" s="35">
        <f t="shared" si="35"/>
        <v>15.716015525085892</v>
      </c>
      <c r="U68" s="42">
        <v>0.7557222850963411</v>
      </c>
      <c r="V68" s="43">
        <f t="shared" si="48"/>
        <v>0.2442777149036589</v>
      </c>
      <c r="W68" s="29">
        <f t="shared" si="44"/>
        <v>282882.02439491072</v>
      </c>
      <c r="X68" s="29">
        <f t="shared" si="36"/>
        <v>870591.72693547048</v>
      </c>
      <c r="Y68" s="35">
        <f t="shared" si="45"/>
        <v>10.844505086122881</v>
      </c>
      <c r="Z68" s="36">
        <f t="shared" si="46"/>
        <v>4.8715104389630106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595</v>
      </c>
      <c r="E69" s="49">
        <f t="shared" si="37"/>
        <v>19</v>
      </c>
      <c r="F69" s="3">
        <f t="shared" si="38"/>
        <v>3.1932773109243695E-2</v>
      </c>
      <c r="G69" s="2">
        <v>0.5</v>
      </c>
      <c r="H69" s="3">
        <f t="shared" si="39"/>
        <v>0.14785992217898833</v>
      </c>
      <c r="I69" s="3">
        <f t="shared" si="40"/>
        <v>0.85214007782101164</v>
      </c>
      <c r="J69" s="5">
        <f t="shared" si="47"/>
        <v>69448.505136484077</v>
      </c>
      <c r="K69" s="5">
        <f t="shared" si="41"/>
        <v>10268.650564927606</v>
      </c>
      <c r="L69" s="5">
        <f t="shared" si="42"/>
        <v>321570.89927010133</v>
      </c>
      <c r="M69" s="5">
        <f t="shared" si="32"/>
        <v>887354.19780141488</v>
      </c>
      <c r="N69" s="33">
        <f t="shared" si="43"/>
        <v>12.777153317519749</v>
      </c>
      <c r="O69" s="4"/>
      <c r="Q69" s="27" t="s">
        <v>64</v>
      </c>
      <c r="R69" s="29">
        <f t="shared" si="33"/>
        <v>69448.505136484077</v>
      </c>
      <c r="S69" s="29">
        <f t="shared" si="34"/>
        <v>321570.89927010133</v>
      </c>
      <c r="T69" s="35">
        <f t="shared" si="35"/>
        <v>12.777153317519749</v>
      </c>
      <c r="U69" s="42">
        <v>0.69850988448397933</v>
      </c>
      <c r="V69" s="43">
        <f t="shared" si="48"/>
        <v>0.30149011551602067</v>
      </c>
      <c r="W69" s="29">
        <f t="shared" si="44"/>
        <v>224620.45170256784</v>
      </c>
      <c r="X69" s="29">
        <f t="shared" si="36"/>
        <v>587709.70254055981</v>
      </c>
      <c r="Y69" s="35">
        <f t="shared" si="45"/>
        <v>8.4625248791973267</v>
      </c>
      <c r="Z69" s="36">
        <f t="shared" si="46"/>
        <v>4.3146284383224227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390</v>
      </c>
      <c r="E70" s="49">
        <f t="shared" si="37"/>
        <v>14</v>
      </c>
      <c r="F70" s="3">
        <f t="shared" si="38"/>
        <v>3.5897435897435895E-2</v>
      </c>
      <c r="G70" s="2">
        <v>0.5</v>
      </c>
      <c r="H70" s="3">
        <f t="shared" si="39"/>
        <v>0.16470588235294117</v>
      </c>
      <c r="I70" s="3">
        <f t="shared" si="40"/>
        <v>0.83529411764705885</v>
      </c>
      <c r="J70" s="5">
        <f t="shared" si="47"/>
        <v>59179.854571556469</v>
      </c>
      <c r="K70" s="5">
        <f t="shared" si="41"/>
        <v>9747.2701647269478</v>
      </c>
      <c r="L70" s="5">
        <f t="shared" si="42"/>
        <v>271531.09744596493</v>
      </c>
      <c r="M70" s="5">
        <f t="shared" si="32"/>
        <v>565783.29853131354</v>
      </c>
      <c r="N70" s="33">
        <f t="shared" si="43"/>
        <v>9.5604036648519433</v>
      </c>
      <c r="O70" s="4"/>
      <c r="Q70" s="27" t="s">
        <v>66</v>
      </c>
      <c r="R70" s="29">
        <f t="shared" si="33"/>
        <v>59179.854571556469</v>
      </c>
      <c r="S70" s="29">
        <f t="shared" si="34"/>
        <v>271531.09744596493</v>
      </c>
      <c r="T70" s="35">
        <f t="shared" si="35"/>
        <v>9.5604036648519433</v>
      </c>
      <c r="U70" s="42">
        <v>0.67065690345363116</v>
      </c>
      <c r="V70" s="43">
        <f t="shared" si="48"/>
        <v>0.32934309654636884</v>
      </c>
      <c r="W70" s="29">
        <f t="shared" si="44"/>
        <v>182104.20500447703</v>
      </c>
      <c r="X70" s="29">
        <f t="shared" si="36"/>
        <v>363089.25083799195</v>
      </c>
      <c r="Y70" s="35">
        <f t="shared" si="45"/>
        <v>6.1353521982546919</v>
      </c>
      <c r="Z70" s="36">
        <f t="shared" si="46"/>
        <v>3.4250514665972513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174</v>
      </c>
      <c r="E71" s="49">
        <f t="shared" si="49"/>
        <v>19</v>
      </c>
      <c r="F71" s="3">
        <f t="shared" si="38"/>
        <v>0.10919540229885058</v>
      </c>
      <c r="G71" s="2">
        <v>0.5</v>
      </c>
      <c r="H71" s="3">
        <f t="shared" si="39"/>
        <v>0.42889390519187365</v>
      </c>
      <c r="I71" s="3">
        <f t="shared" si="40"/>
        <v>0.57110609480812635</v>
      </c>
      <c r="J71" s="5">
        <f t="shared" si="47"/>
        <v>49432.584406829519</v>
      </c>
      <c r="K71" s="5">
        <f t="shared" si="41"/>
        <v>21201.334169972033</v>
      </c>
      <c r="L71" s="5">
        <f t="shared" si="42"/>
        <v>194159.58660921751</v>
      </c>
      <c r="M71" s="5">
        <f>L71+M72</f>
        <v>294252.20108534861</v>
      </c>
      <c r="N71" s="33">
        <f t="shared" si="43"/>
        <v>5.952595936794582</v>
      </c>
      <c r="O71" s="4"/>
      <c r="Q71" s="27" t="s">
        <v>68</v>
      </c>
      <c r="R71" s="29">
        <f t="shared" si="33"/>
        <v>49432.584406829519</v>
      </c>
      <c r="S71" s="29">
        <f t="shared" si="34"/>
        <v>194159.58660921751</v>
      </c>
      <c r="T71" s="35">
        <f t="shared" si="35"/>
        <v>5.952595936794582</v>
      </c>
      <c r="U71" s="42">
        <v>0.63527807449444496</v>
      </c>
      <c r="V71" s="43">
        <f t="shared" si="48"/>
        <v>0.36472192550555504</v>
      </c>
      <c r="W71" s="29">
        <f t="shared" si="44"/>
        <v>123345.32832574112</v>
      </c>
      <c r="X71" s="29">
        <f>X72+W71</f>
        <v>180985.04583351495</v>
      </c>
      <c r="Y71" s="35">
        <f t="shared" si="45"/>
        <v>3.6612499226018693</v>
      </c>
      <c r="Z71" s="36">
        <f t="shared" si="46"/>
        <v>2.2913460141927127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117</v>
      </c>
      <c r="E72" s="50">
        <f t="shared" si="49"/>
        <v>33</v>
      </c>
      <c r="F72" s="17">
        <f t="shared" si="38"/>
        <v>0.28205128205128205</v>
      </c>
      <c r="G72" s="12"/>
      <c r="H72" s="17">
        <v>1</v>
      </c>
      <c r="I72" s="17">
        <f t="shared" si="40"/>
        <v>0</v>
      </c>
      <c r="J72" s="21">
        <f t="shared" si="47"/>
        <v>28231.250236857486</v>
      </c>
      <c r="K72" s="21">
        <f t="shared" si="41"/>
        <v>28231.250236857486</v>
      </c>
      <c r="L72" s="21">
        <f>K72/F72</f>
        <v>100092.61447613109</v>
      </c>
      <c r="M72" s="21">
        <f>L72</f>
        <v>100092.61447613109</v>
      </c>
      <c r="N72" s="34">
        <f t="shared" si="43"/>
        <v>3.5454545454545454</v>
      </c>
      <c r="O72" s="4"/>
      <c r="Q72" s="30" t="s">
        <v>69</v>
      </c>
      <c r="R72" s="31">
        <f t="shared" si="33"/>
        <v>28231.250236857486</v>
      </c>
      <c r="S72" s="31">
        <f t="shared" si="34"/>
        <v>100092.61447613109</v>
      </c>
      <c r="T72" s="38">
        <f t="shared" si="35"/>
        <v>3.5454545454545454</v>
      </c>
      <c r="U72" s="44">
        <v>0.57586384179742911</v>
      </c>
      <c r="V72" s="45">
        <f t="shared" si="48"/>
        <v>0.42413615820257089</v>
      </c>
      <c r="W72" s="31">
        <f t="shared" si="44"/>
        <v>57639.717507773814</v>
      </c>
      <c r="X72" s="31">
        <f>W72</f>
        <v>57639.717507773814</v>
      </c>
      <c r="Y72" s="38">
        <f t="shared" si="45"/>
        <v>2.0416990754636122</v>
      </c>
      <c r="Z72" s="37">
        <f t="shared" si="46"/>
        <v>1.5037554699909332</v>
      </c>
    </row>
    <row r="73" spans="1:26" s="2" customFormat="1" ht="13.2" x14ac:dyDescent="0.25">
      <c r="B73" s="2" t="s">
        <v>70</v>
      </c>
      <c r="D73" s="25">
        <f>SUM(D54:D72)</f>
        <v>25510</v>
      </c>
      <c r="E73" s="25">
        <f>SUM(E54:E72)</f>
        <v>184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71.877450945655411</v>
      </c>
      <c r="F78" s="55">
        <f>$Y$4</f>
        <v>65.578240444648046</v>
      </c>
      <c r="G78" s="55">
        <f>E78-F78</f>
        <v>6.2992105010073658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77.566580909216938</v>
      </c>
      <c r="F79" s="55">
        <f>$Y$29</f>
        <v>69.16524331116814</v>
      </c>
      <c r="G79" s="55">
        <f t="shared" ref="G79:G80" si="50">E79-F79</f>
        <v>8.4013375980487979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74.726357277126141</v>
      </c>
      <c r="F80" s="55">
        <f>$Y$54</f>
        <v>66.782531953651471</v>
      </c>
      <c r="G80" s="55">
        <f t="shared" si="50"/>
        <v>7.9438253234746696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workbookViewId="0">
      <selection activeCell="E48" sqref="E4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99</v>
      </c>
      <c r="E4" s="51">
        <v>1</v>
      </c>
      <c r="F4" s="3">
        <f>E4/D4</f>
        <v>1.0101010101010102E-2</v>
      </c>
      <c r="G4" s="2">
        <v>0.3</v>
      </c>
      <c r="H4" s="18">
        <f>C4*F4/(1+(1-G4)*C4*F4)</f>
        <v>1.0030090270812439E-2</v>
      </c>
      <c r="I4" s="18">
        <f>1-H4</f>
        <v>0.98996990972918752</v>
      </c>
      <c r="J4" s="41">
        <v>100000</v>
      </c>
      <c r="K4" s="20">
        <f>J4*H4</f>
        <v>1003.0090270812439</v>
      </c>
      <c r="L4" s="20">
        <f>C4*(J5+G4*K4)</f>
        <v>99297.893681043119</v>
      </c>
      <c r="M4" s="5">
        <f t="shared" ref="M4:M20" si="0">L4+M5</f>
        <v>7464405.5819779793</v>
      </c>
      <c r="N4" s="32">
        <f>M4/J4</f>
        <v>74.644055819779794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99297.893681043119</v>
      </c>
      <c r="T4" s="35">
        <f t="shared" ref="T4:T22" si="3">N4</f>
        <v>74.644055819779794</v>
      </c>
      <c r="U4" s="42">
        <v>0.96680194174873568</v>
      </c>
      <c r="V4" s="43">
        <f>1-U4</f>
        <v>3.3198058251264317E-2</v>
      </c>
      <c r="W4" s="29">
        <f>S4*U4</f>
        <v>96001.396422392005</v>
      </c>
      <c r="X4" s="29">
        <f t="shared" ref="X4:X20" si="4">X5+W4</f>
        <v>6731081.8766580103</v>
      </c>
      <c r="Y4" s="40">
        <f>X4/R4</f>
        <v>67.310818766580098</v>
      </c>
      <c r="Z4" s="36">
        <f>T4-Y4</f>
        <v>7.3332370531996958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600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98996.990972918749</v>
      </c>
      <c r="K5" s="5">
        <f t="shared" ref="K5:K22" si="8">J5*H5</f>
        <v>0</v>
      </c>
      <c r="L5" s="5">
        <f t="shared" ref="L5:L21" si="9">C5*(J6+G5*K5)</f>
        <v>395987.963891675</v>
      </c>
      <c r="M5" s="5">
        <f t="shared" si="0"/>
        <v>7365107.6882969365</v>
      </c>
      <c r="N5" s="33">
        <f t="shared" ref="N5:N22" si="10">M5/J5</f>
        <v>74.397288401540493</v>
      </c>
      <c r="O5" s="4"/>
      <c r="Q5" s="27" t="s">
        <v>36</v>
      </c>
      <c r="R5" s="29">
        <f t="shared" si="1"/>
        <v>98996.990972918749</v>
      </c>
      <c r="S5" s="29">
        <f t="shared" si="2"/>
        <v>395987.963891675</v>
      </c>
      <c r="T5" s="35">
        <f t="shared" si="3"/>
        <v>74.397288401540493</v>
      </c>
      <c r="U5" s="42">
        <v>0.96680194174873568</v>
      </c>
      <c r="V5" s="43">
        <f>1-U5</f>
        <v>3.3198058251264317E-2</v>
      </c>
      <c r="W5" s="29">
        <f t="shared" ref="W5:W22" si="11">S5*U5</f>
        <v>382841.93239959964</v>
      </c>
      <c r="X5" s="29">
        <f t="shared" si="4"/>
        <v>6635080.4802356185</v>
      </c>
      <c r="Y5" s="35">
        <f t="shared" ref="Y5:Y22" si="12">X5/R5</f>
        <v>67.023052064791415</v>
      </c>
      <c r="Z5" s="36">
        <f t="shared" ref="Z5:Z22" si="13">T5-Y5</f>
        <v>7.3742363367490782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789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98996.990972918749</v>
      </c>
      <c r="K6" s="5">
        <f t="shared" si="8"/>
        <v>0</v>
      </c>
      <c r="L6" s="5">
        <f t="shared" si="9"/>
        <v>494984.95486459375</v>
      </c>
      <c r="M6" s="5">
        <f t="shared" si="0"/>
        <v>6969119.7244052617</v>
      </c>
      <c r="N6" s="33">
        <f t="shared" si="10"/>
        <v>70.397288401540493</v>
      </c>
      <c r="O6" s="4"/>
      <c r="Q6" s="27" t="s">
        <v>38</v>
      </c>
      <c r="R6" s="29">
        <f t="shared" si="1"/>
        <v>98996.990972918749</v>
      </c>
      <c r="S6" s="29">
        <f t="shared" si="2"/>
        <v>494984.95486459375</v>
      </c>
      <c r="T6" s="35">
        <f t="shared" si="3"/>
        <v>70.397288401540493</v>
      </c>
      <c r="U6" s="42">
        <v>0.96680194174873568</v>
      </c>
      <c r="V6" s="43">
        <f>1-U6</f>
        <v>3.3198058251264317E-2</v>
      </c>
      <c r="W6" s="29">
        <f t="shared" si="11"/>
        <v>478552.41549949953</v>
      </c>
      <c r="X6" s="29">
        <f t="shared" si="4"/>
        <v>6252238.5478360187</v>
      </c>
      <c r="Y6" s="35">
        <f t="shared" si="12"/>
        <v>63.155844297796463</v>
      </c>
      <c r="Z6" s="36">
        <f t="shared" si="13"/>
        <v>7.2414441037440298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841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98996.990972918749</v>
      </c>
      <c r="K7" s="5">
        <f t="shared" si="8"/>
        <v>0</v>
      </c>
      <c r="L7" s="5">
        <f t="shared" si="9"/>
        <v>494984.95486459375</v>
      </c>
      <c r="M7" s="5">
        <f t="shared" si="0"/>
        <v>6474134.7695406675</v>
      </c>
      <c r="N7" s="33">
        <f t="shared" si="10"/>
        <v>65.397288401540493</v>
      </c>
      <c r="O7" s="4"/>
      <c r="Q7" s="27" t="s">
        <v>40</v>
      </c>
      <c r="R7" s="29">
        <f t="shared" si="1"/>
        <v>98996.990972918749</v>
      </c>
      <c r="S7" s="29">
        <f t="shared" si="2"/>
        <v>494984.95486459375</v>
      </c>
      <c r="T7" s="35">
        <f t="shared" si="3"/>
        <v>65.397288401540493</v>
      </c>
      <c r="U7" s="42">
        <v>0.96680194174873568</v>
      </c>
      <c r="V7" s="43">
        <f>1-U7</f>
        <v>3.3198058251264317E-2</v>
      </c>
      <c r="W7" s="29">
        <f t="shared" si="11"/>
        <v>478552.41549949953</v>
      </c>
      <c r="X7" s="29">
        <f t="shared" si="4"/>
        <v>5773686.1323365197</v>
      </c>
      <c r="Y7" s="35">
        <f t="shared" si="12"/>
        <v>58.321834589052791</v>
      </c>
      <c r="Z7" s="36">
        <f t="shared" si="13"/>
        <v>7.0754538124877016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841</v>
      </c>
      <c r="E8" s="51">
        <v>2</v>
      </c>
      <c r="F8" s="3">
        <f t="shared" si="5"/>
        <v>2.3781212841854932E-3</v>
      </c>
      <c r="G8" s="2">
        <v>0.5</v>
      </c>
      <c r="H8" s="3">
        <f t="shared" si="6"/>
        <v>1.1820330969267139E-2</v>
      </c>
      <c r="I8" s="3">
        <f t="shared" si="7"/>
        <v>0.98817966903073284</v>
      </c>
      <c r="J8" s="5">
        <f t="shared" si="14"/>
        <v>98996.990972918749</v>
      </c>
      <c r="K8" s="5">
        <f t="shared" si="8"/>
        <v>1170.1771982614509</v>
      </c>
      <c r="L8" s="5">
        <f t="shared" si="9"/>
        <v>492059.51186894008</v>
      </c>
      <c r="M8" s="5">
        <f t="shared" si="0"/>
        <v>5979149.8146760734</v>
      </c>
      <c r="N8" s="33">
        <f t="shared" si="10"/>
        <v>60.397288401540479</v>
      </c>
      <c r="O8" s="4"/>
      <c r="Q8" s="27" t="s">
        <v>42</v>
      </c>
      <c r="R8" s="29">
        <f t="shared" si="1"/>
        <v>98996.990972918749</v>
      </c>
      <c r="S8" s="29">
        <f t="shared" si="2"/>
        <v>492059.51186894008</v>
      </c>
      <c r="T8" s="35">
        <f t="shared" si="3"/>
        <v>60.397288401540479</v>
      </c>
      <c r="U8" s="42">
        <v>0.96680194174873568</v>
      </c>
      <c r="V8" s="43">
        <f>1-U8</f>
        <v>3.3198058251264317E-2</v>
      </c>
      <c r="W8" s="29">
        <f t="shared" si="11"/>
        <v>475724.09153082635</v>
      </c>
      <c r="X8" s="29">
        <f t="shared" si="4"/>
        <v>5295133.7168370206</v>
      </c>
      <c r="Y8" s="35">
        <f t="shared" si="12"/>
        <v>53.48782488030912</v>
      </c>
      <c r="Z8" s="36">
        <f t="shared" si="13"/>
        <v>6.9094635212313591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977</v>
      </c>
      <c r="E9" s="51">
        <v>3</v>
      </c>
      <c r="F9" s="3">
        <f t="shared" si="5"/>
        <v>3.0706243602865915E-3</v>
      </c>
      <c r="G9" s="2">
        <v>0.5</v>
      </c>
      <c r="H9" s="3">
        <f t="shared" si="6"/>
        <v>1.5236160487557134E-2</v>
      </c>
      <c r="I9" s="3">
        <f t="shared" si="7"/>
        <v>0.98476383951244284</v>
      </c>
      <c r="J9" s="5">
        <f t="shared" si="14"/>
        <v>97826.81377465729</v>
      </c>
      <c r="K9" s="5">
        <f t="shared" si="8"/>
        <v>1490.5050346570433</v>
      </c>
      <c r="L9" s="5">
        <f t="shared" si="9"/>
        <v>485407.80628664384</v>
      </c>
      <c r="M9" s="5">
        <f t="shared" si="0"/>
        <v>5487090.3028071336</v>
      </c>
      <c r="N9" s="33">
        <f t="shared" si="10"/>
        <v>56.089839698209637</v>
      </c>
      <c r="O9" s="4"/>
      <c r="Q9" s="27" t="s">
        <v>44</v>
      </c>
      <c r="R9" s="29">
        <f t="shared" si="1"/>
        <v>97826.81377465729</v>
      </c>
      <c r="S9" s="29">
        <f t="shared" si="2"/>
        <v>485407.80628664384</v>
      </c>
      <c r="T9" s="35">
        <f t="shared" si="3"/>
        <v>56.089839698209637</v>
      </c>
      <c r="U9" s="42">
        <v>0.9555940589531835</v>
      </c>
      <c r="V9" s="43">
        <f t="shared" ref="V9:V22" si="15">1-U9</f>
        <v>4.4405941046816499E-2</v>
      </c>
      <c r="W9" s="29">
        <f t="shared" si="11"/>
        <v>463852.81585701462</v>
      </c>
      <c r="X9" s="29">
        <f t="shared" si="4"/>
        <v>4819409.6253061946</v>
      </c>
      <c r="Y9" s="35">
        <f t="shared" si="12"/>
        <v>49.264710147952258</v>
      </c>
      <c r="Z9" s="36">
        <f t="shared" si="13"/>
        <v>6.8251295502573797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1064</v>
      </c>
      <c r="E10" s="51">
        <v>1</v>
      </c>
      <c r="F10" s="3">
        <f t="shared" si="5"/>
        <v>9.3984962406015032E-4</v>
      </c>
      <c r="G10" s="2">
        <v>0.5</v>
      </c>
      <c r="H10" s="3">
        <f t="shared" si="6"/>
        <v>4.6882325363338017E-3</v>
      </c>
      <c r="I10" s="3">
        <f t="shared" si="7"/>
        <v>0.99531176746366623</v>
      </c>
      <c r="J10" s="5">
        <f t="shared" si="14"/>
        <v>96336.308740000241</v>
      </c>
      <c r="K10" s="5">
        <f t="shared" si="8"/>
        <v>451.64701706516752</v>
      </c>
      <c r="L10" s="5">
        <f t="shared" si="9"/>
        <v>480552.42615733831</v>
      </c>
      <c r="M10" s="5">
        <f t="shared" si="0"/>
        <v>5001682.4965204895</v>
      </c>
      <c r="N10" s="33">
        <f t="shared" si="10"/>
        <v>51.918975949342325</v>
      </c>
      <c r="O10" s="4"/>
      <c r="Q10" s="27" t="s">
        <v>46</v>
      </c>
      <c r="R10" s="29">
        <f t="shared" si="1"/>
        <v>96336.308740000241</v>
      </c>
      <c r="S10" s="29">
        <f t="shared" si="2"/>
        <v>480552.42615733831</v>
      </c>
      <c r="T10" s="35">
        <f t="shared" si="3"/>
        <v>51.918975949342325</v>
      </c>
      <c r="U10" s="42">
        <v>0.96363095511775332</v>
      </c>
      <c r="V10" s="43">
        <f t="shared" si="15"/>
        <v>3.6369044882246682E-2</v>
      </c>
      <c r="W10" s="29">
        <f t="shared" si="11"/>
        <v>463075.19340214954</v>
      </c>
      <c r="X10" s="29">
        <f t="shared" si="4"/>
        <v>4355556.80944918</v>
      </c>
      <c r="Y10" s="35">
        <f t="shared" si="12"/>
        <v>45.21199604195224</v>
      </c>
      <c r="Z10" s="36">
        <f t="shared" si="13"/>
        <v>6.7069799073900853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960</v>
      </c>
      <c r="E11" s="51">
        <v>2</v>
      </c>
      <c r="F11" s="3">
        <f t="shared" si="5"/>
        <v>2.0833333333333333E-3</v>
      </c>
      <c r="G11" s="2">
        <v>0.5</v>
      </c>
      <c r="H11" s="3">
        <f t="shared" si="6"/>
        <v>1.0362694300518135E-2</v>
      </c>
      <c r="I11" s="3">
        <f t="shared" si="7"/>
        <v>0.98963730569948183</v>
      </c>
      <c r="J11" s="5">
        <f t="shared" si="14"/>
        <v>95884.661722935081</v>
      </c>
      <c r="K11" s="5">
        <f t="shared" si="8"/>
        <v>993.62343754336871</v>
      </c>
      <c r="L11" s="5">
        <f t="shared" si="9"/>
        <v>476939.25002081698</v>
      </c>
      <c r="M11" s="5">
        <f t="shared" si="0"/>
        <v>4521130.0703631509</v>
      </c>
      <c r="N11" s="33">
        <f t="shared" si="10"/>
        <v>47.151754922254909</v>
      </c>
      <c r="O11" s="4"/>
      <c r="Q11" s="27" t="s">
        <v>48</v>
      </c>
      <c r="R11" s="29">
        <f t="shared" si="1"/>
        <v>95884.661722935081</v>
      </c>
      <c r="S11" s="29">
        <f t="shared" si="2"/>
        <v>476939.25002081698</v>
      </c>
      <c r="T11" s="35">
        <f t="shared" si="3"/>
        <v>47.151754922254909</v>
      </c>
      <c r="U11" s="42">
        <v>0.96005435016735896</v>
      </c>
      <c r="V11" s="43">
        <f t="shared" si="15"/>
        <v>3.9945649832641039E-2</v>
      </c>
      <c r="W11" s="29">
        <f t="shared" si="11"/>
        <v>457887.60174804297</v>
      </c>
      <c r="X11" s="29">
        <f t="shared" si="4"/>
        <v>3892481.6160470303</v>
      </c>
      <c r="Y11" s="35">
        <f t="shared" si="12"/>
        <v>40.595456521446643</v>
      </c>
      <c r="Z11" s="36">
        <f t="shared" si="13"/>
        <v>6.5562984008082665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1006</v>
      </c>
      <c r="E12" s="51">
        <v>2</v>
      </c>
      <c r="F12" s="3">
        <f t="shared" si="5"/>
        <v>1.9880715705765406E-3</v>
      </c>
      <c r="G12" s="2">
        <v>0.5</v>
      </c>
      <c r="H12" s="3">
        <f t="shared" si="6"/>
        <v>9.8911968348170121E-3</v>
      </c>
      <c r="I12" s="3">
        <f t="shared" si="7"/>
        <v>0.99010880316518302</v>
      </c>
      <c r="J12" s="5">
        <f t="shared" si="14"/>
        <v>94891.038285391711</v>
      </c>
      <c r="K12" s="5">
        <f t="shared" si="8"/>
        <v>938.58593754096637</v>
      </c>
      <c r="L12" s="5">
        <f t="shared" si="9"/>
        <v>472108.72658310621</v>
      </c>
      <c r="M12" s="5">
        <f t="shared" si="0"/>
        <v>4044190.820342334</v>
      </c>
      <c r="N12" s="33">
        <f t="shared" si="10"/>
        <v>42.619312565419882</v>
      </c>
      <c r="O12" s="4"/>
      <c r="Q12" s="27" t="s">
        <v>50</v>
      </c>
      <c r="R12" s="29">
        <f t="shared" si="1"/>
        <v>94891.038285391711</v>
      </c>
      <c r="S12" s="29">
        <f t="shared" si="2"/>
        <v>472108.72658310621</v>
      </c>
      <c r="T12" s="35">
        <f t="shared" si="3"/>
        <v>42.619312565419882</v>
      </c>
      <c r="U12" s="42">
        <v>0.94127750867207383</v>
      </c>
      <c r="V12" s="43">
        <f t="shared" si="15"/>
        <v>5.8722491327926174E-2</v>
      </c>
      <c r="W12" s="29">
        <f t="shared" si="11"/>
        <v>444385.32598049147</v>
      </c>
      <c r="X12" s="29">
        <f t="shared" si="4"/>
        <v>3434594.0142989871</v>
      </c>
      <c r="Y12" s="35">
        <f t="shared" si="12"/>
        <v>36.19513577213894</v>
      </c>
      <c r="Z12" s="36">
        <f t="shared" si="13"/>
        <v>6.4241767932809424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1151</v>
      </c>
      <c r="E13" s="51">
        <v>8</v>
      </c>
      <c r="F13" s="3">
        <f t="shared" si="5"/>
        <v>6.9504778453518675E-3</v>
      </c>
      <c r="G13" s="2">
        <v>0.5</v>
      </c>
      <c r="H13" s="3">
        <f t="shared" si="6"/>
        <v>3.4158838599487609E-2</v>
      </c>
      <c r="I13" s="3">
        <f t="shared" si="7"/>
        <v>0.96584116140051235</v>
      </c>
      <c r="J13" s="5">
        <f t="shared" si="14"/>
        <v>93952.452347850747</v>
      </c>
      <c r="K13" s="5">
        <f t="shared" si="8"/>
        <v>3209.3066557762845</v>
      </c>
      <c r="L13" s="5">
        <f t="shared" si="9"/>
        <v>461738.99509981298</v>
      </c>
      <c r="M13" s="5">
        <f t="shared" si="0"/>
        <v>3572082.0937592275</v>
      </c>
      <c r="N13" s="33">
        <f t="shared" si="10"/>
        <v>38.020104898740755</v>
      </c>
      <c r="O13" s="4"/>
      <c r="Q13" s="27" t="s">
        <v>52</v>
      </c>
      <c r="R13" s="29">
        <f t="shared" si="1"/>
        <v>93952.452347850747</v>
      </c>
      <c r="S13" s="29">
        <f t="shared" si="2"/>
        <v>461738.99509981298</v>
      </c>
      <c r="T13" s="35">
        <f t="shared" si="3"/>
        <v>38.020104898740755</v>
      </c>
      <c r="U13" s="42">
        <v>0.95386474178345915</v>
      </c>
      <c r="V13" s="43">
        <f t="shared" si="15"/>
        <v>4.6135258216540853E-2</v>
      </c>
      <c r="W13" s="29">
        <f t="shared" si="11"/>
        <v>440436.54733223701</v>
      </c>
      <c r="X13" s="29">
        <f t="shared" si="4"/>
        <v>2990208.6883184956</v>
      </c>
      <c r="Y13" s="35">
        <f t="shared" si="12"/>
        <v>31.826829567444491</v>
      </c>
      <c r="Z13" s="36">
        <f t="shared" si="13"/>
        <v>6.1932753312962632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1143</v>
      </c>
      <c r="E14" s="51">
        <v>7</v>
      </c>
      <c r="F14" s="3">
        <f t="shared" si="5"/>
        <v>6.1242344706911632E-3</v>
      </c>
      <c r="G14" s="2">
        <v>0.5</v>
      </c>
      <c r="H14" s="3">
        <f t="shared" si="6"/>
        <v>3.0159414045669963E-2</v>
      </c>
      <c r="I14" s="3">
        <f t="shared" si="7"/>
        <v>0.96984058595432998</v>
      </c>
      <c r="J14" s="5">
        <f t="shared" si="14"/>
        <v>90743.145692074453</v>
      </c>
      <c r="K14" s="5">
        <f t="shared" si="8"/>
        <v>2736.760102733826</v>
      </c>
      <c r="L14" s="5">
        <f t="shared" si="9"/>
        <v>446873.82820353773</v>
      </c>
      <c r="M14" s="5">
        <f t="shared" si="0"/>
        <v>3110343.0986594148</v>
      </c>
      <c r="N14" s="33">
        <f t="shared" si="10"/>
        <v>34.276342030438045</v>
      </c>
      <c r="O14" s="4"/>
      <c r="Q14" s="27" t="s">
        <v>54</v>
      </c>
      <c r="R14" s="29">
        <f t="shared" si="1"/>
        <v>90743.145692074453</v>
      </c>
      <c r="S14" s="29">
        <f t="shared" si="2"/>
        <v>446873.82820353773</v>
      </c>
      <c r="T14" s="35">
        <f t="shared" si="3"/>
        <v>34.276342030438045</v>
      </c>
      <c r="U14" s="42">
        <v>0.94210046609890041</v>
      </c>
      <c r="V14" s="43">
        <f t="shared" si="15"/>
        <v>5.7899533901099587E-2</v>
      </c>
      <c r="W14" s="29">
        <f t="shared" si="11"/>
        <v>421000.04183795286</v>
      </c>
      <c r="X14" s="29">
        <f t="shared" si="4"/>
        <v>2549772.1409862586</v>
      </c>
      <c r="Y14" s="35">
        <f t="shared" si="12"/>
        <v>28.098784999570022</v>
      </c>
      <c r="Z14" s="36">
        <f t="shared" si="13"/>
        <v>6.177557030868023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1037</v>
      </c>
      <c r="E15" s="51">
        <v>8</v>
      </c>
      <c r="F15" s="3">
        <f t="shared" si="5"/>
        <v>7.7145612343297977E-3</v>
      </c>
      <c r="G15" s="2">
        <v>0.5</v>
      </c>
      <c r="H15" s="3">
        <f t="shared" si="6"/>
        <v>3.7842951750236525E-2</v>
      </c>
      <c r="I15" s="3">
        <f t="shared" si="7"/>
        <v>0.96215704824976345</v>
      </c>
      <c r="J15" s="5">
        <f t="shared" si="14"/>
        <v>88006.385589340629</v>
      </c>
      <c r="K15" s="5">
        <f t="shared" si="8"/>
        <v>3330.4214035701284</v>
      </c>
      <c r="L15" s="5">
        <f t="shared" si="9"/>
        <v>431705.87443777779</v>
      </c>
      <c r="M15" s="5">
        <f t="shared" si="0"/>
        <v>2663469.2704558768</v>
      </c>
      <c r="N15" s="33">
        <f t="shared" si="10"/>
        <v>30.264500156662237</v>
      </c>
      <c r="O15" s="4"/>
      <c r="Q15" s="27" t="s">
        <v>56</v>
      </c>
      <c r="R15" s="29">
        <f t="shared" si="1"/>
        <v>88006.385589340629</v>
      </c>
      <c r="S15" s="29">
        <f t="shared" si="2"/>
        <v>431705.87443777779</v>
      </c>
      <c r="T15" s="35">
        <f t="shared" si="3"/>
        <v>30.264500156662237</v>
      </c>
      <c r="U15" s="42">
        <v>0.91645683631107144</v>
      </c>
      <c r="V15" s="43">
        <f t="shared" si="15"/>
        <v>8.3543163688928557E-2</v>
      </c>
      <c r="W15" s="29">
        <f t="shared" si="11"/>
        <v>395639.79990415048</v>
      </c>
      <c r="X15" s="29">
        <f t="shared" si="4"/>
        <v>2128772.0991483056</v>
      </c>
      <c r="Y15" s="35">
        <f t="shared" si="12"/>
        <v>24.188836808747926</v>
      </c>
      <c r="Z15" s="36">
        <f t="shared" si="13"/>
        <v>6.0756633479143112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741</v>
      </c>
      <c r="E16" s="51">
        <v>7</v>
      </c>
      <c r="F16" s="3">
        <f t="shared" si="5"/>
        <v>9.4466936572199737E-3</v>
      </c>
      <c r="G16" s="2">
        <v>0.5</v>
      </c>
      <c r="H16" s="3">
        <f t="shared" si="6"/>
        <v>4.6143704680290047E-2</v>
      </c>
      <c r="I16" s="3">
        <f t="shared" si="7"/>
        <v>0.95385629531970995</v>
      </c>
      <c r="J16" s="5">
        <f t="shared" si="14"/>
        <v>84675.964185770499</v>
      </c>
      <c r="K16" s="5">
        <f t="shared" si="8"/>
        <v>3907.2626849070107</v>
      </c>
      <c r="L16" s="5">
        <f t="shared" si="9"/>
        <v>413611.66421658499</v>
      </c>
      <c r="M16" s="5">
        <f t="shared" si="0"/>
        <v>2231763.396018099</v>
      </c>
      <c r="N16" s="33">
        <f t="shared" si="10"/>
        <v>26.356515895370684</v>
      </c>
      <c r="O16" s="4"/>
      <c r="Q16" s="27" t="s">
        <v>58</v>
      </c>
      <c r="R16" s="29">
        <f t="shared" si="1"/>
        <v>84675.964185770499</v>
      </c>
      <c r="S16" s="29">
        <f t="shared" si="2"/>
        <v>413611.66421658499</v>
      </c>
      <c r="T16" s="35">
        <f t="shared" si="3"/>
        <v>26.356515895370684</v>
      </c>
      <c r="U16" s="42">
        <v>0.8859396016463057</v>
      </c>
      <c r="V16" s="43">
        <f t="shared" si="15"/>
        <v>0.1140603983536943</v>
      </c>
      <c r="W16" s="29">
        <f t="shared" si="11"/>
        <v>366434.95303230686</v>
      </c>
      <c r="X16" s="29">
        <f t="shared" si="4"/>
        <v>1733132.2992441552</v>
      </c>
      <c r="Y16" s="35">
        <f t="shared" si="12"/>
        <v>20.467818889452953</v>
      </c>
      <c r="Z16" s="36">
        <f t="shared" si="13"/>
        <v>5.8886970059177308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575</v>
      </c>
      <c r="E17" s="51">
        <v>9</v>
      </c>
      <c r="F17" s="3">
        <f t="shared" si="5"/>
        <v>1.5652173913043479E-2</v>
      </c>
      <c r="G17" s="2">
        <v>0.5</v>
      </c>
      <c r="H17" s="3">
        <f t="shared" si="6"/>
        <v>7.5313807531380755E-2</v>
      </c>
      <c r="I17" s="3">
        <f t="shared" si="7"/>
        <v>0.92468619246861927</v>
      </c>
      <c r="J17" s="5">
        <f t="shared" si="14"/>
        <v>80768.701500863492</v>
      </c>
      <c r="K17" s="5">
        <f t="shared" si="8"/>
        <v>6082.9984393955774</v>
      </c>
      <c r="L17" s="5">
        <f t="shared" si="9"/>
        <v>388636.01140582847</v>
      </c>
      <c r="M17" s="5">
        <f t="shared" si="0"/>
        <v>1818151.7318015138</v>
      </c>
      <c r="N17" s="33">
        <f t="shared" si="10"/>
        <v>22.510597521269748</v>
      </c>
      <c r="O17" s="4"/>
      <c r="Q17" s="27" t="s">
        <v>60</v>
      </c>
      <c r="R17" s="29">
        <f t="shared" si="1"/>
        <v>80768.701500863492</v>
      </c>
      <c r="S17" s="29">
        <f t="shared" si="2"/>
        <v>388636.01140582847</v>
      </c>
      <c r="T17" s="35">
        <f t="shared" si="3"/>
        <v>22.510597521269748</v>
      </c>
      <c r="U17" s="42">
        <v>0.85631920960893304</v>
      </c>
      <c r="V17" s="43">
        <f t="shared" si="15"/>
        <v>0.14368079039106696</v>
      </c>
      <c r="W17" s="29">
        <f t="shared" si="11"/>
        <v>332796.48211260734</v>
      </c>
      <c r="X17" s="29">
        <f t="shared" si="4"/>
        <v>1366697.3462118483</v>
      </c>
      <c r="Y17" s="35">
        <f t="shared" si="12"/>
        <v>16.921125644161027</v>
      </c>
      <c r="Z17" s="36">
        <f t="shared" si="13"/>
        <v>5.5894718771087213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440</v>
      </c>
      <c r="E18" s="51">
        <v>6</v>
      </c>
      <c r="F18" s="3">
        <f t="shared" si="5"/>
        <v>1.3636363636363636E-2</v>
      </c>
      <c r="G18" s="2">
        <v>0.5</v>
      </c>
      <c r="H18" s="3">
        <f t="shared" si="6"/>
        <v>6.5934065934065922E-2</v>
      </c>
      <c r="I18" s="3">
        <f t="shared" si="7"/>
        <v>0.93406593406593408</v>
      </c>
      <c r="J18" s="5">
        <f t="shared" si="14"/>
        <v>74685.70306146791</v>
      </c>
      <c r="K18" s="5">
        <f t="shared" si="8"/>
        <v>4924.3320699868946</v>
      </c>
      <c r="L18" s="5">
        <f t="shared" si="9"/>
        <v>361117.68513237237</v>
      </c>
      <c r="M18" s="5">
        <f t="shared" si="0"/>
        <v>1429515.7203956854</v>
      </c>
      <c r="N18" s="33">
        <f t="shared" si="10"/>
        <v>19.140419943816607</v>
      </c>
      <c r="O18" s="4"/>
      <c r="Q18" s="27" t="s">
        <v>62</v>
      </c>
      <c r="R18" s="29">
        <f t="shared" si="1"/>
        <v>74685.70306146791</v>
      </c>
      <c r="S18" s="29">
        <f t="shared" si="2"/>
        <v>361117.68513237237</v>
      </c>
      <c r="T18" s="35">
        <f t="shared" si="3"/>
        <v>19.140419943816607</v>
      </c>
      <c r="U18" s="42">
        <v>0.77613843304153718</v>
      </c>
      <c r="V18" s="43">
        <f t="shared" si="15"/>
        <v>0.22386156695846282</v>
      </c>
      <c r="W18" s="29">
        <f t="shared" si="11"/>
        <v>280277.31428222673</v>
      </c>
      <c r="X18" s="29">
        <f t="shared" si="4"/>
        <v>1033900.864099241</v>
      </c>
      <c r="Y18" s="35">
        <f t="shared" si="12"/>
        <v>13.843357185086933</v>
      </c>
      <c r="Z18" s="36">
        <f t="shared" si="13"/>
        <v>5.2970627587296732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277</v>
      </c>
      <c r="E19" s="51">
        <v>5</v>
      </c>
      <c r="F19" s="3">
        <f t="shared" si="5"/>
        <v>1.8050541516245487E-2</v>
      </c>
      <c r="G19" s="2">
        <v>0.5</v>
      </c>
      <c r="H19" s="3">
        <f t="shared" si="6"/>
        <v>8.6355785837651133E-2</v>
      </c>
      <c r="I19" s="3">
        <f t="shared" si="7"/>
        <v>0.91364421416234887</v>
      </c>
      <c r="J19" s="5">
        <f t="shared" si="14"/>
        <v>69761.370991481017</v>
      </c>
      <c r="K19" s="5">
        <f t="shared" si="8"/>
        <v>6024.298013081263</v>
      </c>
      <c r="L19" s="5">
        <f t="shared" si="9"/>
        <v>333746.10992470186</v>
      </c>
      <c r="M19" s="5">
        <f t="shared" si="0"/>
        <v>1068398.035263313</v>
      </c>
      <c r="N19" s="33">
        <f t="shared" si="10"/>
        <v>15.31503782220366</v>
      </c>
      <c r="O19" s="4"/>
      <c r="Q19" s="27" t="s">
        <v>64</v>
      </c>
      <c r="R19" s="29">
        <f t="shared" si="1"/>
        <v>69761.370991481017</v>
      </c>
      <c r="S19" s="29">
        <f t="shared" si="2"/>
        <v>333746.10992470186</v>
      </c>
      <c r="T19" s="35">
        <f t="shared" si="3"/>
        <v>15.31503782220366</v>
      </c>
      <c r="U19" s="42">
        <v>0.73716277889453141</v>
      </c>
      <c r="V19" s="43">
        <f t="shared" si="15"/>
        <v>0.26283722110546859</v>
      </c>
      <c r="W19" s="29">
        <f t="shared" si="11"/>
        <v>246025.20983733298</v>
      </c>
      <c r="X19" s="29">
        <f t="shared" si="4"/>
        <v>753623.54981701425</v>
      </c>
      <c r="Y19" s="35">
        <f t="shared" si="12"/>
        <v>10.802877568289817</v>
      </c>
      <c r="Z19" s="36">
        <f t="shared" si="13"/>
        <v>4.5121602539138426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155</v>
      </c>
      <c r="E20" s="51">
        <v>6</v>
      </c>
      <c r="F20" s="3">
        <f t="shared" si="5"/>
        <v>3.870967741935484E-2</v>
      </c>
      <c r="G20" s="2">
        <v>0.5</v>
      </c>
      <c r="H20" s="3">
        <f t="shared" si="6"/>
        <v>0.17647058823529413</v>
      </c>
      <c r="I20" s="3">
        <f t="shared" si="7"/>
        <v>0.82352941176470584</v>
      </c>
      <c r="J20" s="5">
        <f t="shared" si="14"/>
        <v>63737.072978399752</v>
      </c>
      <c r="K20" s="5">
        <f t="shared" si="8"/>
        <v>11247.718760894075</v>
      </c>
      <c r="L20" s="5">
        <f t="shared" si="9"/>
        <v>290566.06798976357</v>
      </c>
      <c r="M20" s="5">
        <f t="shared" si="0"/>
        <v>734651.92533861101</v>
      </c>
      <c r="N20" s="33">
        <f t="shared" si="10"/>
        <v>11.526289034132171</v>
      </c>
      <c r="O20" s="4"/>
      <c r="Q20" s="27" t="s">
        <v>66</v>
      </c>
      <c r="R20" s="29">
        <f t="shared" si="1"/>
        <v>63737.072978399752</v>
      </c>
      <c r="S20" s="29">
        <f t="shared" si="2"/>
        <v>290566.06798976357</v>
      </c>
      <c r="T20" s="35">
        <f t="shared" si="3"/>
        <v>11.526289034132171</v>
      </c>
      <c r="U20" s="42">
        <v>0.7271372759570951</v>
      </c>
      <c r="V20" s="43">
        <f t="shared" si="15"/>
        <v>0.2728627240429049</v>
      </c>
      <c r="W20" s="29">
        <f t="shared" si="11"/>
        <v>211281.41916364076</v>
      </c>
      <c r="X20" s="29">
        <f t="shared" si="4"/>
        <v>507598.3399796813</v>
      </c>
      <c r="Y20" s="35">
        <f t="shared" si="12"/>
        <v>7.963941804351518</v>
      </c>
      <c r="Z20" s="36">
        <f t="shared" si="13"/>
        <v>3.5623472297806531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76</v>
      </c>
      <c r="E21" s="51">
        <v>2</v>
      </c>
      <c r="F21" s="3">
        <f t="shared" si="5"/>
        <v>2.6315789473684209E-2</v>
      </c>
      <c r="G21" s="2">
        <v>0.5</v>
      </c>
      <c r="H21" s="3">
        <f t="shared" si="6"/>
        <v>0.12345679012345677</v>
      </c>
      <c r="I21" s="3">
        <f t="shared" si="7"/>
        <v>0.87654320987654322</v>
      </c>
      <c r="J21" s="5">
        <f t="shared" si="14"/>
        <v>52489.354217505679</v>
      </c>
      <c r="K21" s="5">
        <f t="shared" si="8"/>
        <v>6480.1671873463793</v>
      </c>
      <c r="L21" s="5">
        <f t="shared" si="9"/>
        <v>246246.35311916244</v>
      </c>
      <c r="M21" s="5">
        <f>L21+M22</f>
        <v>444085.85734884744</v>
      </c>
      <c r="N21" s="33">
        <f t="shared" si="10"/>
        <v>8.4604938271604944</v>
      </c>
      <c r="O21" s="4"/>
      <c r="Q21" s="27" t="s">
        <v>68</v>
      </c>
      <c r="R21" s="29">
        <f t="shared" si="1"/>
        <v>52489.354217505679</v>
      </c>
      <c r="S21" s="29">
        <f t="shared" si="2"/>
        <v>246246.35311916244</v>
      </c>
      <c r="T21" s="35">
        <f t="shared" si="3"/>
        <v>8.4604938271604944</v>
      </c>
      <c r="U21" s="42">
        <v>0.68635947845240242</v>
      </c>
      <c r="V21" s="43">
        <f t="shared" si="15"/>
        <v>0.31364052154759758</v>
      </c>
      <c r="W21" s="29">
        <f t="shared" si="11"/>
        <v>169013.51849767443</v>
      </c>
      <c r="X21" s="29">
        <f>X22+W21</f>
        <v>296316.92081604054</v>
      </c>
      <c r="Y21" s="35">
        <f t="shared" si="12"/>
        <v>5.645276556235781</v>
      </c>
      <c r="Z21" s="36">
        <f t="shared" si="13"/>
        <v>2.8152172709247134</v>
      </c>
    </row>
    <row r="22" spans="1:26" s="2" customFormat="1" x14ac:dyDescent="0.25">
      <c r="A22" s="12">
        <v>19</v>
      </c>
      <c r="B22" s="13" t="s">
        <v>69</v>
      </c>
      <c r="C22" s="12"/>
      <c r="D22">
        <v>43</v>
      </c>
      <c r="E22" s="51">
        <v>10</v>
      </c>
      <c r="F22" s="17">
        <f t="shared" si="5"/>
        <v>0.23255813953488372</v>
      </c>
      <c r="G22" s="12"/>
      <c r="H22" s="17">
        <v>1</v>
      </c>
      <c r="I22" s="17">
        <f t="shared" si="7"/>
        <v>0</v>
      </c>
      <c r="J22" s="21">
        <f t="shared" si="14"/>
        <v>46009.187030159301</v>
      </c>
      <c r="K22" s="21">
        <f t="shared" si="8"/>
        <v>46009.187030159301</v>
      </c>
      <c r="L22" s="21">
        <f>K22/F22</f>
        <v>197839.504229685</v>
      </c>
      <c r="M22" s="21">
        <f>L22</f>
        <v>197839.504229685</v>
      </c>
      <c r="N22" s="34">
        <f t="shared" si="10"/>
        <v>4.3</v>
      </c>
      <c r="O22" s="4"/>
      <c r="Q22" s="30" t="s">
        <v>69</v>
      </c>
      <c r="R22" s="31">
        <f t="shared" si="1"/>
        <v>46009.187030159301</v>
      </c>
      <c r="S22" s="31">
        <f t="shared" si="2"/>
        <v>197839.504229685</v>
      </c>
      <c r="T22" s="38">
        <f t="shared" si="3"/>
        <v>4.3</v>
      </c>
      <c r="U22" s="44">
        <v>0.64346806172022719</v>
      </c>
      <c r="V22" s="45">
        <f t="shared" si="15"/>
        <v>0.35653193827977281</v>
      </c>
      <c r="W22" s="31">
        <f t="shared" si="11"/>
        <v>127303.40231836609</v>
      </c>
      <c r="X22" s="31">
        <f>W22</f>
        <v>127303.40231836609</v>
      </c>
      <c r="Y22" s="38">
        <f t="shared" si="12"/>
        <v>2.7669126653969767</v>
      </c>
      <c r="Z22" s="37">
        <f t="shared" si="13"/>
        <v>1.5330873346030232</v>
      </c>
    </row>
    <row r="23" spans="1:26" s="2" customFormat="1" ht="13.2" x14ac:dyDescent="0.25">
      <c r="B23" s="2" t="s">
        <v>70</v>
      </c>
      <c r="D23" s="25">
        <f>SUM(D4:D22)</f>
        <v>12815</v>
      </c>
      <c r="E23" s="25">
        <f>SUM(E4:E22)</f>
        <v>79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>
        <v>123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7923277.8941385355</v>
      </c>
      <c r="N29" s="32">
        <f>M29/J29</f>
        <v>79.232778941385348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79.232778941385348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7029990.1425641263</v>
      </c>
      <c r="Y29" s="40">
        <f>X29/R29</f>
        <v>70.299901425641266</v>
      </c>
      <c r="Z29" s="36">
        <f>T29-Y29</f>
        <v>8.9328775157440816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553</v>
      </c>
      <c r="E30" s="51">
        <v>1</v>
      </c>
      <c r="F30" s="3">
        <f t="shared" ref="F30:F47" si="21">E30/D30</f>
        <v>1.8083182640144665E-3</v>
      </c>
      <c r="G30" s="2">
        <v>0.4</v>
      </c>
      <c r="H30" s="3">
        <f t="shared" ref="H30:H46" si="22">C30*F30/(1+(1-G30)*C30*F30)</f>
        <v>7.2020165646380979E-3</v>
      </c>
      <c r="I30" s="3">
        <f t="shared" ref="I30:I47" si="23">1-H30</f>
        <v>0.99279798343536185</v>
      </c>
      <c r="J30" s="5">
        <f>I29*J29</f>
        <v>100000</v>
      </c>
      <c r="K30" s="5">
        <f t="shared" ref="K30:K47" si="24">J30*H30</f>
        <v>720.20165646380974</v>
      </c>
      <c r="L30" s="5">
        <f t="shared" ref="L30:L46" si="25">C30*(J31+G30*K30)</f>
        <v>398271.5160244868</v>
      </c>
      <c r="M30" s="5">
        <f t="shared" si="16"/>
        <v>7823277.8941385355</v>
      </c>
      <c r="N30" s="33">
        <f t="shared" ref="N30:N47" si="26">M30/J30</f>
        <v>78.232778941385348</v>
      </c>
      <c r="O30" s="4"/>
      <c r="Q30" s="27" t="s">
        <v>36</v>
      </c>
      <c r="R30" s="29">
        <f t="shared" si="17"/>
        <v>100000</v>
      </c>
      <c r="S30" s="29">
        <f t="shared" si="18"/>
        <v>398271.5160244868</v>
      </c>
      <c r="T30" s="35">
        <f t="shared" si="19"/>
        <v>78.232778941385348</v>
      </c>
      <c r="U30" s="42">
        <v>0.95864674002964168</v>
      </c>
      <c r="V30" s="43">
        <f>1-U30</f>
        <v>4.1353259970358325E-2</v>
      </c>
      <c r="W30" s="29">
        <f t="shared" ref="W30:W47" si="27">S30*U30</f>
        <v>381801.69048353744</v>
      </c>
      <c r="X30" s="29">
        <f t="shared" si="20"/>
        <v>6934125.4685611622</v>
      </c>
      <c r="Y30" s="35">
        <f t="shared" ref="Y30:Y47" si="28">X30/R30</f>
        <v>69.341254685611617</v>
      </c>
      <c r="Z30" s="36">
        <f t="shared" ref="Z30:Z47" si="29">T30-Y30</f>
        <v>8.8915242557737315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752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99279.798343536182</v>
      </c>
      <c r="K31" s="5">
        <f t="shared" si="24"/>
        <v>0</v>
      </c>
      <c r="L31" s="5">
        <f t="shared" si="25"/>
        <v>496398.99171768094</v>
      </c>
      <c r="M31" s="5">
        <f t="shared" si="16"/>
        <v>7425006.3781140484</v>
      </c>
      <c r="N31" s="33">
        <f t="shared" si="26"/>
        <v>74.788693188330484</v>
      </c>
      <c r="O31" s="4"/>
      <c r="Q31" s="27" t="s">
        <v>38</v>
      </c>
      <c r="R31" s="29">
        <f t="shared" si="17"/>
        <v>99279.798343536182</v>
      </c>
      <c r="S31" s="29">
        <f t="shared" si="18"/>
        <v>496398.99171768094</v>
      </c>
      <c r="T31" s="35">
        <f t="shared" si="19"/>
        <v>74.788693188330484</v>
      </c>
      <c r="U31" s="42">
        <v>0.95864674002964168</v>
      </c>
      <c r="V31" s="43">
        <f>1-U31</f>
        <v>4.1353259970358325E-2</v>
      </c>
      <c r="W31" s="29">
        <f t="shared" si="27"/>
        <v>475871.27516415593</v>
      </c>
      <c r="X31" s="29">
        <f t="shared" si="20"/>
        <v>6552323.7780776247</v>
      </c>
      <c r="Y31" s="35">
        <f t="shared" si="28"/>
        <v>65.998560506788408</v>
      </c>
      <c r="Z31" s="36">
        <f t="shared" si="29"/>
        <v>8.7901326815420759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739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99279.798343536182</v>
      </c>
      <c r="K32" s="5">
        <f t="shared" si="24"/>
        <v>0</v>
      </c>
      <c r="L32" s="5">
        <f t="shared" si="25"/>
        <v>496398.99171768094</v>
      </c>
      <c r="M32" s="5">
        <f t="shared" si="16"/>
        <v>6928607.3863963671</v>
      </c>
      <c r="N32" s="33">
        <f t="shared" si="26"/>
        <v>69.788693188330484</v>
      </c>
      <c r="O32" s="4"/>
      <c r="Q32" s="27" t="s">
        <v>40</v>
      </c>
      <c r="R32" s="29">
        <f t="shared" si="17"/>
        <v>99279.798343536182</v>
      </c>
      <c r="S32" s="29">
        <f t="shared" si="18"/>
        <v>496398.99171768094</v>
      </c>
      <c r="T32" s="35">
        <f t="shared" si="19"/>
        <v>69.788693188330484</v>
      </c>
      <c r="U32" s="42">
        <v>0.95864674002964168</v>
      </c>
      <c r="V32" s="43">
        <f>1-U32</f>
        <v>4.1353259970358325E-2</v>
      </c>
      <c r="W32" s="29">
        <f t="shared" si="27"/>
        <v>475871.27516415593</v>
      </c>
      <c r="X32" s="29">
        <f t="shared" si="20"/>
        <v>6076452.5029134685</v>
      </c>
      <c r="Y32" s="35">
        <f t="shared" si="28"/>
        <v>61.205326806640201</v>
      </c>
      <c r="Z32" s="36">
        <f t="shared" si="29"/>
        <v>8.5833663816902828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853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99279.798343536182</v>
      </c>
      <c r="K33" s="5">
        <f t="shared" si="24"/>
        <v>0</v>
      </c>
      <c r="L33" s="5">
        <f t="shared" si="25"/>
        <v>496398.99171768094</v>
      </c>
      <c r="M33" s="5">
        <f t="shared" si="16"/>
        <v>6432208.3946786858</v>
      </c>
      <c r="N33" s="33">
        <f t="shared" si="26"/>
        <v>64.78869318833047</v>
      </c>
      <c r="O33" s="4"/>
      <c r="Q33" s="27" t="s">
        <v>42</v>
      </c>
      <c r="R33" s="29">
        <f t="shared" si="17"/>
        <v>99279.798343536182</v>
      </c>
      <c r="S33" s="29">
        <f t="shared" si="18"/>
        <v>496398.99171768094</v>
      </c>
      <c r="T33" s="35">
        <f t="shared" si="19"/>
        <v>64.78869318833047</v>
      </c>
      <c r="U33" s="42">
        <v>0.95864674002964168</v>
      </c>
      <c r="V33" s="43">
        <f>1-U33</f>
        <v>4.1353259970358325E-2</v>
      </c>
      <c r="W33" s="29">
        <f t="shared" si="27"/>
        <v>475871.27516415593</v>
      </c>
      <c r="X33" s="29">
        <f t="shared" si="20"/>
        <v>5600581.2277493123</v>
      </c>
      <c r="Y33" s="35">
        <f t="shared" si="28"/>
        <v>56.412093106491987</v>
      </c>
      <c r="Z33" s="36">
        <f t="shared" si="29"/>
        <v>8.3766000818384825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972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99279.798343536182</v>
      </c>
      <c r="K34" s="5">
        <f t="shared" si="24"/>
        <v>0</v>
      </c>
      <c r="L34" s="5">
        <f t="shared" si="25"/>
        <v>496398.99171768094</v>
      </c>
      <c r="M34" s="5">
        <f t="shared" si="16"/>
        <v>5935809.4029610045</v>
      </c>
      <c r="N34" s="33">
        <f t="shared" si="26"/>
        <v>59.78869318833047</v>
      </c>
      <c r="O34" s="4"/>
      <c r="Q34" s="27" t="s">
        <v>44</v>
      </c>
      <c r="R34" s="29">
        <f t="shared" si="17"/>
        <v>99279.798343536182</v>
      </c>
      <c r="S34" s="29">
        <f t="shared" si="18"/>
        <v>496398.99171768094</v>
      </c>
      <c r="T34" s="35">
        <f t="shared" si="19"/>
        <v>59.78869318833047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481100.08264254592</v>
      </c>
      <c r="X34" s="29">
        <f t="shared" si="20"/>
        <v>5124709.9525851561</v>
      </c>
      <c r="Y34" s="35">
        <f t="shared" si="28"/>
        <v>51.61885940634378</v>
      </c>
      <c r="Z34" s="36">
        <f t="shared" si="29"/>
        <v>8.1698337819866893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934</v>
      </c>
      <c r="E35" s="51">
        <v>1</v>
      </c>
      <c r="F35" s="3">
        <f t="shared" si="21"/>
        <v>1.0706638115631692E-3</v>
      </c>
      <c r="G35" s="2">
        <v>0.5</v>
      </c>
      <c r="H35" s="3">
        <f t="shared" si="22"/>
        <v>5.3390282968499743E-3</v>
      </c>
      <c r="I35" s="3">
        <f t="shared" si="23"/>
        <v>0.99466097170315004</v>
      </c>
      <c r="J35" s="5">
        <f t="shared" si="30"/>
        <v>99279.798343536182</v>
      </c>
      <c r="K35" s="5">
        <f t="shared" si="24"/>
        <v>530.05765266169885</v>
      </c>
      <c r="L35" s="5">
        <f t="shared" si="25"/>
        <v>495073.84758602665</v>
      </c>
      <c r="M35" s="5">
        <f t="shared" si="16"/>
        <v>5439410.4112433232</v>
      </c>
      <c r="N35" s="33">
        <f t="shared" si="26"/>
        <v>54.78869318833047</v>
      </c>
      <c r="O35" s="4"/>
      <c r="Q35" s="27" t="s">
        <v>46</v>
      </c>
      <c r="R35" s="29">
        <f t="shared" si="17"/>
        <v>99279.798343536182</v>
      </c>
      <c r="S35" s="29">
        <f t="shared" si="18"/>
        <v>495073.84758602665</v>
      </c>
      <c r="T35" s="35">
        <f t="shared" si="19"/>
        <v>54.78869318833047</v>
      </c>
      <c r="U35" s="42">
        <v>0.96192878092594225</v>
      </c>
      <c r="V35" s="43">
        <f t="shared" si="31"/>
        <v>3.8071219074057749E-2</v>
      </c>
      <c r="W35" s="29">
        <f t="shared" si="27"/>
        <v>476225.78267674235</v>
      </c>
      <c r="X35" s="29">
        <f t="shared" si="20"/>
        <v>4643609.8699426102</v>
      </c>
      <c r="Y35" s="35">
        <f t="shared" si="28"/>
        <v>46.772958320024046</v>
      </c>
      <c r="Z35" s="36">
        <f t="shared" si="29"/>
        <v>8.0157348683064242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896</v>
      </c>
      <c r="E36" s="51">
        <v>1</v>
      </c>
      <c r="F36" s="3">
        <f t="shared" si="21"/>
        <v>1.1160714285714285E-3</v>
      </c>
      <c r="G36" s="2">
        <v>0.5</v>
      </c>
      <c r="H36" s="3">
        <f t="shared" si="22"/>
        <v>5.5648302726766822E-3</v>
      </c>
      <c r="I36" s="3">
        <f t="shared" si="23"/>
        <v>0.99443516972732326</v>
      </c>
      <c r="J36" s="5">
        <f t="shared" si="30"/>
        <v>98749.740690874489</v>
      </c>
      <c r="K36" s="5">
        <f t="shared" si="24"/>
        <v>549.52554641555071</v>
      </c>
      <c r="L36" s="5">
        <f t="shared" si="25"/>
        <v>492374.88958833361</v>
      </c>
      <c r="M36" s="5">
        <f t="shared" si="16"/>
        <v>4944336.5636572968</v>
      </c>
      <c r="N36" s="33">
        <f t="shared" si="26"/>
        <v>50.069362502277492</v>
      </c>
      <c r="O36" s="4"/>
      <c r="Q36" s="27" t="s">
        <v>48</v>
      </c>
      <c r="R36" s="29">
        <f t="shared" si="17"/>
        <v>98749.740690874489</v>
      </c>
      <c r="S36" s="29">
        <f t="shared" si="18"/>
        <v>492374.88958833361</v>
      </c>
      <c r="T36" s="35">
        <f t="shared" si="19"/>
        <v>50.069362502277492</v>
      </c>
      <c r="U36" s="42">
        <v>0.95558309086652893</v>
      </c>
      <c r="V36" s="43">
        <f t="shared" si="31"/>
        <v>4.4416909133471072E-2</v>
      </c>
      <c r="W36" s="29">
        <f t="shared" si="27"/>
        <v>470505.11885788577</v>
      </c>
      <c r="X36" s="29">
        <f t="shared" si="20"/>
        <v>4167384.0872658677</v>
      </c>
      <c r="Y36" s="35">
        <f t="shared" si="28"/>
        <v>42.201468663208125</v>
      </c>
      <c r="Z36" s="36">
        <f t="shared" si="29"/>
        <v>7.8678938390693673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1054</v>
      </c>
      <c r="E37" s="51">
        <v>1</v>
      </c>
      <c r="F37" s="3">
        <f t="shared" si="21"/>
        <v>9.4876660341555979E-4</v>
      </c>
      <c r="G37" s="2">
        <v>0.5</v>
      </c>
      <c r="H37" s="3">
        <f t="shared" si="22"/>
        <v>4.7326076668244201E-3</v>
      </c>
      <c r="I37" s="3">
        <f t="shared" si="23"/>
        <v>0.99526739233317563</v>
      </c>
      <c r="J37" s="5">
        <f t="shared" si="30"/>
        <v>98200.21514445894</v>
      </c>
      <c r="K37" s="5">
        <f t="shared" si="24"/>
        <v>464.74309107647389</v>
      </c>
      <c r="L37" s="5">
        <f t="shared" si="25"/>
        <v>489839.21799460356</v>
      </c>
      <c r="M37" s="5">
        <f t="shared" si="16"/>
        <v>4451961.6740689632</v>
      </c>
      <c r="N37" s="33">
        <f t="shared" si="26"/>
        <v>45.33555927061704</v>
      </c>
      <c r="O37" s="4"/>
      <c r="Q37" s="27" t="s">
        <v>50</v>
      </c>
      <c r="R37" s="29">
        <f t="shared" si="17"/>
        <v>98200.21514445894</v>
      </c>
      <c r="S37" s="29">
        <f t="shared" si="18"/>
        <v>489839.21799460356</v>
      </c>
      <c r="T37" s="35">
        <f t="shared" si="19"/>
        <v>45.33555927061704</v>
      </c>
      <c r="U37" s="42">
        <v>0.95343645724036619</v>
      </c>
      <c r="V37" s="43">
        <f t="shared" si="31"/>
        <v>4.6563542759633814E-2</v>
      </c>
      <c r="W37" s="29">
        <f t="shared" si="27"/>
        <v>467030.56862216623</v>
      </c>
      <c r="X37" s="29">
        <f t="shared" si="20"/>
        <v>3696878.968407982</v>
      </c>
      <c r="Y37" s="35">
        <f t="shared" si="28"/>
        <v>37.646342861567376</v>
      </c>
      <c r="Z37" s="36">
        <f t="shared" si="29"/>
        <v>7.6892164090496635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1122</v>
      </c>
      <c r="E38" s="51">
        <v>0</v>
      </c>
      <c r="F38" s="3">
        <f t="shared" si="21"/>
        <v>0</v>
      </c>
      <c r="G38" s="2">
        <v>0.5</v>
      </c>
      <c r="H38" s="3">
        <f t="shared" si="22"/>
        <v>0</v>
      </c>
      <c r="I38" s="3">
        <f t="shared" si="23"/>
        <v>1</v>
      </c>
      <c r="J38" s="5">
        <f t="shared" si="30"/>
        <v>97735.472053382473</v>
      </c>
      <c r="K38" s="5">
        <f t="shared" si="24"/>
        <v>0</v>
      </c>
      <c r="L38" s="5">
        <f t="shared" si="25"/>
        <v>488677.36026691238</v>
      </c>
      <c r="M38" s="5">
        <f t="shared" si="16"/>
        <v>3962122.4560743594</v>
      </c>
      <c r="N38" s="33">
        <f t="shared" si="26"/>
        <v>40.539247141613785</v>
      </c>
      <c r="O38" s="4"/>
      <c r="Q38" s="27" t="s">
        <v>52</v>
      </c>
      <c r="R38" s="29">
        <f t="shared" si="17"/>
        <v>97735.472053382473</v>
      </c>
      <c r="S38" s="29">
        <f t="shared" si="18"/>
        <v>488677.36026691238</v>
      </c>
      <c r="T38" s="35">
        <f t="shared" si="19"/>
        <v>40.539247141613785</v>
      </c>
      <c r="U38" s="42">
        <v>0.93748024841036759</v>
      </c>
      <c r="V38" s="43">
        <f t="shared" si="31"/>
        <v>6.2519751589632411E-2</v>
      </c>
      <c r="W38" s="29">
        <f t="shared" si="27"/>
        <v>458125.37309554772</v>
      </c>
      <c r="X38" s="29">
        <f t="shared" si="20"/>
        <v>3229848.3997858157</v>
      </c>
      <c r="Y38" s="35">
        <f t="shared" si="28"/>
        <v>33.046838900227478</v>
      </c>
      <c r="Z38" s="36">
        <f t="shared" si="29"/>
        <v>7.4924082413863076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1185</v>
      </c>
      <c r="E39" s="51">
        <v>2</v>
      </c>
      <c r="F39" s="3">
        <f t="shared" si="21"/>
        <v>1.6877637130801688E-3</v>
      </c>
      <c r="G39" s="2">
        <v>0.5</v>
      </c>
      <c r="H39" s="3">
        <f t="shared" si="22"/>
        <v>8.4033613445378165E-3</v>
      </c>
      <c r="I39" s="3">
        <f t="shared" si="23"/>
        <v>0.99159663865546221</v>
      </c>
      <c r="J39" s="5">
        <f t="shared" si="30"/>
        <v>97735.472053382473</v>
      </c>
      <c r="K39" s="5">
        <f t="shared" si="24"/>
        <v>821.30648784355037</v>
      </c>
      <c r="L39" s="5">
        <f t="shared" si="25"/>
        <v>486624.09404730343</v>
      </c>
      <c r="M39" s="5">
        <f t="shared" si="16"/>
        <v>3473445.0958074471</v>
      </c>
      <c r="N39" s="33">
        <f t="shared" si="26"/>
        <v>35.539247141613785</v>
      </c>
      <c r="O39" s="4"/>
      <c r="Q39" s="27" t="s">
        <v>54</v>
      </c>
      <c r="R39" s="29">
        <f t="shared" si="17"/>
        <v>97735.472053382473</v>
      </c>
      <c r="S39" s="29">
        <f t="shared" si="18"/>
        <v>486624.09404730343</v>
      </c>
      <c r="T39" s="35">
        <f t="shared" si="19"/>
        <v>35.539247141613785</v>
      </c>
      <c r="U39" s="42">
        <v>0.91788799906018037</v>
      </c>
      <c r="V39" s="43">
        <f t="shared" si="31"/>
        <v>8.2112000939819629E-2</v>
      </c>
      <c r="W39" s="29">
        <f t="shared" si="27"/>
        <v>446666.41597955237</v>
      </c>
      <c r="X39" s="29">
        <f t="shared" si="20"/>
        <v>2771723.026690268</v>
      </c>
      <c r="Y39" s="35">
        <f t="shared" si="28"/>
        <v>28.359437658175644</v>
      </c>
      <c r="Z39" s="36">
        <f t="shared" si="29"/>
        <v>7.1798094834381416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977</v>
      </c>
      <c r="E40" s="51">
        <v>6</v>
      </c>
      <c r="F40" s="3">
        <f t="shared" si="21"/>
        <v>6.1412487205731829E-3</v>
      </c>
      <c r="G40" s="2">
        <v>0.5</v>
      </c>
      <c r="H40" s="3">
        <f t="shared" si="22"/>
        <v>3.0241935483870969E-2</v>
      </c>
      <c r="I40" s="3">
        <f t="shared" si="23"/>
        <v>0.969758064516129</v>
      </c>
      <c r="J40" s="5">
        <f t="shared" si="30"/>
        <v>96914.165565538919</v>
      </c>
      <c r="K40" s="5">
        <f t="shared" si="24"/>
        <v>2930.8719425062172</v>
      </c>
      <c r="L40" s="5">
        <f t="shared" si="25"/>
        <v>477243.64797142911</v>
      </c>
      <c r="M40" s="5">
        <f t="shared" si="16"/>
        <v>2986821.0017601438</v>
      </c>
      <c r="N40" s="33">
        <f t="shared" si="26"/>
        <v>30.819240761457973</v>
      </c>
      <c r="O40" s="4"/>
      <c r="Q40" s="27" t="s">
        <v>56</v>
      </c>
      <c r="R40" s="29">
        <f t="shared" si="17"/>
        <v>96914.165565538919</v>
      </c>
      <c r="S40" s="29">
        <f t="shared" si="18"/>
        <v>477243.64797142911</v>
      </c>
      <c r="T40" s="35">
        <f t="shared" si="19"/>
        <v>30.819240761457973</v>
      </c>
      <c r="U40" s="42">
        <v>0.89571782863194893</v>
      </c>
      <c r="V40" s="43">
        <f t="shared" si="31"/>
        <v>0.10428217136805107</v>
      </c>
      <c r="W40" s="29">
        <f t="shared" si="27"/>
        <v>427475.64408935868</v>
      </c>
      <c r="X40" s="29">
        <f t="shared" si="20"/>
        <v>2325056.6107107154</v>
      </c>
      <c r="Y40" s="35">
        <f t="shared" si="28"/>
        <v>23.990885100675801</v>
      </c>
      <c r="Z40" s="36">
        <f t="shared" si="29"/>
        <v>6.8283556607821723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734</v>
      </c>
      <c r="E41" s="51">
        <v>5</v>
      </c>
      <c r="F41" s="3">
        <f t="shared" si="21"/>
        <v>6.8119891008174387E-3</v>
      </c>
      <c r="G41" s="2">
        <v>0.5</v>
      </c>
      <c r="H41" s="3">
        <f t="shared" si="22"/>
        <v>3.3489618218352314E-2</v>
      </c>
      <c r="I41" s="3">
        <f t="shared" si="23"/>
        <v>0.96651038178164772</v>
      </c>
      <c r="J41" s="5">
        <f t="shared" si="30"/>
        <v>93983.293623032703</v>
      </c>
      <c r="K41" s="5">
        <f t="shared" si="24"/>
        <v>3147.4646223386708</v>
      </c>
      <c r="L41" s="5">
        <f t="shared" si="25"/>
        <v>462047.80655931687</v>
      </c>
      <c r="M41" s="5">
        <f t="shared" si="16"/>
        <v>2509577.3537887149</v>
      </c>
      <c r="N41" s="33">
        <f t="shared" si="26"/>
        <v>26.702377167740448</v>
      </c>
      <c r="O41" s="4"/>
      <c r="Q41" s="27" t="s">
        <v>58</v>
      </c>
      <c r="R41" s="29">
        <f t="shared" si="17"/>
        <v>93983.293623032703</v>
      </c>
      <c r="S41" s="29">
        <f t="shared" si="18"/>
        <v>462047.80655931687</v>
      </c>
      <c r="T41" s="35">
        <f t="shared" si="19"/>
        <v>26.702377167740448</v>
      </c>
      <c r="U41" s="42">
        <v>0.86473435856680392</v>
      </c>
      <c r="V41" s="43">
        <f t="shared" si="31"/>
        <v>0.13526564143319608</v>
      </c>
      <c r="W41" s="29">
        <f t="shared" si="27"/>
        <v>399548.61363226955</v>
      </c>
      <c r="X41" s="29">
        <f t="shared" si="20"/>
        <v>1897580.9666213566</v>
      </c>
      <c r="Y41" s="35">
        <f t="shared" si="28"/>
        <v>20.190619986489938</v>
      </c>
      <c r="Z41" s="36">
        <f t="shared" si="29"/>
        <v>6.5117571812505091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585</v>
      </c>
      <c r="E42" s="51">
        <v>1</v>
      </c>
      <c r="F42" s="3">
        <f t="shared" si="21"/>
        <v>1.7094017094017094E-3</v>
      </c>
      <c r="G42" s="2">
        <v>0.5</v>
      </c>
      <c r="H42" s="3">
        <f t="shared" si="22"/>
        <v>8.5106382978723406E-3</v>
      </c>
      <c r="I42" s="3">
        <f t="shared" si="23"/>
        <v>0.99148936170212765</v>
      </c>
      <c r="J42" s="5">
        <f t="shared" si="30"/>
        <v>90835.829000694037</v>
      </c>
      <c r="K42" s="5">
        <f t="shared" si="24"/>
        <v>773.07088511228972</v>
      </c>
      <c r="L42" s="5">
        <f t="shared" si="25"/>
        <v>452246.46779068944</v>
      </c>
      <c r="M42" s="5">
        <f t="shared" si="16"/>
        <v>2047529.547229398</v>
      </c>
      <c r="N42" s="33">
        <f t="shared" si="26"/>
        <v>22.540990375215859</v>
      </c>
      <c r="O42" s="4"/>
      <c r="Q42" s="27" t="s">
        <v>60</v>
      </c>
      <c r="R42" s="29">
        <f t="shared" si="17"/>
        <v>90835.829000694037</v>
      </c>
      <c r="S42" s="29">
        <f t="shared" si="18"/>
        <v>452246.46779068944</v>
      </c>
      <c r="T42" s="35">
        <f t="shared" si="19"/>
        <v>22.540990375215859</v>
      </c>
      <c r="U42" s="42">
        <v>0.81758889711164551</v>
      </c>
      <c r="V42" s="43">
        <f t="shared" si="31"/>
        <v>0.18241110288835449</v>
      </c>
      <c r="W42" s="29">
        <f t="shared" si="27"/>
        <v>369751.69082362711</v>
      </c>
      <c r="X42" s="29">
        <f t="shared" si="20"/>
        <v>1498032.3529890871</v>
      </c>
      <c r="Y42" s="35">
        <f t="shared" si="28"/>
        <v>16.491646187074942</v>
      </c>
      <c r="Z42" s="36">
        <f t="shared" si="29"/>
        <v>6.0493441881409176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464</v>
      </c>
      <c r="E43" s="51">
        <v>6</v>
      </c>
      <c r="F43" s="3">
        <f t="shared" si="21"/>
        <v>1.2931034482758621E-2</v>
      </c>
      <c r="G43" s="2">
        <v>0.5</v>
      </c>
      <c r="H43" s="3">
        <f t="shared" si="22"/>
        <v>6.2630480167014613E-2</v>
      </c>
      <c r="I43" s="3">
        <f t="shared" si="23"/>
        <v>0.93736951983298544</v>
      </c>
      <c r="J43" s="5">
        <f t="shared" si="30"/>
        <v>90062.758115581746</v>
      </c>
      <c r="K43" s="5">
        <f t="shared" si="24"/>
        <v>5640.6737859445766</v>
      </c>
      <c r="L43" s="5">
        <f t="shared" si="25"/>
        <v>436212.10611304734</v>
      </c>
      <c r="M43" s="5">
        <f t="shared" si="16"/>
        <v>1595283.0794387087</v>
      </c>
      <c r="N43" s="33">
        <f t="shared" si="26"/>
        <v>17.713016043672653</v>
      </c>
      <c r="O43" s="4"/>
      <c r="Q43" s="27" t="s">
        <v>62</v>
      </c>
      <c r="R43" s="29">
        <f t="shared" si="17"/>
        <v>90062.758115581746</v>
      </c>
      <c r="S43" s="29">
        <f t="shared" si="18"/>
        <v>436212.10611304734</v>
      </c>
      <c r="T43" s="35">
        <f t="shared" si="19"/>
        <v>17.713016043672653</v>
      </c>
      <c r="U43" s="42">
        <v>0.77888026534586052</v>
      </c>
      <c r="V43" s="43">
        <f t="shared" si="31"/>
        <v>0.22111973465413948</v>
      </c>
      <c r="W43" s="29">
        <f t="shared" si="27"/>
        <v>339757.00095640699</v>
      </c>
      <c r="X43" s="29">
        <f t="shared" si="20"/>
        <v>1128280.6621654599</v>
      </c>
      <c r="Y43" s="35">
        <f t="shared" si="28"/>
        <v>12.527716070137277</v>
      </c>
      <c r="Z43" s="36">
        <f t="shared" si="29"/>
        <v>5.1852999735353755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337</v>
      </c>
      <c r="E44" s="51">
        <v>10</v>
      </c>
      <c r="F44" s="3">
        <f t="shared" si="21"/>
        <v>2.967359050445104E-2</v>
      </c>
      <c r="G44" s="2">
        <v>0.5</v>
      </c>
      <c r="H44" s="3">
        <f t="shared" si="22"/>
        <v>0.13812154696132597</v>
      </c>
      <c r="I44" s="3">
        <f t="shared" si="23"/>
        <v>0.86187845303867405</v>
      </c>
      <c r="J44" s="5">
        <f t="shared" si="30"/>
        <v>84422.084329637175</v>
      </c>
      <c r="K44" s="5">
        <f t="shared" si="24"/>
        <v>11660.508885309002</v>
      </c>
      <c r="L44" s="5">
        <f t="shared" si="25"/>
        <v>392959.14943491342</v>
      </c>
      <c r="M44" s="5">
        <f t="shared" si="16"/>
        <v>1159070.9733256614</v>
      </c>
      <c r="N44" s="33">
        <f t="shared" si="26"/>
        <v>13.729475912960355</v>
      </c>
      <c r="O44" s="4"/>
      <c r="Q44" s="27" t="s">
        <v>64</v>
      </c>
      <c r="R44" s="29">
        <f t="shared" si="17"/>
        <v>84422.084329637175</v>
      </c>
      <c r="S44" s="29">
        <f t="shared" si="18"/>
        <v>392959.14943491342</v>
      </c>
      <c r="T44" s="35">
        <f t="shared" si="19"/>
        <v>13.729475912960355</v>
      </c>
      <c r="U44" s="42">
        <v>0.71980976748499381</v>
      </c>
      <c r="V44" s="43">
        <f t="shared" si="31"/>
        <v>0.28019023251500619</v>
      </c>
      <c r="W44" s="29">
        <f t="shared" si="27"/>
        <v>282855.83398584597</v>
      </c>
      <c r="X44" s="29">
        <f t="shared" si="20"/>
        <v>788523.66120905289</v>
      </c>
      <c r="Y44" s="35">
        <f t="shared" si="28"/>
        <v>9.3402534120119345</v>
      </c>
      <c r="Z44" s="36">
        <f t="shared" si="29"/>
        <v>4.3892225009484207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238</v>
      </c>
      <c r="E45" s="51">
        <v>5</v>
      </c>
      <c r="F45" s="3">
        <f t="shared" si="21"/>
        <v>2.100840336134454E-2</v>
      </c>
      <c r="G45" s="2">
        <v>0.5</v>
      </c>
      <c r="H45" s="3">
        <f t="shared" si="22"/>
        <v>9.9800399201596821E-2</v>
      </c>
      <c r="I45" s="3">
        <f t="shared" si="23"/>
        <v>0.90019960079840322</v>
      </c>
      <c r="J45" s="5">
        <f t="shared" si="30"/>
        <v>72761.575444328177</v>
      </c>
      <c r="K45" s="5">
        <f t="shared" si="24"/>
        <v>7261.634275881057</v>
      </c>
      <c r="L45" s="5">
        <f t="shared" si="25"/>
        <v>345653.79153193824</v>
      </c>
      <c r="M45" s="5">
        <f t="shared" si="16"/>
        <v>766111.82389074808</v>
      </c>
      <c r="N45" s="33">
        <f t="shared" si="26"/>
        <v>10.529071411832206</v>
      </c>
      <c r="O45" s="4"/>
      <c r="Q45" s="27" t="s">
        <v>66</v>
      </c>
      <c r="R45" s="29">
        <f t="shared" si="17"/>
        <v>72761.575444328177</v>
      </c>
      <c r="S45" s="29">
        <f t="shared" si="18"/>
        <v>345653.79153193824</v>
      </c>
      <c r="T45" s="35">
        <f t="shared" si="19"/>
        <v>10.529071411832206</v>
      </c>
      <c r="U45" s="42">
        <v>0.68480776711742686</v>
      </c>
      <c r="V45" s="43">
        <f t="shared" si="31"/>
        <v>0.31519223288257314</v>
      </c>
      <c r="W45" s="29">
        <f t="shared" si="27"/>
        <v>236706.40117465917</v>
      </c>
      <c r="X45" s="29">
        <f t="shared" si="20"/>
        <v>505667.82722320699</v>
      </c>
      <c r="Y45" s="35">
        <f t="shared" si="28"/>
        <v>6.9496547337695693</v>
      </c>
      <c r="Z45" s="36">
        <f t="shared" si="29"/>
        <v>3.5794166780626364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118</v>
      </c>
      <c r="E46" s="51">
        <v>10</v>
      </c>
      <c r="F46" s="3">
        <f t="shared" si="21"/>
        <v>8.4745762711864403E-2</v>
      </c>
      <c r="G46" s="2">
        <v>0.5</v>
      </c>
      <c r="H46" s="3">
        <f t="shared" si="22"/>
        <v>0.34965034965034969</v>
      </c>
      <c r="I46" s="3">
        <f t="shared" si="23"/>
        <v>0.65034965034965031</v>
      </c>
      <c r="J46" s="5">
        <f t="shared" si="30"/>
        <v>65499.94116844712</v>
      </c>
      <c r="K46" s="5">
        <f t="shared" si="24"/>
        <v>22902.077331624871</v>
      </c>
      <c r="L46" s="5">
        <f t="shared" si="25"/>
        <v>270244.51251317345</v>
      </c>
      <c r="M46" s="5">
        <f>L46+M47</f>
        <v>420458.03235880984</v>
      </c>
      <c r="N46" s="33">
        <f t="shared" si="26"/>
        <v>6.4192123665807888</v>
      </c>
      <c r="O46" s="4"/>
      <c r="Q46" s="27" t="s">
        <v>68</v>
      </c>
      <c r="R46" s="29">
        <f t="shared" si="17"/>
        <v>65499.94116844712</v>
      </c>
      <c r="S46" s="29">
        <f t="shared" si="18"/>
        <v>270244.51251317345</v>
      </c>
      <c r="T46" s="35">
        <f t="shared" si="19"/>
        <v>6.4192123665807888</v>
      </c>
      <c r="U46" s="42">
        <v>0.65629805890441617</v>
      </c>
      <c r="V46" s="43">
        <f t="shared" si="31"/>
        <v>0.34370194109558383</v>
      </c>
      <c r="W46" s="29">
        <f t="shared" si="27"/>
        <v>177360.94899196594</v>
      </c>
      <c r="X46" s="29">
        <f>X47+W46</f>
        <v>268961.42604854779</v>
      </c>
      <c r="Y46" s="35">
        <f t="shared" si="28"/>
        <v>4.1062850019491757</v>
      </c>
      <c r="Z46" s="36">
        <f t="shared" si="29"/>
        <v>2.3129273646316131</v>
      </c>
    </row>
    <row r="47" spans="1:26" s="2" customFormat="1" x14ac:dyDescent="0.25">
      <c r="A47" s="12">
        <v>19</v>
      </c>
      <c r="B47" s="13" t="s">
        <v>69</v>
      </c>
      <c r="C47" s="12"/>
      <c r="D47">
        <v>67</v>
      </c>
      <c r="E47" s="51">
        <v>19</v>
      </c>
      <c r="F47" s="17">
        <f t="shared" si="21"/>
        <v>0.28358208955223879</v>
      </c>
      <c r="G47" s="12"/>
      <c r="H47" s="17">
        <v>1</v>
      </c>
      <c r="I47" s="17">
        <f t="shared" si="23"/>
        <v>0</v>
      </c>
      <c r="J47" s="21">
        <f t="shared" si="30"/>
        <v>42597.863836822253</v>
      </c>
      <c r="K47" s="21">
        <f t="shared" si="24"/>
        <v>42597.863836822253</v>
      </c>
      <c r="L47" s="21">
        <f>K47/F47</f>
        <v>150213.51984563639</v>
      </c>
      <c r="M47" s="21">
        <f>L47</f>
        <v>150213.51984563639</v>
      </c>
      <c r="N47" s="34">
        <f t="shared" si="26"/>
        <v>3.5263157894736845</v>
      </c>
      <c r="O47" s="4"/>
      <c r="Q47" s="30" t="s">
        <v>69</v>
      </c>
      <c r="R47" s="31">
        <f t="shared" si="17"/>
        <v>42597.863836822253</v>
      </c>
      <c r="S47" s="31">
        <f t="shared" si="18"/>
        <v>150213.51984563639</v>
      </c>
      <c r="T47" s="38">
        <f t="shared" si="19"/>
        <v>3.5263157894736845</v>
      </c>
      <c r="U47" s="44">
        <v>0.6098018151143324</v>
      </c>
      <c r="V47" s="45">
        <f t="shared" si="31"/>
        <v>0.3901981848856676</v>
      </c>
      <c r="W47" s="31">
        <f t="shared" si="27"/>
        <v>91600.477056581862</v>
      </c>
      <c r="X47" s="31">
        <f>W47</f>
        <v>91600.477056581862</v>
      </c>
      <c r="Y47" s="38">
        <f t="shared" si="28"/>
        <v>2.1503537690873831</v>
      </c>
      <c r="Z47" s="37">
        <f t="shared" si="29"/>
        <v>1.3759620203863014</v>
      </c>
    </row>
    <row r="48" spans="1:26" s="2" customFormat="1" ht="13.2" x14ac:dyDescent="0.25">
      <c r="B48" s="2" t="s">
        <v>70</v>
      </c>
      <c r="D48" s="25">
        <f>SUM(D29:D47)</f>
        <v>12703</v>
      </c>
      <c r="E48" s="25">
        <f>SUM(E29:E47)</f>
        <v>68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222</v>
      </c>
      <c r="E54" s="49">
        <f>E4+E29</f>
        <v>1</v>
      </c>
      <c r="F54" s="3">
        <f>E54/D54</f>
        <v>4.5045045045045045E-3</v>
      </c>
      <c r="G54" s="2">
        <v>0.3</v>
      </c>
      <c r="H54" s="18">
        <f>C54*F54/(1+(1-G54)*C54*F54)</f>
        <v>4.4903457566232595E-3</v>
      </c>
      <c r="I54" s="18">
        <f>1-H54</f>
        <v>0.99550965424337678</v>
      </c>
      <c r="J54" s="19">
        <v>100000</v>
      </c>
      <c r="K54" s="20">
        <f>J54*H54</f>
        <v>449.03457566232595</v>
      </c>
      <c r="L54" s="20">
        <f>C54*(J55+G54*K54)</f>
        <v>99685.675797036369</v>
      </c>
      <c r="M54" s="5">
        <f t="shared" ref="M54:M70" si="32">L54+M55</f>
        <v>7678815.5213236092</v>
      </c>
      <c r="N54" s="32">
        <f>M54/J54</f>
        <v>76.788155213236095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99685.675797036369</v>
      </c>
      <c r="T54" s="35">
        <f t="shared" ref="T54:T72" si="35">N54</f>
        <v>76.788155213236095</v>
      </c>
      <c r="U54" s="42">
        <v>0.96170886472285344</v>
      </c>
      <c r="V54" s="43">
        <f>1-U54</f>
        <v>3.829113527714656E-2</v>
      </c>
      <c r="W54" s="29">
        <f>S54*U54</f>
        <v>95868.59809989827</v>
      </c>
      <c r="X54" s="29">
        <f t="shared" ref="X54:X70" si="36">X55+W54</f>
        <v>6802836.5517266393</v>
      </c>
      <c r="Y54" s="40">
        <f>X54/R54</f>
        <v>68.028365517266394</v>
      </c>
      <c r="Z54" s="36">
        <f>T54-Y54</f>
        <v>8.759789695969701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1153</v>
      </c>
      <c r="E55" s="49">
        <f t="shared" si="37"/>
        <v>1</v>
      </c>
      <c r="F55" s="3">
        <f t="shared" ref="F55:F72" si="38">E55/D55</f>
        <v>8.6730268863833475E-4</v>
      </c>
      <c r="G55" s="2">
        <v>0.4</v>
      </c>
      <c r="H55" s="3">
        <f t="shared" ref="H55:H71" si="39">C55*F55/(1+(1-G55)*C55*F55)</f>
        <v>3.4620045006058505E-3</v>
      </c>
      <c r="I55" s="3">
        <f t="shared" ref="I55:I72" si="40">1-H55</f>
        <v>0.99653799549939415</v>
      </c>
      <c r="J55" s="5">
        <f>I54*J54</f>
        <v>99550.965424337672</v>
      </c>
      <c r="K55" s="5">
        <f t="shared" ref="K55:K72" si="41">J55*H55</f>
        <v>344.64589033871442</v>
      </c>
      <c r="L55" s="5">
        <f t="shared" ref="L55:L71" si="42">C55*(J56+G55*K55)</f>
        <v>397376.71156053781</v>
      </c>
      <c r="M55" s="5">
        <f t="shared" si="32"/>
        <v>7579129.8455265732</v>
      </c>
      <c r="N55" s="33">
        <f t="shared" ref="N55:N72" si="43">M55/J55</f>
        <v>76.133162679240769</v>
      </c>
      <c r="O55" s="4"/>
      <c r="Q55" s="27" t="s">
        <v>36</v>
      </c>
      <c r="R55" s="29">
        <f t="shared" si="33"/>
        <v>99550.965424337672</v>
      </c>
      <c r="S55" s="29">
        <f t="shared" si="34"/>
        <v>397376.71156053781</v>
      </c>
      <c r="T55" s="35">
        <f t="shared" si="35"/>
        <v>76.133162679240769</v>
      </c>
      <c r="U55" s="42">
        <v>0.96170886472285344</v>
      </c>
      <c r="V55" s="43">
        <f>1-U55</f>
        <v>3.829113527714656E-2</v>
      </c>
      <c r="W55" s="29">
        <f t="shared" ref="W55:W72" si="44">S55*U55</f>
        <v>382160.70614218561</v>
      </c>
      <c r="X55" s="29">
        <f t="shared" si="36"/>
        <v>6706967.9536267407</v>
      </c>
      <c r="Y55" s="35">
        <f t="shared" ref="Y55:Y72" si="45">X55/R55</f>
        <v>67.372204026733201</v>
      </c>
      <c r="Z55" s="36">
        <f t="shared" ref="Z55:Z72" si="46">T55-Y55</f>
        <v>8.7609586525075684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1541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99206.319533998962</v>
      </c>
      <c r="K56" s="5">
        <f t="shared" si="41"/>
        <v>0</v>
      </c>
      <c r="L56" s="5">
        <f t="shared" si="42"/>
        <v>496031.59766999481</v>
      </c>
      <c r="M56" s="5">
        <f t="shared" si="32"/>
        <v>7181753.1339660352</v>
      </c>
      <c r="N56" s="33">
        <f t="shared" si="43"/>
        <v>72.392093242656571</v>
      </c>
      <c r="O56" s="4"/>
      <c r="Q56" s="27" t="s">
        <v>38</v>
      </c>
      <c r="R56" s="29">
        <f t="shared" si="33"/>
        <v>99206.319533998962</v>
      </c>
      <c r="S56" s="29">
        <f t="shared" si="34"/>
        <v>496031.59766999481</v>
      </c>
      <c r="T56" s="35">
        <f t="shared" si="35"/>
        <v>72.392093242656571</v>
      </c>
      <c r="U56" s="42">
        <v>0.96170886472285344</v>
      </c>
      <c r="V56" s="43">
        <f>1-U56</f>
        <v>3.829113527714656E-2</v>
      </c>
      <c r="W56" s="29">
        <f t="shared" si="44"/>
        <v>477037.9846618739</v>
      </c>
      <c r="X56" s="29">
        <f t="shared" si="36"/>
        <v>6324807.2474845555</v>
      </c>
      <c r="Y56" s="35">
        <f t="shared" si="45"/>
        <v>63.754076123315741</v>
      </c>
      <c r="Z56" s="36">
        <f t="shared" si="46"/>
        <v>8.6380171193408302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1580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99206.319533998962</v>
      </c>
      <c r="K57" s="5">
        <f t="shared" si="41"/>
        <v>0</v>
      </c>
      <c r="L57" s="5">
        <f t="shared" si="42"/>
        <v>496031.59766999481</v>
      </c>
      <c r="M57" s="5">
        <f t="shared" si="32"/>
        <v>6685721.5362960408</v>
      </c>
      <c r="N57" s="33">
        <f t="shared" si="43"/>
        <v>67.392093242656586</v>
      </c>
      <c r="O57" s="4"/>
      <c r="Q57" s="27" t="s">
        <v>40</v>
      </c>
      <c r="R57" s="29">
        <f t="shared" si="33"/>
        <v>99206.319533998962</v>
      </c>
      <c r="S57" s="29">
        <f t="shared" si="34"/>
        <v>496031.59766999481</v>
      </c>
      <c r="T57" s="35">
        <f t="shared" si="35"/>
        <v>67.392093242656586</v>
      </c>
      <c r="U57" s="42">
        <v>0.96170886472285344</v>
      </c>
      <c r="V57" s="43">
        <f>1-U57</f>
        <v>3.829113527714656E-2</v>
      </c>
      <c r="W57" s="29">
        <f t="shared" si="44"/>
        <v>477037.9846618739</v>
      </c>
      <c r="X57" s="29">
        <f t="shared" si="36"/>
        <v>5847769.262822682</v>
      </c>
      <c r="Y57" s="35">
        <f t="shared" si="45"/>
        <v>58.945531799701484</v>
      </c>
      <c r="Z57" s="36">
        <f t="shared" si="46"/>
        <v>8.446561442955101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1694</v>
      </c>
      <c r="E58" s="49">
        <f t="shared" si="37"/>
        <v>2</v>
      </c>
      <c r="F58" s="3">
        <f t="shared" si="38"/>
        <v>1.1806375442739079E-3</v>
      </c>
      <c r="G58" s="2">
        <v>0.5</v>
      </c>
      <c r="H58" s="3">
        <f t="shared" si="39"/>
        <v>5.885815185403178E-3</v>
      </c>
      <c r="I58" s="3">
        <f t="shared" si="40"/>
        <v>0.99411418481459679</v>
      </c>
      <c r="J58" s="5">
        <f t="shared" si="47"/>
        <v>99206.319533998962</v>
      </c>
      <c r="K58" s="5">
        <f t="shared" si="41"/>
        <v>583.91006200117101</v>
      </c>
      <c r="L58" s="5">
        <f t="shared" si="42"/>
        <v>494571.82251499186</v>
      </c>
      <c r="M58" s="5">
        <f t="shared" si="32"/>
        <v>6189689.9386260463</v>
      </c>
      <c r="N58" s="33">
        <f t="shared" si="43"/>
        <v>62.392093242656586</v>
      </c>
      <c r="O58" s="4"/>
      <c r="Q58" s="27" t="s">
        <v>42</v>
      </c>
      <c r="R58" s="29">
        <f t="shared" si="33"/>
        <v>99206.319533998962</v>
      </c>
      <c r="S58" s="29">
        <f t="shared" si="34"/>
        <v>494571.82251499186</v>
      </c>
      <c r="T58" s="35">
        <f t="shared" si="35"/>
        <v>62.392093242656586</v>
      </c>
      <c r="U58" s="42">
        <v>0.96170886472285344</v>
      </c>
      <c r="V58" s="43">
        <f>1-U58</f>
        <v>3.829113527714656E-2</v>
      </c>
      <c r="W58" s="29">
        <f t="shared" si="44"/>
        <v>475634.10595480539</v>
      </c>
      <c r="X58" s="29">
        <f t="shared" si="36"/>
        <v>5370731.2781608086</v>
      </c>
      <c r="Y58" s="35">
        <f t="shared" si="45"/>
        <v>54.136987476087221</v>
      </c>
      <c r="Z58" s="36">
        <f t="shared" si="46"/>
        <v>8.2551057665693648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1949</v>
      </c>
      <c r="E59" s="49">
        <f t="shared" si="37"/>
        <v>3</v>
      </c>
      <c r="F59" s="3">
        <f t="shared" si="38"/>
        <v>1.5392508978963571E-3</v>
      </c>
      <c r="G59" s="2">
        <v>0.5</v>
      </c>
      <c r="H59" s="3">
        <f t="shared" si="39"/>
        <v>7.6667518527983652E-3</v>
      </c>
      <c r="I59" s="3">
        <f t="shared" si="40"/>
        <v>0.99233324814720159</v>
      </c>
      <c r="J59" s="5">
        <f t="shared" si="47"/>
        <v>98622.409471997787</v>
      </c>
      <c r="K59" s="5">
        <f t="shared" si="41"/>
        <v>756.11354054687808</v>
      </c>
      <c r="L59" s="5">
        <f t="shared" si="42"/>
        <v>491221.76350862172</v>
      </c>
      <c r="M59" s="5">
        <f t="shared" si="32"/>
        <v>5695118.1161110541</v>
      </c>
      <c r="N59" s="33">
        <f t="shared" si="43"/>
        <v>57.746694149954727</v>
      </c>
      <c r="O59" s="4"/>
      <c r="Q59" s="27" t="s">
        <v>44</v>
      </c>
      <c r="R59" s="29">
        <f t="shared" si="33"/>
        <v>98622.409471997787</v>
      </c>
      <c r="S59" s="29">
        <f t="shared" si="34"/>
        <v>491221.76350862172</v>
      </c>
      <c r="T59" s="35">
        <f t="shared" si="35"/>
        <v>57.746694149954727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473091.59794523625</v>
      </c>
      <c r="X59" s="29">
        <f t="shared" si="36"/>
        <v>4895097.1722060032</v>
      </c>
      <c r="Y59" s="35">
        <f t="shared" si="45"/>
        <v>49.634735131835178</v>
      </c>
      <c r="Z59" s="36">
        <f t="shared" si="46"/>
        <v>8.1119590181195491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1998</v>
      </c>
      <c r="E60" s="49">
        <f t="shared" si="37"/>
        <v>2</v>
      </c>
      <c r="F60" s="3">
        <f t="shared" si="38"/>
        <v>1.001001001001001E-3</v>
      </c>
      <c r="G60" s="2">
        <v>0.5</v>
      </c>
      <c r="H60" s="3">
        <f t="shared" si="39"/>
        <v>4.992511233150275E-3</v>
      </c>
      <c r="I60" s="3">
        <f t="shared" si="40"/>
        <v>0.99500748876684975</v>
      </c>
      <c r="J60" s="5">
        <f t="shared" si="47"/>
        <v>97866.295931450906</v>
      </c>
      <c r="K60" s="5">
        <f t="shared" si="41"/>
        <v>488.59858178457768</v>
      </c>
      <c r="L60" s="5">
        <f t="shared" si="42"/>
        <v>488109.98320279305</v>
      </c>
      <c r="M60" s="5">
        <f t="shared" si="32"/>
        <v>5203896.3526024325</v>
      </c>
      <c r="N60" s="33">
        <f t="shared" si="43"/>
        <v>53.173529283742688</v>
      </c>
      <c r="O60" s="4"/>
      <c r="Q60" s="27" t="s">
        <v>46</v>
      </c>
      <c r="R60" s="29">
        <f t="shared" si="33"/>
        <v>97866.295931450906</v>
      </c>
      <c r="S60" s="29">
        <f t="shared" si="34"/>
        <v>488109.98320279305</v>
      </c>
      <c r="T60" s="35">
        <f t="shared" si="35"/>
        <v>53.173529283742688</v>
      </c>
      <c r="U60" s="42">
        <v>0.95736753435116873</v>
      </c>
      <c r="V60" s="43">
        <f t="shared" si="48"/>
        <v>4.2632465648831275E-2</v>
      </c>
      <c r="W60" s="29">
        <f t="shared" si="44"/>
        <v>467300.65111104836</v>
      </c>
      <c r="X60" s="29">
        <f t="shared" si="36"/>
        <v>4422005.5742607666</v>
      </c>
      <c r="Y60" s="35">
        <f t="shared" si="45"/>
        <v>45.184151828512029</v>
      </c>
      <c r="Z60" s="36">
        <f t="shared" si="46"/>
        <v>7.9893774552306596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1856</v>
      </c>
      <c r="E61" s="49">
        <f t="shared" si="37"/>
        <v>3</v>
      </c>
      <c r="F61" s="3">
        <f t="shared" si="38"/>
        <v>1.6163793103448276E-3</v>
      </c>
      <c r="G61" s="2">
        <v>0.5</v>
      </c>
      <c r="H61" s="3">
        <f t="shared" si="39"/>
        <v>8.0493694660584928E-3</v>
      </c>
      <c r="I61" s="3">
        <f t="shared" si="40"/>
        <v>0.9919506305339415</v>
      </c>
      <c r="J61" s="5">
        <f t="shared" si="47"/>
        <v>97377.697349666327</v>
      </c>
      <c r="K61" s="5">
        <f t="shared" si="41"/>
        <v>783.82906372148921</v>
      </c>
      <c r="L61" s="5">
        <f t="shared" si="42"/>
        <v>484928.91408902791</v>
      </c>
      <c r="M61" s="5">
        <f t="shared" si="32"/>
        <v>4715786.3693996398</v>
      </c>
      <c r="N61" s="33">
        <f t="shared" si="43"/>
        <v>48.427786831578828</v>
      </c>
      <c r="O61" s="4"/>
      <c r="Q61" s="27" t="s">
        <v>48</v>
      </c>
      <c r="R61" s="29">
        <f t="shared" si="33"/>
        <v>97377.697349666327</v>
      </c>
      <c r="S61" s="29">
        <f t="shared" si="34"/>
        <v>484928.91408902791</v>
      </c>
      <c r="T61" s="35">
        <f t="shared" si="35"/>
        <v>48.427786831578828</v>
      </c>
      <c r="U61" s="42">
        <v>0.95681081085376496</v>
      </c>
      <c r="V61" s="43">
        <f t="shared" si="48"/>
        <v>4.3189189146235041E-2</v>
      </c>
      <c r="W61" s="29">
        <f t="shared" si="44"/>
        <v>463985.2274959585</v>
      </c>
      <c r="X61" s="29">
        <f t="shared" si="36"/>
        <v>3954704.923149718</v>
      </c>
      <c r="Y61" s="35">
        <f t="shared" si="45"/>
        <v>40.612019289684604</v>
      </c>
      <c r="Z61" s="36">
        <f t="shared" si="46"/>
        <v>7.8157675418942247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2060</v>
      </c>
      <c r="E62" s="49">
        <f t="shared" si="37"/>
        <v>3</v>
      </c>
      <c r="F62" s="3">
        <f t="shared" si="38"/>
        <v>1.4563106796116505E-3</v>
      </c>
      <c r="G62" s="2">
        <v>0.5</v>
      </c>
      <c r="H62" s="3">
        <f t="shared" si="39"/>
        <v>7.2551390568319227E-3</v>
      </c>
      <c r="I62" s="3">
        <f t="shared" si="40"/>
        <v>0.99274486094316805</v>
      </c>
      <c r="J62" s="5">
        <f t="shared" si="47"/>
        <v>96593.868285944831</v>
      </c>
      <c r="K62" s="5">
        <f t="shared" si="41"/>
        <v>700.80194645183678</v>
      </c>
      <c r="L62" s="5">
        <f t="shared" si="42"/>
        <v>481217.33656359452</v>
      </c>
      <c r="M62" s="5">
        <f t="shared" si="32"/>
        <v>4230857.455310612</v>
      </c>
      <c r="N62" s="33">
        <f t="shared" si="43"/>
        <v>43.800476473165894</v>
      </c>
      <c r="O62" s="4"/>
      <c r="Q62" s="27" t="s">
        <v>50</v>
      </c>
      <c r="R62" s="29">
        <f t="shared" si="33"/>
        <v>96593.868285944831</v>
      </c>
      <c r="S62" s="29">
        <f t="shared" si="34"/>
        <v>481217.33656359452</v>
      </c>
      <c r="T62" s="35">
        <f t="shared" si="35"/>
        <v>43.800476473165894</v>
      </c>
      <c r="U62" s="42">
        <v>0.94800928093814252</v>
      </c>
      <c r="V62" s="43">
        <f t="shared" si="48"/>
        <v>5.1990719061857482E-2</v>
      </c>
      <c r="W62" s="29">
        <f t="shared" si="44"/>
        <v>456198.50121062138</v>
      </c>
      <c r="X62" s="29">
        <f t="shared" si="36"/>
        <v>3490719.6956537594</v>
      </c>
      <c r="Y62" s="35">
        <f t="shared" si="45"/>
        <v>36.138108532109449</v>
      </c>
      <c r="Z62" s="36">
        <f t="shared" si="46"/>
        <v>7.6623679410564449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2273</v>
      </c>
      <c r="E63" s="49">
        <f t="shared" si="37"/>
        <v>8</v>
      </c>
      <c r="F63" s="3">
        <f t="shared" si="38"/>
        <v>3.5195776506819184E-3</v>
      </c>
      <c r="G63" s="2">
        <v>0.5</v>
      </c>
      <c r="H63" s="3">
        <f t="shared" si="39"/>
        <v>1.7444395987788922E-2</v>
      </c>
      <c r="I63" s="3">
        <f t="shared" si="40"/>
        <v>0.98255560401221109</v>
      </c>
      <c r="J63" s="5">
        <f t="shared" si="47"/>
        <v>95893.066339492987</v>
      </c>
      <c r="K63" s="5">
        <f t="shared" si="41"/>
        <v>1672.7966217094283</v>
      </c>
      <c r="L63" s="5">
        <f t="shared" si="42"/>
        <v>475283.3401431914</v>
      </c>
      <c r="M63" s="5">
        <f t="shared" si="32"/>
        <v>3749640.1187470173</v>
      </c>
      <c r="N63" s="33">
        <f t="shared" si="43"/>
        <v>39.102306995503284</v>
      </c>
      <c r="O63" s="4"/>
      <c r="Q63" s="27" t="s">
        <v>52</v>
      </c>
      <c r="R63" s="29">
        <f t="shared" si="33"/>
        <v>95893.066339492987</v>
      </c>
      <c r="S63" s="29">
        <f t="shared" si="34"/>
        <v>475283.3401431914</v>
      </c>
      <c r="T63" s="35">
        <f t="shared" si="35"/>
        <v>39.102306995503284</v>
      </c>
      <c r="U63" s="42">
        <v>0.94216194080535964</v>
      </c>
      <c r="V63" s="43">
        <f t="shared" si="48"/>
        <v>5.7838059194640357E-2</v>
      </c>
      <c r="W63" s="29">
        <f t="shared" si="44"/>
        <v>447793.87418176309</v>
      </c>
      <c r="X63" s="29">
        <f t="shared" si="36"/>
        <v>3034521.1944431379</v>
      </c>
      <c r="Y63" s="35">
        <f t="shared" si="45"/>
        <v>31.644844724225784</v>
      </c>
      <c r="Z63" s="36">
        <f t="shared" si="46"/>
        <v>7.4574622712774996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2328</v>
      </c>
      <c r="E64" s="49">
        <f t="shared" si="37"/>
        <v>9</v>
      </c>
      <c r="F64" s="3">
        <f t="shared" si="38"/>
        <v>3.8659793814432991E-3</v>
      </c>
      <c r="G64" s="2">
        <v>0.5</v>
      </c>
      <c r="H64" s="3">
        <f t="shared" si="39"/>
        <v>1.9144862795149969E-2</v>
      </c>
      <c r="I64" s="3">
        <f t="shared" si="40"/>
        <v>0.98085513720485007</v>
      </c>
      <c r="J64" s="5">
        <f t="shared" si="47"/>
        <v>94220.269717783565</v>
      </c>
      <c r="K64" s="5">
        <f t="shared" si="41"/>
        <v>1803.8341362689898</v>
      </c>
      <c r="L64" s="5">
        <f t="shared" si="42"/>
        <v>466591.76324824541</v>
      </c>
      <c r="M64" s="5">
        <f t="shared" si="32"/>
        <v>3274356.7786038257</v>
      </c>
      <c r="N64" s="33">
        <f t="shared" si="43"/>
        <v>34.752148220456732</v>
      </c>
      <c r="O64" s="4"/>
      <c r="Q64" s="27" t="s">
        <v>54</v>
      </c>
      <c r="R64" s="29">
        <f t="shared" si="33"/>
        <v>94220.269717783565</v>
      </c>
      <c r="S64" s="29">
        <f t="shared" si="34"/>
        <v>466591.76324824541</v>
      </c>
      <c r="T64" s="35">
        <f t="shared" si="35"/>
        <v>34.752148220456732</v>
      </c>
      <c r="U64" s="42">
        <v>0.92489605986448908</v>
      </c>
      <c r="V64" s="43">
        <f t="shared" si="48"/>
        <v>7.5103940135510916E-2</v>
      </c>
      <c r="W64" s="29">
        <f t="shared" si="44"/>
        <v>431548.88339352672</v>
      </c>
      <c r="X64" s="29">
        <f t="shared" si="36"/>
        <v>2586727.3202613746</v>
      </c>
      <c r="Y64" s="35">
        <f t="shared" si="45"/>
        <v>27.454042829736707</v>
      </c>
      <c r="Z64" s="36">
        <f t="shared" si="46"/>
        <v>7.2981053907200248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2014</v>
      </c>
      <c r="E65" s="49">
        <f t="shared" si="37"/>
        <v>14</v>
      </c>
      <c r="F65" s="3">
        <f t="shared" si="38"/>
        <v>6.9513406156901684E-3</v>
      </c>
      <c r="G65" s="2">
        <v>0.5</v>
      </c>
      <c r="H65" s="3">
        <f t="shared" si="39"/>
        <v>3.4163006344558322E-2</v>
      </c>
      <c r="I65" s="3">
        <f t="shared" si="40"/>
        <v>0.96583699365544162</v>
      </c>
      <c r="J65" s="5">
        <f t="shared" si="47"/>
        <v>92416.435581514583</v>
      </c>
      <c r="K65" s="5">
        <f t="shared" si="41"/>
        <v>3157.2232751127481</v>
      </c>
      <c r="L65" s="5">
        <f t="shared" si="42"/>
        <v>454189.11971979099</v>
      </c>
      <c r="M65" s="5">
        <f t="shared" si="32"/>
        <v>2807765.0153555805</v>
      </c>
      <c r="N65" s="33">
        <f t="shared" si="43"/>
        <v>30.38166314993865</v>
      </c>
      <c r="O65" s="4"/>
      <c r="Q65" s="27" t="s">
        <v>56</v>
      </c>
      <c r="R65" s="29">
        <f t="shared" si="33"/>
        <v>92416.435581514583</v>
      </c>
      <c r="S65" s="29">
        <f t="shared" si="34"/>
        <v>454189.11971979099</v>
      </c>
      <c r="T65" s="35">
        <f t="shared" si="35"/>
        <v>30.38166314993865</v>
      </c>
      <c r="U65" s="42">
        <v>0.89970667843387275</v>
      </c>
      <c r="V65" s="43">
        <f t="shared" si="48"/>
        <v>0.10029332156612725</v>
      </c>
      <c r="W65" s="29">
        <f t="shared" si="44"/>
        <v>408636.98428389773</v>
      </c>
      <c r="X65" s="29">
        <f t="shared" si="36"/>
        <v>2155178.436867848</v>
      </c>
      <c r="Y65" s="35">
        <f t="shared" si="45"/>
        <v>23.320293877455423</v>
      </c>
      <c r="Z65" s="36">
        <f t="shared" si="46"/>
        <v>7.0613692724832262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1475</v>
      </c>
      <c r="E66" s="49">
        <f t="shared" si="37"/>
        <v>12</v>
      </c>
      <c r="F66" s="3">
        <f t="shared" si="38"/>
        <v>8.1355932203389832E-3</v>
      </c>
      <c r="G66" s="2">
        <v>0.5</v>
      </c>
      <c r="H66" s="3">
        <f t="shared" si="39"/>
        <v>3.9867109634551499E-2</v>
      </c>
      <c r="I66" s="3">
        <f t="shared" si="40"/>
        <v>0.96013289036544847</v>
      </c>
      <c r="J66" s="5">
        <f t="shared" si="47"/>
        <v>89259.212306401823</v>
      </c>
      <c r="K66" s="5">
        <f t="shared" si="41"/>
        <v>3558.5068029130298</v>
      </c>
      <c r="L66" s="5">
        <f t="shared" si="42"/>
        <v>437399.79452472652</v>
      </c>
      <c r="M66" s="5">
        <f t="shared" si="32"/>
        <v>2353575.8956357893</v>
      </c>
      <c r="N66" s="33">
        <f t="shared" si="43"/>
        <v>26.367876601427131</v>
      </c>
      <c r="O66" s="4"/>
      <c r="Q66" s="27" t="s">
        <v>58</v>
      </c>
      <c r="R66" s="29">
        <f t="shared" si="33"/>
        <v>89259.212306401823</v>
      </c>
      <c r="S66" s="29">
        <f t="shared" si="34"/>
        <v>437399.79452472652</v>
      </c>
      <c r="T66" s="35">
        <f t="shared" si="35"/>
        <v>26.367876601427131</v>
      </c>
      <c r="U66" s="42">
        <v>0.86438699185239576</v>
      </c>
      <c r="V66" s="43">
        <f t="shared" si="48"/>
        <v>0.13561300814760424</v>
      </c>
      <c r="W66" s="29">
        <f t="shared" si="44"/>
        <v>378082.69262608438</v>
      </c>
      <c r="X66" s="29">
        <f t="shared" si="36"/>
        <v>1746541.4525839505</v>
      </c>
      <c r="Y66" s="35">
        <f t="shared" si="45"/>
        <v>19.567072209740815</v>
      </c>
      <c r="Z66" s="36">
        <f t="shared" si="46"/>
        <v>6.8008043916863166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1160</v>
      </c>
      <c r="E67" s="49">
        <f t="shared" si="37"/>
        <v>10</v>
      </c>
      <c r="F67" s="3">
        <f t="shared" si="38"/>
        <v>8.6206896551724137E-3</v>
      </c>
      <c r="G67" s="2">
        <v>0.5</v>
      </c>
      <c r="H67" s="3">
        <f t="shared" si="39"/>
        <v>4.2194092827004225E-2</v>
      </c>
      <c r="I67" s="3">
        <f t="shared" si="40"/>
        <v>0.95780590717299574</v>
      </c>
      <c r="J67" s="5">
        <f t="shared" si="47"/>
        <v>85700.705503488789</v>
      </c>
      <c r="K67" s="5">
        <f t="shared" si="41"/>
        <v>3616.0635233539579</v>
      </c>
      <c r="L67" s="5">
        <f t="shared" si="42"/>
        <v>419463.36870905897</v>
      </c>
      <c r="M67" s="5">
        <f t="shared" si="32"/>
        <v>1916176.1011110628</v>
      </c>
      <c r="N67" s="33">
        <f t="shared" si="43"/>
        <v>22.358930301140372</v>
      </c>
      <c r="O67" s="4"/>
      <c r="Q67" s="27" t="s">
        <v>60</v>
      </c>
      <c r="R67" s="29">
        <f t="shared" si="33"/>
        <v>85700.705503488789</v>
      </c>
      <c r="S67" s="29">
        <f t="shared" si="34"/>
        <v>419463.36870905897</v>
      </c>
      <c r="T67" s="35">
        <f t="shared" si="35"/>
        <v>22.358930301140372</v>
      </c>
      <c r="U67" s="42">
        <v>0.82345390469096191</v>
      </c>
      <c r="V67" s="43">
        <f t="shared" si="48"/>
        <v>0.17654609530903809</v>
      </c>
      <c r="W67" s="29">
        <f t="shared" si="44"/>
        <v>345408.74883829925</v>
      </c>
      <c r="X67" s="29">
        <f t="shared" si="36"/>
        <v>1368458.759957866</v>
      </c>
      <c r="Y67" s="35">
        <f t="shared" si="45"/>
        <v>15.967882083562982</v>
      </c>
      <c r="Z67" s="36">
        <f t="shared" si="46"/>
        <v>6.3910482175773904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904</v>
      </c>
      <c r="E68" s="49">
        <f t="shared" si="37"/>
        <v>12</v>
      </c>
      <c r="F68" s="3">
        <f t="shared" si="38"/>
        <v>1.3274336283185841E-2</v>
      </c>
      <c r="G68" s="2">
        <v>0.5</v>
      </c>
      <c r="H68" s="3">
        <f t="shared" si="39"/>
        <v>6.4239828693790149E-2</v>
      </c>
      <c r="I68" s="3">
        <f t="shared" si="40"/>
        <v>0.93576017130620981</v>
      </c>
      <c r="J68" s="5">
        <f t="shared" si="47"/>
        <v>82084.641980134824</v>
      </c>
      <c r="K68" s="5">
        <f t="shared" si="41"/>
        <v>5273.1033391949568</v>
      </c>
      <c r="L68" s="5">
        <f t="shared" si="42"/>
        <v>397240.45155268675</v>
      </c>
      <c r="M68" s="5">
        <f t="shared" si="32"/>
        <v>1496712.7324020038</v>
      </c>
      <c r="N68" s="33">
        <f t="shared" si="43"/>
        <v>18.233773045684003</v>
      </c>
      <c r="O68" s="4"/>
      <c r="Q68" s="27" t="s">
        <v>62</v>
      </c>
      <c r="R68" s="29">
        <f t="shared" si="33"/>
        <v>82084.641980134824</v>
      </c>
      <c r="S68" s="29">
        <f t="shared" si="34"/>
        <v>397240.45155268675</v>
      </c>
      <c r="T68" s="35">
        <f t="shared" si="35"/>
        <v>18.233773045684003</v>
      </c>
      <c r="U68" s="42">
        <v>0.7557222850963411</v>
      </c>
      <c r="V68" s="43">
        <f t="shared" si="48"/>
        <v>0.2442777149036589</v>
      </c>
      <c r="W68" s="29">
        <f t="shared" si="44"/>
        <v>300203.46178009879</v>
      </c>
      <c r="X68" s="29">
        <f t="shared" si="36"/>
        <v>1023050.0111195669</v>
      </c>
      <c r="Y68" s="35">
        <f t="shared" si="45"/>
        <v>12.463354732876262</v>
      </c>
      <c r="Z68" s="36">
        <f t="shared" si="46"/>
        <v>5.7704183128077418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614</v>
      </c>
      <c r="E69" s="49">
        <f t="shared" si="37"/>
        <v>15</v>
      </c>
      <c r="F69" s="3">
        <f t="shared" si="38"/>
        <v>2.4429967426710098E-2</v>
      </c>
      <c r="G69" s="2">
        <v>0.5</v>
      </c>
      <c r="H69" s="3">
        <f t="shared" si="39"/>
        <v>0.11511895625479664</v>
      </c>
      <c r="I69" s="3">
        <f t="shared" si="40"/>
        <v>0.88488104374520338</v>
      </c>
      <c r="J69" s="5">
        <f t="shared" si="47"/>
        <v>76811.538640939863</v>
      </c>
      <c r="K69" s="5">
        <f t="shared" si="41"/>
        <v>8842.4641566699775</v>
      </c>
      <c r="L69" s="5">
        <f t="shared" si="42"/>
        <v>361951.53281302436</v>
      </c>
      <c r="M69" s="5">
        <f t="shared" si="32"/>
        <v>1099472.2808493171</v>
      </c>
      <c r="N69" s="33">
        <f t="shared" si="43"/>
        <v>14.313894765067344</v>
      </c>
      <c r="O69" s="4"/>
      <c r="Q69" s="27" t="s">
        <v>64</v>
      </c>
      <c r="R69" s="29">
        <f t="shared" si="33"/>
        <v>76811.538640939863</v>
      </c>
      <c r="S69" s="29">
        <f t="shared" si="34"/>
        <v>361951.53281302436</v>
      </c>
      <c r="T69" s="35">
        <f t="shared" si="35"/>
        <v>14.313894765067344</v>
      </c>
      <c r="U69" s="42">
        <v>0.69850988448397933</v>
      </c>
      <c r="V69" s="43">
        <f t="shared" si="48"/>
        <v>0.30149011551602067</v>
      </c>
      <c r="W69" s="29">
        <f t="shared" si="44"/>
        <v>252826.72337402491</v>
      </c>
      <c r="X69" s="29">
        <f t="shared" si="36"/>
        <v>722846.54933946813</v>
      </c>
      <c r="Y69" s="35">
        <f t="shared" si="45"/>
        <v>9.4106505627814272</v>
      </c>
      <c r="Z69" s="36">
        <f t="shared" si="46"/>
        <v>4.9032442022859168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393</v>
      </c>
      <c r="E70" s="49">
        <f t="shared" si="37"/>
        <v>11</v>
      </c>
      <c r="F70" s="3">
        <f t="shared" si="38"/>
        <v>2.7989821882951654E-2</v>
      </c>
      <c r="G70" s="2">
        <v>0.5</v>
      </c>
      <c r="H70" s="3">
        <f t="shared" si="39"/>
        <v>0.13079667063020214</v>
      </c>
      <c r="I70" s="3">
        <f t="shared" si="40"/>
        <v>0.86920332936979783</v>
      </c>
      <c r="J70" s="5">
        <f t="shared" si="47"/>
        <v>67969.074484269891</v>
      </c>
      <c r="K70" s="5">
        <f t="shared" si="41"/>
        <v>8890.1286483587264</v>
      </c>
      <c r="L70" s="5">
        <f t="shared" si="42"/>
        <v>317620.05080045265</v>
      </c>
      <c r="M70" s="5">
        <f t="shared" si="32"/>
        <v>737520.74803629285</v>
      </c>
      <c r="N70" s="33">
        <f t="shared" si="43"/>
        <v>10.850828169022334</v>
      </c>
      <c r="O70" s="4"/>
      <c r="Q70" s="27" t="s">
        <v>66</v>
      </c>
      <c r="R70" s="29">
        <f t="shared" si="33"/>
        <v>67969.074484269891</v>
      </c>
      <c r="S70" s="29">
        <f t="shared" si="34"/>
        <v>317620.05080045265</v>
      </c>
      <c r="T70" s="35">
        <f t="shared" si="35"/>
        <v>10.850828169022334</v>
      </c>
      <c r="U70" s="42">
        <v>0.67065690345363116</v>
      </c>
      <c r="V70" s="43">
        <f t="shared" si="48"/>
        <v>0.32934309654636884</v>
      </c>
      <c r="W70" s="29">
        <f t="shared" si="44"/>
        <v>213014.07974461661</v>
      </c>
      <c r="X70" s="29">
        <f t="shared" si="36"/>
        <v>470019.82596544328</v>
      </c>
      <c r="Y70" s="35">
        <f t="shared" si="45"/>
        <v>6.9152012077819327</v>
      </c>
      <c r="Z70" s="36">
        <f t="shared" si="46"/>
        <v>3.9356269612404011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194</v>
      </c>
      <c r="E71" s="49">
        <f t="shared" si="49"/>
        <v>12</v>
      </c>
      <c r="F71" s="3">
        <f t="shared" si="38"/>
        <v>6.1855670103092786E-2</v>
      </c>
      <c r="G71" s="2">
        <v>0.5</v>
      </c>
      <c r="H71" s="3">
        <f t="shared" si="39"/>
        <v>0.2678571428571429</v>
      </c>
      <c r="I71" s="3">
        <f t="shared" si="40"/>
        <v>0.7321428571428571</v>
      </c>
      <c r="J71" s="5">
        <f t="shared" si="47"/>
        <v>59078.945835911167</v>
      </c>
      <c r="K71" s="5">
        <f t="shared" si="41"/>
        <v>15824.717634619064</v>
      </c>
      <c r="L71" s="5">
        <f t="shared" si="42"/>
        <v>255832.93509300816</v>
      </c>
      <c r="M71" s="5">
        <f>L71+M72</f>
        <v>419900.69723584026</v>
      </c>
      <c r="N71" s="33">
        <f t="shared" si="43"/>
        <v>7.1074507389162553</v>
      </c>
      <c r="O71" s="4"/>
      <c r="Q71" s="27" t="s">
        <v>68</v>
      </c>
      <c r="R71" s="29">
        <f t="shared" si="33"/>
        <v>59078.945835911167</v>
      </c>
      <c r="S71" s="29">
        <f t="shared" si="34"/>
        <v>255832.93509300816</v>
      </c>
      <c r="T71" s="35">
        <f t="shared" si="35"/>
        <v>7.1074507389162553</v>
      </c>
      <c r="U71" s="42">
        <v>0.63527807449444496</v>
      </c>
      <c r="V71" s="43">
        <f t="shared" si="48"/>
        <v>0.36472192550555504</v>
      </c>
      <c r="W71" s="29">
        <f t="shared" si="44"/>
        <v>162525.05439814852</v>
      </c>
      <c r="X71" s="29">
        <f>X72+W71</f>
        <v>257005.74622082664</v>
      </c>
      <c r="Y71" s="35">
        <f t="shared" si="45"/>
        <v>4.3502087348451903</v>
      </c>
      <c r="Z71" s="36">
        <f t="shared" si="46"/>
        <v>2.757242004071065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110</v>
      </c>
      <c r="E72" s="50">
        <f t="shared" si="49"/>
        <v>29</v>
      </c>
      <c r="F72" s="17">
        <f t="shared" si="38"/>
        <v>0.26363636363636361</v>
      </c>
      <c r="G72" s="12"/>
      <c r="H72" s="17">
        <v>1</v>
      </c>
      <c r="I72" s="17">
        <f t="shared" si="40"/>
        <v>0</v>
      </c>
      <c r="J72" s="21">
        <f t="shared" si="47"/>
        <v>43254.228201292099</v>
      </c>
      <c r="K72" s="21">
        <f t="shared" si="41"/>
        <v>43254.228201292099</v>
      </c>
      <c r="L72" s="21">
        <f>K72/F72</f>
        <v>164067.7621428321</v>
      </c>
      <c r="M72" s="21">
        <f>L72</f>
        <v>164067.7621428321</v>
      </c>
      <c r="N72" s="34">
        <f t="shared" si="43"/>
        <v>3.7931034482758621</v>
      </c>
      <c r="O72" s="4"/>
      <c r="Q72" s="30" t="s">
        <v>69</v>
      </c>
      <c r="R72" s="31">
        <f t="shared" si="33"/>
        <v>43254.228201292099</v>
      </c>
      <c r="S72" s="31">
        <f t="shared" si="34"/>
        <v>164067.7621428321</v>
      </c>
      <c r="T72" s="38">
        <f t="shared" si="35"/>
        <v>3.7931034482758621</v>
      </c>
      <c r="U72" s="44">
        <v>0.57586384179742911</v>
      </c>
      <c r="V72" s="45">
        <f t="shared" si="48"/>
        <v>0.42413615820257089</v>
      </c>
      <c r="W72" s="31">
        <f t="shared" si="44"/>
        <v>94480.691822678098</v>
      </c>
      <c r="X72" s="31">
        <f>W72</f>
        <v>94480.691822678098</v>
      </c>
      <c r="Y72" s="38">
        <f t="shared" si="45"/>
        <v>2.1843111240592141</v>
      </c>
      <c r="Z72" s="37">
        <f t="shared" si="46"/>
        <v>1.608792324216648</v>
      </c>
    </row>
    <row r="73" spans="1:26" s="2" customFormat="1" ht="13.2" x14ac:dyDescent="0.25">
      <c r="B73" s="2" t="s">
        <v>70</v>
      </c>
      <c r="D73" s="25">
        <f>SUM(D54:D72)</f>
        <v>25518</v>
      </c>
      <c r="E73" s="25">
        <f>SUM(E54:E72)</f>
        <v>147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74.644055819779794</v>
      </c>
      <c r="F78" s="55">
        <f>$Y$4</f>
        <v>67.310818766580098</v>
      </c>
      <c r="G78" s="55">
        <f>E78-F78</f>
        <v>7.3332370531996958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79.232778941385348</v>
      </c>
      <c r="F79" s="55">
        <f>$Y$29</f>
        <v>70.299901425641266</v>
      </c>
      <c r="G79" s="55">
        <f t="shared" ref="G79:G80" si="50">E79-F79</f>
        <v>8.9328775157440816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76.788155213236095</v>
      </c>
      <c r="F80" s="55">
        <f>$Y$54</f>
        <v>68.028365517266394</v>
      </c>
      <c r="G80" s="55">
        <f t="shared" si="50"/>
        <v>8.759789695969701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53" workbookViewId="0">
      <selection activeCell="E33" sqref="E33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120</v>
      </c>
      <c r="E4" s="51">
        <v>1</v>
      </c>
      <c r="F4" s="3">
        <f>E4/D4</f>
        <v>8.3333333333333332E-3</v>
      </c>
      <c r="G4" s="2">
        <v>0.3</v>
      </c>
      <c r="H4" s="18">
        <f>C4*F4/(1+(1-G4)*C4*F4)</f>
        <v>8.2850041425020712E-3</v>
      </c>
      <c r="I4" s="18">
        <f>1-H4</f>
        <v>0.99171499585749789</v>
      </c>
      <c r="J4" s="41">
        <v>100000</v>
      </c>
      <c r="K4" s="20">
        <f>J4*H4</f>
        <v>828.50041425020709</v>
      </c>
      <c r="L4" s="20">
        <f>C4*(J5+G4*K4)</f>
        <v>99420.049710024847</v>
      </c>
      <c r="M4" s="5">
        <f t="shared" ref="M4:M20" si="0">L4+M5</f>
        <v>7095915.931704876</v>
      </c>
      <c r="N4" s="32">
        <f>M4/J4</f>
        <v>70.959159317048758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99420.049710024847</v>
      </c>
      <c r="T4" s="35">
        <f t="shared" ref="T4:T22" si="3">N4</f>
        <v>70.959159317048758</v>
      </c>
      <c r="U4" s="42">
        <v>0.96680194174873568</v>
      </c>
      <c r="V4" s="43">
        <f>1-U4</f>
        <v>3.3198058251264317E-2</v>
      </c>
      <c r="W4" s="29">
        <f>S4*U4</f>
        <v>96119.497108407842</v>
      </c>
      <c r="X4" s="29">
        <f t="shared" ref="X4:X20" si="4">X5+W4</f>
        <v>6464616.981160596</v>
      </c>
      <c r="Y4" s="40">
        <f>X4/R4</f>
        <v>64.646169811605958</v>
      </c>
      <c r="Z4" s="36">
        <f>T4-Y4</f>
        <v>6.3129895054428005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560</v>
      </c>
      <c r="E5" s="51">
        <v>1</v>
      </c>
      <c r="F5" s="3">
        <f t="shared" ref="F5:F22" si="5">E5/D5</f>
        <v>1.7857142857142857E-3</v>
      </c>
      <c r="G5" s="2">
        <v>0.4</v>
      </c>
      <c r="H5" s="3">
        <f t="shared" ref="H5:H21" si="6">C5*F5/(1+(1-G5)*C5*F5)</f>
        <v>7.1123755334281651E-3</v>
      </c>
      <c r="I5" s="3">
        <f t="shared" ref="I5:I22" si="7">1-H5</f>
        <v>0.99288762446657186</v>
      </c>
      <c r="J5" s="5">
        <f>I4*J4</f>
        <v>99171.499585749785</v>
      </c>
      <c r="K5" s="5">
        <f t="shared" ref="K5:K22" si="8">J5*H5</f>
        <v>705.34494726706816</v>
      </c>
      <c r="L5" s="5">
        <f t="shared" ref="L5:L21" si="9">C5*(J6+G5*K5)</f>
        <v>394993.17046955822</v>
      </c>
      <c r="M5" s="5">
        <f t="shared" si="0"/>
        <v>6996495.8819948509</v>
      </c>
      <c r="N5" s="33">
        <f t="shared" ref="N5:N22" si="10">M5/J5</f>
        <v>70.549461399897964</v>
      </c>
      <c r="O5" s="4"/>
      <c r="Q5" s="27" t="s">
        <v>36</v>
      </c>
      <c r="R5" s="29">
        <f t="shared" si="1"/>
        <v>99171.499585749785</v>
      </c>
      <c r="S5" s="29">
        <f t="shared" si="2"/>
        <v>394993.17046955822</v>
      </c>
      <c r="T5" s="35">
        <f t="shared" si="3"/>
        <v>70.549461399897964</v>
      </c>
      <c r="U5" s="42">
        <v>0.96680194174873568</v>
      </c>
      <c r="V5" s="43">
        <f>1-U5</f>
        <v>3.3198058251264317E-2</v>
      </c>
      <c r="W5" s="29">
        <f t="shared" ref="W5:W22" si="11">S5*U5</f>
        <v>381880.16418745823</v>
      </c>
      <c r="X5" s="29">
        <f t="shared" si="4"/>
        <v>6368497.4840521878</v>
      </c>
      <c r="Y5" s="35">
        <f t="shared" ref="Y5:Y22" si="12">X5/R5</f>
        <v>64.21701305974095</v>
      </c>
      <c r="Z5" s="36">
        <f t="shared" ref="Z5:Z22" si="13">T5-Y5</f>
        <v>6.3324483401570149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765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98466.154638482723</v>
      </c>
      <c r="K6" s="5">
        <f t="shared" si="8"/>
        <v>0</v>
      </c>
      <c r="L6" s="5">
        <f t="shared" si="9"/>
        <v>492330.77319241362</v>
      </c>
      <c r="M6" s="5">
        <f t="shared" si="0"/>
        <v>6601502.7115252931</v>
      </c>
      <c r="N6" s="33">
        <f t="shared" si="10"/>
        <v>67.043368716516142</v>
      </c>
      <c r="O6" s="4"/>
      <c r="Q6" s="27" t="s">
        <v>38</v>
      </c>
      <c r="R6" s="29">
        <f t="shared" si="1"/>
        <v>98466.154638482723</v>
      </c>
      <c r="S6" s="29">
        <f t="shared" si="2"/>
        <v>492330.77319241362</v>
      </c>
      <c r="T6" s="35">
        <f t="shared" si="3"/>
        <v>67.043368716516142</v>
      </c>
      <c r="U6" s="42">
        <v>0.96680194174873568</v>
      </c>
      <c r="V6" s="43">
        <f>1-U6</f>
        <v>3.3198058251264317E-2</v>
      </c>
      <c r="W6" s="29">
        <f t="shared" si="11"/>
        <v>475986.34750508185</v>
      </c>
      <c r="X6" s="29">
        <f t="shared" si="4"/>
        <v>5986617.3198647294</v>
      </c>
      <c r="Y6" s="35">
        <f t="shared" si="12"/>
        <v>60.798731725073672</v>
      </c>
      <c r="Z6" s="36">
        <f t="shared" si="13"/>
        <v>6.2446369914424693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812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98466.154638482723</v>
      </c>
      <c r="K7" s="5">
        <f t="shared" si="8"/>
        <v>0</v>
      </c>
      <c r="L7" s="5">
        <f t="shared" si="9"/>
        <v>492330.77319241362</v>
      </c>
      <c r="M7" s="5">
        <f t="shared" si="0"/>
        <v>6109171.9383328799</v>
      </c>
      <c r="N7" s="33">
        <f t="shared" si="10"/>
        <v>62.043368716516142</v>
      </c>
      <c r="O7" s="4"/>
      <c r="Q7" s="27" t="s">
        <v>40</v>
      </c>
      <c r="R7" s="29">
        <f t="shared" si="1"/>
        <v>98466.154638482723</v>
      </c>
      <c r="S7" s="29">
        <f t="shared" si="2"/>
        <v>492330.77319241362</v>
      </c>
      <c r="T7" s="35">
        <f t="shared" si="3"/>
        <v>62.043368716516142</v>
      </c>
      <c r="U7" s="42">
        <v>0.96680194174873568</v>
      </c>
      <c r="V7" s="43">
        <f>1-U7</f>
        <v>3.3198058251264317E-2</v>
      </c>
      <c r="W7" s="29">
        <f t="shared" si="11"/>
        <v>475986.34750508185</v>
      </c>
      <c r="X7" s="29">
        <f t="shared" si="4"/>
        <v>5510630.972359648</v>
      </c>
      <c r="Y7" s="35">
        <f t="shared" si="12"/>
        <v>55.964722016329993</v>
      </c>
      <c r="Z7" s="36">
        <f t="shared" si="13"/>
        <v>6.0786467001861482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851</v>
      </c>
      <c r="E8" s="51">
        <v>1</v>
      </c>
      <c r="F8" s="3">
        <f t="shared" si="5"/>
        <v>1.1750881316098707E-3</v>
      </c>
      <c r="G8" s="2">
        <v>0.5</v>
      </c>
      <c r="H8" s="3">
        <f t="shared" si="6"/>
        <v>5.8582308142940834E-3</v>
      </c>
      <c r="I8" s="3">
        <f t="shared" si="7"/>
        <v>0.99414176918570596</v>
      </c>
      <c r="J8" s="5">
        <f t="shared" si="14"/>
        <v>98466.154638482723</v>
      </c>
      <c r="K8" s="5">
        <f t="shared" si="8"/>
        <v>576.83746126820574</v>
      </c>
      <c r="L8" s="5">
        <f t="shared" si="9"/>
        <v>490888.67953924317</v>
      </c>
      <c r="M8" s="5">
        <f t="shared" si="0"/>
        <v>5616841.1651404668</v>
      </c>
      <c r="N8" s="33">
        <f t="shared" si="10"/>
        <v>57.043368716516149</v>
      </c>
      <c r="O8" s="4"/>
      <c r="Q8" s="27" t="s">
        <v>42</v>
      </c>
      <c r="R8" s="29">
        <f t="shared" si="1"/>
        <v>98466.154638482723</v>
      </c>
      <c r="S8" s="29">
        <f t="shared" si="2"/>
        <v>490888.67953924317</v>
      </c>
      <c r="T8" s="35">
        <f t="shared" si="3"/>
        <v>57.043368716516149</v>
      </c>
      <c r="U8" s="42">
        <v>0.96680194174873568</v>
      </c>
      <c r="V8" s="43">
        <f>1-U8</f>
        <v>3.3198058251264317E-2</v>
      </c>
      <c r="W8" s="29">
        <f t="shared" si="11"/>
        <v>474592.12856101315</v>
      </c>
      <c r="X8" s="29">
        <f t="shared" si="4"/>
        <v>5034644.6248545665</v>
      </c>
      <c r="Y8" s="35">
        <f t="shared" si="12"/>
        <v>51.130712307586322</v>
      </c>
      <c r="Z8" s="36">
        <f t="shared" si="13"/>
        <v>5.912656408929827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919</v>
      </c>
      <c r="E9" s="51">
        <v>1</v>
      </c>
      <c r="F9" s="3">
        <f t="shared" si="5"/>
        <v>1.088139281828074E-3</v>
      </c>
      <c r="G9" s="2">
        <v>0.5</v>
      </c>
      <c r="H9" s="3">
        <f t="shared" si="6"/>
        <v>5.425935973955508E-3</v>
      </c>
      <c r="I9" s="3">
        <f t="shared" si="7"/>
        <v>0.99457406402604454</v>
      </c>
      <c r="J9" s="5">
        <f t="shared" si="14"/>
        <v>97889.317177214529</v>
      </c>
      <c r="K9" s="5">
        <f t="shared" si="8"/>
        <v>531.1411675377891</v>
      </c>
      <c r="L9" s="5">
        <f t="shared" si="9"/>
        <v>488118.73296722816</v>
      </c>
      <c r="M9" s="5">
        <f t="shared" si="0"/>
        <v>5125952.485601224</v>
      </c>
      <c r="N9" s="33">
        <f t="shared" si="10"/>
        <v>52.364779256978821</v>
      </c>
      <c r="O9" s="4"/>
      <c r="Q9" s="27" t="s">
        <v>44</v>
      </c>
      <c r="R9" s="29">
        <f t="shared" si="1"/>
        <v>97889.317177214529</v>
      </c>
      <c r="S9" s="29">
        <f t="shared" si="2"/>
        <v>488118.73296722816</v>
      </c>
      <c r="T9" s="35">
        <f t="shared" si="3"/>
        <v>52.364779256978821</v>
      </c>
      <c r="U9" s="42">
        <v>0.9555940589531835</v>
      </c>
      <c r="V9" s="43">
        <f t="shared" ref="V9:V22" si="15">1-U9</f>
        <v>4.4405941046816499E-2</v>
      </c>
      <c r="W9" s="29">
        <f t="shared" si="11"/>
        <v>466443.36128723866</v>
      </c>
      <c r="X9" s="29">
        <f t="shared" si="4"/>
        <v>4560052.4962935532</v>
      </c>
      <c r="Y9" s="35">
        <f t="shared" si="12"/>
        <v>46.583760391731346</v>
      </c>
      <c r="Z9" s="36">
        <f t="shared" si="13"/>
        <v>5.781018865247475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1096</v>
      </c>
      <c r="E10" s="51">
        <v>4</v>
      </c>
      <c r="F10" s="3">
        <f t="shared" si="5"/>
        <v>3.6496350364963502E-3</v>
      </c>
      <c r="G10" s="2">
        <v>0.5</v>
      </c>
      <c r="H10" s="3">
        <f t="shared" si="6"/>
        <v>1.8083182640144666E-2</v>
      </c>
      <c r="I10" s="3">
        <f t="shared" si="7"/>
        <v>0.98191681735985537</v>
      </c>
      <c r="J10" s="5">
        <f t="shared" si="14"/>
        <v>97358.176009676739</v>
      </c>
      <c r="K10" s="5">
        <f t="shared" si="8"/>
        <v>1760.5456782943354</v>
      </c>
      <c r="L10" s="5">
        <f t="shared" si="9"/>
        <v>482389.51585264783</v>
      </c>
      <c r="M10" s="5">
        <f t="shared" si="0"/>
        <v>4637833.7526339963</v>
      </c>
      <c r="N10" s="33">
        <f t="shared" si="10"/>
        <v>47.636818423683565</v>
      </c>
      <c r="O10" s="4"/>
      <c r="Q10" s="27" t="s">
        <v>46</v>
      </c>
      <c r="R10" s="29">
        <f t="shared" si="1"/>
        <v>97358.176009676739</v>
      </c>
      <c r="S10" s="29">
        <f t="shared" si="2"/>
        <v>482389.51585264783</v>
      </c>
      <c r="T10" s="35">
        <f t="shared" si="3"/>
        <v>47.636818423683565</v>
      </c>
      <c r="U10" s="42">
        <v>0.96363095511775332</v>
      </c>
      <c r="V10" s="43">
        <f t="shared" si="15"/>
        <v>3.6369044882246682E-2</v>
      </c>
      <c r="W10" s="29">
        <f t="shared" si="11"/>
        <v>464845.46989987761</v>
      </c>
      <c r="X10" s="29">
        <f t="shared" si="4"/>
        <v>4093609.1350063146</v>
      </c>
      <c r="Y10" s="35">
        <f t="shared" si="12"/>
        <v>42.046896344888772</v>
      </c>
      <c r="Z10" s="36">
        <f t="shared" si="13"/>
        <v>5.5899220787947925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933</v>
      </c>
      <c r="E11" s="51">
        <v>4</v>
      </c>
      <c r="F11" s="3">
        <f t="shared" si="5"/>
        <v>4.2872454448017148E-3</v>
      </c>
      <c r="G11" s="2">
        <v>0.5</v>
      </c>
      <c r="H11" s="3">
        <f t="shared" si="6"/>
        <v>2.1208907741251327E-2</v>
      </c>
      <c r="I11" s="3">
        <f t="shared" si="7"/>
        <v>0.97879109225874872</v>
      </c>
      <c r="J11" s="5">
        <f t="shared" si="14"/>
        <v>95597.630331382403</v>
      </c>
      <c r="K11" s="5">
        <f t="shared" si="8"/>
        <v>2027.5213219805389</v>
      </c>
      <c r="L11" s="5">
        <f t="shared" si="9"/>
        <v>472919.34835196071</v>
      </c>
      <c r="M11" s="5">
        <f t="shared" si="0"/>
        <v>4155444.2367813485</v>
      </c>
      <c r="N11" s="33">
        <f t="shared" si="10"/>
        <v>43.468067381762452</v>
      </c>
      <c r="O11" s="4"/>
      <c r="Q11" s="27" t="s">
        <v>48</v>
      </c>
      <c r="R11" s="29">
        <f t="shared" si="1"/>
        <v>95597.630331382403</v>
      </c>
      <c r="S11" s="29">
        <f t="shared" si="2"/>
        <v>472919.34835196071</v>
      </c>
      <c r="T11" s="35">
        <f t="shared" si="3"/>
        <v>43.468067381762452</v>
      </c>
      <c r="U11" s="42">
        <v>0.96005435016735896</v>
      </c>
      <c r="V11" s="43">
        <f t="shared" si="15"/>
        <v>3.9945649832641039E-2</v>
      </c>
      <c r="W11" s="29">
        <f t="shared" si="11"/>
        <v>454028.27766361251</v>
      </c>
      <c r="X11" s="29">
        <f t="shared" si="4"/>
        <v>3628763.6651064372</v>
      </c>
      <c r="Y11" s="35">
        <f t="shared" si="12"/>
        <v>37.958719818970252</v>
      </c>
      <c r="Z11" s="36">
        <f t="shared" si="13"/>
        <v>5.5093475627922004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968</v>
      </c>
      <c r="E12" s="51">
        <v>3</v>
      </c>
      <c r="F12" s="3">
        <f t="shared" si="5"/>
        <v>3.0991735537190084E-3</v>
      </c>
      <c r="G12" s="2">
        <v>0.5</v>
      </c>
      <c r="H12" s="3">
        <f t="shared" si="6"/>
        <v>1.5376729882111737E-2</v>
      </c>
      <c r="I12" s="3">
        <f t="shared" si="7"/>
        <v>0.98462327011788831</v>
      </c>
      <c r="J12" s="5">
        <f t="shared" si="14"/>
        <v>93570.109009401873</v>
      </c>
      <c r="K12" s="5">
        <f t="shared" si="8"/>
        <v>1438.8022912773224</v>
      </c>
      <c r="L12" s="5">
        <f t="shared" si="9"/>
        <v>464253.5393188161</v>
      </c>
      <c r="M12" s="5">
        <f t="shared" si="0"/>
        <v>3682524.8884293879</v>
      </c>
      <c r="N12" s="33">
        <f t="shared" si="10"/>
        <v>39.355782817986992</v>
      </c>
      <c r="O12" s="4"/>
      <c r="Q12" s="27" t="s">
        <v>50</v>
      </c>
      <c r="R12" s="29">
        <f t="shared" si="1"/>
        <v>93570.109009401873</v>
      </c>
      <c r="S12" s="29">
        <f t="shared" si="2"/>
        <v>464253.5393188161</v>
      </c>
      <c r="T12" s="35">
        <f t="shared" si="3"/>
        <v>39.355782817986992</v>
      </c>
      <c r="U12" s="42">
        <v>0.94127750867207383</v>
      </c>
      <c r="V12" s="43">
        <f t="shared" si="15"/>
        <v>5.8722491327926174E-2</v>
      </c>
      <c r="W12" s="29">
        <f t="shared" si="11"/>
        <v>436991.41488220787</v>
      </c>
      <c r="X12" s="29">
        <f t="shared" si="4"/>
        <v>3174735.3874428249</v>
      </c>
      <c r="Y12" s="35">
        <f t="shared" si="12"/>
        <v>33.928948261926564</v>
      </c>
      <c r="Z12" s="36">
        <f t="shared" si="13"/>
        <v>5.4268345560604274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1150</v>
      </c>
      <c r="E13" s="51">
        <v>3</v>
      </c>
      <c r="F13" s="3">
        <f t="shared" si="5"/>
        <v>2.6086956521739132E-3</v>
      </c>
      <c r="G13" s="2">
        <v>0.5</v>
      </c>
      <c r="H13" s="3">
        <f t="shared" si="6"/>
        <v>1.2958963282937365E-2</v>
      </c>
      <c r="I13" s="3">
        <f t="shared" si="7"/>
        <v>0.98704103671706267</v>
      </c>
      <c r="J13" s="5">
        <f t="shared" si="14"/>
        <v>92131.306718124557</v>
      </c>
      <c r="K13" s="5">
        <f t="shared" si="8"/>
        <v>1193.9262209692167</v>
      </c>
      <c r="L13" s="5">
        <f t="shared" si="9"/>
        <v>457671.71803819976</v>
      </c>
      <c r="M13" s="5">
        <f t="shared" si="0"/>
        <v>3218271.3491105717</v>
      </c>
      <c r="N13" s="33">
        <f t="shared" si="10"/>
        <v>34.931354647523484</v>
      </c>
      <c r="O13" s="4"/>
      <c r="Q13" s="27" t="s">
        <v>52</v>
      </c>
      <c r="R13" s="29">
        <f t="shared" si="1"/>
        <v>92131.306718124557</v>
      </c>
      <c r="S13" s="29">
        <f t="shared" si="2"/>
        <v>457671.71803819976</v>
      </c>
      <c r="T13" s="35">
        <f t="shared" si="3"/>
        <v>34.931354647523484</v>
      </c>
      <c r="U13" s="42">
        <v>0.95386474178345915</v>
      </c>
      <c r="V13" s="43">
        <f t="shared" si="15"/>
        <v>4.6135258216540853E-2</v>
      </c>
      <c r="W13" s="29">
        <f t="shared" si="11"/>
        <v>436556.91514809954</v>
      </c>
      <c r="X13" s="29">
        <f t="shared" si="4"/>
        <v>2737743.9725606171</v>
      </c>
      <c r="Y13" s="35">
        <f t="shared" si="12"/>
        <v>29.715675052094248</v>
      </c>
      <c r="Z13" s="36">
        <f t="shared" si="13"/>
        <v>5.2156795954292363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1138</v>
      </c>
      <c r="E14" s="51">
        <v>10</v>
      </c>
      <c r="F14" s="3">
        <f t="shared" si="5"/>
        <v>8.7873462214411256E-3</v>
      </c>
      <c r="G14" s="2">
        <v>0.5</v>
      </c>
      <c r="H14" s="3">
        <f t="shared" si="6"/>
        <v>4.2992261392949274E-2</v>
      </c>
      <c r="I14" s="3">
        <f t="shared" si="7"/>
        <v>0.95700773860705068</v>
      </c>
      <c r="J14" s="5">
        <f t="shared" si="14"/>
        <v>90937.380497155347</v>
      </c>
      <c r="K14" s="5">
        <f t="shared" si="8"/>
        <v>3909.6036327237903</v>
      </c>
      <c r="L14" s="5">
        <f t="shared" si="9"/>
        <v>444912.89340396726</v>
      </c>
      <c r="M14" s="5">
        <f t="shared" si="0"/>
        <v>2760599.6310723717</v>
      </c>
      <c r="N14" s="33">
        <f t="shared" si="10"/>
        <v>30.357149238081774</v>
      </c>
      <c r="O14" s="4"/>
      <c r="Q14" s="27" t="s">
        <v>54</v>
      </c>
      <c r="R14" s="29">
        <f t="shared" si="1"/>
        <v>90937.380497155347</v>
      </c>
      <c r="S14" s="29">
        <f t="shared" si="2"/>
        <v>444912.89340396726</v>
      </c>
      <c r="T14" s="35">
        <f t="shared" si="3"/>
        <v>30.357149238081774</v>
      </c>
      <c r="U14" s="42">
        <v>0.94210046609890041</v>
      </c>
      <c r="V14" s="43">
        <f t="shared" si="15"/>
        <v>5.7899533901099587E-2</v>
      </c>
      <c r="W14" s="29">
        <f t="shared" si="11"/>
        <v>419152.64424928796</v>
      </c>
      <c r="X14" s="29">
        <f t="shared" si="4"/>
        <v>2301187.0574125177</v>
      </c>
      <c r="Y14" s="35">
        <f t="shared" si="12"/>
        <v>25.305183026296895</v>
      </c>
      <c r="Z14" s="36">
        <f t="shared" si="13"/>
        <v>5.0519662117848796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1074</v>
      </c>
      <c r="E15" s="51">
        <v>13</v>
      </c>
      <c r="F15" s="3">
        <f t="shared" si="5"/>
        <v>1.2104283054003724E-2</v>
      </c>
      <c r="G15" s="2">
        <v>0.5</v>
      </c>
      <c r="H15" s="3">
        <f t="shared" si="6"/>
        <v>5.87437867148667E-2</v>
      </c>
      <c r="I15" s="3">
        <f t="shared" si="7"/>
        <v>0.94125621328513331</v>
      </c>
      <c r="J15" s="5">
        <f t="shared" si="14"/>
        <v>87027.776864431551</v>
      </c>
      <c r="K15" s="5">
        <f t="shared" si="8"/>
        <v>5112.3411623931779</v>
      </c>
      <c r="L15" s="5">
        <f t="shared" si="9"/>
        <v>422358.03141617484</v>
      </c>
      <c r="M15" s="5">
        <f t="shared" si="0"/>
        <v>2315686.7376684044</v>
      </c>
      <c r="N15" s="33">
        <f t="shared" si="10"/>
        <v>26.608593498552654</v>
      </c>
      <c r="O15" s="4"/>
      <c r="Q15" s="27" t="s">
        <v>56</v>
      </c>
      <c r="R15" s="29">
        <f t="shared" si="1"/>
        <v>87027.776864431551</v>
      </c>
      <c r="S15" s="29">
        <f t="shared" si="2"/>
        <v>422358.03141617484</v>
      </c>
      <c r="T15" s="35">
        <f t="shared" si="3"/>
        <v>26.608593498552654</v>
      </c>
      <c r="U15" s="42">
        <v>0.91645683631107144</v>
      </c>
      <c r="V15" s="43">
        <f t="shared" si="15"/>
        <v>8.3543163688928557E-2</v>
      </c>
      <c r="W15" s="29">
        <f t="shared" si="11"/>
        <v>387072.90526223974</v>
      </c>
      <c r="X15" s="29">
        <f t="shared" si="4"/>
        <v>1882034.4131632296</v>
      </c>
      <c r="Y15" s="35">
        <f t="shared" si="12"/>
        <v>21.625674939335621</v>
      </c>
      <c r="Z15" s="36">
        <f t="shared" si="13"/>
        <v>4.9829185592170333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797</v>
      </c>
      <c r="E16" s="51">
        <v>9</v>
      </c>
      <c r="F16" s="3">
        <f t="shared" si="5"/>
        <v>1.1292346298619825E-2</v>
      </c>
      <c r="G16" s="2">
        <v>0.5</v>
      </c>
      <c r="H16" s="3">
        <f t="shared" si="6"/>
        <v>5.491153142159854E-2</v>
      </c>
      <c r="I16" s="3">
        <f t="shared" si="7"/>
        <v>0.94508846857840145</v>
      </c>
      <c r="J16" s="5">
        <f t="shared" si="14"/>
        <v>81915.435702038376</v>
      </c>
      <c r="K16" s="5">
        <f t="shared" si="8"/>
        <v>4498.102021466415</v>
      </c>
      <c r="L16" s="5">
        <f t="shared" si="9"/>
        <v>398331.92345652584</v>
      </c>
      <c r="M16" s="5">
        <f t="shared" si="0"/>
        <v>1893328.7062522296</v>
      </c>
      <c r="N16" s="33">
        <f t="shared" si="10"/>
        <v>23.113210471578022</v>
      </c>
      <c r="O16" s="4"/>
      <c r="Q16" s="27" t="s">
        <v>58</v>
      </c>
      <c r="R16" s="29">
        <f t="shared" si="1"/>
        <v>81915.435702038376</v>
      </c>
      <c r="S16" s="29">
        <f t="shared" si="2"/>
        <v>398331.92345652584</v>
      </c>
      <c r="T16" s="35">
        <f t="shared" si="3"/>
        <v>23.113210471578022</v>
      </c>
      <c r="U16" s="42">
        <v>0.8859396016463057</v>
      </c>
      <c r="V16" s="43">
        <f t="shared" si="15"/>
        <v>0.1140603983536943</v>
      </c>
      <c r="W16" s="29">
        <f t="shared" si="11"/>
        <v>352898.02559008123</v>
      </c>
      <c r="X16" s="29">
        <f t="shared" si="4"/>
        <v>1494961.5079009898</v>
      </c>
      <c r="Y16" s="35">
        <f t="shared" si="12"/>
        <v>18.250058674396936</v>
      </c>
      <c r="Z16" s="36">
        <f t="shared" si="13"/>
        <v>4.8631517971810858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601</v>
      </c>
      <c r="E17" s="51">
        <v>5</v>
      </c>
      <c r="F17" s="3">
        <f t="shared" si="5"/>
        <v>8.3194675540765387E-3</v>
      </c>
      <c r="G17" s="2">
        <v>0.5</v>
      </c>
      <c r="H17" s="3">
        <f t="shared" si="6"/>
        <v>4.0749796251018745E-2</v>
      </c>
      <c r="I17" s="3">
        <f t="shared" si="7"/>
        <v>0.95925020374898129</v>
      </c>
      <c r="J17" s="5">
        <f t="shared" si="14"/>
        <v>77417.333680571959</v>
      </c>
      <c r="K17" s="5">
        <f t="shared" si="8"/>
        <v>3154.7405737804384</v>
      </c>
      <c r="L17" s="5">
        <f t="shared" si="9"/>
        <v>379199.8169684087</v>
      </c>
      <c r="M17" s="5">
        <f t="shared" si="0"/>
        <v>1494996.7827957037</v>
      </c>
      <c r="N17" s="33">
        <f t="shared" si="10"/>
        <v>19.310879253012512</v>
      </c>
      <c r="O17" s="4"/>
      <c r="Q17" s="27" t="s">
        <v>60</v>
      </c>
      <c r="R17" s="29">
        <f t="shared" si="1"/>
        <v>77417.333680571959</v>
      </c>
      <c r="S17" s="29">
        <f t="shared" si="2"/>
        <v>379199.8169684087</v>
      </c>
      <c r="T17" s="35">
        <f t="shared" si="3"/>
        <v>19.310879253012512</v>
      </c>
      <c r="U17" s="42">
        <v>0.85631920960893304</v>
      </c>
      <c r="V17" s="43">
        <f t="shared" si="15"/>
        <v>0.14368079039106696</v>
      </c>
      <c r="W17" s="29">
        <f t="shared" si="11"/>
        <v>324716.08755023981</v>
      </c>
      <c r="X17" s="29">
        <f t="shared" si="4"/>
        <v>1142063.4823109086</v>
      </c>
      <c r="Y17" s="35">
        <f t="shared" si="12"/>
        <v>14.752038439132034</v>
      </c>
      <c r="Z17" s="36">
        <f t="shared" si="13"/>
        <v>4.5588408138804777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468</v>
      </c>
      <c r="E18" s="51">
        <v>16</v>
      </c>
      <c r="F18" s="3">
        <f t="shared" si="5"/>
        <v>3.4188034188034191E-2</v>
      </c>
      <c r="G18" s="2">
        <v>0.5</v>
      </c>
      <c r="H18" s="3">
        <f t="shared" si="6"/>
        <v>0.15748031496062995</v>
      </c>
      <c r="I18" s="3">
        <f t="shared" si="7"/>
        <v>0.84251968503937003</v>
      </c>
      <c r="J18" s="5">
        <f t="shared" si="14"/>
        <v>74262.593106791523</v>
      </c>
      <c r="K18" s="5">
        <f t="shared" si="8"/>
        <v>11694.896552250635</v>
      </c>
      <c r="L18" s="5">
        <f t="shared" si="9"/>
        <v>342075.72415333102</v>
      </c>
      <c r="M18" s="5">
        <f t="shared" si="0"/>
        <v>1115796.9658272951</v>
      </c>
      <c r="N18" s="33">
        <f t="shared" si="10"/>
        <v>15.025020257813383</v>
      </c>
      <c r="O18" s="4"/>
      <c r="Q18" s="27" t="s">
        <v>62</v>
      </c>
      <c r="R18" s="29">
        <f t="shared" si="1"/>
        <v>74262.593106791523</v>
      </c>
      <c r="S18" s="29">
        <f t="shared" si="2"/>
        <v>342075.72415333102</v>
      </c>
      <c r="T18" s="35">
        <f t="shared" si="3"/>
        <v>15.025020257813383</v>
      </c>
      <c r="U18" s="42">
        <v>0.77613843304153718</v>
      </c>
      <c r="V18" s="43">
        <f t="shared" si="15"/>
        <v>0.22386156695846282</v>
      </c>
      <c r="W18" s="29">
        <f t="shared" si="11"/>
        <v>265498.11652591545</v>
      </c>
      <c r="X18" s="29">
        <f t="shared" si="4"/>
        <v>817347.39476066874</v>
      </c>
      <c r="Y18" s="35">
        <f t="shared" si="12"/>
        <v>11.00617902724326</v>
      </c>
      <c r="Z18" s="36">
        <f t="shared" si="13"/>
        <v>4.0188412305701231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289</v>
      </c>
      <c r="E19" s="51">
        <v>12</v>
      </c>
      <c r="F19" s="3">
        <f t="shared" si="5"/>
        <v>4.1522491349480967E-2</v>
      </c>
      <c r="G19" s="2">
        <v>0.5</v>
      </c>
      <c r="H19" s="3">
        <f t="shared" si="6"/>
        <v>0.18808777429467083</v>
      </c>
      <c r="I19" s="3">
        <f t="shared" si="7"/>
        <v>0.81191222570532917</v>
      </c>
      <c r="J19" s="5">
        <f t="shared" si="14"/>
        <v>62567.696554540882</v>
      </c>
      <c r="K19" s="5">
        <f t="shared" si="8"/>
        <v>11768.21878768794</v>
      </c>
      <c r="L19" s="5">
        <f t="shared" si="9"/>
        <v>283417.93580348458</v>
      </c>
      <c r="M19" s="5">
        <f t="shared" si="0"/>
        <v>773721.24167396396</v>
      </c>
      <c r="N19" s="33">
        <f t="shared" si="10"/>
        <v>12.366145539647659</v>
      </c>
      <c r="O19" s="4"/>
      <c r="Q19" s="27" t="s">
        <v>64</v>
      </c>
      <c r="R19" s="29">
        <f t="shared" si="1"/>
        <v>62567.696554540882</v>
      </c>
      <c r="S19" s="29">
        <f t="shared" si="2"/>
        <v>283417.93580348458</v>
      </c>
      <c r="T19" s="35">
        <f t="shared" si="3"/>
        <v>12.366145539647659</v>
      </c>
      <c r="U19" s="42">
        <v>0.73716277889453141</v>
      </c>
      <c r="V19" s="43">
        <f t="shared" si="15"/>
        <v>0.26283722110546859</v>
      </c>
      <c r="W19" s="29">
        <f t="shared" si="11"/>
        <v>208925.1531454486</v>
      </c>
      <c r="X19" s="29">
        <f t="shared" si="4"/>
        <v>551849.27823475329</v>
      </c>
      <c r="Y19" s="35">
        <f t="shared" si="12"/>
        <v>8.8200350759868673</v>
      </c>
      <c r="Z19" s="36">
        <f t="shared" si="13"/>
        <v>3.5461104636607921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181</v>
      </c>
      <c r="E20" s="51">
        <v>5</v>
      </c>
      <c r="F20" s="3">
        <f t="shared" si="5"/>
        <v>2.7624309392265192E-2</v>
      </c>
      <c r="G20" s="2">
        <v>0.5</v>
      </c>
      <c r="H20" s="3">
        <f t="shared" si="6"/>
        <v>0.12919896640826872</v>
      </c>
      <c r="I20" s="3">
        <f t="shared" si="7"/>
        <v>0.87080103359173133</v>
      </c>
      <c r="J20" s="5">
        <f t="shared" si="14"/>
        <v>50799.477766852942</v>
      </c>
      <c r="K20" s="5">
        <f t="shared" si="8"/>
        <v>6563.240021557227</v>
      </c>
      <c r="L20" s="5">
        <f t="shared" si="9"/>
        <v>237589.28878037166</v>
      </c>
      <c r="M20" s="5">
        <f t="shared" si="0"/>
        <v>490303.30587047938</v>
      </c>
      <c r="N20" s="33">
        <f t="shared" si="10"/>
        <v>9.6517391009559965</v>
      </c>
      <c r="O20" s="4"/>
      <c r="Q20" s="27" t="s">
        <v>66</v>
      </c>
      <c r="R20" s="29">
        <f t="shared" si="1"/>
        <v>50799.477766852942</v>
      </c>
      <c r="S20" s="29">
        <f t="shared" si="2"/>
        <v>237589.28878037166</v>
      </c>
      <c r="T20" s="35">
        <f t="shared" si="3"/>
        <v>9.6517391009559965</v>
      </c>
      <c r="U20" s="42">
        <v>0.7271372759570951</v>
      </c>
      <c r="V20" s="43">
        <f t="shared" si="15"/>
        <v>0.2728627240429049</v>
      </c>
      <c r="W20" s="29">
        <f t="shared" si="11"/>
        <v>172760.02824034306</v>
      </c>
      <c r="X20" s="29">
        <f t="shared" si="4"/>
        <v>342924.12508930475</v>
      </c>
      <c r="Y20" s="35">
        <f t="shared" si="12"/>
        <v>6.7505443001436802</v>
      </c>
      <c r="Z20" s="36">
        <f t="shared" si="13"/>
        <v>2.9011948008123163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78</v>
      </c>
      <c r="E21" s="51">
        <v>8</v>
      </c>
      <c r="F21" s="3">
        <f t="shared" si="5"/>
        <v>0.10256410256410256</v>
      </c>
      <c r="G21" s="2">
        <v>0.5</v>
      </c>
      <c r="H21" s="3">
        <f t="shared" si="6"/>
        <v>0.4081632653061224</v>
      </c>
      <c r="I21" s="3">
        <f t="shared" si="7"/>
        <v>0.59183673469387754</v>
      </c>
      <c r="J21" s="5">
        <f t="shared" si="14"/>
        <v>44236.237745295715</v>
      </c>
      <c r="K21" s="5">
        <f t="shared" si="8"/>
        <v>18055.60724297784</v>
      </c>
      <c r="L21" s="5">
        <f t="shared" si="9"/>
        <v>176042.17061903398</v>
      </c>
      <c r="M21" s="5">
        <f>L21+M22</f>
        <v>252714.01709010772</v>
      </c>
      <c r="N21" s="33">
        <f t="shared" si="10"/>
        <v>5.7128279883381925</v>
      </c>
      <c r="O21" s="4"/>
      <c r="Q21" s="27" t="s">
        <v>68</v>
      </c>
      <c r="R21" s="29">
        <f t="shared" si="1"/>
        <v>44236.237745295715</v>
      </c>
      <c r="S21" s="29">
        <f t="shared" si="2"/>
        <v>176042.17061903398</v>
      </c>
      <c r="T21" s="35">
        <f t="shared" si="3"/>
        <v>5.7128279883381925</v>
      </c>
      <c r="U21" s="42">
        <v>0.68635947845240242</v>
      </c>
      <c r="V21" s="43">
        <f t="shared" si="15"/>
        <v>0.31364052154759758</v>
      </c>
      <c r="W21" s="29">
        <f t="shared" si="11"/>
        <v>120828.212411709</v>
      </c>
      <c r="X21" s="29">
        <f>X22+W21</f>
        <v>170164.09684896166</v>
      </c>
      <c r="Y21" s="35">
        <f t="shared" si="12"/>
        <v>3.8467126844903916</v>
      </c>
      <c r="Z21" s="36">
        <f t="shared" si="13"/>
        <v>1.8661153038478009</v>
      </c>
    </row>
    <row r="22" spans="1:26" s="2" customFormat="1" x14ac:dyDescent="0.25">
      <c r="A22" s="12">
        <v>19</v>
      </c>
      <c r="B22" s="13" t="s">
        <v>69</v>
      </c>
      <c r="C22" s="12"/>
      <c r="D22">
        <v>41</v>
      </c>
      <c r="E22" s="51">
        <v>14</v>
      </c>
      <c r="F22" s="17">
        <f t="shared" si="5"/>
        <v>0.34146341463414637</v>
      </c>
      <c r="G22" s="12"/>
      <c r="H22" s="17">
        <v>1</v>
      </c>
      <c r="I22" s="17">
        <f t="shared" si="7"/>
        <v>0</v>
      </c>
      <c r="J22" s="21">
        <f t="shared" si="14"/>
        <v>26180.630502317872</v>
      </c>
      <c r="K22" s="21">
        <f t="shared" si="8"/>
        <v>26180.630502317872</v>
      </c>
      <c r="L22" s="21">
        <f>K22/F22</f>
        <v>76671.846471073761</v>
      </c>
      <c r="M22" s="21">
        <f>L22</f>
        <v>76671.846471073761</v>
      </c>
      <c r="N22" s="34">
        <f t="shared" si="10"/>
        <v>2.9285714285714284</v>
      </c>
      <c r="O22" s="4"/>
      <c r="Q22" s="30" t="s">
        <v>69</v>
      </c>
      <c r="R22" s="31">
        <f t="shared" si="1"/>
        <v>26180.630502317872</v>
      </c>
      <c r="S22" s="31">
        <f t="shared" si="2"/>
        <v>76671.846471073761</v>
      </c>
      <c r="T22" s="38">
        <f t="shared" si="3"/>
        <v>2.9285714285714284</v>
      </c>
      <c r="U22" s="44">
        <v>0.64346806172022719</v>
      </c>
      <c r="V22" s="45">
        <f t="shared" si="15"/>
        <v>0.35653193827977281</v>
      </c>
      <c r="W22" s="31">
        <f t="shared" si="11"/>
        <v>49335.884437252673</v>
      </c>
      <c r="X22" s="31">
        <f>W22</f>
        <v>49335.884437252673</v>
      </c>
      <c r="Y22" s="38">
        <f t="shared" si="12"/>
        <v>1.8844421807520937</v>
      </c>
      <c r="Z22" s="37">
        <f t="shared" si="13"/>
        <v>1.0441292478193347</v>
      </c>
    </row>
    <row r="23" spans="1:26" s="2" customFormat="1" ht="13.2" x14ac:dyDescent="0.25">
      <c r="B23" s="2" t="s">
        <v>70</v>
      </c>
      <c r="D23" s="25">
        <f>SUM(D4:D22)</f>
        <v>12841</v>
      </c>
      <c r="E23" s="25">
        <f>SUM(E4:E22)</f>
        <v>110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>
        <v>98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8259310.8508356437</v>
      </c>
      <c r="N29" s="32">
        <f>M29/J29</f>
        <v>82.593108508356437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82.593108508356437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7243641.1840953268</v>
      </c>
      <c r="Y29" s="40">
        <f>X29/R29</f>
        <v>72.436411840953269</v>
      </c>
      <c r="Z29" s="36">
        <f>T29-Y29</f>
        <v>10.156696667403168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520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8159310.8508356437</v>
      </c>
      <c r="N30" s="33">
        <f t="shared" ref="N30:N47" si="26">M30/J30</f>
        <v>81.593108508356437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81.593108508356437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7147776.5100923628</v>
      </c>
      <c r="Y30" s="35">
        <f t="shared" ref="Y30:Y47" si="28">X30/R30</f>
        <v>71.477765100923634</v>
      </c>
      <c r="Z30" s="36">
        <f t="shared" ref="Z30:Z47" si="29">T30-Y30</f>
        <v>10.115343407432803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719</v>
      </c>
      <c r="E31" s="51">
        <v>1</v>
      </c>
      <c r="F31" s="3">
        <f t="shared" si="21"/>
        <v>1.3908205841446453E-3</v>
      </c>
      <c r="G31" s="2">
        <v>0.5</v>
      </c>
      <c r="H31" s="3">
        <f t="shared" si="22"/>
        <v>6.9300069300069289E-3</v>
      </c>
      <c r="I31" s="3">
        <f t="shared" si="23"/>
        <v>0.99306999306999311</v>
      </c>
      <c r="J31" s="5">
        <f t="shared" ref="J31:J47" si="30">I30*J30</f>
        <v>100000</v>
      </c>
      <c r="K31" s="5">
        <f t="shared" si="24"/>
        <v>693.00069300069288</v>
      </c>
      <c r="L31" s="5">
        <f t="shared" si="25"/>
        <v>498267.49826749822</v>
      </c>
      <c r="M31" s="5">
        <f t="shared" si="16"/>
        <v>7759310.8508356437</v>
      </c>
      <c r="N31" s="33">
        <f t="shared" si="26"/>
        <v>77.593108508356437</v>
      </c>
      <c r="O31" s="4"/>
      <c r="Q31" s="27" t="s">
        <v>38</v>
      </c>
      <c r="R31" s="29">
        <f t="shared" si="17"/>
        <v>100000</v>
      </c>
      <c r="S31" s="29">
        <f t="shared" si="18"/>
        <v>498267.49826749822</v>
      </c>
      <c r="T31" s="35">
        <f t="shared" si="19"/>
        <v>77.593108508356437</v>
      </c>
      <c r="U31" s="42">
        <v>0.95864674002964168</v>
      </c>
      <c r="V31" s="43">
        <f>1-U31</f>
        <v>4.1353259970358325E-2</v>
      </c>
      <c r="W31" s="29">
        <f t="shared" si="27"/>
        <v>477662.51287686231</v>
      </c>
      <c r="X31" s="29">
        <f t="shared" si="20"/>
        <v>6764317.8140805056</v>
      </c>
      <c r="Y31" s="35">
        <f t="shared" si="28"/>
        <v>67.643178140805063</v>
      </c>
      <c r="Z31" s="36">
        <f t="shared" si="29"/>
        <v>9.9499303675513744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750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99306.999306999307</v>
      </c>
      <c r="K32" s="5">
        <f t="shared" si="24"/>
        <v>0</v>
      </c>
      <c r="L32" s="5">
        <f t="shared" si="25"/>
        <v>496534.99653499655</v>
      </c>
      <c r="M32" s="5">
        <f t="shared" si="16"/>
        <v>7261043.3525681458</v>
      </c>
      <c r="N32" s="33">
        <f t="shared" si="26"/>
        <v>73.117135783362414</v>
      </c>
      <c r="O32" s="4"/>
      <c r="Q32" s="27" t="s">
        <v>40</v>
      </c>
      <c r="R32" s="29">
        <f t="shared" si="17"/>
        <v>99306.999306999307</v>
      </c>
      <c r="S32" s="29">
        <f t="shared" si="18"/>
        <v>496534.99653499655</v>
      </c>
      <c r="T32" s="35">
        <f t="shared" si="19"/>
        <v>73.117135783362414</v>
      </c>
      <c r="U32" s="42">
        <v>0.95864674002964168</v>
      </c>
      <c r="V32" s="43">
        <f>1-U32</f>
        <v>4.1353259970358325E-2</v>
      </c>
      <c r="W32" s="29">
        <f t="shared" si="27"/>
        <v>476001.65573890385</v>
      </c>
      <c r="X32" s="29">
        <f t="shared" si="20"/>
        <v>6286655.301203643</v>
      </c>
      <c r="Y32" s="35">
        <f t="shared" si="28"/>
        <v>63.305258894883856</v>
      </c>
      <c r="Z32" s="36">
        <f t="shared" si="29"/>
        <v>9.8118768884785581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757</v>
      </c>
      <c r="E33" s="51">
        <v>1</v>
      </c>
      <c r="F33" s="3">
        <f t="shared" si="21"/>
        <v>1.321003963011889E-3</v>
      </c>
      <c r="G33" s="2">
        <v>0.5</v>
      </c>
      <c r="H33" s="3">
        <f t="shared" si="22"/>
        <v>6.5832784726793953E-3</v>
      </c>
      <c r="I33" s="3">
        <f t="shared" si="23"/>
        <v>0.99341672152732063</v>
      </c>
      <c r="J33" s="5">
        <f t="shared" si="30"/>
        <v>99306.999306999307</v>
      </c>
      <c r="K33" s="5">
        <f t="shared" si="24"/>
        <v>653.76563072415615</v>
      </c>
      <c r="L33" s="5">
        <f t="shared" si="25"/>
        <v>494900.5824581862</v>
      </c>
      <c r="M33" s="5">
        <f t="shared" si="16"/>
        <v>6764508.3560331492</v>
      </c>
      <c r="N33" s="33">
        <f t="shared" si="26"/>
        <v>68.117135783362414</v>
      </c>
      <c r="O33" s="4"/>
      <c r="Q33" s="27" t="s">
        <v>42</v>
      </c>
      <c r="R33" s="29">
        <f t="shared" si="17"/>
        <v>99306.999306999307</v>
      </c>
      <c r="S33" s="29">
        <f t="shared" si="18"/>
        <v>494900.5824581862</v>
      </c>
      <c r="T33" s="35">
        <f t="shared" si="19"/>
        <v>68.117135783362414</v>
      </c>
      <c r="U33" s="42">
        <v>0.95864674002964168</v>
      </c>
      <c r="V33" s="43">
        <f>1-U33</f>
        <v>4.1353259970358325E-2</v>
      </c>
      <c r="W33" s="29">
        <f t="shared" si="27"/>
        <v>474434.83001231105</v>
      </c>
      <c r="X33" s="29">
        <f t="shared" si="20"/>
        <v>5810653.6454647388</v>
      </c>
      <c r="Y33" s="35">
        <f t="shared" si="28"/>
        <v>58.512025194735649</v>
      </c>
      <c r="Z33" s="36">
        <f t="shared" si="29"/>
        <v>9.6051105886267649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1001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98653.233676275151</v>
      </c>
      <c r="K34" s="5">
        <f t="shared" si="24"/>
        <v>0</v>
      </c>
      <c r="L34" s="5">
        <f t="shared" si="25"/>
        <v>493266.16838137573</v>
      </c>
      <c r="M34" s="5">
        <f t="shared" si="16"/>
        <v>6269607.7735749632</v>
      </c>
      <c r="N34" s="33">
        <f t="shared" si="26"/>
        <v>63.551974324007631</v>
      </c>
      <c r="O34" s="4"/>
      <c r="Q34" s="27" t="s">
        <v>44</v>
      </c>
      <c r="R34" s="29">
        <f t="shared" si="17"/>
        <v>98653.233676275151</v>
      </c>
      <c r="S34" s="29">
        <f t="shared" si="18"/>
        <v>493266.16838137573</v>
      </c>
      <c r="T34" s="35">
        <f t="shared" si="19"/>
        <v>63.551974324007631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478063.81224081607</v>
      </c>
      <c r="X34" s="29">
        <f t="shared" si="20"/>
        <v>5336218.8154524276</v>
      </c>
      <c r="Y34" s="35">
        <f t="shared" si="28"/>
        <v>54.09066298792515</v>
      </c>
      <c r="Z34" s="36">
        <f t="shared" si="29"/>
        <v>9.4613113360824812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953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98653.233676275151</v>
      </c>
      <c r="K35" s="5">
        <f t="shared" si="24"/>
        <v>0</v>
      </c>
      <c r="L35" s="5">
        <f t="shared" si="25"/>
        <v>493266.16838137573</v>
      </c>
      <c r="M35" s="5">
        <f t="shared" si="16"/>
        <v>5776341.605193587</v>
      </c>
      <c r="N35" s="33">
        <f t="shared" si="26"/>
        <v>58.551974324007624</v>
      </c>
      <c r="O35" s="4"/>
      <c r="Q35" s="27" t="s">
        <v>46</v>
      </c>
      <c r="R35" s="29">
        <f t="shared" si="17"/>
        <v>98653.233676275151</v>
      </c>
      <c r="S35" s="29">
        <f t="shared" si="18"/>
        <v>493266.16838137573</v>
      </c>
      <c r="T35" s="35">
        <f t="shared" si="19"/>
        <v>58.551974324007624</v>
      </c>
      <c r="U35" s="42">
        <v>0.96192878092594225</v>
      </c>
      <c r="V35" s="43">
        <f t="shared" si="31"/>
        <v>3.8071219074057749E-2</v>
      </c>
      <c r="W35" s="29">
        <f t="shared" si="27"/>
        <v>474486.92402310733</v>
      </c>
      <c r="X35" s="29">
        <f t="shared" si="20"/>
        <v>4858155.0032116119</v>
      </c>
      <c r="Y35" s="35">
        <f t="shared" si="28"/>
        <v>49.244761901605422</v>
      </c>
      <c r="Z35" s="36">
        <f t="shared" si="29"/>
        <v>9.3072124224022019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899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98653.233676275151</v>
      </c>
      <c r="K36" s="5">
        <f t="shared" si="24"/>
        <v>0</v>
      </c>
      <c r="L36" s="5">
        <f t="shared" si="25"/>
        <v>493266.16838137573</v>
      </c>
      <c r="M36" s="5">
        <f t="shared" si="16"/>
        <v>5283075.4368122108</v>
      </c>
      <c r="N36" s="33">
        <f t="shared" si="26"/>
        <v>53.551974324007624</v>
      </c>
      <c r="O36" s="4"/>
      <c r="Q36" s="27" t="s">
        <v>48</v>
      </c>
      <c r="R36" s="29">
        <f t="shared" si="17"/>
        <v>98653.233676275151</v>
      </c>
      <c r="S36" s="29">
        <f t="shared" si="18"/>
        <v>493266.16838137573</v>
      </c>
      <c r="T36" s="35">
        <f t="shared" si="19"/>
        <v>53.551974324007624</v>
      </c>
      <c r="U36" s="42">
        <v>0.95558309086652893</v>
      </c>
      <c r="V36" s="43">
        <f t="shared" si="31"/>
        <v>4.4416909133471072E-2</v>
      </c>
      <c r="W36" s="29">
        <f t="shared" si="27"/>
        <v>471356.80980176473</v>
      </c>
      <c r="X36" s="29">
        <f t="shared" si="20"/>
        <v>4383668.0791885043</v>
      </c>
      <c r="Y36" s="35">
        <f t="shared" si="28"/>
        <v>44.435117996975713</v>
      </c>
      <c r="Z36" s="36">
        <f t="shared" si="29"/>
        <v>9.1168563270319112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971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98653.233676275151</v>
      </c>
      <c r="K37" s="5">
        <f t="shared" si="24"/>
        <v>0</v>
      </c>
      <c r="L37" s="5">
        <f t="shared" si="25"/>
        <v>493266.16838137573</v>
      </c>
      <c r="M37" s="5">
        <f t="shared" si="16"/>
        <v>4789809.2684308346</v>
      </c>
      <c r="N37" s="33">
        <f t="shared" si="26"/>
        <v>48.551974324007617</v>
      </c>
      <c r="O37" s="4"/>
      <c r="Q37" s="27" t="s">
        <v>50</v>
      </c>
      <c r="R37" s="29">
        <f t="shared" si="17"/>
        <v>98653.233676275151</v>
      </c>
      <c r="S37" s="29">
        <f t="shared" si="18"/>
        <v>493266.16838137573</v>
      </c>
      <c r="T37" s="35">
        <f t="shared" si="19"/>
        <v>48.551974324007617</v>
      </c>
      <c r="U37" s="42">
        <v>0.95343645724036619</v>
      </c>
      <c r="V37" s="43">
        <f t="shared" si="31"/>
        <v>4.6563542759633814E-2</v>
      </c>
      <c r="W37" s="29">
        <f t="shared" si="27"/>
        <v>470297.94805806881</v>
      </c>
      <c r="X37" s="29">
        <f t="shared" si="20"/>
        <v>3912311.2693867399</v>
      </c>
      <c r="Y37" s="35">
        <f t="shared" si="28"/>
        <v>39.65720254264307</v>
      </c>
      <c r="Z37" s="36">
        <f t="shared" si="29"/>
        <v>8.8947717813645468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1058</v>
      </c>
      <c r="E38" s="51">
        <v>2</v>
      </c>
      <c r="F38" s="3">
        <f t="shared" si="21"/>
        <v>1.890359168241966E-3</v>
      </c>
      <c r="G38" s="2">
        <v>0.5</v>
      </c>
      <c r="H38" s="3">
        <f t="shared" si="22"/>
        <v>9.4073377234242719E-3</v>
      </c>
      <c r="I38" s="3">
        <f t="shared" si="23"/>
        <v>0.99059266227657572</v>
      </c>
      <c r="J38" s="5">
        <f t="shared" si="30"/>
        <v>98653.233676275151</v>
      </c>
      <c r="K38" s="5">
        <f t="shared" si="24"/>
        <v>928.06428670061302</v>
      </c>
      <c r="L38" s="5">
        <f t="shared" si="25"/>
        <v>490946.00766462425</v>
      </c>
      <c r="M38" s="5">
        <f t="shared" si="16"/>
        <v>4296543.1000494594</v>
      </c>
      <c r="N38" s="33">
        <f t="shared" si="26"/>
        <v>43.551974324007624</v>
      </c>
      <c r="O38" s="4"/>
      <c r="Q38" s="27" t="s">
        <v>52</v>
      </c>
      <c r="R38" s="29">
        <f t="shared" si="17"/>
        <v>98653.233676275151</v>
      </c>
      <c r="S38" s="29">
        <f t="shared" si="18"/>
        <v>490946.00766462425</v>
      </c>
      <c r="T38" s="35">
        <f t="shared" si="19"/>
        <v>43.551974324007624</v>
      </c>
      <c r="U38" s="42">
        <v>0.93748024841036759</v>
      </c>
      <c r="V38" s="43">
        <f t="shared" si="31"/>
        <v>6.2519751589632411E-2</v>
      </c>
      <c r="W38" s="29">
        <f t="shared" si="27"/>
        <v>460252.18522151018</v>
      </c>
      <c r="X38" s="29">
        <f t="shared" si="20"/>
        <v>3442013.3213286712</v>
      </c>
      <c r="Y38" s="35">
        <f t="shared" si="28"/>
        <v>34.89002025644124</v>
      </c>
      <c r="Z38" s="36">
        <f t="shared" si="29"/>
        <v>8.6619540675663842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1166</v>
      </c>
      <c r="E39" s="51">
        <v>1</v>
      </c>
      <c r="F39" s="3">
        <f t="shared" si="21"/>
        <v>8.576329331046312E-4</v>
      </c>
      <c r="G39" s="2">
        <v>0.5</v>
      </c>
      <c r="H39" s="3">
        <f t="shared" si="22"/>
        <v>4.2789901583226361E-3</v>
      </c>
      <c r="I39" s="3">
        <f t="shared" si="23"/>
        <v>0.99572100984167733</v>
      </c>
      <c r="J39" s="5">
        <f t="shared" si="30"/>
        <v>97725.169389574541</v>
      </c>
      <c r="K39" s="5">
        <f t="shared" si="24"/>
        <v>418.16503803840197</v>
      </c>
      <c r="L39" s="5">
        <f t="shared" si="25"/>
        <v>487580.43435277662</v>
      </c>
      <c r="M39" s="5">
        <f t="shared" si="16"/>
        <v>3805597.0923848348</v>
      </c>
      <c r="N39" s="33">
        <f t="shared" si="26"/>
        <v>38.941831630028581</v>
      </c>
      <c r="O39" s="4"/>
      <c r="Q39" s="27" t="s">
        <v>54</v>
      </c>
      <c r="R39" s="29">
        <f t="shared" si="17"/>
        <v>97725.169389574541</v>
      </c>
      <c r="S39" s="29">
        <f t="shared" si="18"/>
        <v>487580.43435277662</v>
      </c>
      <c r="T39" s="35">
        <f t="shared" si="19"/>
        <v>38.941831630028581</v>
      </c>
      <c r="U39" s="42">
        <v>0.91788799906018037</v>
      </c>
      <c r="V39" s="43">
        <f t="shared" si="31"/>
        <v>8.2112000939819629E-2</v>
      </c>
      <c r="W39" s="29">
        <f t="shared" si="27"/>
        <v>447544.22926896374</v>
      </c>
      <c r="X39" s="29">
        <f t="shared" si="20"/>
        <v>2981761.1361071612</v>
      </c>
      <c r="Y39" s="35">
        <f t="shared" si="28"/>
        <v>30.51170087227559</v>
      </c>
      <c r="Z39" s="36">
        <f t="shared" si="29"/>
        <v>8.4301307577529911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1092</v>
      </c>
      <c r="E40" s="51">
        <v>1</v>
      </c>
      <c r="F40" s="3">
        <f t="shared" si="21"/>
        <v>9.1575091575091575E-4</v>
      </c>
      <c r="G40" s="2">
        <v>0.5</v>
      </c>
      <c r="H40" s="3">
        <f t="shared" si="22"/>
        <v>4.5682960255824584E-3</v>
      </c>
      <c r="I40" s="3">
        <f t="shared" si="23"/>
        <v>0.99543170397441749</v>
      </c>
      <c r="J40" s="5">
        <f t="shared" si="30"/>
        <v>97307.004351536132</v>
      </c>
      <c r="K40" s="5">
        <f t="shared" si="24"/>
        <v>444.52720124045749</v>
      </c>
      <c r="L40" s="5">
        <f t="shared" si="25"/>
        <v>485423.70375457947</v>
      </c>
      <c r="M40" s="5">
        <f t="shared" si="16"/>
        <v>3318016.6580320583</v>
      </c>
      <c r="N40" s="33">
        <f t="shared" si="26"/>
        <v>34.098435977385819</v>
      </c>
      <c r="O40" s="4"/>
      <c r="Q40" s="27" t="s">
        <v>56</v>
      </c>
      <c r="R40" s="29">
        <f t="shared" si="17"/>
        <v>97307.004351536132</v>
      </c>
      <c r="S40" s="29">
        <f t="shared" si="18"/>
        <v>485423.70375457947</v>
      </c>
      <c r="T40" s="35">
        <f t="shared" si="19"/>
        <v>34.098435977385819</v>
      </c>
      <c r="U40" s="42">
        <v>0.89571782863194893</v>
      </c>
      <c r="V40" s="43">
        <f t="shared" si="31"/>
        <v>0.10428217136805107</v>
      </c>
      <c r="W40" s="29">
        <f t="shared" si="27"/>
        <v>434802.66589353036</v>
      </c>
      <c r="X40" s="29">
        <f t="shared" si="20"/>
        <v>2534216.9068381973</v>
      </c>
      <c r="Y40" s="35">
        <f t="shared" si="28"/>
        <v>26.043519926715234</v>
      </c>
      <c r="Z40" s="36">
        <f t="shared" si="29"/>
        <v>8.0549160506705846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818</v>
      </c>
      <c r="E41" s="51">
        <v>3</v>
      </c>
      <c r="F41" s="3">
        <f t="shared" si="21"/>
        <v>3.667481662591687E-3</v>
      </c>
      <c r="G41" s="2">
        <v>0.5</v>
      </c>
      <c r="H41" s="3">
        <f t="shared" si="22"/>
        <v>1.8170805572380377E-2</v>
      </c>
      <c r="I41" s="3">
        <f t="shared" si="23"/>
        <v>0.98182919442761962</v>
      </c>
      <c r="J41" s="5">
        <f t="shared" si="30"/>
        <v>96862.477150295672</v>
      </c>
      <c r="K41" s="5">
        <f t="shared" si="24"/>
        <v>1760.0692395571596</v>
      </c>
      <c r="L41" s="5">
        <f t="shared" si="25"/>
        <v>479912.21265258553</v>
      </c>
      <c r="M41" s="5">
        <f t="shared" si="16"/>
        <v>2832592.9542774786</v>
      </c>
      <c r="N41" s="33">
        <f t="shared" si="26"/>
        <v>29.243449451352713</v>
      </c>
      <c r="O41" s="4"/>
      <c r="Q41" s="27" t="s">
        <v>58</v>
      </c>
      <c r="R41" s="29">
        <f t="shared" si="17"/>
        <v>96862.477150295672</v>
      </c>
      <c r="S41" s="29">
        <f t="shared" si="18"/>
        <v>479912.21265258553</v>
      </c>
      <c r="T41" s="35">
        <f t="shared" si="19"/>
        <v>29.243449451352713</v>
      </c>
      <c r="U41" s="42">
        <v>0.86473435856680392</v>
      </c>
      <c r="V41" s="43">
        <f t="shared" si="31"/>
        <v>0.13526564143319608</v>
      </c>
      <c r="W41" s="29">
        <f t="shared" si="27"/>
        <v>414996.57937650912</v>
      </c>
      <c r="X41" s="29">
        <f t="shared" si="20"/>
        <v>2099414.2409446668</v>
      </c>
      <c r="Y41" s="35">
        <f t="shared" si="28"/>
        <v>21.674174589682774</v>
      </c>
      <c r="Z41" s="36">
        <f t="shared" si="29"/>
        <v>7.569274861669939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639</v>
      </c>
      <c r="E42" s="51">
        <v>8</v>
      </c>
      <c r="F42" s="3">
        <f t="shared" si="21"/>
        <v>1.2519561815336464E-2</v>
      </c>
      <c r="G42" s="2">
        <v>0.5</v>
      </c>
      <c r="H42" s="3">
        <f t="shared" si="22"/>
        <v>6.0698027314112293E-2</v>
      </c>
      <c r="I42" s="3">
        <f t="shared" si="23"/>
        <v>0.93930197268588767</v>
      </c>
      <c r="J42" s="5">
        <f t="shared" si="30"/>
        <v>95102.407910738519</v>
      </c>
      <c r="K42" s="5">
        <f t="shared" si="24"/>
        <v>5772.5285530038554</v>
      </c>
      <c r="L42" s="5">
        <f t="shared" si="25"/>
        <v>461080.71817118296</v>
      </c>
      <c r="M42" s="5">
        <f t="shared" si="16"/>
        <v>2352680.7416248932</v>
      </c>
      <c r="N42" s="33">
        <f t="shared" si="26"/>
        <v>24.738392994560964</v>
      </c>
      <c r="O42" s="4"/>
      <c r="Q42" s="27" t="s">
        <v>60</v>
      </c>
      <c r="R42" s="29">
        <f t="shared" si="17"/>
        <v>95102.407910738519</v>
      </c>
      <c r="S42" s="29">
        <f t="shared" si="18"/>
        <v>461080.71817118296</v>
      </c>
      <c r="T42" s="35">
        <f t="shared" si="19"/>
        <v>24.738392994560964</v>
      </c>
      <c r="U42" s="42">
        <v>0.81758889711164551</v>
      </c>
      <c r="V42" s="43">
        <f t="shared" si="31"/>
        <v>0.18241110288835449</v>
      </c>
      <c r="W42" s="29">
        <f t="shared" si="27"/>
        <v>376974.47584902291</v>
      </c>
      <c r="X42" s="29">
        <f t="shared" si="20"/>
        <v>1684417.6615681576</v>
      </c>
      <c r="Y42" s="35">
        <f t="shared" si="28"/>
        <v>17.711619490740162</v>
      </c>
      <c r="Z42" s="36">
        <f t="shared" si="29"/>
        <v>7.0267735038208023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504</v>
      </c>
      <c r="E43" s="51">
        <v>8</v>
      </c>
      <c r="F43" s="3">
        <f t="shared" si="21"/>
        <v>1.5873015873015872E-2</v>
      </c>
      <c r="G43" s="2">
        <v>0.5</v>
      </c>
      <c r="H43" s="3">
        <f t="shared" si="22"/>
        <v>7.6335877862595408E-2</v>
      </c>
      <c r="I43" s="3">
        <f t="shared" si="23"/>
        <v>0.92366412213740456</v>
      </c>
      <c r="J43" s="5">
        <f t="shared" si="30"/>
        <v>89329.879357734666</v>
      </c>
      <c r="K43" s="5">
        <f t="shared" si="24"/>
        <v>6819.0747601324165</v>
      </c>
      <c r="L43" s="5">
        <f t="shared" si="25"/>
        <v>429601.70988834224</v>
      </c>
      <c r="M43" s="5">
        <f t="shared" si="16"/>
        <v>1891600.0234537101</v>
      </c>
      <c r="N43" s="33">
        <f t="shared" si="26"/>
        <v>21.175445853660218</v>
      </c>
      <c r="O43" s="4"/>
      <c r="Q43" s="27" t="s">
        <v>62</v>
      </c>
      <c r="R43" s="29">
        <f t="shared" si="17"/>
        <v>89329.879357734666</v>
      </c>
      <c r="S43" s="29">
        <f t="shared" si="18"/>
        <v>429601.70988834224</v>
      </c>
      <c r="T43" s="35">
        <f t="shared" si="19"/>
        <v>21.175445853660218</v>
      </c>
      <c r="U43" s="42">
        <v>0.77888026534586052</v>
      </c>
      <c r="V43" s="43">
        <f t="shared" si="31"/>
        <v>0.22111973465413948</v>
      </c>
      <c r="W43" s="29">
        <f t="shared" si="27"/>
        <v>334608.29379086738</v>
      </c>
      <c r="X43" s="29">
        <f t="shared" si="20"/>
        <v>1307443.1857191348</v>
      </c>
      <c r="Y43" s="35">
        <f t="shared" si="28"/>
        <v>14.636123938814311</v>
      </c>
      <c r="Z43" s="36">
        <f t="shared" si="29"/>
        <v>6.5393219148459067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356</v>
      </c>
      <c r="E44" s="51">
        <v>5</v>
      </c>
      <c r="F44" s="3">
        <f t="shared" si="21"/>
        <v>1.4044943820224719E-2</v>
      </c>
      <c r="G44" s="2">
        <v>0.5</v>
      </c>
      <c r="H44" s="3">
        <f t="shared" si="22"/>
        <v>6.7842605156038002E-2</v>
      </c>
      <c r="I44" s="3">
        <f t="shared" si="23"/>
        <v>0.93215739484396198</v>
      </c>
      <c r="J44" s="5">
        <f t="shared" si="30"/>
        <v>82510.80459760224</v>
      </c>
      <c r="K44" s="5">
        <f t="shared" si="24"/>
        <v>5597.7479374221339</v>
      </c>
      <c r="L44" s="5">
        <f t="shared" si="25"/>
        <v>398559.65314445586</v>
      </c>
      <c r="M44" s="5">
        <f t="shared" si="16"/>
        <v>1461998.3135653678</v>
      </c>
      <c r="N44" s="33">
        <f t="shared" si="26"/>
        <v>17.718871130822222</v>
      </c>
      <c r="O44" s="4"/>
      <c r="Q44" s="27" t="s">
        <v>64</v>
      </c>
      <c r="R44" s="29">
        <f t="shared" si="17"/>
        <v>82510.80459760224</v>
      </c>
      <c r="S44" s="29">
        <f t="shared" si="18"/>
        <v>398559.65314445586</v>
      </c>
      <c r="T44" s="35">
        <f t="shared" si="19"/>
        <v>17.718871130822222</v>
      </c>
      <c r="U44" s="42">
        <v>0.71980976748499381</v>
      </c>
      <c r="V44" s="43">
        <f t="shared" si="31"/>
        <v>0.28019023251500619</v>
      </c>
      <c r="W44" s="29">
        <f t="shared" si="27"/>
        <v>286887.13125881058</v>
      </c>
      <c r="X44" s="29">
        <f t="shared" si="20"/>
        <v>972834.89192826743</v>
      </c>
      <c r="Y44" s="35">
        <f t="shared" si="28"/>
        <v>11.790393957163495</v>
      </c>
      <c r="Z44" s="36">
        <f t="shared" si="29"/>
        <v>5.9284771736587274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258</v>
      </c>
      <c r="E45" s="51">
        <v>12</v>
      </c>
      <c r="F45" s="3">
        <f t="shared" si="21"/>
        <v>4.6511627906976744E-2</v>
      </c>
      <c r="G45" s="2">
        <v>0.5</v>
      </c>
      <c r="H45" s="3">
        <f t="shared" si="22"/>
        <v>0.20833333333333334</v>
      </c>
      <c r="I45" s="3">
        <f t="shared" si="23"/>
        <v>0.79166666666666663</v>
      </c>
      <c r="J45" s="5">
        <f t="shared" si="30"/>
        <v>76913.056660180111</v>
      </c>
      <c r="K45" s="5">
        <f t="shared" si="24"/>
        <v>16023.553470870856</v>
      </c>
      <c r="L45" s="5">
        <f t="shared" si="25"/>
        <v>344506.39962372341</v>
      </c>
      <c r="M45" s="5">
        <f t="shared" si="16"/>
        <v>1063438.6604209121</v>
      </c>
      <c r="N45" s="33">
        <f t="shared" si="26"/>
        <v>13.826503673094583</v>
      </c>
      <c r="O45" s="4"/>
      <c r="Q45" s="27" t="s">
        <v>66</v>
      </c>
      <c r="R45" s="29">
        <f t="shared" si="17"/>
        <v>76913.056660180111</v>
      </c>
      <c r="S45" s="29">
        <f t="shared" si="18"/>
        <v>344506.39962372341</v>
      </c>
      <c r="T45" s="35">
        <f t="shared" si="19"/>
        <v>13.826503673094583</v>
      </c>
      <c r="U45" s="42">
        <v>0.68480776711742686</v>
      </c>
      <c r="V45" s="43">
        <f t="shared" si="31"/>
        <v>0.31519223288257314</v>
      </c>
      <c r="W45" s="29">
        <f t="shared" si="27"/>
        <v>235920.65828398598</v>
      </c>
      <c r="X45" s="29">
        <f t="shared" si="20"/>
        <v>685947.76066945679</v>
      </c>
      <c r="Y45" s="35">
        <f t="shared" si="28"/>
        <v>8.9184826407320479</v>
      </c>
      <c r="Z45" s="36">
        <f t="shared" si="29"/>
        <v>4.9080210323625355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149</v>
      </c>
      <c r="E46" s="51">
        <v>13</v>
      </c>
      <c r="F46" s="3">
        <f t="shared" si="21"/>
        <v>8.7248322147651006E-2</v>
      </c>
      <c r="G46" s="2">
        <v>0.5</v>
      </c>
      <c r="H46" s="3">
        <f t="shared" si="22"/>
        <v>0.35812672176308541</v>
      </c>
      <c r="I46" s="3">
        <f t="shared" si="23"/>
        <v>0.64187327823691454</v>
      </c>
      <c r="J46" s="5">
        <f t="shared" si="30"/>
        <v>60889.503189309253</v>
      </c>
      <c r="K46" s="5">
        <f t="shared" si="24"/>
        <v>21806.158166970257</v>
      </c>
      <c r="L46" s="5">
        <f t="shared" si="25"/>
        <v>249932.12052912061</v>
      </c>
      <c r="M46" s="5">
        <f>L46+M47</f>
        <v>718932.26079718862</v>
      </c>
      <c r="N46" s="33">
        <f t="shared" si="26"/>
        <v>11.807162534435262</v>
      </c>
      <c r="O46" s="4"/>
      <c r="Q46" s="27" t="s">
        <v>68</v>
      </c>
      <c r="R46" s="29">
        <f t="shared" si="17"/>
        <v>60889.503189309253</v>
      </c>
      <c r="S46" s="29">
        <f t="shared" si="18"/>
        <v>249932.12052912061</v>
      </c>
      <c r="T46" s="35">
        <f t="shared" si="19"/>
        <v>11.807162534435262</v>
      </c>
      <c r="U46" s="42">
        <v>0.65629805890441617</v>
      </c>
      <c r="V46" s="43">
        <f t="shared" si="31"/>
        <v>0.34370194109558383</v>
      </c>
      <c r="W46" s="29">
        <f t="shared" si="27"/>
        <v>164029.96556112645</v>
      </c>
      <c r="X46" s="29">
        <f>X47+W46</f>
        <v>450027.10238547076</v>
      </c>
      <c r="Y46" s="35">
        <f t="shared" si="28"/>
        <v>7.3908814953918824</v>
      </c>
      <c r="Z46" s="36">
        <f t="shared" si="29"/>
        <v>4.4162810390433798</v>
      </c>
    </row>
    <row r="47" spans="1:26" s="2" customFormat="1" x14ac:dyDescent="0.25">
      <c r="A47" s="12">
        <v>19</v>
      </c>
      <c r="B47" s="13" t="s">
        <v>69</v>
      </c>
      <c r="C47" s="12"/>
      <c r="D47">
        <v>72</v>
      </c>
      <c r="E47" s="51">
        <v>6</v>
      </c>
      <c r="F47" s="17">
        <f t="shared" si="21"/>
        <v>8.3333333333333329E-2</v>
      </c>
      <c r="G47" s="12"/>
      <c r="H47" s="17">
        <v>1</v>
      </c>
      <c r="I47" s="17">
        <f t="shared" si="23"/>
        <v>0</v>
      </c>
      <c r="J47" s="21">
        <f t="shared" si="30"/>
        <v>39083.345022338995</v>
      </c>
      <c r="K47" s="21">
        <f t="shared" si="24"/>
        <v>39083.345022338995</v>
      </c>
      <c r="L47" s="21">
        <f>K47/F47</f>
        <v>469000.14026806795</v>
      </c>
      <c r="M47" s="21">
        <f>L47</f>
        <v>469000.14026806795</v>
      </c>
      <c r="N47" s="34">
        <f t="shared" si="26"/>
        <v>12</v>
      </c>
      <c r="O47" s="4"/>
      <c r="Q47" s="30" t="s">
        <v>69</v>
      </c>
      <c r="R47" s="31">
        <f t="shared" si="17"/>
        <v>39083.345022338995</v>
      </c>
      <c r="S47" s="31">
        <f t="shared" si="18"/>
        <v>469000.14026806795</v>
      </c>
      <c r="T47" s="38">
        <f t="shared" si="19"/>
        <v>12</v>
      </c>
      <c r="U47" s="44">
        <v>0.6098018151143324</v>
      </c>
      <c r="V47" s="45">
        <f t="shared" si="31"/>
        <v>0.3901981848856676</v>
      </c>
      <c r="W47" s="31">
        <f t="shared" si="27"/>
        <v>285997.13682434434</v>
      </c>
      <c r="X47" s="31">
        <f>W47</f>
        <v>285997.13682434434</v>
      </c>
      <c r="Y47" s="38">
        <f t="shared" si="28"/>
        <v>7.3176217813719893</v>
      </c>
      <c r="Z47" s="37">
        <f t="shared" si="29"/>
        <v>4.6823782186280107</v>
      </c>
    </row>
    <row r="48" spans="1:26" s="2" customFormat="1" ht="13.2" x14ac:dyDescent="0.25">
      <c r="B48" s="2" t="s">
        <v>70</v>
      </c>
      <c r="D48" s="25">
        <f>SUM(D29:D47)</f>
        <v>12780</v>
      </c>
      <c r="E48" s="25">
        <f>SUM(E29:E47)</f>
        <v>61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218</v>
      </c>
      <c r="E54" s="49">
        <f>E4+E29</f>
        <v>1</v>
      </c>
      <c r="F54" s="3">
        <f>E54/D54</f>
        <v>4.5871559633027525E-3</v>
      </c>
      <c r="G54" s="2">
        <v>0.3</v>
      </c>
      <c r="H54" s="18">
        <f>C54*F54/(1+(1-G54)*C54*F54)</f>
        <v>4.5724737082761778E-3</v>
      </c>
      <c r="I54" s="18">
        <f>1-H54</f>
        <v>0.99542752629172382</v>
      </c>
      <c r="J54" s="19">
        <v>100000</v>
      </c>
      <c r="K54" s="20">
        <f>J54*H54</f>
        <v>457.24737082761777</v>
      </c>
      <c r="L54" s="20">
        <f>C54*(J55+G54*K54)</f>
        <v>99679.926840420667</v>
      </c>
      <c r="M54" s="5">
        <f t="shared" ref="M54:M70" si="32">L54+M55</f>
        <v>7565017.4703249121</v>
      </c>
      <c r="N54" s="32">
        <f>M54/J54</f>
        <v>75.650174703249121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99679.926840420667</v>
      </c>
      <c r="T54" s="35">
        <f t="shared" ref="T54:T72" si="35">N54</f>
        <v>75.650174703249121</v>
      </c>
      <c r="U54" s="42">
        <v>0.96170886472285344</v>
      </c>
      <c r="V54" s="43">
        <f>1-U54</f>
        <v>3.829113527714656E-2</v>
      </c>
      <c r="W54" s="29">
        <f>S54*U54</f>
        <v>95863.069277358052</v>
      </c>
      <c r="X54" s="29">
        <f t="shared" ref="X54:X70" si="36">X55+W54</f>
        <v>6719458.5666108988</v>
      </c>
      <c r="Y54" s="40">
        <f>X54/R54</f>
        <v>67.194585666108992</v>
      </c>
      <c r="Z54" s="36">
        <f>T54-Y54</f>
        <v>8.455589037140129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1080</v>
      </c>
      <c r="E55" s="49">
        <f t="shared" si="37"/>
        <v>1</v>
      </c>
      <c r="F55" s="3">
        <f t="shared" ref="F55:F72" si="38">E55/D55</f>
        <v>9.2592592592592596E-4</v>
      </c>
      <c r="G55" s="2">
        <v>0.4</v>
      </c>
      <c r="H55" s="3">
        <f t="shared" ref="H55:H71" si="39">C55*F55/(1+(1-G55)*C55*F55)</f>
        <v>3.6954915003695496E-3</v>
      </c>
      <c r="I55" s="3">
        <f t="shared" ref="I55:I72" si="40">1-H55</f>
        <v>0.99630450849963048</v>
      </c>
      <c r="J55" s="5">
        <f>I54*J54</f>
        <v>99542.752629172377</v>
      </c>
      <c r="K55" s="5">
        <f t="shared" ref="K55:K72" si="41">J55*H55</f>
        <v>367.85939626449516</v>
      </c>
      <c r="L55" s="5">
        <f t="shared" ref="L55:L71" si="42">C55*(J56+G55*K55)</f>
        <v>397288.14796565473</v>
      </c>
      <c r="M55" s="5">
        <f t="shared" si="32"/>
        <v>7465337.5434844913</v>
      </c>
      <c r="N55" s="33">
        <f t="shared" ref="N55:N72" si="43">M55/J55</f>
        <v>74.996294017457899</v>
      </c>
      <c r="O55" s="4"/>
      <c r="Q55" s="27" t="s">
        <v>36</v>
      </c>
      <c r="R55" s="29">
        <f t="shared" si="33"/>
        <v>99542.752629172377</v>
      </c>
      <c r="S55" s="29">
        <f t="shared" si="34"/>
        <v>397288.14796565473</v>
      </c>
      <c r="T55" s="35">
        <f t="shared" si="35"/>
        <v>74.996294017457899</v>
      </c>
      <c r="U55" s="42">
        <v>0.96170886472285344</v>
      </c>
      <c r="V55" s="43">
        <f>1-U55</f>
        <v>3.829113527714656E-2</v>
      </c>
      <c r="W55" s="29">
        <f t="shared" ref="W55:W72" si="44">S55*U55</f>
        <v>382075.53374789481</v>
      </c>
      <c r="X55" s="29">
        <f t="shared" si="36"/>
        <v>6623595.4973335406</v>
      </c>
      <c r="Y55" s="35">
        <f t="shared" ref="Y55:Y72" si="45">X55/R55</f>
        <v>66.540208326451321</v>
      </c>
      <c r="Z55" s="36">
        <f t="shared" ref="Z55:Z72" si="46">T55-Y55</f>
        <v>8.456085691006578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1484</v>
      </c>
      <c r="E56" s="49">
        <f t="shared" si="37"/>
        <v>1</v>
      </c>
      <c r="F56" s="3">
        <f t="shared" si="38"/>
        <v>6.7385444743935314E-4</v>
      </c>
      <c r="G56" s="2">
        <v>0.5</v>
      </c>
      <c r="H56" s="3">
        <f t="shared" si="39"/>
        <v>3.3636057854019509E-3</v>
      </c>
      <c r="I56" s="3">
        <f t="shared" si="40"/>
        <v>0.99663639421459804</v>
      </c>
      <c r="J56" s="5">
        <f t="shared" ref="J56:J72" si="47">I55*J55</f>
        <v>99174.893232907882</v>
      </c>
      <c r="K56" s="5">
        <f t="shared" si="41"/>
        <v>333.58524464482974</v>
      </c>
      <c r="L56" s="5">
        <f t="shared" si="42"/>
        <v>495040.50305292738</v>
      </c>
      <c r="M56" s="5">
        <f t="shared" si="32"/>
        <v>7068049.3955188366</v>
      </c>
      <c r="N56" s="33">
        <f t="shared" si="43"/>
        <v>71.268535464110187</v>
      </c>
      <c r="O56" s="4"/>
      <c r="Q56" s="27" t="s">
        <v>38</v>
      </c>
      <c r="R56" s="29">
        <f t="shared" si="33"/>
        <v>99174.893232907882</v>
      </c>
      <c r="S56" s="29">
        <f t="shared" si="34"/>
        <v>495040.50305292738</v>
      </c>
      <c r="T56" s="35">
        <f t="shared" si="35"/>
        <v>71.268535464110187</v>
      </c>
      <c r="U56" s="42">
        <v>0.96170886472285344</v>
      </c>
      <c r="V56" s="43">
        <f>1-U56</f>
        <v>3.829113527714656E-2</v>
      </c>
      <c r="W56" s="29">
        <f t="shared" si="44"/>
        <v>476084.84018286108</v>
      </c>
      <c r="X56" s="29">
        <f t="shared" si="36"/>
        <v>6241519.9635856459</v>
      </c>
      <c r="Y56" s="35">
        <f t="shared" si="45"/>
        <v>62.934476258297657</v>
      </c>
      <c r="Z56" s="36">
        <f t="shared" si="46"/>
        <v>8.3340592058125296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1562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98841.307988263055</v>
      </c>
      <c r="K57" s="5">
        <f t="shared" si="41"/>
        <v>0</v>
      </c>
      <c r="L57" s="5">
        <f t="shared" si="42"/>
        <v>494206.53994131531</v>
      </c>
      <c r="M57" s="5">
        <f t="shared" si="32"/>
        <v>6573008.892465909</v>
      </c>
      <c r="N57" s="33">
        <f t="shared" si="43"/>
        <v>66.500626370165222</v>
      </c>
      <c r="O57" s="4"/>
      <c r="Q57" s="27" t="s">
        <v>40</v>
      </c>
      <c r="R57" s="29">
        <f t="shared" si="33"/>
        <v>98841.307988263055</v>
      </c>
      <c r="S57" s="29">
        <f t="shared" si="34"/>
        <v>494206.53994131531</v>
      </c>
      <c r="T57" s="35">
        <f t="shared" si="35"/>
        <v>66.500626370165222</v>
      </c>
      <c r="U57" s="42">
        <v>0.96170886472285344</v>
      </c>
      <c r="V57" s="43">
        <f>1-U57</f>
        <v>3.829113527714656E-2</v>
      </c>
      <c r="W57" s="29">
        <f t="shared" si="44"/>
        <v>475282.81046557188</v>
      </c>
      <c r="X57" s="29">
        <f t="shared" si="36"/>
        <v>5765435.1234027846</v>
      </c>
      <c r="Y57" s="35">
        <f t="shared" si="45"/>
        <v>58.330218819922976</v>
      </c>
      <c r="Z57" s="36">
        <f t="shared" si="46"/>
        <v>8.1704075502422455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1608</v>
      </c>
      <c r="E58" s="49">
        <f t="shared" si="37"/>
        <v>2</v>
      </c>
      <c r="F58" s="3">
        <f t="shared" si="38"/>
        <v>1.2437810945273632E-3</v>
      </c>
      <c r="G58" s="2">
        <v>0.5</v>
      </c>
      <c r="H58" s="3">
        <f t="shared" si="39"/>
        <v>6.1996280223186604E-3</v>
      </c>
      <c r="I58" s="3">
        <f t="shared" si="40"/>
        <v>0.99380037197768134</v>
      </c>
      <c r="J58" s="5">
        <f t="shared" si="47"/>
        <v>98841.307988263055</v>
      </c>
      <c r="K58" s="5">
        <f t="shared" si="41"/>
        <v>612.77934276666485</v>
      </c>
      <c r="L58" s="5">
        <f t="shared" si="42"/>
        <v>492674.59158439864</v>
      </c>
      <c r="M58" s="5">
        <f t="shared" si="32"/>
        <v>6078802.3525245935</v>
      </c>
      <c r="N58" s="33">
        <f t="shared" si="43"/>
        <v>61.500626370165222</v>
      </c>
      <c r="O58" s="4"/>
      <c r="Q58" s="27" t="s">
        <v>42</v>
      </c>
      <c r="R58" s="29">
        <f t="shared" si="33"/>
        <v>98841.307988263055</v>
      </c>
      <c r="S58" s="29">
        <f t="shared" si="34"/>
        <v>492674.59158439864</v>
      </c>
      <c r="T58" s="35">
        <f t="shared" si="35"/>
        <v>61.500626370165222</v>
      </c>
      <c r="U58" s="42">
        <v>0.96170886472285344</v>
      </c>
      <c r="V58" s="43">
        <f>1-U58</f>
        <v>3.829113527714656E-2</v>
      </c>
      <c r="W58" s="29">
        <f t="shared" si="44"/>
        <v>473809.52215042751</v>
      </c>
      <c r="X58" s="29">
        <f t="shared" si="36"/>
        <v>5290152.3129372131</v>
      </c>
      <c r="Y58" s="35">
        <f t="shared" si="45"/>
        <v>53.521674496308712</v>
      </c>
      <c r="Z58" s="36">
        <f t="shared" si="46"/>
        <v>7.9789518738565093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1920</v>
      </c>
      <c r="E59" s="49">
        <f t="shared" si="37"/>
        <v>1</v>
      </c>
      <c r="F59" s="3">
        <f t="shared" si="38"/>
        <v>5.2083333333333333E-4</v>
      </c>
      <c r="G59" s="2">
        <v>0.5</v>
      </c>
      <c r="H59" s="3">
        <f t="shared" si="39"/>
        <v>2.6007802340702211E-3</v>
      </c>
      <c r="I59" s="3">
        <f t="shared" si="40"/>
        <v>0.99739921976592982</v>
      </c>
      <c r="J59" s="5">
        <f t="shared" si="47"/>
        <v>98228.528645496393</v>
      </c>
      <c r="K59" s="5">
        <f t="shared" si="41"/>
        <v>255.47081572300752</v>
      </c>
      <c r="L59" s="5">
        <f t="shared" si="42"/>
        <v>490503.96618817444</v>
      </c>
      <c r="M59" s="5">
        <f t="shared" si="32"/>
        <v>5586127.7609401951</v>
      </c>
      <c r="N59" s="33">
        <f t="shared" si="43"/>
        <v>56.868690165362764</v>
      </c>
      <c r="O59" s="4"/>
      <c r="Q59" s="27" t="s">
        <v>44</v>
      </c>
      <c r="R59" s="29">
        <f t="shared" si="33"/>
        <v>98228.528645496393</v>
      </c>
      <c r="S59" s="29">
        <f t="shared" si="34"/>
        <v>490503.96618817444</v>
      </c>
      <c r="T59" s="35">
        <f t="shared" si="35"/>
        <v>56.868690165362764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472400.29331144784</v>
      </c>
      <c r="X59" s="29">
        <f t="shared" si="36"/>
        <v>4816342.790786786</v>
      </c>
      <c r="Y59" s="35">
        <f t="shared" si="45"/>
        <v>49.032016026309549</v>
      </c>
      <c r="Z59" s="36">
        <f t="shared" si="46"/>
        <v>7.8366741390532155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2049</v>
      </c>
      <c r="E60" s="49">
        <f t="shared" si="37"/>
        <v>4</v>
      </c>
      <c r="F60" s="3">
        <f t="shared" si="38"/>
        <v>1.9521717911176184E-3</v>
      </c>
      <c r="G60" s="2">
        <v>0.5</v>
      </c>
      <c r="H60" s="3">
        <f t="shared" si="39"/>
        <v>9.7134531325886366E-3</v>
      </c>
      <c r="I60" s="3">
        <f t="shared" si="40"/>
        <v>0.99028654686741135</v>
      </c>
      <c r="J60" s="5">
        <f t="shared" si="47"/>
        <v>97973.057829773388</v>
      </c>
      <c r="K60" s="5">
        <f t="shared" si="41"/>
        <v>951.65670548589992</v>
      </c>
      <c r="L60" s="5">
        <f t="shared" si="42"/>
        <v>487486.14738515217</v>
      </c>
      <c r="M60" s="5">
        <f t="shared" si="32"/>
        <v>5095623.7947520204</v>
      </c>
      <c r="N60" s="33">
        <f t="shared" si="43"/>
        <v>52.01045989199995</v>
      </c>
      <c r="O60" s="4"/>
      <c r="Q60" s="27" t="s">
        <v>46</v>
      </c>
      <c r="R60" s="29">
        <f t="shared" si="33"/>
        <v>97973.057829773388</v>
      </c>
      <c r="S60" s="29">
        <f t="shared" si="34"/>
        <v>487486.14738515217</v>
      </c>
      <c r="T60" s="35">
        <f t="shared" si="35"/>
        <v>52.01045989199995</v>
      </c>
      <c r="U60" s="42">
        <v>0.95736753435116873</v>
      </c>
      <c r="V60" s="43">
        <f t="shared" si="48"/>
        <v>4.2632465648831275E-2</v>
      </c>
      <c r="W60" s="29">
        <f t="shared" si="44"/>
        <v>466703.41095247358</v>
      </c>
      <c r="X60" s="29">
        <f t="shared" si="36"/>
        <v>4343942.4974753382</v>
      </c>
      <c r="Y60" s="35">
        <f t="shared" si="45"/>
        <v>44.338133296021731</v>
      </c>
      <c r="Z60" s="36">
        <f t="shared" si="46"/>
        <v>7.6723265959782196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1832</v>
      </c>
      <c r="E61" s="49">
        <f t="shared" si="37"/>
        <v>4</v>
      </c>
      <c r="F61" s="3">
        <f t="shared" si="38"/>
        <v>2.1834061135371178E-3</v>
      </c>
      <c r="G61" s="2">
        <v>0.5</v>
      </c>
      <c r="H61" s="3">
        <f t="shared" si="39"/>
        <v>1.0857763300760041E-2</v>
      </c>
      <c r="I61" s="3">
        <f t="shared" si="40"/>
        <v>0.98914223669923995</v>
      </c>
      <c r="J61" s="5">
        <f t="shared" si="47"/>
        <v>97021.401124287484</v>
      </c>
      <c r="K61" s="5">
        <f t="shared" si="41"/>
        <v>1053.4354085156076</v>
      </c>
      <c r="L61" s="5">
        <f t="shared" si="42"/>
        <v>482473.41710014839</v>
      </c>
      <c r="M61" s="5">
        <f t="shared" si="32"/>
        <v>4608137.6473668683</v>
      </c>
      <c r="N61" s="33">
        <f t="shared" si="43"/>
        <v>47.496094613843994</v>
      </c>
      <c r="O61" s="4"/>
      <c r="Q61" s="27" t="s">
        <v>48</v>
      </c>
      <c r="R61" s="29">
        <f t="shared" si="33"/>
        <v>97021.401124287484</v>
      </c>
      <c r="S61" s="29">
        <f t="shared" si="34"/>
        <v>482473.41710014839</v>
      </c>
      <c r="T61" s="35">
        <f t="shared" si="35"/>
        <v>47.496094613843994</v>
      </c>
      <c r="U61" s="42">
        <v>0.95681081085376496</v>
      </c>
      <c r="V61" s="43">
        <f t="shared" si="48"/>
        <v>4.3189189146235041E-2</v>
      </c>
      <c r="W61" s="29">
        <f t="shared" si="44"/>
        <v>461635.78143097972</v>
      </c>
      <c r="X61" s="29">
        <f t="shared" si="36"/>
        <v>3877239.0865228642</v>
      </c>
      <c r="Y61" s="35">
        <f t="shared" si="45"/>
        <v>39.962719993664059</v>
      </c>
      <c r="Z61" s="36">
        <f t="shared" si="46"/>
        <v>7.5333746201799343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1939</v>
      </c>
      <c r="E62" s="49">
        <f t="shared" si="37"/>
        <v>3</v>
      </c>
      <c r="F62" s="3">
        <f t="shared" si="38"/>
        <v>1.5471892728210418E-3</v>
      </c>
      <c r="G62" s="2">
        <v>0.5</v>
      </c>
      <c r="H62" s="3">
        <f t="shared" si="39"/>
        <v>7.7061392242486516E-3</v>
      </c>
      <c r="I62" s="3">
        <f t="shared" si="40"/>
        <v>0.99229386077575132</v>
      </c>
      <c r="J62" s="5">
        <f t="shared" si="47"/>
        <v>95967.965715771876</v>
      </c>
      <c r="K62" s="5">
        <f t="shared" si="41"/>
        <v>739.54250487365948</v>
      </c>
      <c r="L62" s="5">
        <f t="shared" si="42"/>
        <v>477990.97231667518</v>
      </c>
      <c r="M62" s="5">
        <f t="shared" si="32"/>
        <v>4125664.2302667201</v>
      </c>
      <c r="N62" s="33">
        <f t="shared" si="43"/>
        <v>42.990014422997056</v>
      </c>
      <c r="O62" s="4"/>
      <c r="Q62" s="27" t="s">
        <v>50</v>
      </c>
      <c r="R62" s="29">
        <f t="shared" si="33"/>
        <v>95967.965715771876</v>
      </c>
      <c r="S62" s="29">
        <f t="shared" si="34"/>
        <v>477990.97231667518</v>
      </c>
      <c r="T62" s="35">
        <f t="shared" si="35"/>
        <v>42.990014422997056</v>
      </c>
      <c r="U62" s="42">
        <v>0.94800928093814252</v>
      </c>
      <c r="V62" s="43">
        <f t="shared" si="48"/>
        <v>5.1990719061857482E-2</v>
      </c>
      <c r="W62" s="29">
        <f t="shared" si="44"/>
        <v>453139.87796085485</v>
      </c>
      <c r="X62" s="29">
        <f t="shared" si="36"/>
        <v>3415603.3050918845</v>
      </c>
      <c r="Y62" s="35">
        <f t="shared" si="45"/>
        <v>35.591077497754505</v>
      </c>
      <c r="Z62" s="36">
        <f t="shared" si="46"/>
        <v>7.3989369252425519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2208</v>
      </c>
      <c r="E63" s="49">
        <f t="shared" si="37"/>
        <v>5</v>
      </c>
      <c r="F63" s="3">
        <f t="shared" si="38"/>
        <v>2.2644927536231885E-3</v>
      </c>
      <c r="G63" s="2">
        <v>0.5</v>
      </c>
      <c r="H63" s="3">
        <f t="shared" si="39"/>
        <v>1.1258725512272012E-2</v>
      </c>
      <c r="I63" s="3">
        <f t="shared" si="40"/>
        <v>0.98874127448772797</v>
      </c>
      <c r="J63" s="5">
        <f t="shared" si="47"/>
        <v>95228.423210898211</v>
      </c>
      <c r="K63" s="5">
        <f t="shared" si="41"/>
        <v>1072.1506778979758</v>
      </c>
      <c r="L63" s="5">
        <f t="shared" si="42"/>
        <v>473461.73935974605</v>
      </c>
      <c r="M63" s="5">
        <f t="shared" si="32"/>
        <v>3647673.2579500447</v>
      </c>
      <c r="N63" s="33">
        <f t="shared" si="43"/>
        <v>38.304459267079352</v>
      </c>
      <c r="O63" s="4"/>
      <c r="Q63" s="27" t="s">
        <v>52</v>
      </c>
      <c r="R63" s="29">
        <f t="shared" si="33"/>
        <v>95228.423210898211</v>
      </c>
      <c r="S63" s="29">
        <f t="shared" si="34"/>
        <v>473461.73935974605</v>
      </c>
      <c r="T63" s="35">
        <f t="shared" si="35"/>
        <v>38.304459267079352</v>
      </c>
      <c r="U63" s="42">
        <v>0.94216194080535964</v>
      </c>
      <c r="V63" s="43">
        <f t="shared" si="48"/>
        <v>5.7838059194640357E-2</v>
      </c>
      <c r="W63" s="29">
        <f t="shared" si="44"/>
        <v>446077.63125225966</v>
      </c>
      <c r="X63" s="29">
        <f t="shared" si="36"/>
        <v>2962463.4271310298</v>
      </c>
      <c r="Y63" s="35">
        <f t="shared" si="45"/>
        <v>31.109025301933144</v>
      </c>
      <c r="Z63" s="36">
        <f t="shared" si="46"/>
        <v>7.1954339651462078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2304</v>
      </c>
      <c r="E64" s="49">
        <f t="shared" si="37"/>
        <v>11</v>
      </c>
      <c r="F64" s="3">
        <f t="shared" si="38"/>
        <v>4.7743055555555559E-3</v>
      </c>
      <c r="G64" s="2">
        <v>0.5</v>
      </c>
      <c r="H64" s="3">
        <f t="shared" si="39"/>
        <v>2.3589963542783619E-2</v>
      </c>
      <c r="I64" s="3">
        <f t="shared" si="40"/>
        <v>0.97641003645721636</v>
      </c>
      <c r="J64" s="5">
        <f t="shared" si="47"/>
        <v>94156.272533000229</v>
      </c>
      <c r="K64" s="5">
        <f t="shared" si="41"/>
        <v>2221.1430363778741</v>
      </c>
      <c r="L64" s="5">
        <f t="shared" si="42"/>
        <v>465228.50507405645</v>
      </c>
      <c r="M64" s="5">
        <f t="shared" si="32"/>
        <v>3174211.5185902985</v>
      </c>
      <c r="N64" s="33">
        <f t="shared" si="43"/>
        <v>33.71216205991788</v>
      </c>
      <c r="O64" s="4"/>
      <c r="Q64" s="27" t="s">
        <v>54</v>
      </c>
      <c r="R64" s="29">
        <f t="shared" si="33"/>
        <v>94156.272533000229</v>
      </c>
      <c r="S64" s="29">
        <f t="shared" si="34"/>
        <v>465228.50507405645</v>
      </c>
      <c r="T64" s="35">
        <f t="shared" si="35"/>
        <v>33.71216205991788</v>
      </c>
      <c r="U64" s="42">
        <v>0.92489605986448908</v>
      </c>
      <c r="V64" s="43">
        <f t="shared" si="48"/>
        <v>7.5103940135510916E-2</v>
      </c>
      <c r="W64" s="29">
        <f t="shared" si="44"/>
        <v>430288.0112796413</v>
      </c>
      <c r="X64" s="29">
        <f t="shared" si="36"/>
        <v>2516385.7958787703</v>
      </c>
      <c r="Y64" s="35">
        <f t="shared" si="45"/>
        <v>26.725630998155946</v>
      </c>
      <c r="Z64" s="36">
        <f t="shared" si="46"/>
        <v>6.9865310617619336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2166</v>
      </c>
      <c r="E65" s="49">
        <f t="shared" si="37"/>
        <v>14</v>
      </c>
      <c r="F65" s="3">
        <f t="shared" si="38"/>
        <v>6.4635272391505077E-3</v>
      </c>
      <c r="G65" s="2">
        <v>0.5</v>
      </c>
      <c r="H65" s="3">
        <f t="shared" si="39"/>
        <v>3.1803725579282141E-2</v>
      </c>
      <c r="I65" s="3">
        <f t="shared" si="40"/>
        <v>0.96819627442071787</v>
      </c>
      <c r="J65" s="5">
        <f t="shared" si="47"/>
        <v>91935.12949662235</v>
      </c>
      <c r="K65" s="5">
        <f t="shared" si="41"/>
        <v>2923.8796296063442</v>
      </c>
      <c r="L65" s="5">
        <f t="shared" si="42"/>
        <v>452365.94840909593</v>
      </c>
      <c r="M65" s="5">
        <f t="shared" si="32"/>
        <v>2708983.0135162422</v>
      </c>
      <c r="N65" s="33">
        <f t="shared" si="43"/>
        <v>29.466244604743487</v>
      </c>
      <c r="O65" s="4"/>
      <c r="Q65" s="27" t="s">
        <v>56</v>
      </c>
      <c r="R65" s="29">
        <f t="shared" si="33"/>
        <v>91935.12949662235</v>
      </c>
      <c r="S65" s="29">
        <f t="shared" si="34"/>
        <v>452365.94840909593</v>
      </c>
      <c r="T65" s="35">
        <f t="shared" si="35"/>
        <v>29.466244604743487</v>
      </c>
      <c r="U65" s="42">
        <v>0.89970667843387275</v>
      </c>
      <c r="V65" s="43">
        <f t="shared" si="48"/>
        <v>0.10029332156612725</v>
      </c>
      <c r="W65" s="29">
        <f t="shared" si="44"/>
        <v>406996.66487973632</v>
      </c>
      <c r="X65" s="29">
        <f t="shared" si="36"/>
        <v>2086097.7845991289</v>
      </c>
      <c r="Y65" s="35">
        <f t="shared" si="45"/>
        <v>22.690975647951539</v>
      </c>
      <c r="Z65" s="36">
        <f t="shared" si="46"/>
        <v>6.7752689567919475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1615</v>
      </c>
      <c r="E66" s="49">
        <f t="shared" si="37"/>
        <v>12</v>
      </c>
      <c r="F66" s="3">
        <f t="shared" si="38"/>
        <v>7.4303405572755414E-3</v>
      </c>
      <c r="G66" s="2">
        <v>0.5</v>
      </c>
      <c r="H66" s="3">
        <f t="shared" si="39"/>
        <v>3.64741641337386E-2</v>
      </c>
      <c r="I66" s="3">
        <f t="shared" si="40"/>
        <v>0.96352583586626139</v>
      </c>
      <c r="J66" s="5">
        <f t="shared" si="47"/>
        <v>89011.249867016013</v>
      </c>
      <c r="K66" s="5">
        <f t="shared" si="41"/>
        <v>3246.6109373987601</v>
      </c>
      <c r="L66" s="5">
        <f t="shared" si="42"/>
        <v>436939.72199158324</v>
      </c>
      <c r="M66" s="5">
        <f t="shared" si="32"/>
        <v>2256617.0651071463</v>
      </c>
      <c r="N66" s="33">
        <f t="shared" si="43"/>
        <v>25.352043348212298</v>
      </c>
      <c r="O66" s="4"/>
      <c r="Q66" s="27" t="s">
        <v>58</v>
      </c>
      <c r="R66" s="29">
        <f t="shared" si="33"/>
        <v>89011.249867016013</v>
      </c>
      <c r="S66" s="29">
        <f t="shared" si="34"/>
        <v>436939.72199158324</v>
      </c>
      <c r="T66" s="35">
        <f t="shared" si="35"/>
        <v>25.352043348212298</v>
      </c>
      <c r="U66" s="42">
        <v>0.86438699185239576</v>
      </c>
      <c r="V66" s="43">
        <f t="shared" si="48"/>
        <v>0.13561300814760424</v>
      </c>
      <c r="W66" s="29">
        <f t="shared" si="44"/>
        <v>377685.01191312674</v>
      </c>
      <c r="X66" s="29">
        <f t="shared" si="36"/>
        <v>1679101.1197193926</v>
      </c>
      <c r="Y66" s="35">
        <f t="shared" si="45"/>
        <v>18.863920259832234</v>
      </c>
      <c r="Z66" s="36">
        <f t="shared" si="46"/>
        <v>6.488123088380064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1240</v>
      </c>
      <c r="E67" s="49">
        <f t="shared" si="37"/>
        <v>13</v>
      </c>
      <c r="F67" s="3">
        <f t="shared" si="38"/>
        <v>1.0483870967741936E-2</v>
      </c>
      <c r="G67" s="2">
        <v>0.5</v>
      </c>
      <c r="H67" s="3">
        <f t="shared" si="39"/>
        <v>5.1080550098231835E-2</v>
      </c>
      <c r="I67" s="3">
        <f t="shared" si="40"/>
        <v>0.94891944990176813</v>
      </c>
      <c r="J67" s="5">
        <f t="shared" si="47"/>
        <v>85764.638929617257</v>
      </c>
      <c r="K67" s="5">
        <f t="shared" si="41"/>
        <v>4380.9049355010784</v>
      </c>
      <c r="L67" s="5">
        <f t="shared" si="42"/>
        <v>417870.93230933358</v>
      </c>
      <c r="M67" s="5">
        <f t="shared" si="32"/>
        <v>1819677.343115563</v>
      </c>
      <c r="N67" s="33">
        <f t="shared" si="43"/>
        <v>21.217104926062607</v>
      </c>
      <c r="O67" s="4"/>
      <c r="Q67" s="27" t="s">
        <v>60</v>
      </c>
      <c r="R67" s="29">
        <f t="shared" si="33"/>
        <v>85764.638929617257</v>
      </c>
      <c r="S67" s="29">
        <f t="shared" si="34"/>
        <v>417870.93230933358</v>
      </c>
      <c r="T67" s="35">
        <f t="shared" si="35"/>
        <v>21.217104926062607</v>
      </c>
      <c r="U67" s="42">
        <v>0.82345390469096191</v>
      </c>
      <c r="V67" s="43">
        <f t="shared" si="48"/>
        <v>0.17654609530903809</v>
      </c>
      <c r="W67" s="29">
        <f t="shared" si="44"/>
        <v>344097.45086697338</v>
      </c>
      <c r="X67" s="29">
        <f t="shared" si="36"/>
        <v>1301416.1078062658</v>
      </c>
      <c r="Y67" s="35">
        <f t="shared" si="45"/>
        <v>15.174273733890175</v>
      </c>
      <c r="Z67" s="36">
        <f t="shared" si="46"/>
        <v>6.0428311921724323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972</v>
      </c>
      <c r="E68" s="49">
        <f t="shared" si="37"/>
        <v>24</v>
      </c>
      <c r="F68" s="3">
        <f t="shared" si="38"/>
        <v>2.4691358024691357E-2</v>
      </c>
      <c r="G68" s="2">
        <v>0.5</v>
      </c>
      <c r="H68" s="3">
        <f t="shared" si="39"/>
        <v>0.11627906976744184</v>
      </c>
      <c r="I68" s="3">
        <f t="shared" si="40"/>
        <v>0.88372093023255816</v>
      </c>
      <c r="J68" s="5">
        <f t="shared" si="47"/>
        <v>81383.733994116177</v>
      </c>
      <c r="K68" s="5">
        <f t="shared" si="41"/>
        <v>9463.2248830367644</v>
      </c>
      <c r="L68" s="5">
        <f t="shared" si="42"/>
        <v>383260.60776298901</v>
      </c>
      <c r="M68" s="5">
        <f t="shared" si="32"/>
        <v>1401806.4108062293</v>
      </c>
      <c r="N68" s="33">
        <f t="shared" si="43"/>
        <v>17.224650946927259</v>
      </c>
      <c r="O68" s="4"/>
      <c r="Q68" s="27" t="s">
        <v>62</v>
      </c>
      <c r="R68" s="29">
        <f t="shared" si="33"/>
        <v>81383.733994116177</v>
      </c>
      <c r="S68" s="29">
        <f t="shared" si="34"/>
        <v>383260.60776298901</v>
      </c>
      <c r="T68" s="35">
        <f t="shared" si="35"/>
        <v>17.224650946927259</v>
      </c>
      <c r="U68" s="42">
        <v>0.7557222850963411</v>
      </c>
      <c r="V68" s="43">
        <f t="shared" si="48"/>
        <v>0.2442777149036589</v>
      </c>
      <c r="W68" s="29">
        <f t="shared" si="44"/>
        <v>289638.58228605852</v>
      </c>
      <c r="X68" s="29">
        <f t="shared" si="36"/>
        <v>957318.65693929233</v>
      </c>
      <c r="Y68" s="35">
        <f t="shared" si="45"/>
        <v>11.763022043305408</v>
      </c>
      <c r="Z68" s="36">
        <f t="shared" si="46"/>
        <v>5.4616289036218504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645</v>
      </c>
      <c r="E69" s="49">
        <f t="shared" si="37"/>
        <v>17</v>
      </c>
      <c r="F69" s="3">
        <f t="shared" si="38"/>
        <v>2.6356589147286821E-2</v>
      </c>
      <c r="G69" s="2">
        <v>0.5</v>
      </c>
      <c r="H69" s="3">
        <f t="shared" si="39"/>
        <v>0.12363636363636363</v>
      </c>
      <c r="I69" s="3">
        <f t="shared" si="40"/>
        <v>0.87636363636363634</v>
      </c>
      <c r="J69" s="5">
        <f t="shared" si="47"/>
        <v>71920.509111079416</v>
      </c>
      <c r="K69" s="5">
        <f t="shared" si="41"/>
        <v>8891.9902173698174</v>
      </c>
      <c r="L69" s="5">
        <f t="shared" si="42"/>
        <v>337372.57001197251</v>
      </c>
      <c r="M69" s="5">
        <f t="shared" si="32"/>
        <v>1018545.8030432402</v>
      </c>
      <c r="N69" s="33">
        <f t="shared" si="43"/>
        <v>14.162105018891369</v>
      </c>
      <c r="O69" s="4"/>
      <c r="Q69" s="27" t="s">
        <v>64</v>
      </c>
      <c r="R69" s="29">
        <f t="shared" si="33"/>
        <v>71920.509111079416</v>
      </c>
      <c r="S69" s="29">
        <f t="shared" si="34"/>
        <v>337372.57001197251</v>
      </c>
      <c r="T69" s="35">
        <f t="shared" si="35"/>
        <v>14.162105018891369</v>
      </c>
      <c r="U69" s="42">
        <v>0.69850988448397933</v>
      </c>
      <c r="V69" s="43">
        <f t="shared" si="48"/>
        <v>0.30149011551602067</v>
      </c>
      <c r="W69" s="29">
        <f t="shared" si="44"/>
        <v>235658.07490712614</v>
      </c>
      <c r="X69" s="29">
        <f t="shared" si="36"/>
        <v>667680.07465323375</v>
      </c>
      <c r="Y69" s="35">
        <f t="shared" si="45"/>
        <v>9.2835838192137743</v>
      </c>
      <c r="Z69" s="36">
        <f t="shared" si="46"/>
        <v>4.8785211996775946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439</v>
      </c>
      <c r="E70" s="49">
        <f t="shared" si="37"/>
        <v>17</v>
      </c>
      <c r="F70" s="3">
        <f t="shared" si="38"/>
        <v>3.8724373576309798E-2</v>
      </c>
      <c r="G70" s="2">
        <v>0.5</v>
      </c>
      <c r="H70" s="3">
        <f t="shared" si="39"/>
        <v>0.17653167185877466</v>
      </c>
      <c r="I70" s="3">
        <f t="shared" si="40"/>
        <v>0.82346832814122539</v>
      </c>
      <c r="J70" s="5">
        <f t="shared" si="47"/>
        <v>63028.518893709595</v>
      </c>
      <c r="K70" s="5">
        <f t="shared" si="41"/>
        <v>11126.529815088921</v>
      </c>
      <c r="L70" s="5">
        <f t="shared" si="42"/>
        <v>287326.26993082569</v>
      </c>
      <c r="M70" s="5">
        <f t="shared" si="32"/>
        <v>681173.23303126777</v>
      </c>
      <c r="N70" s="33">
        <f t="shared" si="43"/>
        <v>10.807381245622933</v>
      </c>
      <c r="O70" s="4"/>
      <c r="Q70" s="27" t="s">
        <v>66</v>
      </c>
      <c r="R70" s="29">
        <f t="shared" si="33"/>
        <v>63028.518893709595</v>
      </c>
      <c r="S70" s="29">
        <f t="shared" si="34"/>
        <v>287326.26993082569</v>
      </c>
      <c r="T70" s="35">
        <f t="shared" si="35"/>
        <v>10.807381245622933</v>
      </c>
      <c r="U70" s="42">
        <v>0.67065690345363116</v>
      </c>
      <c r="V70" s="43">
        <f t="shared" si="48"/>
        <v>0.32934309654636884</v>
      </c>
      <c r="W70" s="29">
        <f t="shared" si="44"/>
        <v>192697.34647268974</v>
      </c>
      <c r="X70" s="29">
        <f t="shared" si="36"/>
        <v>432021.99974610761</v>
      </c>
      <c r="Y70" s="35">
        <f t="shared" si="45"/>
        <v>6.8543892087114315</v>
      </c>
      <c r="Z70" s="36">
        <f t="shared" si="46"/>
        <v>3.9529920369115015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227</v>
      </c>
      <c r="E71" s="49">
        <f t="shared" si="49"/>
        <v>21</v>
      </c>
      <c r="F71" s="3">
        <f t="shared" si="38"/>
        <v>9.2511013215859028E-2</v>
      </c>
      <c r="G71" s="2">
        <v>0.5</v>
      </c>
      <c r="H71" s="3">
        <f t="shared" si="39"/>
        <v>0.37567084078711988</v>
      </c>
      <c r="I71" s="3">
        <f t="shared" si="40"/>
        <v>0.62432915921288012</v>
      </c>
      <c r="J71" s="5">
        <f t="shared" si="47"/>
        <v>51901.989078620674</v>
      </c>
      <c r="K71" s="5">
        <f t="shared" si="41"/>
        <v>19498.063875689342</v>
      </c>
      <c r="L71" s="5">
        <f t="shared" si="42"/>
        <v>210764.78570388001</v>
      </c>
      <c r="M71" s="5">
        <f>L71+M72</f>
        <v>393846.96310044208</v>
      </c>
      <c r="N71" s="33">
        <f t="shared" si="43"/>
        <v>7.5882826475849736</v>
      </c>
      <c r="O71" s="4"/>
      <c r="Q71" s="27" t="s">
        <v>68</v>
      </c>
      <c r="R71" s="29">
        <f t="shared" si="33"/>
        <v>51901.989078620674</v>
      </c>
      <c r="S71" s="29">
        <f t="shared" si="34"/>
        <v>210764.78570388001</v>
      </c>
      <c r="T71" s="35">
        <f t="shared" si="35"/>
        <v>7.5882826475849736</v>
      </c>
      <c r="U71" s="42">
        <v>0.63527807449444496</v>
      </c>
      <c r="V71" s="43">
        <f t="shared" si="48"/>
        <v>0.36472192550555504</v>
      </c>
      <c r="W71" s="29">
        <f t="shared" si="44"/>
        <v>133894.2472331952</v>
      </c>
      <c r="X71" s="29">
        <f>X72+W71</f>
        <v>239324.65327341785</v>
      </c>
      <c r="Y71" s="35">
        <f t="shared" si="45"/>
        <v>4.6110882746881048</v>
      </c>
      <c r="Z71" s="36">
        <f t="shared" si="46"/>
        <v>2.9771943728968688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113</v>
      </c>
      <c r="E72" s="50">
        <f t="shared" si="49"/>
        <v>20</v>
      </c>
      <c r="F72" s="17">
        <f t="shared" si="38"/>
        <v>0.17699115044247787</v>
      </c>
      <c r="G72" s="12"/>
      <c r="H72" s="17">
        <v>1</v>
      </c>
      <c r="I72" s="17">
        <f t="shared" si="40"/>
        <v>0</v>
      </c>
      <c r="J72" s="21">
        <f t="shared" si="47"/>
        <v>32403.925202931332</v>
      </c>
      <c r="K72" s="21">
        <f t="shared" si="41"/>
        <v>32403.925202931332</v>
      </c>
      <c r="L72" s="21">
        <f>K72/F72</f>
        <v>183082.17739656204</v>
      </c>
      <c r="M72" s="21">
        <f>L72</f>
        <v>183082.17739656204</v>
      </c>
      <c r="N72" s="34">
        <f t="shared" si="43"/>
        <v>5.65</v>
      </c>
      <c r="O72" s="4"/>
      <c r="Q72" s="30" t="s">
        <v>69</v>
      </c>
      <c r="R72" s="31">
        <f t="shared" si="33"/>
        <v>32403.925202931332</v>
      </c>
      <c r="S72" s="31">
        <f t="shared" si="34"/>
        <v>183082.17739656204</v>
      </c>
      <c r="T72" s="38">
        <f t="shared" si="35"/>
        <v>5.65</v>
      </c>
      <c r="U72" s="44">
        <v>0.57586384179742911</v>
      </c>
      <c r="V72" s="45">
        <f t="shared" si="48"/>
        <v>0.42413615820257089</v>
      </c>
      <c r="W72" s="31">
        <f t="shared" si="44"/>
        <v>105430.40604022265</v>
      </c>
      <c r="X72" s="31">
        <f>W72</f>
        <v>105430.40604022265</v>
      </c>
      <c r="Y72" s="38">
        <f t="shared" si="45"/>
        <v>3.2536307061554743</v>
      </c>
      <c r="Z72" s="37">
        <f t="shared" si="46"/>
        <v>2.396369293844526</v>
      </c>
    </row>
    <row r="73" spans="1:26" s="2" customFormat="1" ht="13.2" x14ac:dyDescent="0.25">
      <c r="B73" s="2" t="s">
        <v>70</v>
      </c>
      <c r="D73" s="25">
        <f>SUM(D54:D72)</f>
        <v>25621</v>
      </c>
      <c r="E73" s="25">
        <f>SUM(E54:E72)</f>
        <v>171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70.959159317048758</v>
      </c>
      <c r="F78" s="55">
        <f>$Y$4</f>
        <v>64.646169811605958</v>
      </c>
      <c r="G78" s="55">
        <f>E78-F78</f>
        <v>6.3129895054428005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82.593108508356437</v>
      </c>
      <c r="F79" s="55">
        <f>$Y$29</f>
        <v>72.436411840953269</v>
      </c>
      <c r="G79" s="55">
        <f t="shared" ref="G79:G80" si="50">E79-F79</f>
        <v>10.156696667403168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75.650174703249121</v>
      </c>
      <c r="F80" s="55">
        <f>$Y$54</f>
        <v>67.194585666108992</v>
      </c>
      <c r="G80" s="55">
        <f t="shared" si="50"/>
        <v>8.455589037140129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A22" workbookViewId="0">
      <selection activeCell="G43" sqref="G43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106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7171885.6873236299</v>
      </c>
      <c r="N4" s="32">
        <f>M4/J4</f>
        <v>71.718856873236305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71.718856873236305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6524524.2859351616</v>
      </c>
      <c r="Y4" s="40">
        <f>X4/R4</f>
        <v>65.24524285935162</v>
      </c>
      <c r="Z4" s="36">
        <f>T4-Y4</f>
        <v>6.4736140138846849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552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7071885.6873236299</v>
      </c>
      <c r="N5" s="33">
        <f t="shared" ref="N5:N22" si="10">M5/J5</f>
        <v>70.718856873236305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70.718856873236305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6427844.091760288</v>
      </c>
      <c r="Y5" s="35">
        <f t="shared" ref="Y5:Y22" si="12">X5/R5</f>
        <v>64.278440917602879</v>
      </c>
      <c r="Z5" s="36">
        <f t="shared" ref="Z5:Z22" si="13">T5-Y5</f>
        <v>6.4404159556334264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782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6671885.6873236299</v>
      </c>
      <c r="N6" s="33">
        <f t="shared" si="10"/>
        <v>66.718856873236305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66.718856873236305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6041123.3150607934</v>
      </c>
      <c r="Y6" s="35">
        <f t="shared" si="12"/>
        <v>60.411233150607934</v>
      </c>
      <c r="Z6" s="36">
        <f t="shared" si="13"/>
        <v>6.3076237226283709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781</v>
      </c>
      <c r="E7" s="51">
        <v>1</v>
      </c>
      <c r="F7" s="3">
        <f t="shared" si="5"/>
        <v>1.2804097311139564E-3</v>
      </c>
      <c r="G7" s="2">
        <v>0.5</v>
      </c>
      <c r="H7" s="3">
        <f t="shared" si="6"/>
        <v>6.3816209317166554E-3</v>
      </c>
      <c r="I7" s="3">
        <f t="shared" si="7"/>
        <v>0.99361837906828332</v>
      </c>
      <c r="J7" s="5">
        <f t="shared" si="14"/>
        <v>100000</v>
      </c>
      <c r="K7" s="5">
        <f t="shared" si="8"/>
        <v>638.16209317166556</v>
      </c>
      <c r="L7" s="5">
        <f t="shared" si="9"/>
        <v>498404.59476707084</v>
      </c>
      <c r="M7" s="5">
        <f t="shared" si="0"/>
        <v>6171885.6873236299</v>
      </c>
      <c r="N7" s="33">
        <f t="shared" si="10"/>
        <v>61.718856873236298</v>
      </c>
      <c r="O7" s="4"/>
      <c r="Q7" s="27" t="s">
        <v>40</v>
      </c>
      <c r="R7" s="29">
        <f t="shared" si="1"/>
        <v>100000</v>
      </c>
      <c r="S7" s="29">
        <f t="shared" si="2"/>
        <v>498404.59476707084</v>
      </c>
      <c r="T7" s="35">
        <f t="shared" si="3"/>
        <v>61.718856873236298</v>
      </c>
      <c r="U7" s="42">
        <v>0.96680194174873568</v>
      </c>
      <c r="V7" s="43">
        <f>1-U7</f>
        <v>3.3198058251264317E-2</v>
      </c>
      <c r="W7" s="29">
        <f t="shared" si="11"/>
        <v>481858.52999729582</v>
      </c>
      <c r="X7" s="29">
        <f t="shared" si="4"/>
        <v>5557722.3441864252</v>
      </c>
      <c r="Y7" s="35">
        <f t="shared" si="12"/>
        <v>55.577223441864255</v>
      </c>
      <c r="Z7" s="36">
        <f t="shared" si="13"/>
        <v>6.1416334313720427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872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99361.837906828325</v>
      </c>
      <c r="K8" s="5">
        <f t="shared" si="8"/>
        <v>0</v>
      </c>
      <c r="L8" s="5">
        <f t="shared" si="9"/>
        <v>496809.18953414162</v>
      </c>
      <c r="M8" s="5">
        <f t="shared" si="0"/>
        <v>5673481.0925565595</v>
      </c>
      <c r="N8" s="33">
        <f t="shared" si="10"/>
        <v>57.099196352190944</v>
      </c>
      <c r="O8" s="4"/>
      <c r="Q8" s="27" t="s">
        <v>42</v>
      </c>
      <c r="R8" s="29">
        <f t="shared" si="1"/>
        <v>99361.837906828325</v>
      </c>
      <c r="S8" s="29">
        <f t="shared" si="2"/>
        <v>496809.18953414162</v>
      </c>
      <c r="T8" s="35">
        <f t="shared" si="3"/>
        <v>57.099196352190944</v>
      </c>
      <c r="U8" s="42">
        <v>0.96680194174873568</v>
      </c>
      <c r="V8" s="43">
        <f>1-U8</f>
        <v>3.3198058251264317E-2</v>
      </c>
      <c r="W8" s="29">
        <f t="shared" si="11"/>
        <v>480316.08912022377</v>
      </c>
      <c r="X8" s="29">
        <f t="shared" si="4"/>
        <v>5075863.8141891295</v>
      </c>
      <c r="Y8" s="35">
        <f t="shared" si="12"/>
        <v>51.084640955904732</v>
      </c>
      <c r="Z8" s="36">
        <f t="shared" si="13"/>
        <v>6.0145553962862124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887</v>
      </c>
      <c r="E9" s="51">
        <v>4</v>
      </c>
      <c r="F9" s="3">
        <f t="shared" si="5"/>
        <v>4.5095828635851182E-3</v>
      </c>
      <c r="G9" s="2">
        <v>0.5</v>
      </c>
      <c r="H9" s="3">
        <f t="shared" si="6"/>
        <v>2.2296544035674468E-2</v>
      </c>
      <c r="I9" s="3">
        <f t="shared" si="7"/>
        <v>0.97770345596432551</v>
      </c>
      <c r="J9" s="5">
        <f t="shared" si="14"/>
        <v>99361.837906828325</v>
      </c>
      <c r="K9" s="5">
        <f t="shared" si="8"/>
        <v>2215.4255943551466</v>
      </c>
      <c r="L9" s="5">
        <f t="shared" si="9"/>
        <v>491270.62554825377</v>
      </c>
      <c r="M9" s="5">
        <f t="shared" si="0"/>
        <v>5176671.9030224178</v>
      </c>
      <c r="N9" s="33">
        <f t="shared" si="10"/>
        <v>52.099196352190944</v>
      </c>
      <c r="O9" s="4"/>
      <c r="Q9" s="27" t="s">
        <v>44</v>
      </c>
      <c r="R9" s="29">
        <f t="shared" si="1"/>
        <v>99361.837906828325</v>
      </c>
      <c r="S9" s="29">
        <f t="shared" si="2"/>
        <v>491270.62554825377</v>
      </c>
      <c r="T9" s="35">
        <f t="shared" si="3"/>
        <v>52.099196352190944</v>
      </c>
      <c r="U9" s="42">
        <v>0.9555940589531835</v>
      </c>
      <c r="V9" s="43">
        <f t="shared" ref="V9:V22" si="15">1-U9</f>
        <v>4.4405941046816499E-2</v>
      </c>
      <c r="W9" s="29">
        <f t="shared" si="11"/>
        <v>469455.29111212533</v>
      </c>
      <c r="X9" s="29">
        <f t="shared" si="4"/>
        <v>4595547.7250689054</v>
      </c>
      <c r="Y9" s="35">
        <f t="shared" si="12"/>
        <v>46.250631247161053</v>
      </c>
      <c r="Z9" s="36">
        <f t="shared" si="13"/>
        <v>5.8485651050298912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1078</v>
      </c>
      <c r="E10" s="51">
        <v>0</v>
      </c>
      <c r="F10" s="3">
        <f t="shared" si="5"/>
        <v>0</v>
      </c>
      <c r="G10" s="2">
        <v>0.5</v>
      </c>
      <c r="H10" s="3">
        <f t="shared" si="6"/>
        <v>0</v>
      </c>
      <c r="I10" s="3">
        <f t="shared" si="7"/>
        <v>1</v>
      </c>
      <c r="J10" s="5">
        <f t="shared" si="14"/>
        <v>97146.41231247317</v>
      </c>
      <c r="K10" s="5">
        <f t="shared" si="8"/>
        <v>0</v>
      </c>
      <c r="L10" s="5">
        <f t="shared" si="9"/>
        <v>485732.06156236585</v>
      </c>
      <c r="M10" s="5">
        <f t="shared" si="0"/>
        <v>4685401.277474164</v>
      </c>
      <c r="N10" s="33">
        <f t="shared" si="10"/>
        <v>48.23030687333555</v>
      </c>
      <c r="O10" s="4"/>
      <c r="Q10" s="27" t="s">
        <v>46</v>
      </c>
      <c r="R10" s="29">
        <f t="shared" si="1"/>
        <v>97146.41231247317</v>
      </c>
      <c r="S10" s="29">
        <f t="shared" si="2"/>
        <v>485732.06156236585</v>
      </c>
      <c r="T10" s="35">
        <f t="shared" si="3"/>
        <v>48.23030687333555</v>
      </c>
      <c r="U10" s="42">
        <v>0.96363095511775332</v>
      </c>
      <c r="V10" s="43">
        <f t="shared" si="15"/>
        <v>3.6369044882246682E-2</v>
      </c>
      <c r="W10" s="29">
        <f t="shared" si="11"/>
        <v>468066.45041465794</v>
      </c>
      <c r="X10" s="29">
        <f t="shared" si="4"/>
        <v>4126092.43395678</v>
      </c>
      <c r="Y10" s="35">
        <f t="shared" si="12"/>
        <v>42.472926541899767</v>
      </c>
      <c r="Z10" s="36">
        <f t="shared" si="13"/>
        <v>5.7573803314357832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933</v>
      </c>
      <c r="E11" s="51">
        <v>5</v>
      </c>
      <c r="F11" s="3">
        <f t="shared" si="5"/>
        <v>5.3590568060021436E-3</v>
      </c>
      <c r="G11" s="2">
        <v>0.5</v>
      </c>
      <c r="H11" s="3">
        <f t="shared" si="6"/>
        <v>2.6441036488630356E-2</v>
      </c>
      <c r="I11" s="3">
        <f t="shared" si="7"/>
        <v>0.97355896351136961</v>
      </c>
      <c r="J11" s="5">
        <f t="shared" si="14"/>
        <v>97146.41231247317</v>
      </c>
      <c r="K11" s="5">
        <f t="shared" si="8"/>
        <v>2568.6518326936325</v>
      </c>
      <c r="L11" s="5">
        <f t="shared" si="9"/>
        <v>479310.43198063178</v>
      </c>
      <c r="M11" s="5">
        <f t="shared" si="0"/>
        <v>4199669.2159117982</v>
      </c>
      <c r="N11" s="33">
        <f t="shared" si="10"/>
        <v>43.23030687333555</v>
      </c>
      <c r="O11" s="4"/>
      <c r="Q11" s="27" t="s">
        <v>48</v>
      </c>
      <c r="R11" s="29">
        <f t="shared" si="1"/>
        <v>97146.41231247317</v>
      </c>
      <c r="S11" s="29">
        <f t="shared" si="2"/>
        <v>479310.43198063178</v>
      </c>
      <c r="T11" s="35">
        <f t="shared" si="3"/>
        <v>43.23030687333555</v>
      </c>
      <c r="U11" s="42">
        <v>0.96005435016735896</v>
      </c>
      <c r="V11" s="43">
        <f t="shared" si="15"/>
        <v>3.9945649832641039E-2</v>
      </c>
      <c r="W11" s="29">
        <f t="shared" si="11"/>
        <v>460164.06530360156</v>
      </c>
      <c r="X11" s="29">
        <f t="shared" si="4"/>
        <v>3658025.9835421219</v>
      </c>
      <c r="Y11" s="35">
        <f t="shared" si="12"/>
        <v>37.654771766311001</v>
      </c>
      <c r="Z11" s="36">
        <f t="shared" si="13"/>
        <v>5.5755351070245496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947</v>
      </c>
      <c r="E12" s="51">
        <v>3</v>
      </c>
      <c r="F12" s="3">
        <f t="shared" si="5"/>
        <v>3.1678986272439284E-3</v>
      </c>
      <c r="G12" s="2">
        <v>0.5</v>
      </c>
      <c r="H12" s="3">
        <f t="shared" si="6"/>
        <v>1.5715034049240441E-2</v>
      </c>
      <c r="I12" s="3">
        <f t="shared" si="7"/>
        <v>0.98428496595075954</v>
      </c>
      <c r="J12" s="5">
        <f t="shared" si="14"/>
        <v>94577.760479779536</v>
      </c>
      <c r="K12" s="5">
        <f t="shared" si="8"/>
        <v>1486.2927262406424</v>
      </c>
      <c r="L12" s="5">
        <f t="shared" si="9"/>
        <v>469173.07058329607</v>
      </c>
      <c r="M12" s="5">
        <f t="shared" si="0"/>
        <v>3720358.7839311669</v>
      </c>
      <c r="N12" s="33">
        <f t="shared" si="10"/>
        <v>39.336507494555967</v>
      </c>
      <c r="O12" s="4"/>
      <c r="Q12" s="27" t="s">
        <v>50</v>
      </c>
      <c r="R12" s="29">
        <f t="shared" si="1"/>
        <v>94577.760479779536</v>
      </c>
      <c r="S12" s="29">
        <f t="shared" si="2"/>
        <v>469173.07058329607</v>
      </c>
      <c r="T12" s="35">
        <f t="shared" si="3"/>
        <v>39.336507494555967</v>
      </c>
      <c r="U12" s="42">
        <v>0.94127750867207383</v>
      </c>
      <c r="V12" s="43">
        <f t="shared" si="15"/>
        <v>5.8722491327926174E-2</v>
      </c>
      <c r="W12" s="29">
        <f t="shared" si="11"/>
        <v>441622.05901467195</v>
      </c>
      <c r="X12" s="29">
        <f t="shared" si="4"/>
        <v>3197861.9182385202</v>
      </c>
      <c r="Y12" s="35">
        <f t="shared" si="12"/>
        <v>33.811986052706487</v>
      </c>
      <c r="Z12" s="36">
        <f t="shared" si="13"/>
        <v>5.5245214418494797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1080</v>
      </c>
      <c r="E13" s="51">
        <v>8</v>
      </c>
      <c r="F13" s="3">
        <f t="shared" si="5"/>
        <v>7.4074074074074077E-3</v>
      </c>
      <c r="G13" s="2">
        <v>0.5</v>
      </c>
      <c r="H13" s="3">
        <f t="shared" si="6"/>
        <v>3.6363636363636362E-2</v>
      </c>
      <c r="I13" s="3">
        <f t="shared" si="7"/>
        <v>0.96363636363636362</v>
      </c>
      <c r="J13" s="5">
        <f t="shared" si="14"/>
        <v>93091.467753538891</v>
      </c>
      <c r="K13" s="5">
        <f t="shared" si="8"/>
        <v>3385.1442819468684</v>
      </c>
      <c r="L13" s="5">
        <f t="shared" si="9"/>
        <v>456994.47806282731</v>
      </c>
      <c r="M13" s="5">
        <f t="shared" si="0"/>
        <v>3251185.7133478709</v>
      </c>
      <c r="N13" s="33">
        <f t="shared" si="10"/>
        <v>34.924636938322166</v>
      </c>
      <c r="O13" s="4"/>
      <c r="Q13" s="27" t="s">
        <v>52</v>
      </c>
      <c r="R13" s="29">
        <f t="shared" si="1"/>
        <v>93091.467753538891</v>
      </c>
      <c r="S13" s="29">
        <f t="shared" si="2"/>
        <v>456994.47806282731</v>
      </c>
      <c r="T13" s="35">
        <f t="shared" si="3"/>
        <v>34.924636938322166</v>
      </c>
      <c r="U13" s="42">
        <v>0.95386474178345915</v>
      </c>
      <c r="V13" s="43">
        <f t="shared" si="15"/>
        <v>4.6135258216540853E-2</v>
      </c>
      <c r="W13" s="29">
        <f t="shared" si="11"/>
        <v>435910.91981386545</v>
      </c>
      <c r="X13" s="29">
        <f t="shared" si="4"/>
        <v>2756239.8592238482</v>
      </c>
      <c r="Y13" s="35">
        <f t="shared" si="12"/>
        <v>29.60786767828214</v>
      </c>
      <c r="Z13" s="36">
        <f t="shared" si="13"/>
        <v>5.3167692600400258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1143</v>
      </c>
      <c r="E14" s="51">
        <v>9</v>
      </c>
      <c r="F14" s="3">
        <f t="shared" si="5"/>
        <v>7.874015748031496E-3</v>
      </c>
      <c r="G14" s="2">
        <v>0.5</v>
      </c>
      <c r="H14" s="3">
        <f t="shared" si="6"/>
        <v>3.8610038610038609E-2</v>
      </c>
      <c r="I14" s="3">
        <f t="shared" si="7"/>
        <v>0.96138996138996136</v>
      </c>
      <c r="J14" s="5">
        <f t="shared" si="14"/>
        <v>89706.323471592026</v>
      </c>
      <c r="K14" s="5">
        <f t="shared" si="8"/>
        <v>3463.5646128027811</v>
      </c>
      <c r="L14" s="5">
        <f t="shared" si="9"/>
        <v>439872.70582595316</v>
      </c>
      <c r="M14" s="5">
        <f t="shared" si="0"/>
        <v>2794191.2352850437</v>
      </c>
      <c r="N14" s="33">
        <f t="shared" si="10"/>
        <v>31.148208143541869</v>
      </c>
      <c r="O14" s="4"/>
      <c r="Q14" s="27" t="s">
        <v>54</v>
      </c>
      <c r="R14" s="29">
        <f t="shared" si="1"/>
        <v>89706.323471592026</v>
      </c>
      <c r="S14" s="29">
        <f t="shared" si="2"/>
        <v>439872.70582595316</v>
      </c>
      <c r="T14" s="35">
        <f t="shared" si="3"/>
        <v>31.148208143541869</v>
      </c>
      <c r="U14" s="42">
        <v>0.94210046609890041</v>
      </c>
      <c r="V14" s="43">
        <f t="shared" si="15"/>
        <v>5.7899533901099587E-2</v>
      </c>
      <c r="W14" s="29">
        <f t="shared" si="11"/>
        <v>414404.28118281497</v>
      </c>
      <c r="X14" s="29">
        <f t="shared" si="4"/>
        <v>2320328.9394099829</v>
      </c>
      <c r="Y14" s="35">
        <f t="shared" si="12"/>
        <v>25.865834755169505</v>
      </c>
      <c r="Z14" s="36">
        <f t="shared" si="13"/>
        <v>5.2823733883723634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1101</v>
      </c>
      <c r="E15" s="51">
        <v>13</v>
      </c>
      <c r="F15" s="3">
        <f t="shared" si="5"/>
        <v>1.1807447774750226E-2</v>
      </c>
      <c r="G15" s="2">
        <v>0.5</v>
      </c>
      <c r="H15" s="3">
        <f t="shared" si="6"/>
        <v>5.7344508160564626E-2</v>
      </c>
      <c r="I15" s="3">
        <f t="shared" si="7"/>
        <v>0.94265549183943542</v>
      </c>
      <c r="J15" s="5">
        <f t="shared" si="14"/>
        <v>86242.758858789239</v>
      </c>
      <c r="K15" s="5">
        <f t="shared" si="8"/>
        <v>4945.5485891674471</v>
      </c>
      <c r="L15" s="5">
        <f t="shared" si="9"/>
        <v>418849.92282102758</v>
      </c>
      <c r="M15" s="5">
        <f t="shared" si="0"/>
        <v>2354318.5294590904</v>
      </c>
      <c r="N15" s="33">
        <f t="shared" si="10"/>
        <v>27.298738591073672</v>
      </c>
      <c r="O15" s="4"/>
      <c r="Q15" s="27" t="s">
        <v>56</v>
      </c>
      <c r="R15" s="29">
        <f t="shared" si="1"/>
        <v>86242.758858789239</v>
      </c>
      <c r="S15" s="29">
        <f t="shared" si="2"/>
        <v>418849.92282102758</v>
      </c>
      <c r="T15" s="35">
        <f t="shared" si="3"/>
        <v>27.298738591073672</v>
      </c>
      <c r="U15" s="42">
        <v>0.91645683631107144</v>
      </c>
      <c r="V15" s="43">
        <f t="shared" si="15"/>
        <v>8.3543163688928557E-2</v>
      </c>
      <c r="W15" s="29">
        <f t="shared" si="11"/>
        <v>383857.87515769538</v>
      </c>
      <c r="X15" s="29">
        <f t="shared" si="4"/>
        <v>1905924.658227168</v>
      </c>
      <c r="Y15" s="35">
        <f t="shared" si="12"/>
        <v>22.099532568848591</v>
      </c>
      <c r="Z15" s="36">
        <f t="shared" si="13"/>
        <v>5.1992060222250807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807</v>
      </c>
      <c r="E16" s="51">
        <v>10</v>
      </c>
      <c r="F16" s="3">
        <f t="shared" si="5"/>
        <v>1.2391573729863693E-2</v>
      </c>
      <c r="G16" s="2">
        <v>0.5</v>
      </c>
      <c r="H16" s="3">
        <f t="shared" si="6"/>
        <v>6.0096153846153855E-2</v>
      </c>
      <c r="I16" s="3">
        <f t="shared" si="7"/>
        <v>0.93990384615384615</v>
      </c>
      <c r="J16" s="5">
        <f t="shared" si="14"/>
        <v>81297.210269621792</v>
      </c>
      <c r="K16" s="5">
        <f t="shared" si="8"/>
        <v>4885.6496556263101</v>
      </c>
      <c r="L16" s="5">
        <f t="shared" si="9"/>
        <v>394271.92720904312</v>
      </c>
      <c r="M16" s="5">
        <f t="shared" si="0"/>
        <v>1935468.606638063</v>
      </c>
      <c r="N16" s="33">
        <f t="shared" si="10"/>
        <v>23.807318851644368</v>
      </c>
      <c r="O16" s="4"/>
      <c r="Q16" s="27" t="s">
        <v>58</v>
      </c>
      <c r="R16" s="29">
        <f t="shared" si="1"/>
        <v>81297.210269621792</v>
      </c>
      <c r="S16" s="29">
        <f t="shared" si="2"/>
        <v>394271.92720904312</v>
      </c>
      <c r="T16" s="35">
        <f t="shared" si="3"/>
        <v>23.807318851644368</v>
      </c>
      <c r="U16" s="42">
        <v>0.8859396016463057</v>
      </c>
      <c r="V16" s="43">
        <f t="shared" si="15"/>
        <v>0.1140603983536943</v>
      </c>
      <c r="W16" s="29">
        <f t="shared" si="11"/>
        <v>349301.11413190089</v>
      </c>
      <c r="X16" s="29">
        <f t="shared" si="4"/>
        <v>1522066.7830694728</v>
      </c>
      <c r="Y16" s="35">
        <f t="shared" si="12"/>
        <v>18.72225108366629</v>
      </c>
      <c r="Z16" s="36">
        <f t="shared" si="13"/>
        <v>5.085067767978078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625</v>
      </c>
      <c r="E17" s="51">
        <v>8</v>
      </c>
      <c r="F17" s="3">
        <f t="shared" si="5"/>
        <v>1.2800000000000001E-2</v>
      </c>
      <c r="G17" s="2">
        <v>0.5</v>
      </c>
      <c r="H17" s="3">
        <f t="shared" si="6"/>
        <v>6.2015503875968991E-2</v>
      </c>
      <c r="I17" s="3">
        <f t="shared" si="7"/>
        <v>0.93798449612403101</v>
      </c>
      <c r="J17" s="5">
        <f t="shared" si="14"/>
        <v>76411.560613995476</v>
      </c>
      <c r="K17" s="5">
        <f t="shared" si="8"/>
        <v>4738.7014334260757</v>
      </c>
      <c r="L17" s="5">
        <f t="shared" si="9"/>
        <v>370211.0494864122</v>
      </c>
      <c r="M17" s="5">
        <f t="shared" si="0"/>
        <v>1541196.6794290198</v>
      </c>
      <c r="N17" s="33">
        <f t="shared" si="10"/>
        <v>20.169679392030837</v>
      </c>
      <c r="O17" s="4"/>
      <c r="Q17" s="27" t="s">
        <v>60</v>
      </c>
      <c r="R17" s="29">
        <f t="shared" si="1"/>
        <v>76411.560613995476</v>
      </c>
      <c r="S17" s="29">
        <f t="shared" si="2"/>
        <v>370211.0494864122</v>
      </c>
      <c r="T17" s="35">
        <f t="shared" si="3"/>
        <v>20.169679392030837</v>
      </c>
      <c r="U17" s="42">
        <v>0.85631920960893304</v>
      </c>
      <c r="V17" s="43">
        <f t="shared" si="15"/>
        <v>0.14368079039106696</v>
      </c>
      <c r="W17" s="29">
        <f t="shared" si="11"/>
        <v>317018.83328469808</v>
      </c>
      <c r="X17" s="29">
        <f t="shared" si="4"/>
        <v>1172765.6689375718</v>
      </c>
      <c r="Y17" s="35">
        <f t="shared" si="12"/>
        <v>15.348013566454616</v>
      </c>
      <c r="Z17" s="36">
        <f t="shared" si="13"/>
        <v>4.8216658255762201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485</v>
      </c>
      <c r="E18" s="51">
        <v>9</v>
      </c>
      <c r="F18" s="3">
        <f t="shared" si="5"/>
        <v>1.8556701030927835E-2</v>
      </c>
      <c r="G18" s="2">
        <v>0.5</v>
      </c>
      <c r="H18" s="3">
        <f t="shared" si="6"/>
        <v>8.8669950738916259E-2</v>
      </c>
      <c r="I18" s="3">
        <f t="shared" si="7"/>
        <v>0.91133004926108374</v>
      </c>
      <c r="J18" s="5">
        <f t="shared" si="14"/>
        <v>71672.859180569401</v>
      </c>
      <c r="K18" s="5">
        <f t="shared" si="8"/>
        <v>6355.2288928583712</v>
      </c>
      <c r="L18" s="5">
        <f t="shared" si="9"/>
        <v>342476.22367070109</v>
      </c>
      <c r="M18" s="5">
        <f t="shared" si="0"/>
        <v>1170985.6299426076</v>
      </c>
      <c r="N18" s="33">
        <f t="shared" si="10"/>
        <v>16.337922657619654</v>
      </c>
      <c r="O18" s="4"/>
      <c r="Q18" s="27" t="s">
        <v>62</v>
      </c>
      <c r="R18" s="29">
        <f t="shared" si="1"/>
        <v>71672.859180569401</v>
      </c>
      <c r="S18" s="29">
        <f t="shared" si="2"/>
        <v>342476.22367070109</v>
      </c>
      <c r="T18" s="35">
        <f t="shared" si="3"/>
        <v>16.337922657619654</v>
      </c>
      <c r="U18" s="42">
        <v>0.77613843304153718</v>
      </c>
      <c r="V18" s="43">
        <f t="shared" si="15"/>
        <v>0.22386156695846282</v>
      </c>
      <c r="W18" s="29">
        <f t="shared" si="11"/>
        <v>265808.95959376096</v>
      </c>
      <c r="X18" s="29">
        <f t="shared" si="4"/>
        <v>855746.83565287362</v>
      </c>
      <c r="Y18" s="35">
        <f t="shared" si="12"/>
        <v>11.939621851793902</v>
      </c>
      <c r="Z18" s="36">
        <f t="shared" si="13"/>
        <v>4.3983008058257518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319</v>
      </c>
      <c r="E19" s="51">
        <v>8</v>
      </c>
      <c r="F19" s="3">
        <f t="shared" si="5"/>
        <v>2.5078369905956112E-2</v>
      </c>
      <c r="G19" s="2">
        <v>0.5</v>
      </c>
      <c r="H19" s="3">
        <f t="shared" si="6"/>
        <v>0.11799410029498525</v>
      </c>
      <c r="I19" s="3">
        <f t="shared" si="7"/>
        <v>0.88200589970501475</v>
      </c>
      <c r="J19" s="5">
        <f t="shared" si="14"/>
        <v>65317.630287711028</v>
      </c>
      <c r="K19" s="5">
        <f t="shared" si="8"/>
        <v>7707.0950191989414</v>
      </c>
      <c r="L19" s="5">
        <f t="shared" si="9"/>
        <v>307320.41389055777</v>
      </c>
      <c r="M19" s="5">
        <f t="shared" si="0"/>
        <v>828509.40627190657</v>
      </c>
      <c r="N19" s="33">
        <f t="shared" si="10"/>
        <v>12.68431513241508</v>
      </c>
      <c r="O19" s="4"/>
      <c r="Q19" s="27" t="s">
        <v>64</v>
      </c>
      <c r="R19" s="29">
        <f t="shared" si="1"/>
        <v>65317.630287711028</v>
      </c>
      <c r="S19" s="29">
        <f t="shared" si="2"/>
        <v>307320.41389055777</v>
      </c>
      <c r="T19" s="35">
        <f t="shared" si="3"/>
        <v>12.68431513241508</v>
      </c>
      <c r="U19" s="42">
        <v>0.73716277889453141</v>
      </c>
      <c r="V19" s="43">
        <f t="shared" si="15"/>
        <v>0.26283722110546859</v>
      </c>
      <c r="W19" s="29">
        <f t="shared" si="11"/>
        <v>226545.1703145811</v>
      </c>
      <c r="X19" s="29">
        <f t="shared" si="4"/>
        <v>589937.8760591126</v>
      </c>
      <c r="Y19" s="35">
        <f t="shared" si="12"/>
        <v>9.0318321938587616</v>
      </c>
      <c r="Z19" s="36">
        <f t="shared" si="13"/>
        <v>3.652482938556318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176</v>
      </c>
      <c r="E20" s="51">
        <v>11</v>
      </c>
      <c r="F20" s="3">
        <f t="shared" si="5"/>
        <v>6.25E-2</v>
      </c>
      <c r="G20" s="2">
        <v>0.5</v>
      </c>
      <c r="H20" s="3">
        <f t="shared" si="6"/>
        <v>0.27027027027027029</v>
      </c>
      <c r="I20" s="3">
        <f t="shared" si="7"/>
        <v>0.72972972972972971</v>
      </c>
      <c r="J20" s="5">
        <f t="shared" si="14"/>
        <v>57610.535268512089</v>
      </c>
      <c r="K20" s="5">
        <f t="shared" si="8"/>
        <v>15570.4149374357</v>
      </c>
      <c r="L20" s="5">
        <f t="shared" si="9"/>
        <v>249126.63899897118</v>
      </c>
      <c r="M20" s="5">
        <f t="shared" si="0"/>
        <v>521188.99238134886</v>
      </c>
      <c r="N20" s="33">
        <f t="shared" si="10"/>
        <v>9.0467653173535538</v>
      </c>
      <c r="O20" s="4"/>
      <c r="Q20" s="27" t="s">
        <v>66</v>
      </c>
      <c r="R20" s="29">
        <f t="shared" si="1"/>
        <v>57610.535268512089</v>
      </c>
      <c r="S20" s="29">
        <f t="shared" si="2"/>
        <v>249126.63899897118</v>
      </c>
      <c r="T20" s="35">
        <f t="shared" si="3"/>
        <v>9.0467653173535538</v>
      </c>
      <c r="U20" s="42">
        <v>0.7271372759570951</v>
      </c>
      <c r="V20" s="43">
        <f t="shared" si="15"/>
        <v>0.2728627240429049</v>
      </c>
      <c r="W20" s="29">
        <f t="shared" si="11"/>
        <v>181149.26565005851</v>
      </c>
      <c r="X20" s="29">
        <f t="shared" si="4"/>
        <v>363392.70574453147</v>
      </c>
      <c r="Y20" s="35">
        <f t="shared" si="12"/>
        <v>6.307747429369039</v>
      </c>
      <c r="Z20" s="36">
        <f t="shared" si="13"/>
        <v>2.7390178879845148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88</v>
      </c>
      <c r="E21" s="51">
        <v>9</v>
      </c>
      <c r="F21" s="3">
        <f t="shared" si="5"/>
        <v>0.10227272727272728</v>
      </c>
      <c r="G21" s="2">
        <v>0.5</v>
      </c>
      <c r="H21" s="3">
        <f t="shared" si="6"/>
        <v>0.40723981900452488</v>
      </c>
      <c r="I21" s="3">
        <f t="shared" si="7"/>
        <v>0.59276018099547512</v>
      </c>
      <c r="J21" s="5">
        <f t="shared" si="14"/>
        <v>42040.120331076389</v>
      </c>
      <c r="K21" s="5">
        <f t="shared" si="8"/>
        <v>17120.410994555994</v>
      </c>
      <c r="L21" s="5">
        <f t="shared" si="9"/>
        <v>167399.57416899197</v>
      </c>
      <c r="M21" s="5">
        <f>L21+M22</f>
        <v>272062.35338237765</v>
      </c>
      <c r="N21" s="33">
        <f t="shared" si="10"/>
        <v>6.4714932126696842</v>
      </c>
      <c r="O21" s="4"/>
      <c r="Q21" s="27" t="s">
        <v>68</v>
      </c>
      <c r="R21" s="29">
        <f t="shared" si="1"/>
        <v>42040.120331076389</v>
      </c>
      <c r="S21" s="29">
        <f t="shared" si="2"/>
        <v>167399.57416899197</v>
      </c>
      <c r="T21" s="35">
        <f t="shared" si="3"/>
        <v>6.4714932126696842</v>
      </c>
      <c r="U21" s="42">
        <v>0.68635947845240242</v>
      </c>
      <c r="V21" s="43">
        <f t="shared" si="15"/>
        <v>0.31364052154759758</v>
      </c>
      <c r="W21" s="29">
        <f t="shared" si="11"/>
        <v>114896.28441978358</v>
      </c>
      <c r="X21" s="29">
        <f>X22+W21</f>
        <v>182243.44009447293</v>
      </c>
      <c r="Y21" s="35">
        <f t="shared" si="12"/>
        <v>4.3349885456858965</v>
      </c>
      <c r="Z21" s="36">
        <f t="shared" si="13"/>
        <v>2.1365046669837877</v>
      </c>
    </row>
    <row r="22" spans="1:26" s="2" customFormat="1" x14ac:dyDescent="0.25">
      <c r="A22" s="12">
        <v>19</v>
      </c>
      <c r="B22" s="13" t="s">
        <v>69</v>
      </c>
      <c r="C22" s="12"/>
      <c r="D22">
        <v>42</v>
      </c>
      <c r="E22" s="51">
        <v>10</v>
      </c>
      <c r="F22" s="17">
        <f t="shared" si="5"/>
        <v>0.23809523809523808</v>
      </c>
      <c r="G22" s="12"/>
      <c r="H22" s="17">
        <v>1</v>
      </c>
      <c r="I22" s="17">
        <f t="shared" si="7"/>
        <v>0</v>
      </c>
      <c r="J22" s="21">
        <f t="shared" si="14"/>
        <v>24919.709336520395</v>
      </c>
      <c r="K22" s="21">
        <f t="shared" si="8"/>
        <v>24919.709336520395</v>
      </c>
      <c r="L22" s="21">
        <f>K22/F22</f>
        <v>104662.77921338566</v>
      </c>
      <c r="M22" s="21">
        <f>L22</f>
        <v>104662.77921338566</v>
      </c>
      <c r="N22" s="34">
        <f t="shared" si="10"/>
        <v>4.2</v>
      </c>
      <c r="O22" s="4"/>
      <c r="Q22" s="30" t="s">
        <v>69</v>
      </c>
      <c r="R22" s="31">
        <f t="shared" si="1"/>
        <v>24919.709336520395</v>
      </c>
      <c r="S22" s="31">
        <f t="shared" si="2"/>
        <v>104662.77921338566</v>
      </c>
      <c r="T22" s="38">
        <f t="shared" si="3"/>
        <v>4.2</v>
      </c>
      <c r="U22" s="44">
        <v>0.64346806172022719</v>
      </c>
      <c r="V22" s="45">
        <f t="shared" si="15"/>
        <v>0.35653193827977281</v>
      </c>
      <c r="W22" s="31">
        <f t="shared" si="11"/>
        <v>67347.155674689348</v>
      </c>
      <c r="X22" s="31">
        <f>W22</f>
        <v>67347.155674689348</v>
      </c>
      <c r="Y22" s="38">
        <f t="shared" si="12"/>
        <v>2.7025658592249542</v>
      </c>
      <c r="Z22" s="37">
        <f t="shared" si="13"/>
        <v>1.497434140775046</v>
      </c>
    </row>
    <row r="23" spans="1:26" s="2" customFormat="1" ht="13.2" x14ac:dyDescent="0.25">
      <c r="B23" s="2" t="s">
        <v>70</v>
      </c>
      <c r="D23" s="25">
        <f>SUM(D4:D22)</f>
        <v>12804</v>
      </c>
      <c r="E23" s="25">
        <f>SUM(E4:E22)</f>
        <v>108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>
        <v>100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7920892.2718623439</v>
      </c>
      <c r="N29" s="32">
        <f>M29/J29</f>
        <v>79.208922718623441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79.208922718623441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6985440.6947036758</v>
      </c>
      <c r="Y29" s="40">
        <f>X29/R29</f>
        <v>69.854406947036765</v>
      </c>
      <c r="Z29" s="36">
        <f>T29-Y29</f>
        <v>9.3545157715866765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496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7820892.2718623439</v>
      </c>
      <c r="N30" s="33">
        <f t="shared" ref="N30:N47" si="26">M30/J30</f>
        <v>78.208922718623441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78.208922718623441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6889576.0207007118</v>
      </c>
      <c r="Y30" s="35">
        <f t="shared" ref="Y30:Y47" si="28">X30/R30</f>
        <v>68.895760207007115</v>
      </c>
      <c r="Z30" s="36">
        <f t="shared" ref="Z30:Z47" si="29">T30-Y30</f>
        <v>9.3131625116163264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699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7420892.2718623439</v>
      </c>
      <c r="N31" s="33">
        <f t="shared" si="26"/>
        <v>74.208922718623441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74.208922718623441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6506117.3246888546</v>
      </c>
      <c r="Y31" s="35">
        <f t="shared" si="28"/>
        <v>65.061173246888544</v>
      </c>
      <c r="Z31" s="36">
        <f t="shared" si="29"/>
        <v>9.1477494717348975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752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6920892.2718623439</v>
      </c>
      <c r="N32" s="33">
        <f t="shared" si="26"/>
        <v>69.208922718623441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69.208922718623441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6026793.9546740334</v>
      </c>
      <c r="Y32" s="35">
        <f t="shared" si="28"/>
        <v>60.267939546740337</v>
      </c>
      <c r="Z32" s="36">
        <f t="shared" si="29"/>
        <v>8.9409831718831043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738</v>
      </c>
      <c r="E33" s="51">
        <v>1</v>
      </c>
      <c r="F33" s="3">
        <f t="shared" si="21"/>
        <v>1.3550135501355014E-3</v>
      </c>
      <c r="G33" s="2">
        <v>0.5</v>
      </c>
      <c r="H33" s="3">
        <f t="shared" si="22"/>
        <v>6.75219446320054E-3</v>
      </c>
      <c r="I33" s="3">
        <f t="shared" si="23"/>
        <v>0.99324780553679948</v>
      </c>
      <c r="J33" s="5">
        <f t="shared" si="30"/>
        <v>100000</v>
      </c>
      <c r="K33" s="5">
        <f t="shared" si="24"/>
        <v>675.21944632005398</v>
      </c>
      <c r="L33" s="5">
        <f t="shared" si="25"/>
        <v>498311.95138419984</v>
      </c>
      <c r="M33" s="5">
        <f t="shared" si="16"/>
        <v>6420892.2718623439</v>
      </c>
      <c r="N33" s="33">
        <f t="shared" si="26"/>
        <v>64.208922718623441</v>
      </c>
      <c r="O33" s="4"/>
      <c r="Q33" s="27" t="s">
        <v>42</v>
      </c>
      <c r="R33" s="29">
        <f t="shared" si="17"/>
        <v>100000</v>
      </c>
      <c r="S33" s="29">
        <f t="shared" si="18"/>
        <v>498311.95138419984</v>
      </c>
      <c r="T33" s="35">
        <f t="shared" si="19"/>
        <v>64.208922718623441</v>
      </c>
      <c r="U33" s="42">
        <v>0.95864674002964168</v>
      </c>
      <c r="V33" s="43">
        <f>1-U33</f>
        <v>4.1353259970358325E-2</v>
      </c>
      <c r="W33" s="29">
        <f t="shared" si="27"/>
        <v>477705.12771227246</v>
      </c>
      <c r="X33" s="29">
        <f t="shared" si="20"/>
        <v>5547470.5846592123</v>
      </c>
      <c r="Y33" s="35">
        <f t="shared" si="28"/>
        <v>55.474705846592123</v>
      </c>
      <c r="Z33" s="36">
        <f t="shared" si="29"/>
        <v>8.7342168720313182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984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99324.780553679942</v>
      </c>
      <c r="K34" s="5">
        <f t="shared" si="24"/>
        <v>0</v>
      </c>
      <c r="L34" s="5">
        <f t="shared" si="25"/>
        <v>496623.90276839968</v>
      </c>
      <c r="M34" s="5">
        <f t="shared" si="16"/>
        <v>5922580.3204781441</v>
      </c>
      <c r="N34" s="33">
        <f t="shared" si="26"/>
        <v>59.628425932210277</v>
      </c>
      <c r="O34" s="4"/>
      <c r="Q34" s="27" t="s">
        <v>44</v>
      </c>
      <c r="R34" s="29">
        <f t="shared" si="17"/>
        <v>99324.780553679942</v>
      </c>
      <c r="S34" s="29">
        <f t="shared" si="18"/>
        <v>496623.90276839968</v>
      </c>
      <c r="T34" s="35">
        <f t="shared" si="19"/>
        <v>59.628425932210277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481318.06198354653</v>
      </c>
      <c r="X34" s="29">
        <f t="shared" si="20"/>
        <v>5069765.4569469402</v>
      </c>
      <c r="Y34" s="35">
        <f t="shared" si="28"/>
        <v>51.042302119227863</v>
      </c>
      <c r="Z34" s="36">
        <f t="shared" si="29"/>
        <v>8.5861238129824144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979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99324.780553679942</v>
      </c>
      <c r="K35" s="5">
        <f t="shared" si="24"/>
        <v>0</v>
      </c>
      <c r="L35" s="5">
        <f t="shared" si="25"/>
        <v>496623.90276839968</v>
      </c>
      <c r="M35" s="5">
        <f t="shared" si="16"/>
        <v>5425956.4177097445</v>
      </c>
      <c r="N35" s="33">
        <f t="shared" si="26"/>
        <v>54.628425932210277</v>
      </c>
      <c r="O35" s="4"/>
      <c r="Q35" s="27" t="s">
        <v>46</v>
      </c>
      <c r="R35" s="29">
        <f t="shared" si="17"/>
        <v>99324.780553679942</v>
      </c>
      <c r="S35" s="29">
        <f t="shared" si="18"/>
        <v>496623.90276839968</v>
      </c>
      <c r="T35" s="35">
        <f t="shared" si="19"/>
        <v>54.628425932210277</v>
      </c>
      <c r="U35" s="42">
        <v>0.96192878092594225</v>
      </c>
      <c r="V35" s="43">
        <f t="shared" si="31"/>
        <v>3.8071219074057749E-2</v>
      </c>
      <c r="W35" s="29">
        <f t="shared" si="27"/>
        <v>477716.82536869036</v>
      </c>
      <c r="X35" s="29">
        <f t="shared" si="20"/>
        <v>4588447.3949633939</v>
      </c>
      <c r="Y35" s="35">
        <f t="shared" si="28"/>
        <v>46.196401032908135</v>
      </c>
      <c r="Z35" s="36">
        <f t="shared" si="29"/>
        <v>8.4320248993021423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865</v>
      </c>
      <c r="E36" s="51">
        <v>5</v>
      </c>
      <c r="F36" s="3">
        <f t="shared" si="21"/>
        <v>5.7803468208092483E-3</v>
      </c>
      <c r="G36" s="2">
        <v>0.5</v>
      </c>
      <c r="H36" s="3">
        <f t="shared" si="22"/>
        <v>2.8490028490028491E-2</v>
      </c>
      <c r="I36" s="3">
        <f t="shared" si="23"/>
        <v>0.97150997150997154</v>
      </c>
      <c r="J36" s="5">
        <f t="shared" si="30"/>
        <v>99324.780553679942</v>
      </c>
      <c r="K36" s="5">
        <f t="shared" si="24"/>
        <v>2829.7658277401692</v>
      </c>
      <c r="L36" s="5">
        <f t="shared" si="25"/>
        <v>489549.48819904932</v>
      </c>
      <c r="M36" s="5">
        <f t="shared" si="16"/>
        <v>4929332.514941345</v>
      </c>
      <c r="N36" s="33">
        <f t="shared" si="26"/>
        <v>49.628425932210277</v>
      </c>
      <c r="O36" s="4"/>
      <c r="Q36" s="27" t="s">
        <v>48</v>
      </c>
      <c r="R36" s="29">
        <f t="shared" si="17"/>
        <v>99324.780553679942</v>
      </c>
      <c r="S36" s="29">
        <f t="shared" si="18"/>
        <v>489549.48819904932</v>
      </c>
      <c r="T36" s="35">
        <f t="shared" si="19"/>
        <v>49.628425932210277</v>
      </c>
      <c r="U36" s="42">
        <v>0.95558309086652893</v>
      </c>
      <c r="V36" s="43">
        <f t="shared" si="31"/>
        <v>4.4416909133471072E-2</v>
      </c>
      <c r="W36" s="29">
        <f t="shared" si="27"/>
        <v>467805.21306537488</v>
      </c>
      <c r="X36" s="29">
        <f t="shared" si="20"/>
        <v>4110730.5695947036</v>
      </c>
      <c r="Y36" s="35">
        <f t="shared" si="28"/>
        <v>41.386757128278425</v>
      </c>
      <c r="Z36" s="36">
        <f t="shared" si="29"/>
        <v>8.2416688039318515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924</v>
      </c>
      <c r="E37" s="51">
        <v>3</v>
      </c>
      <c r="F37" s="3">
        <f t="shared" si="21"/>
        <v>3.246753246753247E-3</v>
      </c>
      <c r="G37" s="2">
        <v>0.5</v>
      </c>
      <c r="H37" s="3">
        <f t="shared" si="22"/>
        <v>1.6103059581320453E-2</v>
      </c>
      <c r="I37" s="3">
        <f t="shared" si="23"/>
        <v>0.98389694041867959</v>
      </c>
      <c r="J37" s="5">
        <f t="shared" si="30"/>
        <v>96495.014725939778</v>
      </c>
      <c r="K37" s="5">
        <f t="shared" si="24"/>
        <v>1553.8649714322028</v>
      </c>
      <c r="L37" s="5">
        <f t="shared" si="25"/>
        <v>478590.41120111838</v>
      </c>
      <c r="M37" s="5">
        <f t="shared" si="16"/>
        <v>4439783.0267422954</v>
      </c>
      <c r="N37" s="33">
        <f t="shared" si="26"/>
        <v>46.010491208814685</v>
      </c>
      <c r="O37" s="4"/>
      <c r="Q37" s="27" t="s">
        <v>50</v>
      </c>
      <c r="R37" s="29">
        <f t="shared" si="17"/>
        <v>96495.014725939778</v>
      </c>
      <c r="S37" s="29">
        <f t="shared" si="18"/>
        <v>478590.41120111838</v>
      </c>
      <c r="T37" s="35">
        <f t="shared" si="19"/>
        <v>46.010491208814685</v>
      </c>
      <c r="U37" s="42">
        <v>0.95343645724036619</v>
      </c>
      <c r="V37" s="43">
        <f t="shared" si="31"/>
        <v>4.6563542759633814E-2</v>
      </c>
      <c r="W37" s="29">
        <f t="shared" si="27"/>
        <v>456305.54612480436</v>
      </c>
      <c r="X37" s="29">
        <f t="shared" si="20"/>
        <v>3642925.3565293285</v>
      </c>
      <c r="Y37" s="35">
        <f t="shared" si="28"/>
        <v>37.752472154916802</v>
      </c>
      <c r="Z37" s="36">
        <f t="shared" si="29"/>
        <v>8.2580190538978826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1069</v>
      </c>
      <c r="E38" s="51">
        <v>2</v>
      </c>
      <c r="F38" s="3">
        <f t="shared" si="21"/>
        <v>1.8709073900841909E-3</v>
      </c>
      <c r="G38" s="2">
        <v>0.5</v>
      </c>
      <c r="H38" s="3">
        <f t="shared" si="22"/>
        <v>9.3109869646182484E-3</v>
      </c>
      <c r="I38" s="3">
        <f t="shared" si="23"/>
        <v>0.9906890130353817</v>
      </c>
      <c r="J38" s="5">
        <f t="shared" si="30"/>
        <v>94941.149754507584</v>
      </c>
      <c r="K38" s="5">
        <f t="shared" si="24"/>
        <v>883.99580777008907</v>
      </c>
      <c r="L38" s="5">
        <f t="shared" si="25"/>
        <v>472495.75925311272</v>
      </c>
      <c r="M38" s="5">
        <f t="shared" si="16"/>
        <v>3961192.6155411773</v>
      </c>
      <c r="N38" s="33">
        <f t="shared" si="26"/>
        <v>41.722610541201171</v>
      </c>
      <c r="O38" s="4"/>
      <c r="Q38" s="27" t="s">
        <v>52</v>
      </c>
      <c r="R38" s="29">
        <f t="shared" si="17"/>
        <v>94941.149754507584</v>
      </c>
      <c r="S38" s="29">
        <f t="shared" si="18"/>
        <v>472495.75925311272</v>
      </c>
      <c r="T38" s="35">
        <f t="shared" si="19"/>
        <v>41.722610541201171</v>
      </c>
      <c r="U38" s="42">
        <v>0.93748024841036759</v>
      </c>
      <c r="V38" s="43">
        <f t="shared" si="31"/>
        <v>6.2519751589632411E-2</v>
      </c>
      <c r="W38" s="29">
        <f t="shared" si="27"/>
        <v>442955.44175745337</v>
      </c>
      <c r="X38" s="29">
        <f t="shared" si="20"/>
        <v>3186619.8104045242</v>
      </c>
      <c r="Y38" s="35">
        <f t="shared" si="28"/>
        <v>33.564158625045835</v>
      </c>
      <c r="Z38" s="36">
        <f t="shared" si="29"/>
        <v>8.1584519161553359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1119</v>
      </c>
      <c r="E39" s="51">
        <v>8</v>
      </c>
      <c r="F39" s="3">
        <f t="shared" si="21"/>
        <v>7.1492403932082215E-3</v>
      </c>
      <c r="G39" s="2">
        <v>0.5</v>
      </c>
      <c r="H39" s="3">
        <f t="shared" si="22"/>
        <v>3.5118525021949072E-2</v>
      </c>
      <c r="I39" s="3">
        <f t="shared" si="23"/>
        <v>0.96488147497805088</v>
      </c>
      <c r="J39" s="5">
        <f t="shared" si="30"/>
        <v>94057.153946737497</v>
      </c>
      <c r="K39" s="5">
        <f t="shared" si="24"/>
        <v>3303.1485143718169</v>
      </c>
      <c r="L39" s="5">
        <f t="shared" si="25"/>
        <v>462027.89844775799</v>
      </c>
      <c r="M39" s="5">
        <f t="shared" si="16"/>
        <v>3488696.8562880647</v>
      </c>
      <c r="N39" s="33">
        <f t="shared" si="26"/>
        <v>37.091244098919233</v>
      </c>
      <c r="O39" s="4"/>
      <c r="Q39" s="27" t="s">
        <v>54</v>
      </c>
      <c r="R39" s="29">
        <f t="shared" si="17"/>
        <v>94057.153946737497</v>
      </c>
      <c r="S39" s="29">
        <f t="shared" si="18"/>
        <v>462027.89844775799</v>
      </c>
      <c r="T39" s="35">
        <f t="shared" si="19"/>
        <v>37.091244098919233</v>
      </c>
      <c r="U39" s="42">
        <v>0.91788799906018037</v>
      </c>
      <c r="V39" s="43">
        <f t="shared" si="31"/>
        <v>8.2112000939819629E-2</v>
      </c>
      <c r="W39" s="29">
        <f t="shared" si="27"/>
        <v>424089.86321619281</v>
      </c>
      <c r="X39" s="29">
        <f t="shared" si="20"/>
        <v>2743664.3686470711</v>
      </c>
      <c r="Y39" s="35">
        <f t="shared" si="28"/>
        <v>29.170182740174639</v>
      </c>
      <c r="Z39" s="36">
        <f t="shared" si="29"/>
        <v>7.9210613587445948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1141</v>
      </c>
      <c r="E40" s="51">
        <v>0</v>
      </c>
      <c r="F40" s="3">
        <f t="shared" si="21"/>
        <v>0</v>
      </c>
      <c r="G40" s="2">
        <v>0.5</v>
      </c>
      <c r="H40" s="3">
        <f t="shared" si="22"/>
        <v>0</v>
      </c>
      <c r="I40" s="3">
        <f t="shared" si="23"/>
        <v>1</v>
      </c>
      <c r="J40" s="5">
        <f t="shared" si="30"/>
        <v>90754.00543236568</v>
      </c>
      <c r="K40" s="5">
        <f t="shared" si="24"/>
        <v>0</v>
      </c>
      <c r="L40" s="5">
        <f t="shared" si="25"/>
        <v>453770.02716182842</v>
      </c>
      <c r="M40" s="5">
        <f t="shared" si="16"/>
        <v>3026668.9578403067</v>
      </c>
      <c r="N40" s="33">
        <f t="shared" si="26"/>
        <v>33.350252073402181</v>
      </c>
      <c r="O40" s="4"/>
      <c r="Q40" s="27" t="s">
        <v>56</v>
      </c>
      <c r="R40" s="29">
        <f t="shared" si="17"/>
        <v>90754.00543236568</v>
      </c>
      <c r="S40" s="29">
        <f t="shared" si="18"/>
        <v>453770.02716182842</v>
      </c>
      <c r="T40" s="35">
        <f t="shared" si="19"/>
        <v>33.350252073402181</v>
      </c>
      <c r="U40" s="42">
        <v>0.89571782863194893</v>
      </c>
      <c r="V40" s="43">
        <f t="shared" si="31"/>
        <v>0.10428217136805107</v>
      </c>
      <c r="W40" s="29">
        <f t="shared" si="27"/>
        <v>406449.90342765342</v>
      </c>
      <c r="X40" s="29">
        <f t="shared" si="20"/>
        <v>2319574.5054308781</v>
      </c>
      <c r="Y40" s="35">
        <f t="shared" si="28"/>
        <v>25.558921552608918</v>
      </c>
      <c r="Z40" s="36">
        <f t="shared" si="29"/>
        <v>7.791330520793263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851</v>
      </c>
      <c r="E41" s="51">
        <v>6</v>
      </c>
      <c r="F41" s="3">
        <f t="shared" si="21"/>
        <v>7.0505287896592246E-3</v>
      </c>
      <c r="G41" s="2">
        <v>0.5</v>
      </c>
      <c r="H41" s="3">
        <f t="shared" si="22"/>
        <v>3.4642032332563508E-2</v>
      </c>
      <c r="I41" s="3">
        <f t="shared" si="23"/>
        <v>0.96535796766743653</v>
      </c>
      <c r="J41" s="5">
        <f t="shared" si="30"/>
        <v>90754.00543236568</v>
      </c>
      <c r="K41" s="5">
        <f t="shared" si="24"/>
        <v>3143.9031904976559</v>
      </c>
      <c r="L41" s="5">
        <f t="shared" si="25"/>
        <v>445910.26918558427</v>
      </c>
      <c r="M41" s="5">
        <f t="shared" si="16"/>
        <v>2572898.9306784784</v>
      </c>
      <c r="N41" s="33">
        <f t="shared" si="26"/>
        <v>28.350252073402185</v>
      </c>
      <c r="O41" s="4"/>
      <c r="Q41" s="27" t="s">
        <v>58</v>
      </c>
      <c r="R41" s="29">
        <f t="shared" si="17"/>
        <v>90754.00543236568</v>
      </c>
      <c r="S41" s="29">
        <f t="shared" si="18"/>
        <v>445910.26918558427</v>
      </c>
      <c r="T41" s="35">
        <f t="shared" si="19"/>
        <v>28.350252073402185</v>
      </c>
      <c r="U41" s="42">
        <v>0.86473435856680392</v>
      </c>
      <c r="V41" s="43">
        <f t="shared" si="31"/>
        <v>0.13526564143319608</v>
      </c>
      <c r="W41" s="29">
        <f t="shared" si="27"/>
        <v>385593.93060254707</v>
      </c>
      <c r="X41" s="29">
        <f t="shared" si="20"/>
        <v>1913124.6020032249</v>
      </c>
      <c r="Y41" s="35">
        <f t="shared" si="28"/>
        <v>21.080332409449177</v>
      </c>
      <c r="Z41" s="36">
        <f t="shared" si="29"/>
        <v>7.2699196639530079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654</v>
      </c>
      <c r="E42" s="51">
        <v>8</v>
      </c>
      <c r="F42" s="3">
        <f t="shared" si="21"/>
        <v>1.2232415902140673E-2</v>
      </c>
      <c r="G42" s="2">
        <v>0.5</v>
      </c>
      <c r="H42" s="3">
        <f t="shared" si="22"/>
        <v>5.9347181008902079E-2</v>
      </c>
      <c r="I42" s="3">
        <f t="shared" si="23"/>
        <v>0.94065281899109787</v>
      </c>
      <c r="J42" s="5">
        <f t="shared" si="30"/>
        <v>87610.102241868022</v>
      </c>
      <c r="K42" s="5">
        <f t="shared" si="24"/>
        <v>5199.412595956559</v>
      </c>
      <c r="L42" s="5">
        <f t="shared" si="25"/>
        <v>425051.97971944872</v>
      </c>
      <c r="M42" s="5">
        <f t="shared" si="16"/>
        <v>2126988.6614928939</v>
      </c>
      <c r="N42" s="33">
        <f t="shared" si="26"/>
        <v>24.277892698045804</v>
      </c>
      <c r="O42" s="4"/>
      <c r="Q42" s="27" t="s">
        <v>60</v>
      </c>
      <c r="R42" s="29">
        <f t="shared" si="17"/>
        <v>87610.102241868022</v>
      </c>
      <c r="S42" s="29">
        <f t="shared" si="18"/>
        <v>425051.97971944872</v>
      </c>
      <c r="T42" s="35">
        <f t="shared" si="19"/>
        <v>24.277892698045804</v>
      </c>
      <c r="U42" s="42">
        <v>0.81758889711164551</v>
      </c>
      <c r="V42" s="43">
        <f t="shared" si="31"/>
        <v>0.18241110288835449</v>
      </c>
      <c r="W42" s="29">
        <f t="shared" si="27"/>
        <v>347517.77931394562</v>
      </c>
      <c r="X42" s="29">
        <f t="shared" si="20"/>
        <v>1527530.6714006779</v>
      </c>
      <c r="Y42" s="35">
        <f t="shared" si="28"/>
        <v>17.435554032154592</v>
      </c>
      <c r="Z42" s="36">
        <f t="shared" si="29"/>
        <v>6.8423386658912122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509</v>
      </c>
      <c r="E43" s="51">
        <v>5</v>
      </c>
      <c r="F43" s="3">
        <f t="shared" si="21"/>
        <v>9.823182711198428E-3</v>
      </c>
      <c r="G43" s="2">
        <v>0.5</v>
      </c>
      <c r="H43" s="3">
        <f t="shared" si="22"/>
        <v>4.7938638542665384E-2</v>
      </c>
      <c r="I43" s="3">
        <f t="shared" si="23"/>
        <v>0.95206136145733467</v>
      </c>
      <c r="J43" s="5">
        <f t="shared" si="30"/>
        <v>82410.689645911465</v>
      </c>
      <c r="K43" s="5">
        <f t="shared" si="24"/>
        <v>3950.6562629871264</v>
      </c>
      <c r="L43" s="5">
        <f t="shared" si="25"/>
        <v>402176.80757208954</v>
      </c>
      <c r="M43" s="5">
        <f t="shared" si="16"/>
        <v>1701936.6817734451</v>
      </c>
      <c r="N43" s="33">
        <f t="shared" si="26"/>
        <v>20.651892237354684</v>
      </c>
      <c r="O43" s="4"/>
      <c r="Q43" s="27" t="s">
        <v>62</v>
      </c>
      <c r="R43" s="29">
        <f t="shared" si="17"/>
        <v>82410.689645911465</v>
      </c>
      <c r="S43" s="29">
        <f t="shared" si="18"/>
        <v>402176.80757208954</v>
      </c>
      <c r="T43" s="35">
        <f t="shared" si="19"/>
        <v>20.651892237354684</v>
      </c>
      <c r="U43" s="42">
        <v>0.77888026534586052</v>
      </c>
      <c r="V43" s="43">
        <f t="shared" si="31"/>
        <v>0.22111973465413948</v>
      </c>
      <c r="W43" s="29">
        <f t="shared" si="27"/>
        <v>313247.57859770017</v>
      </c>
      <c r="X43" s="29">
        <f t="shared" si="20"/>
        <v>1180012.8920867322</v>
      </c>
      <c r="Y43" s="35">
        <f t="shared" si="28"/>
        <v>14.318687262014372</v>
      </c>
      <c r="Z43" s="36">
        <f t="shared" si="29"/>
        <v>6.3332049753403119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390</v>
      </c>
      <c r="E44" s="51">
        <v>12</v>
      </c>
      <c r="F44" s="3">
        <f t="shared" si="21"/>
        <v>3.0769230769230771E-2</v>
      </c>
      <c r="G44" s="2">
        <v>0.5</v>
      </c>
      <c r="H44" s="3">
        <f t="shared" si="22"/>
        <v>0.14285714285714288</v>
      </c>
      <c r="I44" s="3">
        <f t="shared" si="23"/>
        <v>0.8571428571428571</v>
      </c>
      <c r="J44" s="5">
        <f t="shared" si="30"/>
        <v>78460.033382924346</v>
      </c>
      <c r="K44" s="5">
        <f t="shared" si="24"/>
        <v>11208.576197560622</v>
      </c>
      <c r="L44" s="5">
        <f t="shared" si="25"/>
        <v>364278.72642072011</v>
      </c>
      <c r="M44" s="5">
        <f t="shared" si="16"/>
        <v>1299759.8742013555</v>
      </c>
      <c r="N44" s="33">
        <f t="shared" si="26"/>
        <v>16.565884797140921</v>
      </c>
      <c r="O44" s="4"/>
      <c r="Q44" s="27" t="s">
        <v>64</v>
      </c>
      <c r="R44" s="29">
        <f t="shared" si="17"/>
        <v>78460.033382924346</v>
      </c>
      <c r="S44" s="29">
        <f t="shared" si="18"/>
        <v>364278.72642072011</v>
      </c>
      <c r="T44" s="35">
        <f t="shared" si="19"/>
        <v>16.565884797140921</v>
      </c>
      <c r="U44" s="42">
        <v>0.71980976748499381</v>
      </c>
      <c r="V44" s="43">
        <f t="shared" si="31"/>
        <v>0.28019023251500619</v>
      </c>
      <c r="W44" s="29">
        <f t="shared" si="27"/>
        <v>262211.38536462822</v>
      </c>
      <c r="X44" s="29">
        <f t="shared" si="20"/>
        <v>866765.31348903198</v>
      </c>
      <c r="Y44" s="35">
        <f t="shared" si="28"/>
        <v>11.04722080933591</v>
      </c>
      <c r="Z44" s="36">
        <f t="shared" si="29"/>
        <v>5.5186639878050112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261</v>
      </c>
      <c r="E45" s="51">
        <v>11</v>
      </c>
      <c r="F45" s="3">
        <f t="shared" si="21"/>
        <v>4.2145593869731802E-2</v>
      </c>
      <c r="G45" s="2">
        <v>0.5</v>
      </c>
      <c r="H45" s="3">
        <f t="shared" si="22"/>
        <v>0.19064124783362218</v>
      </c>
      <c r="I45" s="3">
        <f t="shared" si="23"/>
        <v>0.80935875216637787</v>
      </c>
      <c r="J45" s="5">
        <f t="shared" si="30"/>
        <v>67251.457185363717</v>
      </c>
      <c r="K45" s="5">
        <f t="shared" si="24"/>
        <v>12820.901716447155</v>
      </c>
      <c r="L45" s="5">
        <f t="shared" si="25"/>
        <v>304205.03163570073</v>
      </c>
      <c r="M45" s="5">
        <f t="shared" si="16"/>
        <v>935481.14778063528</v>
      </c>
      <c r="N45" s="33">
        <f t="shared" si="26"/>
        <v>13.91019892999774</v>
      </c>
      <c r="O45" s="4"/>
      <c r="Q45" s="27" t="s">
        <v>66</v>
      </c>
      <c r="R45" s="29">
        <f t="shared" si="17"/>
        <v>67251.457185363717</v>
      </c>
      <c r="S45" s="29">
        <f t="shared" si="18"/>
        <v>304205.03163570073</v>
      </c>
      <c r="T45" s="35">
        <f t="shared" si="19"/>
        <v>13.91019892999774</v>
      </c>
      <c r="U45" s="42">
        <v>0.68480776711742686</v>
      </c>
      <c r="V45" s="43">
        <f t="shared" si="31"/>
        <v>0.31519223288257314</v>
      </c>
      <c r="W45" s="29">
        <f t="shared" si="27"/>
        <v>208321.96846033042</v>
      </c>
      <c r="X45" s="29">
        <f t="shared" si="20"/>
        <v>604553.92812440381</v>
      </c>
      <c r="Y45" s="35">
        <f t="shared" si="28"/>
        <v>8.9894547036815133</v>
      </c>
      <c r="Z45" s="36">
        <f t="shared" si="29"/>
        <v>4.9207442263162271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164</v>
      </c>
      <c r="E46" s="51">
        <v>8</v>
      </c>
      <c r="F46" s="3">
        <f t="shared" si="21"/>
        <v>4.878048780487805E-2</v>
      </c>
      <c r="G46" s="2">
        <v>0.5</v>
      </c>
      <c r="H46" s="3">
        <f t="shared" si="22"/>
        <v>0.21739130434782605</v>
      </c>
      <c r="I46" s="3">
        <f t="shared" si="23"/>
        <v>0.78260869565217395</v>
      </c>
      <c r="J46" s="5">
        <f t="shared" si="30"/>
        <v>54430.555468916566</v>
      </c>
      <c r="K46" s="5">
        <f t="shared" si="24"/>
        <v>11832.729449764469</v>
      </c>
      <c r="L46" s="5">
        <f t="shared" si="25"/>
        <v>242570.95372017167</v>
      </c>
      <c r="M46" s="5">
        <f>L46+M47</f>
        <v>631276.11614493455</v>
      </c>
      <c r="N46" s="33">
        <f t="shared" si="26"/>
        <v>11.597826086956523</v>
      </c>
      <c r="O46" s="4"/>
      <c r="Q46" s="27" t="s">
        <v>68</v>
      </c>
      <c r="R46" s="29">
        <f t="shared" si="17"/>
        <v>54430.555468916566</v>
      </c>
      <c r="S46" s="29">
        <f t="shared" si="18"/>
        <v>242570.95372017167</v>
      </c>
      <c r="T46" s="35">
        <f t="shared" si="19"/>
        <v>11.597826086956523</v>
      </c>
      <c r="U46" s="42">
        <v>0.65629805890441617</v>
      </c>
      <c r="V46" s="43">
        <f t="shared" si="31"/>
        <v>0.34370194109558383</v>
      </c>
      <c r="W46" s="29">
        <f t="shared" si="27"/>
        <v>159198.84607314164</v>
      </c>
      <c r="X46" s="29">
        <f>X47+W46</f>
        <v>396231.95966407342</v>
      </c>
      <c r="Y46" s="35">
        <f t="shared" si="28"/>
        <v>7.2795869204448591</v>
      </c>
      <c r="Z46" s="36">
        <f t="shared" si="29"/>
        <v>4.3182391665116642</v>
      </c>
    </row>
    <row r="47" spans="1:26" s="2" customFormat="1" x14ac:dyDescent="0.25">
      <c r="A47" s="12">
        <v>19</v>
      </c>
      <c r="B47" s="13" t="s">
        <v>69</v>
      </c>
      <c r="C47" s="12"/>
      <c r="D47">
        <v>73</v>
      </c>
      <c r="E47" s="51">
        <v>8</v>
      </c>
      <c r="F47" s="17">
        <f t="shared" si="21"/>
        <v>0.1095890410958904</v>
      </c>
      <c r="G47" s="12"/>
      <c r="H47" s="17">
        <v>1</v>
      </c>
      <c r="I47" s="17">
        <f t="shared" si="23"/>
        <v>0</v>
      </c>
      <c r="J47" s="21">
        <f t="shared" si="30"/>
        <v>42597.826019152097</v>
      </c>
      <c r="K47" s="21">
        <f t="shared" si="24"/>
        <v>42597.826019152097</v>
      </c>
      <c r="L47" s="21">
        <f>K47/F47</f>
        <v>388705.16242476291</v>
      </c>
      <c r="M47" s="21">
        <f>L47</f>
        <v>388705.16242476291</v>
      </c>
      <c r="N47" s="34">
        <f t="shared" si="26"/>
        <v>9.125</v>
      </c>
      <c r="O47" s="4"/>
      <c r="Q47" s="30" t="s">
        <v>69</v>
      </c>
      <c r="R47" s="31">
        <f t="shared" si="17"/>
        <v>42597.826019152097</v>
      </c>
      <c r="S47" s="31">
        <f t="shared" si="18"/>
        <v>388705.16242476291</v>
      </c>
      <c r="T47" s="38">
        <f t="shared" si="19"/>
        <v>9.125</v>
      </c>
      <c r="U47" s="44">
        <v>0.6098018151143324</v>
      </c>
      <c r="V47" s="45">
        <f t="shared" si="31"/>
        <v>0.3901981848856676</v>
      </c>
      <c r="W47" s="31">
        <f t="shared" si="27"/>
        <v>237033.11359093181</v>
      </c>
      <c r="X47" s="31">
        <f>W47</f>
        <v>237033.11359093181</v>
      </c>
      <c r="Y47" s="38">
        <f t="shared" si="28"/>
        <v>5.5644415629182831</v>
      </c>
      <c r="Z47" s="37">
        <f t="shared" si="29"/>
        <v>3.5605584370817169</v>
      </c>
    </row>
    <row r="48" spans="1:26" s="2" customFormat="1" ht="13.2" x14ac:dyDescent="0.25">
      <c r="B48" s="2" t="s">
        <v>70</v>
      </c>
      <c r="D48" s="25">
        <f>SUM(D29:D47)</f>
        <v>12768</v>
      </c>
      <c r="E48" s="25">
        <f>SUM(E29:E47)</f>
        <v>77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206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7521727.9694552347</v>
      </c>
      <c r="N54" s="32">
        <f>M54/J54</f>
        <v>75.217279694552346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75.217279694552346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6677159.5502407691</v>
      </c>
      <c r="Y54" s="40">
        <f>X54/R54</f>
        <v>66.771595502407692</v>
      </c>
      <c r="Z54" s="36">
        <f>T54-Y54</f>
        <v>8.4456841921446539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1048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7421727.9694552347</v>
      </c>
      <c r="N55" s="33">
        <f t="shared" ref="N55:N72" si="43">M55/J55</f>
        <v>74.217279694552346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74.217279694552346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6580988.6637684833</v>
      </c>
      <c r="Y55" s="35">
        <f t="shared" ref="Y55:Y72" si="45">X55/R55</f>
        <v>65.809886637684826</v>
      </c>
      <c r="Z55" s="36">
        <f t="shared" ref="Z55:Z72" si="46">T55-Y55</f>
        <v>8.4073930568675195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1481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100000</v>
      </c>
      <c r="K56" s="5">
        <f t="shared" si="41"/>
        <v>0</v>
      </c>
      <c r="L56" s="5">
        <f t="shared" si="42"/>
        <v>500000</v>
      </c>
      <c r="M56" s="5">
        <f t="shared" si="32"/>
        <v>7021727.9694552347</v>
      </c>
      <c r="N56" s="33">
        <f t="shared" si="43"/>
        <v>70.217279694552346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70.217279694552346</v>
      </c>
      <c r="U56" s="42">
        <v>0.96170886472285344</v>
      </c>
      <c r="V56" s="43">
        <f>1-U56</f>
        <v>3.829113527714656E-2</v>
      </c>
      <c r="W56" s="29">
        <f t="shared" si="44"/>
        <v>480854.43236142671</v>
      </c>
      <c r="X56" s="29">
        <f t="shared" si="36"/>
        <v>6196305.1178793423</v>
      </c>
      <c r="Y56" s="35">
        <f t="shared" si="45"/>
        <v>61.963051178793421</v>
      </c>
      <c r="Z56" s="36">
        <f t="shared" si="46"/>
        <v>8.2542285157589248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1533</v>
      </c>
      <c r="E57" s="49">
        <f t="shared" si="37"/>
        <v>1</v>
      </c>
      <c r="F57" s="3">
        <f t="shared" si="38"/>
        <v>6.5231572080887146E-4</v>
      </c>
      <c r="G57" s="2">
        <v>0.5</v>
      </c>
      <c r="H57" s="3">
        <f t="shared" si="39"/>
        <v>3.2562683165092803E-3</v>
      </c>
      <c r="I57" s="3">
        <f t="shared" si="40"/>
        <v>0.99674373168349073</v>
      </c>
      <c r="J57" s="5">
        <f t="shared" si="47"/>
        <v>100000</v>
      </c>
      <c r="K57" s="5">
        <f t="shared" si="41"/>
        <v>325.62683165092801</v>
      </c>
      <c r="L57" s="5">
        <f t="shared" si="42"/>
        <v>499185.9329208727</v>
      </c>
      <c r="M57" s="5">
        <f t="shared" si="32"/>
        <v>6521727.9694552347</v>
      </c>
      <c r="N57" s="33">
        <f t="shared" si="43"/>
        <v>65.217279694552346</v>
      </c>
      <c r="O57" s="4"/>
      <c r="Q57" s="27" t="s">
        <v>40</v>
      </c>
      <c r="R57" s="29">
        <f t="shared" si="33"/>
        <v>100000</v>
      </c>
      <c r="S57" s="29">
        <f t="shared" si="34"/>
        <v>499185.9329208727</v>
      </c>
      <c r="T57" s="35">
        <f t="shared" si="35"/>
        <v>65.217279694552346</v>
      </c>
      <c r="U57" s="42">
        <v>0.96170886472285344</v>
      </c>
      <c r="V57" s="43">
        <f>1-U57</f>
        <v>3.829113527714656E-2</v>
      </c>
      <c r="W57" s="29">
        <f t="shared" si="44"/>
        <v>480071.53683495097</v>
      </c>
      <c r="X57" s="29">
        <f t="shared" si="36"/>
        <v>5715450.6855179155</v>
      </c>
      <c r="Y57" s="35">
        <f t="shared" si="45"/>
        <v>57.154506855179157</v>
      </c>
      <c r="Z57" s="36">
        <f t="shared" si="46"/>
        <v>8.0627728393731886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1610</v>
      </c>
      <c r="E58" s="49">
        <f t="shared" si="37"/>
        <v>1</v>
      </c>
      <c r="F58" s="3">
        <f t="shared" si="38"/>
        <v>6.2111801242236027E-4</v>
      </c>
      <c r="G58" s="2">
        <v>0.5</v>
      </c>
      <c r="H58" s="3">
        <f t="shared" si="39"/>
        <v>3.10077519379845E-3</v>
      </c>
      <c r="I58" s="3">
        <f t="shared" si="40"/>
        <v>0.99689922480620152</v>
      </c>
      <c r="J58" s="5">
        <f t="shared" si="47"/>
        <v>99674.373168349077</v>
      </c>
      <c r="K58" s="5">
        <f t="shared" si="41"/>
        <v>309.06782377782662</v>
      </c>
      <c r="L58" s="5">
        <f t="shared" si="42"/>
        <v>497599.19628230075</v>
      </c>
      <c r="M58" s="5">
        <f t="shared" si="32"/>
        <v>6022542.0365343625</v>
      </c>
      <c r="N58" s="33">
        <f t="shared" si="43"/>
        <v>60.422171166929196</v>
      </c>
      <c r="O58" s="4"/>
      <c r="Q58" s="27" t="s">
        <v>42</v>
      </c>
      <c r="R58" s="29">
        <f t="shared" si="33"/>
        <v>99674.373168349077</v>
      </c>
      <c r="S58" s="29">
        <f t="shared" si="34"/>
        <v>497599.19628230075</v>
      </c>
      <c r="T58" s="35">
        <f t="shared" si="35"/>
        <v>60.422171166929196</v>
      </c>
      <c r="U58" s="42">
        <v>0.96170886472285344</v>
      </c>
      <c r="V58" s="43">
        <f>1-U58</f>
        <v>3.829113527714656E-2</v>
      </c>
      <c r="W58" s="29">
        <f t="shared" si="44"/>
        <v>478545.55814365577</v>
      </c>
      <c r="X58" s="29">
        <f t="shared" si="36"/>
        <v>5235379.148682965</v>
      </c>
      <c r="Y58" s="35">
        <f t="shared" si="45"/>
        <v>52.524826414914685</v>
      </c>
      <c r="Z58" s="36">
        <f t="shared" si="46"/>
        <v>7.8973447520145115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1871</v>
      </c>
      <c r="E59" s="49">
        <f t="shared" si="37"/>
        <v>4</v>
      </c>
      <c r="F59" s="3">
        <f t="shared" si="38"/>
        <v>2.137894174238375E-3</v>
      </c>
      <c r="G59" s="2">
        <v>0.5</v>
      </c>
      <c r="H59" s="3">
        <f t="shared" si="39"/>
        <v>1.0632642211589579E-2</v>
      </c>
      <c r="I59" s="3">
        <f t="shared" si="40"/>
        <v>0.98936735778841045</v>
      </c>
      <c r="J59" s="5">
        <f t="shared" si="47"/>
        <v>99365.305344571243</v>
      </c>
      <c r="K59" s="5">
        <f t="shared" si="41"/>
        <v>1056.5157399741759</v>
      </c>
      <c r="L59" s="5">
        <f t="shared" si="42"/>
        <v>494185.23737292085</v>
      </c>
      <c r="M59" s="5">
        <f t="shared" si="32"/>
        <v>5524942.8402520614</v>
      </c>
      <c r="N59" s="33">
        <f t="shared" si="43"/>
        <v>55.602333441165364</v>
      </c>
      <c r="O59" s="4"/>
      <c r="Q59" s="27" t="s">
        <v>44</v>
      </c>
      <c r="R59" s="29">
        <f t="shared" si="33"/>
        <v>99365.305344571243</v>
      </c>
      <c r="S59" s="29">
        <f t="shared" si="34"/>
        <v>494185.23737292085</v>
      </c>
      <c r="T59" s="35">
        <f t="shared" si="35"/>
        <v>55.602333441165364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475945.69499483815</v>
      </c>
      <c r="X59" s="29">
        <f t="shared" si="36"/>
        <v>4756833.5905393092</v>
      </c>
      <c r="Y59" s="35">
        <f t="shared" si="45"/>
        <v>47.872178060983494</v>
      </c>
      <c r="Z59" s="36">
        <f t="shared" si="46"/>
        <v>7.7301553801818699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2057</v>
      </c>
      <c r="E60" s="49">
        <f t="shared" si="37"/>
        <v>0</v>
      </c>
      <c r="F60" s="3">
        <f t="shared" si="38"/>
        <v>0</v>
      </c>
      <c r="G60" s="2">
        <v>0.5</v>
      </c>
      <c r="H60" s="3">
        <f t="shared" si="39"/>
        <v>0</v>
      </c>
      <c r="I60" s="3">
        <f t="shared" si="40"/>
        <v>1</v>
      </c>
      <c r="J60" s="5">
        <f t="shared" si="47"/>
        <v>98308.78960459707</v>
      </c>
      <c r="K60" s="5">
        <f t="shared" si="41"/>
        <v>0</v>
      </c>
      <c r="L60" s="5">
        <f t="shared" si="42"/>
        <v>491543.94802298537</v>
      </c>
      <c r="M60" s="5">
        <f t="shared" si="32"/>
        <v>5030757.6028791405</v>
      </c>
      <c r="N60" s="33">
        <f t="shared" si="43"/>
        <v>51.173019453429369</v>
      </c>
      <c r="O60" s="4"/>
      <c r="Q60" s="27" t="s">
        <v>46</v>
      </c>
      <c r="R60" s="29">
        <f t="shared" si="33"/>
        <v>98308.78960459707</v>
      </c>
      <c r="S60" s="29">
        <f t="shared" si="34"/>
        <v>491543.94802298537</v>
      </c>
      <c r="T60" s="35">
        <f t="shared" si="35"/>
        <v>51.173019453429369</v>
      </c>
      <c r="U60" s="42">
        <v>0.95736753435116873</v>
      </c>
      <c r="V60" s="43">
        <f t="shared" si="48"/>
        <v>4.2632465648831275E-2</v>
      </c>
      <c r="W60" s="29">
        <f t="shared" si="44"/>
        <v>470588.21754400455</v>
      </c>
      <c r="X60" s="29">
        <f t="shared" si="36"/>
        <v>4280887.8955444712</v>
      </c>
      <c r="Y60" s="35">
        <f t="shared" si="45"/>
        <v>43.545321967266801</v>
      </c>
      <c r="Z60" s="36">
        <f t="shared" si="46"/>
        <v>7.6276974861625675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1798</v>
      </c>
      <c r="E61" s="49">
        <f t="shared" si="37"/>
        <v>10</v>
      </c>
      <c r="F61" s="3">
        <f t="shared" si="38"/>
        <v>5.5617352614015575E-3</v>
      </c>
      <c r="G61" s="2">
        <v>0.5</v>
      </c>
      <c r="H61" s="3">
        <f t="shared" si="39"/>
        <v>2.7427317608337904E-2</v>
      </c>
      <c r="I61" s="3">
        <f t="shared" si="40"/>
        <v>0.97257268239166206</v>
      </c>
      <c r="J61" s="5">
        <f t="shared" si="47"/>
        <v>98308.78960459707</v>
      </c>
      <c r="K61" s="5">
        <f t="shared" si="41"/>
        <v>2696.3463961765515</v>
      </c>
      <c r="L61" s="5">
        <f t="shared" si="42"/>
        <v>484803.08203254396</v>
      </c>
      <c r="M61" s="5">
        <f t="shared" si="32"/>
        <v>4539213.6548561547</v>
      </c>
      <c r="N61" s="33">
        <f t="shared" si="43"/>
        <v>46.173019453429362</v>
      </c>
      <c r="O61" s="4"/>
      <c r="Q61" s="27" t="s">
        <v>48</v>
      </c>
      <c r="R61" s="29">
        <f t="shared" si="33"/>
        <v>98308.78960459707</v>
      </c>
      <c r="S61" s="29">
        <f t="shared" si="34"/>
        <v>484803.08203254396</v>
      </c>
      <c r="T61" s="35">
        <f t="shared" si="35"/>
        <v>46.173019453429362</v>
      </c>
      <c r="U61" s="42">
        <v>0.95681081085376496</v>
      </c>
      <c r="V61" s="43">
        <f t="shared" si="48"/>
        <v>4.3189189146235041E-2</v>
      </c>
      <c r="W61" s="29">
        <f t="shared" si="44"/>
        <v>463864.83002396271</v>
      </c>
      <c r="X61" s="29">
        <f t="shared" si="36"/>
        <v>3810299.6780004664</v>
      </c>
      <c r="Y61" s="35">
        <f t="shared" si="45"/>
        <v>38.758484295510961</v>
      </c>
      <c r="Z61" s="36">
        <f t="shared" si="46"/>
        <v>7.4145351579184009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1871</v>
      </c>
      <c r="E62" s="49">
        <f t="shared" si="37"/>
        <v>6</v>
      </c>
      <c r="F62" s="3">
        <f t="shared" si="38"/>
        <v>3.206841261357563E-3</v>
      </c>
      <c r="G62" s="2">
        <v>0.5</v>
      </c>
      <c r="H62" s="3">
        <f t="shared" si="39"/>
        <v>1.5906680805938496E-2</v>
      </c>
      <c r="I62" s="3">
        <f t="shared" si="40"/>
        <v>0.98409331919406151</v>
      </c>
      <c r="J62" s="5">
        <f t="shared" si="47"/>
        <v>95612.443208420518</v>
      </c>
      <c r="K62" s="5">
        <f t="shared" si="41"/>
        <v>1520.8766151922671</v>
      </c>
      <c r="L62" s="5">
        <f t="shared" si="42"/>
        <v>474260.02450412198</v>
      </c>
      <c r="M62" s="5">
        <f t="shared" si="32"/>
        <v>4054410.5728236106</v>
      </c>
      <c r="N62" s="33">
        <f t="shared" si="43"/>
        <v>42.404633087197816</v>
      </c>
      <c r="O62" s="4"/>
      <c r="Q62" s="27" t="s">
        <v>50</v>
      </c>
      <c r="R62" s="29">
        <f t="shared" si="33"/>
        <v>95612.443208420518</v>
      </c>
      <c r="S62" s="29">
        <f t="shared" si="34"/>
        <v>474260.02450412198</v>
      </c>
      <c r="T62" s="35">
        <f t="shared" si="35"/>
        <v>42.404633087197816</v>
      </c>
      <c r="U62" s="42">
        <v>0.94800928093814252</v>
      </c>
      <c r="V62" s="43">
        <f t="shared" si="48"/>
        <v>5.1990719061857482E-2</v>
      </c>
      <c r="W62" s="29">
        <f t="shared" si="44"/>
        <v>449602.90480785852</v>
      </c>
      <c r="X62" s="29">
        <f t="shared" si="36"/>
        <v>3346434.8479765039</v>
      </c>
      <c r="Y62" s="35">
        <f t="shared" si="45"/>
        <v>34.999993051969057</v>
      </c>
      <c r="Z62" s="36">
        <f t="shared" si="46"/>
        <v>7.4046400352287591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2149</v>
      </c>
      <c r="E63" s="49">
        <f t="shared" si="37"/>
        <v>10</v>
      </c>
      <c r="F63" s="3">
        <f t="shared" si="38"/>
        <v>4.6533271288971617E-3</v>
      </c>
      <c r="G63" s="2">
        <v>0.5</v>
      </c>
      <c r="H63" s="3">
        <f t="shared" si="39"/>
        <v>2.2999080036798528E-2</v>
      </c>
      <c r="I63" s="3">
        <f t="shared" si="40"/>
        <v>0.97700091996320149</v>
      </c>
      <c r="J63" s="5">
        <f t="shared" si="47"/>
        <v>94091.566593228257</v>
      </c>
      <c r="K63" s="5">
        <f t="shared" si="41"/>
        <v>2164.0194708654153</v>
      </c>
      <c r="L63" s="5">
        <f t="shared" si="42"/>
        <v>465047.78428897774</v>
      </c>
      <c r="M63" s="5">
        <f t="shared" si="32"/>
        <v>3580150.5483194888</v>
      </c>
      <c r="N63" s="33">
        <f t="shared" si="43"/>
        <v>38.049643320288297</v>
      </c>
      <c r="O63" s="4"/>
      <c r="Q63" s="27" t="s">
        <v>52</v>
      </c>
      <c r="R63" s="29">
        <f t="shared" si="33"/>
        <v>94091.566593228257</v>
      </c>
      <c r="S63" s="29">
        <f t="shared" si="34"/>
        <v>465047.78428897774</v>
      </c>
      <c r="T63" s="35">
        <f t="shared" si="35"/>
        <v>38.049643320288297</v>
      </c>
      <c r="U63" s="42">
        <v>0.94216194080535964</v>
      </c>
      <c r="V63" s="43">
        <f t="shared" si="48"/>
        <v>5.7838059194640357E-2</v>
      </c>
      <c r="W63" s="29">
        <f t="shared" si="44"/>
        <v>438150.32301293552</v>
      </c>
      <c r="X63" s="29">
        <f t="shared" si="36"/>
        <v>2896831.9431686453</v>
      </c>
      <c r="Y63" s="35">
        <f t="shared" si="45"/>
        <v>30.787370728899411</v>
      </c>
      <c r="Z63" s="36">
        <f t="shared" si="46"/>
        <v>7.2622725913888857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2262</v>
      </c>
      <c r="E64" s="49">
        <f t="shared" si="37"/>
        <v>17</v>
      </c>
      <c r="F64" s="3">
        <f t="shared" si="38"/>
        <v>7.5154730327144119E-3</v>
      </c>
      <c r="G64" s="2">
        <v>0.5</v>
      </c>
      <c r="H64" s="3">
        <f t="shared" si="39"/>
        <v>3.6884356693425907E-2</v>
      </c>
      <c r="I64" s="3">
        <f t="shared" si="40"/>
        <v>0.96311564330657407</v>
      </c>
      <c r="J64" s="5">
        <f t="shared" si="47"/>
        <v>91927.547122362841</v>
      </c>
      <c r="K64" s="5">
        <f t="shared" si="41"/>
        <v>3390.6884380129495</v>
      </c>
      <c r="L64" s="5">
        <f t="shared" si="42"/>
        <v>451161.0145167819</v>
      </c>
      <c r="M64" s="5">
        <f t="shared" si="32"/>
        <v>3115102.764030511</v>
      </c>
      <c r="N64" s="33">
        <f t="shared" si="43"/>
        <v>33.886499330652896</v>
      </c>
      <c r="O64" s="4"/>
      <c r="Q64" s="27" t="s">
        <v>54</v>
      </c>
      <c r="R64" s="29">
        <f t="shared" si="33"/>
        <v>91927.547122362841</v>
      </c>
      <c r="S64" s="29">
        <f t="shared" si="34"/>
        <v>451161.0145167819</v>
      </c>
      <c r="T64" s="35">
        <f t="shared" si="35"/>
        <v>33.886499330652896</v>
      </c>
      <c r="U64" s="42">
        <v>0.92489605986448908</v>
      </c>
      <c r="V64" s="43">
        <f t="shared" si="48"/>
        <v>7.5103940135510916E-2</v>
      </c>
      <c r="W64" s="29">
        <f t="shared" si="44"/>
        <v>417277.04469103715</v>
      </c>
      <c r="X64" s="29">
        <f t="shared" si="36"/>
        <v>2458681.6201557098</v>
      </c>
      <c r="Y64" s="35">
        <f t="shared" si="45"/>
        <v>26.745863423104392</v>
      </c>
      <c r="Z64" s="36">
        <f t="shared" si="46"/>
        <v>7.1406359075485035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2242</v>
      </c>
      <c r="E65" s="49">
        <f t="shared" si="37"/>
        <v>13</v>
      </c>
      <c r="F65" s="3">
        <f t="shared" si="38"/>
        <v>5.798394290811775E-3</v>
      </c>
      <c r="G65" s="2">
        <v>0.5</v>
      </c>
      <c r="H65" s="3">
        <f t="shared" si="39"/>
        <v>2.857770938667839E-2</v>
      </c>
      <c r="I65" s="3">
        <f t="shared" si="40"/>
        <v>0.97142229061332164</v>
      </c>
      <c r="J65" s="5">
        <f t="shared" si="47"/>
        <v>88536.858684349892</v>
      </c>
      <c r="K65" s="5">
        <f t="shared" si="41"/>
        <v>2530.1806174907642</v>
      </c>
      <c r="L65" s="5">
        <f t="shared" si="42"/>
        <v>436358.84187802253</v>
      </c>
      <c r="M65" s="5">
        <f t="shared" si="32"/>
        <v>2663941.749513729</v>
      </c>
      <c r="N65" s="33">
        <f t="shared" si="43"/>
        <v>30.088505387469969</v>
      </c>
      <c r="O65" s="4"/>
      <c r="Q65" s="27" t="s">
        <v>56</v>
      </c>
      <c r="R65" s="29">
        <f t="shared" si="33"/>
        <v>88536.858684349892</v>
      </c>
      <c r="S65" s="29">
        <f t="shared" si="34"/>
        <v>436358.84187802253</v>
      </c>
      <c r="T65" s="35">
        <f t="shared" si="35"/>
        <v>30.088505387469969</v>
      </c>
      <c r="U65" s="42">
        <v>0.89970667843387275</v>
      </c>
      <c r="V65" s="43">
        <f t="shared" si="48"/>
        <v>0.10029332156612725</v>
      </c>
      <c r="W65" s="29">
        <f t="shared" si="44"/>
        <v>392594.96423132712</v>
      </c>
      <c r="X65" s="29">
        <f t="shared" si="36"/>
        <v>2041404.5754646724</v>
      </c>
      <c r="Y65" s="35">
        <f t="shared" si="45"/>
        <v>23.057115486135029</v>
      </c>
      <c r="Z65" s="36">
        <f t="shared" si="46"/>
        <v>7.0313899013349399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1658</v>
      </c>
      <c r="E66" s="49">
        <f t="shared" si="37"/>
        <v>16</v>
      </c>
      <c r="F66" s="3">
        <f t="shared" si="38"/>
        <v>9.6501809408926411E-3</v>
      </c>
      <c r="G66" s="2">
        <v>0.5</v>
      </c>
      <c r="H66" s="3">
        <f t="shared" si="39"/>
        <v>4.7114252061248522E-2</v>
      </c>
      <c r="I66" s="3">
        <f t="shared" si="40"/>
        <v>0.95288574793875147</v>
      </c>
      <c r="J66" s="5">
        <f t="shared" si="47"/>
        <v>86006.678066859124</v>
      </c>
      <c r="K66" s="5">
        <f t="shared" si="41"/>
        <v>4052.1403093926556</v>
      </c>
      <c r="L66" s="5">
        <f t="shared" si="42"/>
        <v>419903.03956081398</v>
      </c>
      <c r="M66" s="5">
        <f t="shared" si="32"/>
        <v>2227582.9076357065</v>
      </c>
      <c r="N66" s="33">
        <f t="shared" si="43"/>
        <v>25.900115638741998</v>
      </c>
      <c r="O66" s="4"/>
      <c r="Q66" s="27" t="s">
        <v>58</v>
      </c>
      <c r="R66" s="29">
        <f t="shared" si="33"/>
        <v>86006.678066859124</v>
      </c>
      <c r="S66" s="29">
        <f t="shared" si="34"/>
        <v>419903.03956081398</v>
      </c>
      <c r="T66" s="35">
        <f t="shared" si="35"/>
        <v>25.900115638741998</v>
      </c>
      <c r="U66" s="42">
        <v>0.86438699185239576</v>
      </c>
      <c r="V66" s="43">
        <f t="shared" si="48"/>
        <v>0.13561300814760424</v>
      </c>
      <c r="W66" s="29">
        <f t="shared" si="44"/>
        <v>362958.7252356495</v>
      </c>
      <c r="X66" s="29">
        <f t="shared" si="36"/>
        <v>1648809.6112333452</v>
      </c>
      <c r="Y66" s="35">
        <f t="shared" si="45"/>
        <v>19.170716138479477</v>
      </c>
      <c r="Z66" s="36">
        <f t="shared" si="46"/>
        <v>6.7293995002625202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1279</v>
      </c>
      <c r="E67" s="49">
        <f t="shared" si="37"/>
        <v>16</v>
      </c>
      <c r="F67" s="3">
        <f t="shared" si="38"/>
        <v>1.2509773260359656E-2</v>
      </c>
      <c r="G67" s="2">
        <v>0.5</v>
      </c>
      <c r="H67" s="3">
        <f t="shared" si="39"/>
        <v>6.0652009097801357E-2</v>
      </c>
      <c r="I67" s="3">
        <f t="shared" si="40"/>
        <v>0.93934799090219867</v>
      </c>
      <c r="J67" s="5">
        <f t="shared" si="47"/>
        <v>81954.537757466474</v>
      </c>
      <c r="K67" s="5">
        <f t="shared" si="41"/>
        <v>4970.7073696719617</v>
      </c>
      <c r="L67" s="5">
        <f t="shared" si="42"/>
        <v>397345.92036315246</v>
      </c>
      <c r="M67" s="5">
        <f t="shared" si="32"/>
        <v>1807679.8680748926</v>
      </c>
      <c r="N67" s="33">
        <f t="shared" si="43"/>
        <v>22.057105287134679</v>
      </c>
      <c r="O67" s="4"/>
      <c r="Q67" s="27" t="s">
        <v>60</v>
      </c>
      <c r="R67" s="29">
        <f t="shared" si="33"/>
        <v>81954.537757466474</v>
      </c>
      <c r="S67" s="29">
        <f t="shared" si="34"/>
        <v>397345.92036315246</v>
      </c>
      <c r="T67" s="35">
        <f t="shared" si="35"/>
        <v>22.057105287134679</v>
      </c>
      <c r="U67" s="42">
        <v>0.82345390469096191</v>
      </c>
      <c r="V67" s="43">
        <f t="shared" si="48"/>
        <v>0.17654609530903809</v>
      </c>
      <c r="W67" s="29">
        <f t="shared" si="44"/>
        <v>327196.04963606189</v>
      </c>
      <c r="X67" s="29">
        <f t="shared" si="36"/>
        <v>1285850.8859976958</v>
      </c>
      <c r="Y67" s="35">
        <f t="shared" si="45"/>
        <v>15.689807070878736</v>
      </c>
      <c r="Z67" s="36">
        <f t="shared" si="46"/>
        <v>6.3672982162559428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994</v>
      </c>
      <c r="E68" s="49">
        <f t="shared" si="37"/>
        <v>14</v>
      </c>
      <c r="F68" s="3">
        <f t="shared" si="38"/>
        <v>1.4084507042253521E-2</v>
      </c>
      <c r="G68" s="2">
        <v>0.5</v>
      </c>
      <c r="H68" s="3">
        <f t="shared" si="39"/>
        <v>6.8027210884353748E-2</v>
      </c>
      <c r="I68" s="3">
        <f t="shared" si="40"/>
        <v>0.93197278911564629</v>
      </c>
      <c r="J68" s="5">
        <f t="shared" si="47"/>
        <v>76983.830387794515</v>
      </c>
      <c r="K68" s="5">
        <f t="shared" si="41"/>
        <v>5236.9952644758177</v>
      </c>
      <c r="L68" s="5">
        <f t="shared" si="42"/>
        <v>371826.66377778305</v>
      </c>
      <c r="M68" s="5">
        <f t="shared" si="32"/>
        <v>1410333.9477117402</v>
      </c>
      <c r="N68" s="33">
        <f t="shared" si="43"/>
        <v>18.319872375892366</v>
      </c>
      <c r="O68" s="4"/>
      <c r="Q68" s="27" t="s">
        <v>62</v>
      </c>
      <c r="R68" s="29">
        <f t="shared" si="33"/>
        <v>76983.830387794515</v>
      </c>
      <c r="S68" s="29">
        <f t="shared" si="34"/>
        <v>371826.66377778305</v>
      </c>
      <c r="T68" s="35">
        <f t="shared" si="35"/>
        <v>18.319872375892366</v>
      </c>
      <c r="U68" s="42">
        <v>0.7557222850963411</v>
      </c>
      <c r="V68" s="43">
        <f t="shared" si="48"/>
        <v>0.2442777149036589</v>
      </c>
      <c r="W68" s="29">
        <f t="shared" si="44"/>
        <v>280997.69600989512</v>
      </c>
      <c r="X68" s="29">
        <f t="shared" si="36"/>
        <v>958654.83636163385</v>
      </c>
      <c r="Y68" s="35">
        <f t="shared" si="45"/>
        <v>12.45267780951602</v>
      </c>
      <c r="Z68" s="36">
        <f t="shared" si="46"/>
        <v>5.8671945663763463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709</v>
      </c>
      <c r="E69" s="49">
        <f t="shared" si="37"/>
        <v>20</v>
      </c>
      <c r="F69" s="3">
        <f t="shared" si="38"/>
        <v>2.8208744710860368E-2</v>
      </c>
      <c r="G69" s="2">
        <v>0.5</v>
      </c>
      <c r="H69" s="3">
        <f t="shared" si="39"/>
        <v>0.13175230566534915</v>
      </c>
      <c r="I69" s="3">
        <f t="shared" si="40"/>
        <v>0.86824769433465088</v>
      </c>
      <c r="J69" s="5">
        <f t="shared" si="47"/>
        <v>71746.835123318699</v>
      </c>
      <c r="K69" s="5">
        <f t="shared" si="41"/>
        <v>9452.8109516888944</v>
      </c>
      <c r="L69" s="5">
        <f t="shared" si="42"/>
        <v>335102.14823737129</v>
      </c>
      <c r="M69" s="5">
        <f t="shared" si="32"/>
        <v>1038507.2839339571</v>
      </c>
      <c r="N69" s="33">
        <f t="shared" si="43"/>
        <v>14.474607585811519</v>
      </c>
      <c r="O69" s="4"/>
      <c r="Q69" s="27" t="s">
        <v>64</v>
      </c>
      <c r="R69" s="29">
        <f t="shared" si="33"/>
        <v>71746.835123318699</v>
      </c>
      <c r="S69" s="29">
        <f t="shared" si="34"/>
        <v>335102.14823737129</v>
      </c>
      <c r="T69" s="35">
        <f t="shared" si="35"/>
        <v>14.474607585811519</v>
      </c>
      <c r="U69" s="42">
        <v>0.69850988448397933</v>
      </c>
      <c r="V69" s="43">
        <f t="shared" si="48"/>
        <v>0.30149011551602067</v>
      </c>
      <c r="W69" s="29">
        <f t="shared" si="44"/>
        <v>234072.16285561954</v>
      </c>
      <c r="X69" s="29">
        <f t="shared" si="36"/>
        <v>677657.14035173866</v>
      </c>
      <c r="Y69" s="35">
        <f t="shared" si="45"/>
        <v>9.4451154421930852</v>
      </c>
      <c r="Z69" s="36">
        <f t="shared" si="46"/>
        <v>5.0294921436184339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437</v>
      </c>
      <c r="E70" s="49">
        <f t="shared" si="37"/>
        <v>22</v>
      </c>
      <c r="F70" s="3">
        <f t="shared" si="38"/>
        <v>5.0343249427917618E-2</v>
      </c>
      <c r="G70" s="2">
        <v>0.5</v>
      </c>
      <c r="H70" s="3">
        <f t="shared" si="39"/>
        <v>0.22357723577235772</v>
      </c>
      <c r="I70" s="3">
        <f t="shared" si="40"/>
        <v>0.77642276422764223</v>
      </c>
      <c r="J70" s="5">
        <f t="shared" si="47"/>
        <v>62294.024171629804</v>
      </c>
      <c r="K70" s="5">
        <f t="shared" si="41"/>
        <v>13927.525729429428</v>
      </c>
      <c r="L70" s="5">
        <f t="shared" si="42"/>
        <v>276651.30653457547</v>
      </c>
      <c r="M70" s="5">
        <f t="shared" si="32"/>
        <v>703405.13569658576</v>
      </c>
      <c r="N70" s="33">
        <f t="shared" si="43"/>
        <v>11.291695231609927</v>
      </c>
      <c r="O70" s="4"/>
      <c r="Q70" s="27" t="s">
        <v>66</v>
      </c>
      <c r="R70" s="29">
        <f t="shared" si="33"/>
        <v>62294.024171629804</v>
      </c>
      <c r="S70" s="29">
        <f t="shared" si="34"/>
        <v>276651.30653457547</v>
      </c>
      <c r="T70" s="35">
        <f t="shared" si="35"/>
        <v>11.291695231609927</v>
      </c>
      <c r="U70" s="42">
        <v>0.67065690345363116</v>
      </c>
      <c r="V70" s="43">
        <f t="shared" si="48"/>
        <v>0.32934309654636884</v>
      </c>
      <c r="W70" s="29">
        <f t="shared" si="44"/>
        <v>185538.10857687969</v>
      </c>
      <c r="X70" s="29">
        <f t="shared" si="36"/>
        <v>443584.9774961191</v>
      </c>
      <c r="Y70" s="35">
        <f t="shared" si="45"/>
        <v>7.1208271322137247</v>
      </c>
      <c r="Z70" s="36">
        <f t="shared" si="46"/>
        <v>4.170868099396202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252</v>
      </c>
      <c r="E71" s="49">
        <f t="shared" si="49"/>
        <v>17</v>
      </c>
      <c r="F71" s="3">
        <f t="shared" si="38"/>
        <v>6.7460317460317457E-2</v>
      </c>
      <c r="G71" s="2">
        <v>0.5</v>
      </c>
      <c r="H71" s="3">
        <f t="shared" si="39"/>
        <v>0.28862478777589129</v>
      </c>
      <c r="I71" s="3">
        <f t="shared" si="40"/>
        <v>0.71137521222410871</v>
      </c>
      <c r="J71" s="5">
        <f t="shared" si="47"/>
        <v>48366.498442200376</v>
      </c>
      <c r="K71" s="5">
        <f t="shared" si="41"/>
        <v>13959.77034834306</v>
      </c>
      <c r="L71" s="5">
        <f t="shared" si="42"/>
        <v>206933.0663401442</v>
      </c>
      <c r="M71" s="5">
        <f>L71+M72</f>
        <v>426753.82916201034</v>
      </c>
      <c r="N71" s="33">
        <f t="shared" si="43"/>
        <v>8.823335219769854</v>
      </c>
      <c r="O71" s="4"/>
      <c r="Q71" s="27" t="s">
        <v>68</v>
      </c>
      <c r="R71" s="29">
        <f t="shared" si="33"/>
        <v>48366.498442200376</v>
      </c>
      <c r="S71" s="29">
        <f t="shared" si="34"/>
        <v>206933.0663401442</v>
      </c>
      <c r="T71" s="35">
        <f t="shared" si="35"/>
        <v>8.823335219769854</v>
      </c>
      <c r="U71" s="42">
        <v>0.63527807449444496</v>
      </c>
      <c r="V71" s="43">
        <f t="shared" si="48"/>
        <v>0.36472192550555504</v>
      </c>
      <c r="W71" s="29">
        <f t="shared" si="44"/>
        <v>131460.03993379805</v>
      </c>
      <c r="X71" s="29">
        <f>X72+W71</f>
        <v>258046.86891923938</v>
      </c>
      <c r="Y71" s="35">
        <f t="shared" si="45"/>
        <v>5.3352398298507024</v>
      </c>
      <c r="Z71" s="36">
        <f t="shared" si="46"/>
        <v>3.4880953899191516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115</v>
      </c>
      <c r="E72" s="50">
        <f t="shared" si="49"/>
        <v>18</v>
      </c>
      <c r="F72" s="17">
        <f t="shared" si="38"/>
        <v>0.15652173913043479</v>
      </c>
      <c r="G72" s="12"/>
      <c r="H72" s="17">
        <v>1</v>
      </c>
      <c r="I72" s="17">
        <f t="shared" si="40"/>
        <v>0</v>
      </c>
      <c r="J72" s="21">
        <f t="shared" si="47"/>
        <v>34406.728093857317</v>
      </c>
      <c r="K72" s="21">
        <f t="shared" si="41"/>
        <v>34406.728093857317</v>
      </c>
      <c r="L72" s="21">
        <f>K72/F72</f>
        <v>219820.76282186617</v>
      </c>
      <c r="M72" s="21">
        <f>L72</f>
        <v>219820.76282186617</v>
      </c>
      <c r="N72" s="34">
        <f t="shared" si="43"/>
        <v>6.3888888888888884</v>
      </c>
      <c r="O72" s="4"/>
      <c r="Q72" s="30" t="s">
        <v>69</v>
      </c>
      <c r="R72" s="31">
        <f t="shared" si="33"/>
        <v>34406.728093857317</v>
      </c>
      <c r="S72" s="31">
        <f t="shared" si="34"/>
        <v>219820.76282186617</v>
      </c>
      <c r="T72" s="38">
        <f t="shared" si="35"/>
        <v>6.3888888888888884</v>
      </c>
      <c r="U72" s="44">
        <v>0.57586384179742911</v>
      </c>
      <c r="V72" s="45">
        <f t="shared" si="48"/>
        <v>0.42413615820257089</v>
      </c>
      <c r="W72" s="31">
        <f t="shared" si="44"/>
        <v>126586.82898544133</v>
      </c>
      <c r="X72" s="31">
        <f>W72</f>
        <v>126586.82898544133</v>
      </c>
      <c r="Y72" s="38">
        <f t="shared" si="45"/>
        <v>3.6791301003724635</v>
      </c>
      <c r="Z72" s="37">
        <f t="shared" si="46"/>
        <v>2.7097587885164249</v>
      </c>
    </row>
    <row r="73" spans="1:26" s="2" customFormat="1" ht="13.2" x14ac:dyDescent="0.25">
      <c r="B73" s="2" t="s">
        <v>70</v>
      </c>
      <c r="D73" s="25">
        <f>SUM(D54:D72)</f>
        <v>25572</v>
      </c>
      <c r="E73" s="25">
        <f>SUM(E54:E72)</f>
        <v>185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71.718856873236305</v>
      </c>
      <c r="F78" s="55">
        <f>$Y$4</f>
        <v>65.24524285935162</v>
      </c>
      <c r="G78" s="55">
        <f>E78-F78</f>
        <v>6.4736140138846849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79.208922718623441</v>
      </c>
      <c r="F79" s="55">
        <f>$Y$29</f>
        <v>69.854406947036765</v>
      </c>
      <c r="G79" s="55">
        <f t="shared" ref="G79:G80" si="50">E79-F79</f>
        <v>9.3545157715866765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75.217279694552346</v>
      </c>
      <c r="F80" s="55">
        <f>$Y$54</f>
        <v>66.771595502407692</v>
      </c>
      <c r="G80" s="55">
        <f t="shared" si="50"/>
        <v>8.4456841921446539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workbookViewId="0">
      <selection activeCell="F58" sqref="F5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98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7126628.5835764185</v>
      </c>
      <c r="N4" s="32">
        <f>M4/J4</f>
        <v>71.26628583576418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71.26628583576418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6507876.9609536557</v>
      </c>
      <c r="Y4" s="40">
        <f>X4/R4</f>
        <v>65.07876960953655</v>
      </c>
      <c r="Z4" s="36">
        <f>T4-Y4</f>
        <v>6.1875162262276291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516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7026628.5835764185</v>
      </c>
      <c r="N5" s="33">
        <f t="shared" ref="N5:N22" si="10">M5/J5</f>
        <v>70.26628583576418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70.26628583576418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6411196.766778782</v>
      </c>
      <c r="Y5" s="35">
        <f t="shared" ref="Y5:Y22" si="12">X5/R5</f>
        <v>64.111967667787823</v>
      </c>
      <c r="Z5" s="36">
        <f t="shared" ref="Z5:Z22" si="13">T5-Y5</f>
        <v>6.1543181679763563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761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6626628.5835764185</v>
      </c>
      <c r="N6" s="33">
        <f t="shared" si="10"/>
        <v>66.26628583576418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66.26628583576418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6024475.9900792874</v>
      </c>
      <c r="Y6" s="35">
        <f t="shared" si="12"/>
        <v>60.244759900792872</v>
      </c>
      <c r="Z6" s="36">
        <f t="shared" si="13"/>
        <v>6.0215259349713079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752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6126628.5835764185</v>
      </c>
      <c r="N7" s="33">
        <f t="shared" si="10"/>
        <v>61.266285835764187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61.266285835764187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5541075.0192049192</v>
      </c>
      <c r="Y7" s="35">
        <f t="shared" si="12"/>
        <v>55.410750192049193</v>
      </c>
      <c r="Z7" s="36">
        <f t="shared" si="13"/>
        <v>5.8555356437149939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879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100000</v>
      </c>
      <c r="K8" s="5">
        <f t="shared" si="8"/>
        <v>0</v>
      </c>
      <c r="L8" s="5">
        <f t="shared" si="9"/>
        <v>500000</v>
      </c>
      <c r="M8" s="5">
        <f t="shared" si="0"/>
        <v>5626628.5835764185</v>
      </c>
      <c r="N8" s="33">
        <f t="shared" si="10"/>
        <v>56.266285835764187</v>
      </c>
      <c r="O8" s="4"/>
      <c r="Q8" s="27" t="s">
        <v>42</v>
      </c>
      <c r="R8" s="29">
        <f t="shared" si="1"/>
        <v>100000</v>
      </c>
      <c r="S8" s="29">
        <f t="shared" si="2"/>
        <v>500000</v>
      </c>
      <c r="T8" s="35">
        <f t="shared" si="3"/>
        <v>56.266285835764187</v>
      </c>
      <c r="U8" s="42">
        <v>0.96680194174873568</v>
      </c>
      <c r="V8" s="43">
        <f>1-U8</f>
        <v>3.3198058251264317E-2</v>
      </c>
      <c r="W8" s="29">
        <f t="shared" si="11"/>
        <v>483400.97087436786</v>
      </c>
      <c r="X8" s="29">
        <f t="shared" si="4"/>
        <v>5057674.048330551</v>
      </c>
      <c r="Y8" s="35">
        <f t="shared" si="12"/>
        <v>50.576740483305507</v>
      </c>
      <c r="Z8" s="36">
        <f t="shared" si="13"/>
        <v>5.6895453524586799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851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100000</v>
      </c>
      <c r="K9" s="5">
        <f t="shared" si="8"/>
        <v>0</v>
      </c>
      <c r="L9" s="5">
        <f t="shared" si="9"/>
        <v>500000</v>
      </c>
      <c r="M9" s="5">
        <f t="shared" si="0"/>
        <v>5126628.5835764185</v>
      </c>
      <c r="N9" s="33">
        <f t="shared" si="10"/>
        <v>51.266285835764187</v>
      </c>
      <c r="O9" s="4"/>
      <c r="Q9" s="27" t="s">
        <v>44</v>
      </c>
      <c r="R9" s="29">
        <f t="shared" si="1"/>
        <v>100000</v>
      </c>
      <c r="S9" s="29">
        <f t="shared" si="2"/>
        <v>500000</v>
      </c>
      <c r="T9" s="35">
        <f t="shared" si="3"/>
        <v>51.266285835764187</v>
      </c>
      <c r="U9" s="42">
        <v>0.9555940589531835</v>
      </c>
      <c r="V9" s="43">
        <f t="shared" ref="V9:V22" si="15">1-U9</f>
        <v>4.4405941046816499E-2</v>
      </c>
      <c r="W9" s="29">
        <f t="shared" si="11"/>
        <v>477797.02947659174</v>
      </c>
      <c r="X9" s="29">
        <f t="shared" si="4"/>
        <v>4574273.0774561828</v>
      </c>
      <c r="Y9" s="35">
        <f t="shared" si="12"/>
        <v>45.742730774561828</v>
      </c>
      <c r="Z9" s="36">
        <f t="shared" si="13"/>
        <v>5.5235550612023587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1084</v>
      </c>
      <c r="E10" s="51">
        <v>1</v>
      </c>
      <c r="F10" s="3">
        <f t="shared" si="5"/>
        <v>9.225092250922509E-4</v>
      </c>
      <c r="G10" s="2">
        <v>0.5</v>
      </c>
      <c r="H10" s="3">
        <f t="shared" si="6"/>
        <v>4.6019328117809484E-3</v>
      </c>
      <c r="I10" s="3">
        <f t="shared" si="7"/>
        <v>0.9953980671882191</v>
      </c>
      <c r="J10" s="5">
        <f t="shared" si="14"/>
        <v>100000</v>
      </c>
      <c r="K10" s="5">
        <f t="shared" si="8"/>
        <v>460.19328117809482</v>
      </c>
      <c r="L10" s="5">
        <f t="shared" si="9"/>
        <v>498849.51679705479</v>
      </c>
      <c r="M10" s="5">
        <f t="shared" si="0"/>
        <v>4626628.5835764185</v>
      </c>
      <c r="N10" s="33">
        <f t="shared" si="10"/>
        <v>46.266285835764187</v>
      </c>
      <c r="O10" s="4"/>
      <c r="Q10" s="27" t="s">
        <v>46</v>
      </c>
      <c r="R10" s="29">
        <f t="shared" si="1"/>
        <v>100000</v>
      </c>
      <c r="S10" s="29">
        <f t="shared" si="2"/>
        <v>498849.51679705479</v>
      </c>
      <c r="T10" s="35">
        <f t="shared" si="3"/>
        <v>46.266285835764187</v>
      </c>
      <c r="U10" s="42">
        <v>0.96363095511775332</v>
      </c>
      <c r="V10" s="43">
        <f t="shared" si="15"/>
        <v>3.6369044882246682E-2</v>
      </c>
      <c r="W10" s="29">
        <f t="shared" si="11"/>
        <v>480706.83633117564</v>
      </c>
      <c r="X10" s="29">
        <f t="shared" si="4"/>
        <v>4096476.0479795909</v>
      </c>
      <c r="Y10" s="35">
        <f t="shared" si="12"/>
        <v>40.964760479795906</v>
      </c>
      <c r="Z10" s="36">
        <f t="shared" si="13"/>
        <v>5.3015253559682805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962</v>
      </c>
      <c r="E11" s="51">
        <v>5</v>
      </c>
      <c r="F11" s="3">
        <f t="shared" si="5"/>
        <v>5.1975051975051978E-3</v>
      </c>
      <c r="G11" s="2">
        <v>0.5</v>
      </c>
      <c r="H11" s="3">
        <f t="shared" si="6"/>
        <v>2.565418163160595E-2</v>
      </c>
      <c r="I11" s="3">
        <f t="shared" si="7"/>
        <v>0.97434581836839407</v>
      </c>
      <c r="J11" s="5">
        <f t="shared" si="14"/>
        <v>99539.806718821914</v>
      </c>
      <c r="K11" s="5">
        <f t="shared" si="8"/>
        <v>2553.6122811396076</v>
      </c>
      <c r="L11" s="5">
        <f t="shared" si="9"/>
        <v>491315.00289126061</v>
      </c>
      <c r="M11" s="5">
        <f t="shared" si="0"/>
        <v>4127779.0667793634</v>
      </c>
      <c r="N11" s="33">
        <f t="shared" si="10"/>
        <v>41.468626500746907</v>
      </c>
      <c r="O11" s="4"/>
      <c r="Q11" s="27" t="s">
        <v>48</v>
      </c>
      <c r="R11" s="29">
        <f t="shared" si="1"/>
        <v>99539.806718821914</v>
      </c>
      <c r="S11" s="29">
        <f t="shared" si="2"/>
        <v>491315.00289126061</v>
      </c>
      <c r="T11" s="35">
        <f t="shared" si="3"/>
        <v>41.468626500746907</v>
      </c>
      <c r="U11" s="42">
        <v>0.96005435016735896</v>
      </c>
      <c r="V11" s="43">
        <f t="shared" si="15"/>
        <v>3.9945649832641039E-2</v>
      </c>
      <c r="W11" s="29">
        <f t="shared" si="11"/>
        <v>471689.10582824331</v>
      </c>
      <c r="X11" s="29">
        <f t="shared" si="4"/>
        <v>3615769.2116484153</v>
      </c>
      <c r="Y11" s="35">
        <f t="shared" si="12"/>
        <v>36.324856666259848</v>
      </c>
      <c r="Z11" s="36">
        <f t="shared" si="13"/>
        <v>5.1437698344870597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929</v>
      </c>
      <c r="E12" s="51">
        <v>3</v>
      </c>
      <c r="F12" s="3">
        <f t="shared" si="5"/>
        <v>3.2292787944025836E-3</v>
      </c>
      <c r="G12" s="2">
        <v>0.5</v>
      </c>
      <c r="H12" s="3">
        <f t="shared" si="6"/>
        <v>1.6017084890549919E-2</v>
      </c>
      <c r="I12" s="3">
        <f t="shared" si="7"/>
        <v>0.98398291510945013</v>
      </c>
      <c r="J12" s="5">
        <f t="shared" si="14"/>
        <v>96986.194437682308</v>
      </c>
      <c r="K12" s="5">
        <f t="shared" si="8"/>
        <v>1553.436109519738</v>
      </c>
      <c r="L12" s="5">
        <f t="shared" si="9"/>
        <v>481047.3819146122</v>
      </c>
      <c r="M12" s="5">
        <f t="shared" si="0"/>
        <v>3636464.0638881028</v>
      </c>
      <c r="N12" s="33">
        <f t="shared" si="10"/>
        <v>37.494656687707064</v>
      </c>
      <c r="O12" s="4"/>
      <c r="Q12" s="27" t="s">
        <v>50</v>
      </c>
      <c r="R12" s="29">
        <f t="shared" si="1"/>
        <v>96986.194437682308</v>
      </c>
      <c r="S12" s="29">
        <f t="shared" si="2"/>
        <v>481047.3819146122</v>
      </c>
      <c r="T12" s="35">
        <f t="shared" si="3"/>
        <v>37.494656687707064</v>
      </c>
      <c r="U12" s="42">
        <v>0.94127750867207383</v>
      </c>
      <c r="V12" s="43">
        <f t="shared" si="15"/>
        <v>5.8722491327926174E-2</v>
      </c>
      <c r="W12" s="29">
        <f t="shared" si="11"/>
        <v>452799.08120180981</v>
      </c>
      <c r="X12" s="29">
        <f t="shared" si="4"/>
        <v>3144080.105820172</v>
      </c>
      <c r="Y12" s="35">
        <f t="shared" si="12"/>
        <v>32.417810844618458</v>
      </c>
      <c r="Z12" s="36">
        <f t="shared" si="13"/>
        <v>5.0768458430886056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1030</v>
      </c>
      <c r="E13" s="51">
        <v>11</v>
      </c>
      <c r="F13" s="3">
        <f t="shared" si="5"/>
        <v>1.0679611650485437E-2</v>
      </c>
      <c r="G13" s="2">
        <v>0.5</v>
      </c>
      <c r="H13" s="3">
        <f t="shared" si="6"/>
        <v>5.2009456264775406E-2</v>
      </c>
      <c r="I13" s="3">
        <f t="shared" si="7"/>
        <v>0.94799054373522462</v>
      </c>
      <c r="J13" s="5">
        <f t="shared" si="14"/>
        <v>95432.75832816257</v>
      </c>
      <c r="K13" s="5">
        <f t="shared" si="8"/>
        <v>4963.4058704954523</v>
      </c>
      <c r="L13" s="5">
        <f t="shared" si="9"/>
        <v>464755.27696457424</v>
      </c>
      <c r="M13" s="5">
        <f t="shared" si="0"/>
        <v>3155416.6819734904</v>
      </c>
      <c r="N13" s="33">
        <f t="shared" si="10"/>
        <v>33.064292987561224</v>
      </c>
      <c r="O13" s="4"/>
      <c r="Q13" s="27" t="s">
        <v>52</v>
      </c>
      <c r="R13" s="29">
        <f t="shared" si="1"/>
        <v>95432.75832816257</v>
      </c>
      <c r="S13" s="29">
        <f t="shared" si="2"/>
        <v>464755.27696457424</v>
      </c>
      <c r="T13" s="35">
        <f t="shared" si="3"/>
        <v>33.064292987561224</v>
      </c>
      <c r="U13" s="42">
        <v>0.95386474178345915</v>
      </c>
      <c r="V13" s="43">
        <f t="shared" si="15"/>
        <v>4.6135258216540853E-2</v>
      </c>
      <c r="W13" s="29">
        <f t="shared" si="11"/>
        <v>443313.67225431366</v>
      </c>
      <c r="X13" s="29">
        <f t="shared" si="4"/>
        <v>2691281.0246183621</v>
      </c>
      <c r="Y13" s="35">
        <f t="shared" si="12"/>
        <v>28.200809363215846</v>
      </c>
      <c r="Z13" s="36">
        <f t="shared" si="13"/>
        <v>4.8634836243453776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1119</v>
      </c>
      <c r="E14" s="51">
        <v>6</v>
      </c>
      <c r="F14" s="3">
        <f t="shared" si="5"/>
        <v>5.3619302949061663E-3</v>
      </c>
      <c r="G14" s="2">
        <v>0.5</v>
      </c>
      <c r="H14" s="3">
        <f t="shared" si="6"/>
        <v>2.6455026455026457E-2</v>
      </c>
      <c r="I14" s="3">
        <f t="shared" si="7"/>
        <v>0.97354497354497349</v>
      </c>
      <c r="J14" s="5">
        <f t="shared" si="14"/>
        <v>90469.352457667119</v>
      </c>
      <c r="K14" s="5">
        <f t="shared" si="8"/>
        <v>2393.3691126366966</v>
      </c>
      <c r="L14" s="5">
        <f t="shared" si="9"/>
        <v>446363.33950674383</v>
      </c>
      <c r="M14" s="5">
        <f t="shared" si="0"/>
        <v>2690661.4050089163</v>
      </c>
      <c r="N14" s="33">
        <f t="shared" si="10"/>
        <v>29.741136991866327</v>
      </c>
      <c r="O14" s="4"/>
      <c r="Q14" s="27" t="s">
        <v>54</v>
      </c>
      <c r="R14" s="29">
        <f t="shared" si="1"/>
        <v>90469.352457667119</v>
      </c>
      <c r="S14" s="29">
        <f t="shared" si="2"/>
        <v>446363.33950674383</v>
      </c>
      <c r="T14" s="35">
        <f t="shared" si="3"/>
        <v>29.741136991866327</v>
      </c>
      <c r="U14" s="42">
        <v>0.94210046609890041</v>
      </c>
      <c r="V14" s="43">
        <f t="shared" si="15"/>
        <v>5.7899533901099587E-2</v>
      </c>
      <c r="W14" s="29">
        <f t="shared" si="11"/>
        <v>420519.11019876506</v>
      </c>
      <c r="X14" s="29">
        <f t="shared" si="4"/>
        <v>2247967.3523640484</v>
      </c>
      <c r="Y14" s="35">
        <f t="shared" si="12"/>
        <v>24.847832899168022</v>
      </c>
      <c r="Z14" s="36">
        <f t="shared" si="13"/>
        <v>4.8933040926983047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1134</v>
      </c>
      <c r="E15" s="51">
        <v>16</v>
      </c>
      <c r="F15" s="3">
        <f t="shared" si="5"/>
        <v>1.4109347442680775E-2</v>
      </c>
      <c r="G15" s="2">
        <v>0.5</v>
      </c>
      <c r="H15" s="3">
        <f t="shared" si="6"/>
        <v>6.8143100511073251E-2</v>
      </c>
      <c r="I15" s="3">
        <f t="shared" si="7"/>
        <v>0.93185689948892669</v>
      </c>
      <c r="J15" s="5">
        <f t="shared" si="14"/>
        <v>88075.983345030414</v>
      </c>
      <c r="K15" s="5">
        <f t="shared" si="8"/>
        <v>6001.7705856920211</v>
      </c>
      <c r="L15" s="5">
        <f t="shared" si="9"/>
        <v>425375.490260922</v>
      </c>
      <c r="M15" s="5">
        <f t="shared" si="0"/>
        <v>2244298.0655021723</v>
      </c>
      <c r="N15" s="33">
        <f t="shared" si="10"/>
        <v>25.481385279688784</v>
      </c>
      <c r="O15" s="4"/>
      <c r="Q15" s="27" t="s">
        <v>56</v>
      </c>
      <c r="R15" s="29">
        <f t="shared" si="1"/>
        <v>88075.983345030414</v>
      </c>
      <c r="S15" s="29">
        <f t="shared" si="2"/>
        <v>425375.490260922</v>
      </c>
      <c r="T15" s="35">
        <f t="shared" si="3"/>
        <v>25.481385279688784</v>
      </c>
      <c r="U15" s="42">
        <v>0.91645683631107144</v>
      </c>
      <c r="V15" s="43">
        <f t="shared" si="15"/>
        <v>8.3543163688928557E-2</v>
      </c>
      <c r="W15" s="29">
        <f t="shared" si="11"/>
        <v>389838.27604879555</v>
      </c>
      <c r="X15" s="29">
        <f t="shared" si="4"/>
        <v>1827448.2421652833</v>
      </c>
      <c r="Y15" s="35">
        <f t="shared" si="12"/>
        <v>20.748542028834414</v>
      </c>
      <c r="Z15" s="36">
        <f t="shared" si="13"/>
        <v>4.7328432508543692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883</v>
      </c>
      <c r="E16" s="51">
        <v>10</v>
      </c>
      <c r="F16" s="3">
        <f t="shared" si="5"/>
        <v>1.1325028312570781E-2</v>
      </c>
      <c r="G16" s="2">
        <v>0.5</v>
      </c>
      <c r="H16" s="3">
        <f t="shared" si="6"/>
        <v>5.506607929515419E-2</v>
      </c>
      <c r="I16" s="3">
        <f t="shared" si="7"/>
        <v>0.94493392070484583</v>
      </c>
      <c r="J16" s="5">
        <f t="shared" si="14"/>
        <v>82074.212759338392</v>
      </c>
      <c r="K16" s="5">
        <f t="shared" si="8"/>
        <v>4519.5051078930837</v>
      </c>
      <c r="L16" s="5">
        <f t="shared" si="9"/>
        <v>399072.30102695926</v>
      </c>
      <c r="M16" s="5">
        <f t="shared" si="0"/>
        <v>1818922.5752412505</v>
      </c>
      <c r="N16" s="33">
        <f t="shared" si="10"/>
        <v>22.161925336704417</v>
      </c>
      <c r="O16" s="4"/>
      <c r="Q16" s="27" t="s">
        <v>58</v>
      </c>
      <c r="R16" s="29">
        <f t="shared" si="1"/>
        <v>82074.212759338392</v>
      </c>
      <c r="S16" s="29">
        <f t="shared" si="2"/>
        <v>399072.30102695926</v>
      </c>
      <c r="T16" s="35">
        <f t="shared" si="3"/>
        <v>22.161925336704417</v>
      </c>
      <c r="U16" s="42">
        <v>0.8859396016463057</v>
      </c>
      <c r="V16" s="43">
        <f t="shared" si="15"/>
        <v>0.1140603983536943</v>
      </c>
      <c r="W16" s="29">
        <f t="shared" si="11"/>
        <v>353553.95539989887</v>
      </c>
      <c r="X16" s="29">
        <f t="shared" si="4"/>
        <v>1437609.9661164877</v>
      </c>
      <c r="Y16" s="35">
        <f t="shared" si="12"/>
        <v>17.515976307100388</v>
      </c>
      <c r="Z16" s="36">
        <f t="shared" si="13"/>
        <v>4.6459490296040293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637</v>
      </c>
      <c r="E17" s="51">
        <v>14</v>
      </c>
      <c r="F17" s="3">
        <f t="shared" si="5"/>
        <v>2.197802197802198E-2</v>
      </c>
      <c r="G17" s="2">
        <v>0.5</v>
      </c>
      <c r="H17" s="3">
        <f t="shared" si="6"/>
        <v>0.10416666666666667</v>
      </c>
      <c r="I17" s="3">
        <f t="shared" si="7"/>
        <v>0.89583333333333337</v>
      </c>
      <c r="J17" s="5">
        <f t="shared" si="14"/>
        <v>77554.707651445307</v>
      </c>
      <c r="K17" s="5">
        <f t="shared" si="8"/>
        <v>8078.6153803588868</v>
      </c>
      <c r="L17" s="5">
        <f t="shared" si="9"/>
        <v>367576.99980632932</v>
      </c>
      <c r="M17" s="5">
        <f t="shared" si="0"/>
        <v>1419850.2742142912</v>
      </c>
      <c r="N17" s="33">
        <f t="shared" si="10"/>
        <v>18.307725181500711</v>
      </c>
      <c r="O17" s="4"/>
      <c r="Q17" s="27" t="s">
        <v>60</v>
      </c>
      <c r="R17" s="29">
        <f t="shared" si="1"/>
        <v>77554.707651445307</v>
      </c>
      <c r="S17" s="29">
        <f t="shared" si="2"/>
        <v>367576.99980632932</v>
      </c>
      <c r="T17" s="35">
        <f t="shared" si="3"/>
        <v>18.307725181500711</v>
      </c>
      <c r="U17" s="42">
        <v>0.85631920960893304</v>
      </c>
      <c r="V17" s="43">
        <f t="shared" si="15"/>
        <v>0.14368079039106696</v>
      </c>
      <c r="W17" s="29">
        <f t="shared" si="11"/>
        <v>314763.24594457884</v>
      </c>
      <c r="X17" s="29">
        <f t="shared" si="4"/>
        <v>1084056.0107165889</v>
      </c>
      <c r="Y17" s="35">
        <f t="shared" si="12"/>
        <v>13.977952384124377</v>
      </c>
      <c r="Z17" s="36">
        <f t="shared" si="13"/>
        <v>4.329772797376334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502</v>
      </c>
      <c r="E18" s="51">
        <v>12</v>
      </c>
      <c r="F18" s="3">
        <f t="shared" si="5"/>
        <v>2.3904382470119521E-2</v>
      </c>
      <c r="G18" s="2">
        <v>0.5</v>
      </c>
      <c r="H18" s="3">
        <f t="shared" si="6"/>
        <v>0.11278195488721805</v>
      </c>
      <c r="I18" s="3">
        <f t="shared" si="7"/>
        <v>0.88721804511278191</v>
      </c>
      <c r="J18" s="5">
        <f t="shared" si="14"/>
        <v>69476.092271086425</v>
      </c>
      <c r="K18" s="5">
        <f t="shared" si="8"/>
        <v>7835.6495042578681</v>
      </c>
      <c r="L18" s="5">
        <f t="shared" si="9"/>
        <v>327791.33759478747</v>
      </c>
      <c r="M18" s="5">
        <f t="shared" si="0"/>
        <v>1052273.2744079619</v>
      </c>
      <c r="N18" s="33">
        <f t="shared" si="10"/>
        <v>15.14583276074498</v>
      </c>
      <c r="O18" s="4"/>
      <c r="Q18" s="27" t="s">
        <v>62</v>
      </c>
      <c r="R18" s="29">
        <f t="shared" si="1"/>
        <v>69476.092271086425</v>
      </c>
      <c r="S18" s="29">
        <f t="shared" si="2"/>
        <v>327791.33759478747</v>
      </c>
      <c r="T18" s="35">
        <f t="shared" si="3"/>
        <v>15.14583276074498</v>
      </c>
      <c r="U18" s="42">
        <v>0.77613843304153718</v>
      </c>
      <c r="V18" s="43">
        <f t="shared" si="15"/>
        <v>0.22386156695846282</v>
      </c>
      <c r="W18" s="29">
        <f t="shared" si="11"/>
        <v>254411.45512540787</v>
      </c>
      <c r="X18" s="29">
        <f t="shared" si="4"/>
        <v>769292.76477201004</v>
      </c>
      <c r="Y18" s="35">
        <f t="shared" si="12"/>
        <v>11.072769633765994</v>
      </c>
      <c r="Z18" s="36">
        <f t="shared" si="13"/>
        <v>4.0730631269789868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325</v>
      </c>
      <c r="E19" s="51">
        <v>14</v>
      </c>
      <c r="F19" s="3">
        <f t="shared" si="5"/>
        <v>4.3076923076923075E-2</v>
      </c>
      <c r="G19" s="2">
        <v>0.5</v>
      </c>
      <c r="H19" s="3">
        <f t="shared" si="6"/>
        <v>0.19444444444444442</v>
      </c>
      <c r="I19" s="3">
        <f t="shared" si="7"/>
        <v>0.80555555555555558</v>
      </c>
      <c r="J19" s="5">
        <f t="shared" si="14"/>
        <v>61640.442766828557</v>
      </c>
      <c r="K19" s="5">
        <f t="shared" si="8"/>
        <v>11985.641649105552</v>
      </c>
      <c r="L19" s="5">
        <f t="shared" si="9"/>
        <v>278238.10971137893</v>
      </c>
      <c r="M19" s="5">
        <f t="shared" si="0"/>
        <v>724481.93681317428</v>
      </c>
      <c r="N19" s="33">
        <f t="shared" si="10"/>
        <v>11.753353874399</v>
      </c>
      <c r="O19" s="4"/>
      <c r="Q19" s="27" t="s">
        <v>64</v>
      </c>
      <c r="R19" s="29">
        <f t="shared" si="1"/>
        <v>61640.442766828557</v>
      </c>
      <c r="S19" s="29">
        <f t="shared" si="2"/>
        <v>278238.10971137893</v>
      </c>
      <c r="T19" s="35">
        <f t="shared" si="3"/>
        <v>11.753353874399</v>
      </c>
      <c r="U19" s="42">
        <v>0.73716277889453141</v>
      </c>
      <c r="V19" s="43">
        <f t="shared" si="15"/>
        <v>0.26283722110546859</v>
      </c>
      <c r="W19" s="29">
        <f t="shared" si="11"/>
        <v>205106.77814920159</v>
      </c>
      <c r="X19" s="29">
        <f t="shared" si="4"/>
        <v>514881.3096466022</v>
      </c>
      <c r="Y19" s="35">
        <f t="shared" si="12"/>
        <v>8.3529787674348537</v>
      </c>
      <c r="Z19" s="36">
        <f t="shared" si="13"/>
        <v>3.4003751069641464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184</v>
      </c>
      <c r="E20" s="51">
        <v>16</v>
      </c>
      <c r="F20" s="3">
        <f t="shared" si="5"/>
        <v>8.6956521739130432E-2</v>
      </c>
      <c r="G20" s="2">
        <v>0.5</v>
      </c>
      <c r="H20" s="3">
        <f t="shared" si="6"/>
        <v>0.3571428571428571</v>
      </c>
      <c r="I20" s="3">
        <f t="shared" si="7"/>
        <v>0.6428571428571429</v>
      </c>
      <c r="J20" s="5">
        <f t="shared" si="14"/>
        <v>49654.801117723007</v>
      </c>
      <c r="K20" s="5">
        <f t="shared" si="8"/>
        <v>17733.85754204393</v>
      </c>
      <c r="L20" s="5">
        <f t="shared" si="9"/>
        <v>203939.36173350521</v>
      </c>
      <c r="M20" s="5">
        <f t="shared" si="0"/>
        <v>446243.82710179529</v>
      </c>
      <c r="N20" s="33">
        <f t="shared" si="10"/>
        <v>8.9869220509780678</v>
      </c>
      <c r="O20" s="4"/>
      <c r="Q20" s="27" t="s">
        <v>66</v>
      </c>
      <c r="R20" s="29">
        <f t="shared" si="1"/>
        <v>49654.801117723007</v>
      </c>
      <c r="S20" s="29">
        <f t="shared" si="2"/>
        <v>203939.36173350521</v>
      </c>
      <c r="T20" s="35">
        <f t="shared" si="3"/>
        <v>8.9869220509780678</v>
      </c>
      <c r="U20" s="42">
        <v>0.7271372759570951</v>
      </c>
      <c r="V20" s="43">
        <f t="shared" si="15"/>
        <v>0.2728627240429049</v>
      </c>
      <c r="W20" s="29">
        <f t="shared" si="11"/>
        <v>148291.91195132962</v>
      </c>
      <c r="X20" s="29">
        <f t="shared" si="4"/>
        <v>309774.5314974006</v>
      </c>
      <c r="Y20" s="35">
        <f t="shared" si="12"/>
        <v>6.2385615192170114</v>
      </c>
      <c r="Z20" s="36">
        <f t="shared" si="13"/>
        <v>2.7483605317610564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98</v>
      </c>
      <c r="E21" s="51">
        <v>9</v>
      </c>
      <c r="F21" s="3">
        <f t="shared" si="5"/>
        <v>9.1836734693877556E-2</v>
      </c>
      <c r="G21" s="2">
        <v>0.5</v>
      </c>
      <c r="H21" s="3">
        <f t="shared" si="6"/>
        <v>0.37344398340248963</v>
      </c>
      <c r="I21" s="3">
        <f t="shared" si="7"/>
        <v>0.62655601659751037</v>
      </c>
      <c r="J21" s="5">
        <f t="shared" si="14"/>
        <v>31920.943575679077</v>
      </c>
      <c r="K21" s="5">
        <f t="shared" si="8"/>
        <v>11920.684322867706</v>
      </c>
      <c r="L21" s="5">
        <f t="shared" si="9"/>
        <v>129803.00707122614</v>
      </c>
      <c r="M21" s="5">
        <f>L21+M22</f>
        <v>242304.46536829008</v>
      </c>
      <c r="N21" s="33">
        <f t="shared" si="10"/>
        <v>7.5907676348547719</v>
      </c>
      <c r="O21" s="4"/>
      <c r="Q21" s="27" t="s">
        <v>68</v>
      </c>
      <c r="R21" s="29">
        <f t="shared" si="1"/>
        <v>31920.943575679077</v>
      </c>
      <c r="S21" s="29">
        <f t="shared" si="2"/>
        <v>129803.00707122614</v>
      </c>
      <c r="T21" s="35">
        <f t="shared" si="3"/>
        <v>7.5907676348547719</v>
      </c>
      <c r="U21" s="42">
        <v>0.68635947845240242</v>
      </c>
      <c r="V21" s="43">
        <f t="shared" si="15"/>
        <v>0.31364052154759758</v>
      </c>
      <c r="W21" s="29">
        <f t="shared" si="11"/>
        <v>89091.524234960278</v>
      </c>
      <c r="X21" s="29">
        <f>X22+W21</f>
        <v>161482.61954607099</v>
      </c>
      <c r="Y21" s="35">
        <f t="shared" si="12"/>
        <v>5.0588297668339104</v>
      </c>
      <c r="Z21" s="36">
        <f t="shared" si="13"/>
        <v>2.5319378680208615</v>
      </c>
    </row>
    <row r="22" spans="1:26" s="2" customFormat="1" x14ac:dyDescent="0.25">
      <c r="A22" s="12">
        <v>19</v>
      </c>
      <c r="B22" s="13" t="s">
        <v>69</v>
      </c>
      <c r="C22" s="12"/>
      <c r="D22">
        <v>45</v>
      </c>
      <c r="E22" s="51">
        <v>8</v>
      </c>
      <c r="F22" s="17">
        <f t="shared" si="5"/>
        <v>0.17777777777777778</v>
      </c>
      <c r="G22" s="12"/>
      <c r="H22" s="17">
        <v>1</v>
      </c>
      <c r="I22" s="17">
        <f t="shared" si="7"/>
        <v>0</v>
      </c>
      <c r="J22" s="21">
        <f t="shared" si="14"/>
        <v>20000.259252811371</v>
      </c>
      <c r="K22" s="21">
        <f t="shared" si="8"/>
        <v>20000.259252811371</v>
      </c>
      <c r="L22" s="21">
        <f>K22/F22</f>
        <v>112501.45829706396</v>
      </c>
      <c r="M22" s="21">
        <f>L22</f>
        <v>112501.45829706396</v>
      </c>
      <c r="N22" s="34">
        <f t="shared" si="10"/>
        <v>5.625</v>
      </c>
      <c r="O22" s="4"/>
      <c r="Q22" s="30" t="s">
        <v>69</v>
      </c>
      <c r="R22" s="31">
        <f t="shared" si="1"/>
        <v>20000.259252811371</v>
      </c>
      <c r="S22" s="31">
        <f t="shared" si="2"/>
        <v>112501.45829706396</v>
      </c>
      <c r="T22" s="38">
        <f t="shared" si="3"/>
        <v>5.625</v>
      </c>
      <c r="U22" s="44">
        <v>0.64346806172022719</v>
      </c>
      <c r="V22" s="45">
        <f t="shared" si="15"/>
        <v>0.35653193827977281</v>
      </c>
      <c r="W22" s="31">
        <f t="shared" si="11"/>
        <v>72391.095311110723</v>
      </c>
      <c r="X22" s="31">
        <f>W22</f>
        <v>72391.095311110723</v>
      </c>
      <c r="Y22" s="38">
        <f t="shared" si="12"/>
        <v>3.619507847176278</v>
      </c>
      <c r="Z22" s="37">
        <f t="shared" si="13"/>
        <v>2.005492152823722</v>
      </c>
    </row>
    <row r="23" spans="1:26" s="2" customFormat="1" ht="13.2" x14ac:dyDescent="0.25">
      <c r="B23" s="2" t="s">
        <v>70</v>
      </c>
      <c r="D23" s="25">
        <f>SUM(D4:D22)</f>
        <v>12789</v>
      </c>
      <c r="E23" s="25">
        <f>SUM(E4:E22)</f>
        <v>125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>
        <v>92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7578061.9417160014</v>
      </c>
      <c r="N29" s="32">
        <f>M29/J29</f>
        <v>75.780619417160011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75.780619417160011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6755130.6780427638</v>
      </c>
      <c r="Y29" s="40">
        <f>X29/R29</f>
        <v>67.551306780427637</v>
      </c>
      <c r="Z29" s="36">
        <f>T29-Y29</f>
        <v>8.2293126367323737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471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7478061.9417160014</v>
      </c>
      <c r="N30" s="33">
        <f t="shared" ref="N30:N47" si="26">M30/J30</f>
        <v>74.780619417160011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74.780619417160011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6659266.0040397998</v>
      </c>
      <c r="Y30" s="35">
        <f t="shared" ref="Y30:Y47" si="28">X30/R30</f>
        <v>66.592660040398002</v>
      </c>
      <c r="Z30" s="36">
        <f t="shared" ref="Z30:Z47" si="29">T30-Y30</f>
        <v>8.1879593767620094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689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7078061.9417160014</v>
      </c>
      <c r="N31" s="33">
        <f t="shared" si="26"/>
        <v>70.780619417160011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70.780619417160011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6275807.3080279427</v>
      </c>
      <c r="Y31" s="35">
        <f t="shared" si="28"/>
        <v>62.758073080279424</v>
      </c>
      <c r="Z31" s="36">
        <f t="shared" si="29"/>
        <v>8.0225463368805876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712</v>
      </c>
      <c r="E32" s="51">
        <v>1</v>
      </c>
      <c r="F32" s="3">
        <f t="shared" si="21"/>
        <v>1.4044943820224719E-3</v>
      </c>
      <c r="G32" s="2">
        <v>0.5</v>
      </c>
      <c r="H32" s="3">
        <f t="shared" si="22"/>
        <v>6.9979006298110562E-3</v>
      </c>
      <c r="I32" s="3">
        <f t="shared" si="23"/>
        <v>0.99300209937018891</v>
      </c>
      <c r="J32" s="5">
        <f t="shared" si="30"/>
        <v>100000</v>
      </c>
      <c r="K32" s="5">
        <f t="shared" si="24"/>
        <v>699.79006298110562</v>
      </c>
      <c r="L32" s="5">
        <f t="shared" si="25"/>
        <v>498250.52484254725</v>
      </c>
      <c r="M32" s="5">
        <f t="shared" si="16"/>
        <v>6578061.9417160014</v>
      </c>
      <c r="N32" s="33">
        <f t="shared" si="26"/>
        <v>65.780619417160011</v>
      </c>
      <c r="O32" s="4"/>
      <c r="Q32" s="27" t="s">
        <v>40</v>
      </c>
      <c r="R32" s="29">
        <f t="shared" si="17"/>
        <v>100000</v>
      </c>
      <c r="S32" s="29">
        <f t="shared" si="18"/>
        <v>498250.52484254725</v>
      </c>
      <c r="T32" s="35">
        <f t="shared" si="19"/>
        <v>65.780619417160011</v>
      </c>
      <c r="U32" s="42">
        <v>0.95864674002964168</v>
      </c>
      <c r="V32" s="43">
        <f>1-U32</f>
        <v>4.1353259970358325E-2</v>
      </c>
      <c r="W32" s="29">
        <f t="shared" si="27"/>
        <v>477646.24135836592</v>
      </c>
      <c r="X32" s="29">
        <f t="shared" si="20"/>
        <v>5796483.9380131215</v>
      </c>
      <c r="Y32" s="35">
        <f t="shared" si="28"/>
        <v>57.964839380131217</v>
      </c>
      <c r="Z32" s="36">
        <f t="shared" si="29"/>
        <v>7.8157800370287944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761</v>
      </c>
      <c r="E33" s="51">
        <v>1</v>
      </c>
      <c r="F33" s="3">
        <f t="shared" si="21"/>
        <v>1.3140604467805519E-3</v>
      </c>
      <c r="G33" s="2">
        <v>0.5</v>
      </c>
      <c r="H33" s="3">
        <f t="shared" si="22"/>
        <v>6.5487884741322862E-3</v>
      </c>
      <c r="I33" s="3">
        <f t="shared" si="23"/>
        <v>0.99345121152586768</v>
      </c>
      <c r="J33" s="5">
        <f t="shared" si="30"/>
        <v>99300.209937018895</v>
      </c>
      <c r="K33" s="5">
        <f t="shared" si="24"/>
        <v>650.29607031446562</v>
      </c>
      <c r="L33" s="5">
        <f t="shared" si="25"/>
        <v>494875.30950930837</v>
      </c>
      <c r="M33" s="5">
        <f t="shared" si="16"/>
        <v>6079811.4168734541</v>
      </c>
      <c r="N33" s="33">
        <f t="shared" si="26"/>
        <v>61.226571632925761</v>
      </c>
      <c r="O33" s="4"/>
      <c r="Q33" s="27" t="s">
        <v>42</v>
      </c>
      <c r="R33" s="29">
        <f t="shared" si="17"/>
        <v>99300.209937018895</v>
      </c>
      <c r="S33" s="29">
        <f t="shared" si="18"/>
        <v>494875.30950930837</v>
      </c>
      <c r="T33" s="35">
        <f t="shared" si="19"/>
        <v>61.226571632925761</v>
      </c>
      <c r="U33" s="42">
        <v>0.95864674002964168</v>
      </c>
      <c r="V33" s="43">
        <f>1-U33</f>
        <v>4.1353259970358325E-2</v>
      </c>
      <c r="W33" s="29">
        <f t="shared" si="27"/>
        <v>474410.60218225839</v>
      </c>
      <c r="X33" s="29">
        <f t="shared" si="20"/>
        <v>5318837.6966547556</v>
      </c>
      <c r="Y33" s="35">
        <f t="shared" si="28"/>
        <v>53.56320696631181</v>
      </c>
      <c r="Z33" s="36">
        <f t="shared" si="29"/>
        <v>7.6633646666139512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931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98649.913866704432</v>
      </c>
      <c r="K34" s="5">
        <f t="shared" si="24"/>
        <v>0</v>
      </c>
      <c r="L34" s="5">
        <f t="shared" si="25"/>
        <v>493249.56933352217</v>
      </c>
      <c r="M34" s="5">
        <f t="shared" si="16"/>
        <v>5584936.107364146</v>
      </c>
      <c r="N34" s="33">
        <f t="shared" si="26"/>
        <v>56.61369471554228</v>
      </c>
      <c r="O34" s="4"/>
      <c r="Q34" s="27" t="s">
        <v>44</v>
      </c>
      <c r="R34" s="29">
        <f t="shared" si="17"/>
        <v>98649.913866704432</v>
      </c>
      <c r="S34" s="29">
        <f t="shared" si="18"/>
        <v>493249.56933352217</v>
      </c>
      <c r="T34" s="35">
        <f t="shared" si="19"/>
        <v>56.61369471554228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478047.72477201099</v>
      </c>
      <c r="X34" s="29">
        <f t="shared" si="20"/>
        <v>4844427.0944724977</v>
      </c>
      <c r="Y34" s="35">
        <f t="shared" si="28"/>
        <v>49.107261269566621</v>
      </c>
      <c r="Z34" s="36">
        <f t="shared" si="29"/>
        <v>7.5064334459756594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999</v>
      </c>
      <c r="E35" s="51">
        <v>2</v>
      </c>
      <c r="F35" s="3">
        <f t="shared" si="21"/>
        <v>2.002002002002002E-3</v>
      </c>
      <c r="G35" s="2">
        <v>0.5</v>
      </c>
      <c r="H35" s="3">
        <f t="shared" si="22"/>
        <v>9.9601593625498006E-3</v>
      </c>
      <c r="I35" s="3">
        <f t="shared" si="23"/>
        <v>0.99003984063745021</v>
      </c>
      <c r="J35" s="5">
        <f t="shared" si="30"/>
        <v>98649.913866704432</v>
      </c>
      <c r="K35" s="5">
        <f t="shared" si="24"/>
        <v>982.56886321418756</v>
      </c>
      <c r="L35" s="5">
        <f t="shared" si="25"/>
        <v>490793.14717548672</v>
      </c>
      <c r="M35" s="5">
        <f t="shared" si="16"/>
        <v>5091686.5380306235</v>
      </c>
      <c r="N35" s="33">
        <f t="shared" si="26"/>
        <v>51.61369471554228</v>
      </c>
      <c r="O35" s="4"/>
      <c r="Q35" s="27" t="s">
        <v>46</v>
      </c>
      <c r="R35" s="29">
        <f t="shared" si="17"/>
        <v>98649.913866704432</v>
      </c>
      <c r="S35" s="29">
        <f t="shared" si="18"/>
        <v>490793.14717548672</v>
      </c>
      <c r="T35" s="35">
        <f t="shared" si="19"/>
        <v>51.61369471554228</v>
      </c>
      <c r="U35" s="42">
        <v>0.96192878092594225</v>
      </c>
      <c r="V35" s="43">
        <f t="shared" si="31"/>
        <v>3.8071219074057749E-2</v>
      </c>
      <c r="W35" s="29">
        <f t="shared" si="27"/>
        <v>472108.05374932248</v>
      </c>
      <c r="X35" s="29">
        <f t="shared" si="20"/>
        <v>4366379.3697004868</v>
      </c>
      <c r="Y35" s="35">
        <f t="shared" si="28"/>
        <v>44.261360183246893</v>
      </c>
      <c r="Z35" s="36">
        <f t="shared" si="29"/>
        <v>7.3523345322953872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844</v>
      </c>
      <c r="E36" s="51">
        <v>3</v>
      </c>
      <c r="F36" s="3">
        <f t="shared" si="21"/>
        <v>3.5545023696682463E-3</v>
      </c>
      <c r="G36" s="2">
        <v>0.5</v>
      </c>
      <c r="H36" s="3">
        <f t="shared" si="22"/>
        <v>1.7615971814445096E-2</v>
      </c>
      <c r="I36" s="3">
        <f t="shared" si="23"/>
        <v>0.98238402818555493</v>
      </c>
      <c r="J36" s="5">
        <f t="shared" si="30"/>
        <v>97667.345003490249</v>
      </c>
      <c r="K36" s="5">
        <f t="shared" si="24"/>
        <v>1720.5051967731692</v>
      </c>
      <c r="L36" s="5">
        <f t="shared" si="25"/>
        <v>484035.4620255183</v>
      </c>
      <c r="M36" s="5">
        <f t="shared" si="16"/>
        <v>4600893.3908551363</v>
      </c>
      <c r="N36" s="33">
        <f t="shared" si="26"/>
        <v>47.107796272036659</v>
      </c>
      <c r="O36" s="4"/>
      <c r="Q36" s="27" t="s">
        <v>48</v>
      </c>
      <c r="R36" s="29">
        <f t="shared" si="17"/>
        <v>97667.345003490249</v>
      </c>
      <c r="S36" s="29">
        <f t="shared" si="18"/>
        <v>484035.4620255183</v>
      </c>
      <c r="T36" s="35">
        <f t="shared" si="19"/>
        <v>47.107796272036659</v>
      </c>
      <c r="U36" s="42">
        <v>0.95558309086652893</v>
      </c>
      <c r="V36" s="43">
        <f t="shared" si="31"/>
        <v>4.4416909133471072E-2</v>
      </c>
      <c r="W36" s="29">
        <f t="shared" si="27"/>
        <v>462536.10289135313</v>
      </c>
      <c r="X36" s="29">
        <f t="shared" si="20"/>
        <v>3894271.3159511643</v>
      </c>
      <c r="Y36" s="35">
        <f t="shared" si="28"/>
        <v>39.872808212529975</v>
      </c>
      <c r="Z36" s="36">
        <f t="shared" si="29"/>
        <v>7.2349880595066836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907</v>
      </c>
      <c r="E37" s="51">
        <v>3</v>
      </c>
      <c r="F37" s="3">
        <f t="shared" si="21"/>
        <v>3.3076074972436605E-3</v>
      </c>
      <c r="G37" s="2">
        <v>0.5</v>
      </c>
      <c r="H37" s="3">
        <f t="shared" si="22"/>
        <v>1.6402405686167305E-2</v>
      </c>
      <c r="I37" s="3">
        <f t="shared" si="23"/>
        <v>0.98359759431383265</v>
      </c>
      <c r="J37" s="5">
        <f t="shared" si="30"/>
        <v>95946.839806717078</v>
      </c>
      <c r="K37" s="5">
        <f t="shared" si="24"/>
        <v>1573.7589908154798</v>
      </c>
      <c r="L37" s="5">
        <f t="shared" si="25"/>
        <v>475799.80155654665</v>
      </c>
      <c r="M37" s="5">
        <f t="shared" si="16"/>
        <v>4116857.9288296178</v>
      </c>
      <c r="N37" s="33">
        <f t="shared" si="26"/>
        <v>42.907696982234569</v>
      </c>
      <c r="O37" s="4"/>
      <c r="Q37" s="27" t="s">
        <v>50</v>
      </c>
      <c r="R37" s="29">
        <f t="shared" si="17"/>
        <v>95946.839806717078</v>
      </c>
      <c r="S37" s="29">
        <f t="shared" si="18"/>
        <v>475799.80155654665</v>
      </c>
      <c r="T37" s="35">
        <f t="shared" si="19"/>
        <v>42.907696982234569</v>
      </c>
      <c r="U37" s="42">
        <v>0.95343645724036619</v>
      </c>
      <c r="V37" s="43">
        <f t="shared" si="31"/>
        <v>4.6563542759633814E-2</v>
      </c>
      <c r="W37" s="29">
        <f t="shared" si="27"/>
        <v>453644.8771517431</v>
      </c>
      <c r="X37" s="29">
        <f t="shared" si="20"/>
        <v>3431735.2130598114</v>
      </c>
      <c r="Y37" s="35">
        <f t="shared" si="28"/>
        <v>35.7670478774806</v>
      </c>
      <c r="Z37" s="36">
        <f t="shared" si="29"/>
        <v>7.1406491047539689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1050</v>
      </c>
      <c r="E38" s="51">
        <v>3</v>
      </c>
      <c r="F38" s="3">
        <f t="shared" si="21"/>
        <v>2.8571428571428571E-3</v>
      </c>
      <c r="G38" s="2">
        <v>0.5</v>
      </c>
      <c r="H38" s="3">
        <f t="shared" si="22"/>
        <v>1.4184397163120567E-2</v>
      </c>
      <c r="I38" s="3">
        <f t="shared" si="23"/>
        <v>0.98581560283687941</v>
      </c>
      <c r="J38" s="5">
        <f t="shared" si="30"/>
        <v>94373.080815901587</v>
      </c>
      <c r="K38" s="5">
        <f t="shared" si="24"/>
        <v>1338.6252598000224</v>
      </c>
      <c r="L38" s="5">
        <f t="shared" si="25"/>
        <v>468518.84093000786</v>
      </c>
      <c r="M38" s="5">
        <f t="shared" si="16"/>
        <v>3641058.1272730711</v>
      </c>
      <c r="N38" s="33">
        <f t="shared" si="26"/>
        <v>38.581532951921638</v>
      </c>
      <c r="O38" s="4"/>
      <c r="Q38" s="27" t="s">
        <v>52</v>
      </c>
      <c r="R38" s="29">
        <f t="shared" si="17"/>
        <v>94373.080815901587</v>
      </c>
      <c r="S38" s="29">
        <f t="shared" si="18"/>
        <v>468518.84093000786</v>
      </c>
      <c r="T38" s="35">
        <f t="shared" si="19"/>
        <v>38.581532951921638</v>
      </c>
      <c r="U38" s="42">
        <v>0.93748024841036759</v>
      </c>
      <c r="V38" s="43">
        <f t="shared" si="31"/>
        <v>6.2519751589632411E-2</v>
      </c>
      <c r="W38" s="29">
        <f t="shared" si="27"/>
        <v>439227.15938000125</v>
      </c>
      <c r="X38" s="29">
        <f t="shared" si="20"/>
        <v>2978090.3359080683</v>
      </c>
      <c r="Y38" s="35">
        <f t="shared" si="28"/>
        <v>31.5565658147537</v>
      </c>
      <c r="Z38" s="36">
        <f t="shared" si="29"/>
        <v>7.0249671371679376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1120</v>
      </c>
      <c r="E39" s="51">
        <v>3</v>
      </c>
      <c r="F39" s="3">
        <f t="shared" si="21"/>
        <v>2.6785714285714286E-3</v>
      </c>
      <c r="G39" s="2">
        <v>0.5</v>
      </c>
      <c r="H39" s="3">
        <f t="shared" si="22"/>
        <v>1.3303769401330377E-2</v>
      </c>
      <c r="I39" s="3">
        <f t="shared" si="23"/>
        <v>0.98669623059866962</v>
      </c>
      <c r="J39" s="5">
        <f t="shared" si="30"/>
        <v>93034.455556101559</v>
      </c>
      <c r="K39" s="5">
        <f t="shared" si="24"/>
        <v>1237.7089430966948</v>
      </c>
      <c r="L39" s="5">
        <f t="shared" si="25"/>
        <v>462078.00542276609</v>
      </c>
      <c r="M39" s="5">
        <f t="shared" si="16"/>
        <v>3172539.2863430632</v>
      </c>
      <c r="N39" s="33">
        <f t="shared" si="26"/>
        <v>34.100691699431309</v>
      </c>
      <c r="O39" s="4"/>
      <c r="Q39" s="27" t="s">
        <v>54</v>
      </c>
      <c r="R39" s="29">
        <f t="shared" si="17"/>
        <v>93034.455556101559</v>
      </c>
      <c r="S39" s="29">
        <f t="shared" si="18"/>
        <v>462078.00542276609</v>
      </c>
      <c r="T39" s="35">
        <f t="shared" si="19"/>
        <v>34.100691699431309</v>
      </c>
      <c r="U39" s="42">
        <v>0.91788799906018037</v>
      </c>
      <c r="V39" s="43">
        <f t="shared" si="31"/>
        <v>8.2112000939819629E-2</v>
      </c>
      <c r="W39" s="29">
        <f t="shared" si="27"/>
        <v>424135.85580722196</v>
      </c>
      <c r="X39" s="29">
        <f t="shared" si="20"/>
        <v>2538863.1765280673</v>
      </c>
      <c r="Y39" s="35">
        <f t="shared" si="28"/>
        <v>27.289493568295072</v>
      </c>
      <c r="Z39" s="36">
        <f t="shared" si="29"/>
        <v>6.8111981311362371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1161</v>
      </c>
      <c r="E40" s="51">
        <v>6</v>
      </c>
      <c r="F40" s="3">
        <f t="shared" si="21"/>
        <v>5.1679586563307496E-3</v>
      </c>
      <c r="G40" s="2">
        <v>0.5</v>
      </c>
      <c r="H40" s="3">
        <f t="shared" si="22"/>
        <v>2.5510204081632657E-2</v>
      </c>
      <c r="I40" s="3">
        <f t="shared" si="23"/>
        <v>0.97448979591836737</v>
      </c>
      <c r="J40" s="5">
        <f t="shared" si="30"/>
        <v>91796.746613004871</v>
      </c>
      <c r="K40" s="5">
        <f t="shared" si="24"/>
        <v>2341.7537401276754</v>
      </c>
      <c r="L40" s="5">
        <f t="shared" si="25"/>
        <v>453129.34871470509</v>
      </c>
      <c r="M40" s="5">
        <f t="shared" si="16"/>
        <v>2710461.2809202974</v>
      </c>
      <c r="N40" s="33">
        <f t="shared" si="26"/>
        <v>29.526768441446112</v>
      </c>
      <c r="O40" s="4"/>
      <c r="Q40" s="27" t="s">
        <v>56</v>
      </c>
      <c r="R40" s="29">
        <f t="shared" si="17"/>
        <v>91796.746613004871</v>
      </c>
      <c r="S40" s="29">
        <f t="shared" si="18"/>
        <v>453129.34871470509</v>
      </c>
      <c r="T40" s="35">
        <f t="shared" si="19"/>
        <v>29.526768441446112</v>
      </c>
      <c r="U40" s="42">
        <v>0.89571782863194893</v>
      </c>
      <c r="V40" s="43">
        <f t="shared" si="31"/>
        <v>0.10428217136805107</v>
      </c>
      <c r="W40" s="29">
        <f t="shared" si="27"/>
        <v>405876.03632014483</v>
      </c>
      <c r="X40" s="29">
        <f t="shared" si="20"/>
        <v>2114727.3207208454</v>
      </c>
      <c r="Y40" s="35">
        <f t="shared" si="28"/>
        <v>23.037061755969152</v>
      </c>
      <c r="Z40" s="36">
        <f t="shared" si="29"/>
        <v>6.4897066854769605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906</v>
      </c>
      <c r="E41" s="51">
        <v>7</v>
      </c>
      <c r="F41" s="3">
        <f t="shared" si="21"/>
        <v>7.7262693156732896E-3</v>
      </c>
      <c r="G41" s="2">
        <v>0.5</v>
      </c>
      <c r="H41" s="3">
        <f t="shared" si="22"/>
        <v>3.7899296155928533E-2</v>
      </c>
      <c r="I41" s="3">
        <f t="shared" si="23"/>
        <v>0.96210070384407143</v>
      </c>
      <c r="J41" s="5">
        <f t="shared" si="30"/>
        <v>89454.992872877192</v>
      </c>
      <c r="K41" s="5">
        <f t="shared" si="24"/>
        <v>3390.2812675156488</v>
      </c>
      <c r="L41" s="5">
        <f t="shared" si="25"/>
        <v>438799.26119559683</v>
      </c>
      <c r="M41" s="5">
        <f t="shared" si="16"/>
        <v>2257331.9322055923</v>
      </c>
      <c r="N41" s="33">
        <f t="shared" si="26"/>
        <v>25.2342754687091</v>
      </c>
      <c r="O41" s="4"/>
      <c r="Q41" s="27" t="s">
        <v>58</v>
      </c>
      <c r="R41" s="29">
        <f t="shared" si="17"/>
        <v>89454.992872877192</v>
      </c>
      <c r="S41" s="29">
        <f t="shared" si="18"/>
        <v>438799.26119559683</v>
      </c>
      <c r="T41" s="35">
        <f t="shared" si="19"/>
        <v>25.2342754687091</v>
      </c>
      <c r="U41" s="42">
        <v>0.86473435856680392</v>
      </c>
      <c r="V41" s="43">
        <f t="shared" si="31"/>
        <v>0.13526564143319608</v>
      </c>
      <c r="W41" s="29">
        <f t="shared" si="27"/>
        <v>379444.79766956187</v>
      </c>
      <c r="X41" s="29">
        <f t="shared" si="20"/>
        <v>1708851.2844007004</v>
      </c>
      <c r="Y41" s="35">
        <f t="shared" si="28"/>
        <v>19.102916779940017</v>
      </c>
      <c r="Z41" s="36">
        <f t="shared" si="29"/>
        <v>6.1313586887690832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657</v>
      </c>
      <c r="E42" s="51">
        <v>7</v>
      </c>
      <c r="F42" s="3">
        <f t="shared" si="21"/>
        <v>1.06544901065449E-2</v>
      </c>
      <c r="G42" s="2">
        <v>0.5</v>
      </c>
      <c r="H42" s="3">
        <f t="shared" si="22"/>
        <v>5.1890289103039285E-2</v>
      </c>
      <c r="I42" s="3">
        <f t="shared" si="23"/>
        <v>0.94810971089696072</v>
      </c>
      <c r="J42" s="5">
        <f t="shared" si="30"/>
        <v>86064.711605361546</v>
      </c>
      <c r="K42" s="5">
        <f t="shared" si="24"/>
        <v>4465.9227667719106</v>
      </c>
      <c r="L42" s="5">
        <f t="shared" si="25"/>
        <v>419158.75110987801</v>
      </c>
      <c r="M42" s="5">
        <f t="shared" si="16"/>
        <v>1818532.6710099953</v>
      </c>
      <c r="N42" s="33">
        <f t="shared" si="26"/>
        <v>21.129829370121385</v>
      </c>
      <c r="O42" s="4"/>
      <c r="Q42" s="27" t="s">
        <v>60</v>
      </c>
      <c r="R42" s="29">
        <f t="shared" si="17"/>
        <v>86064.711605361546</v>
      </c>
      <c r="S42" s="29">
        <f t="shared" si="18"/>
        <v>419158.75110987801</v>
      </c>
      <c r="T42" s="35">
        <f t="shared" si="19"/>
        <v>21.129829370121385</v>
      </c>
      <c r="U42" s="42">
        <v>0.81758889711164551</v>
      </c>
      <c r="V42" s="43">
        <f t="shared" si="31"/>
        <v>0.18241110288835449</v>
      </c>
      <c r="W42" s="29">
        <f t="shared" si="27"/>
        <v>342699.54103461991</v>
      </c>
      <c r="X42" s="29">
        <f t="shared" si="20"/>
        <v>1329406.4867311385</v>
      </c>
      <c r="Y42" s="35">
        <f t="shared" si="28"/>
        <v>15.446592011217765</v>
      </c>
      <c r="Z42" s="36">
        <f t="shared" si="29"/>
        <v>5.6832373589036198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530</v>
      </c>
      <c r="E43" s="51">
        <v>12</v>
      </c>
      <c r="F43" s="3">
        <f t="shared" si="21"/>
        <v>2.2641509433962263E-2</v>
      </c>
      <c r="G43" s="2">
        <v>0.5</v>
      </c>
      <c r="H43" s="3">
        <f t="shared" si="22"/>
        <v>0.10714285714285714</v>
      </c>
      <c r="I43" s="3">
        <f t="shared" si="23"/>
        <v>0.8928571428571429</v>
      </c>
      <c r="J43" s="5">
        <f t="shared" si="30"/>
        <v>81598.788838589637</v>
      </c>
      <c r="K43" s="5">
        <f t="shared" si="24"/>
        <v>8742.7273755631741</v>
      </c>
      <c r="L43" s="5">
        <f t="shared" si="25"/>
        <v>386137.12575404026</v>
      </c>
      <c r="M43" s="5">
        <f t="shared" si="16"/>
        <v>1399373.9199001172</v>
      </c>
      <c r="N43" s="33">
        <f t="shared" si="26"/>
        <v>17.149444738306293</v>
      </c>
      <c r="O43" s="4"/>
      <c r="Q43" s="27" t="s">
        <v>62</v>
      </c>
      <c r="R43" s="29">
        <f t="shared" si="17"/>
        <v>81598.788838589637</v>
      </c>
      <c r="S43" s="29">
        <f t="shared" si="18"/>
        <v>386137.12575404026</v>
      </c>
      <c r="T43" s="35">
        <f t="shared" si="19"/>
        <v>17.149444738306293</v>
      </c>
      <c r="U43" s="42">
        <v>0.77888026534586052</v>
      </c>
      <c r="V43" s="43">
        <f t="shared" si="31"/>
        <v>0.22111973465413948</v>
      </c>
      <c r="W43" s="29">
        <f t="shared" si="27"/>
        <v>300754.5869671948</v>
      </c>
      <c r="X43" s="29">
        <f t="shared" si="20"/>
        <v>986706.94569651864</v>
      </c>
      <c r="Y43" s="35">
        <f t="shared" si="28"/>
        <v>12.092176363650706</v>
      </c>
      <c r="Z43" s="36">
        <f t="shared" si="29"/>
        <v>5.0572683746555871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401</v>
      </c>
      <c r="E44" s="51">
        <v>8</v>
      </c>
      <c r="F44" s="3">
        <f t="shared" si="21"/>
        <v>1.9950124688279301E-2</v>
      </c>
      <c r="G44" s="2">
        <v>0.5</v>
      </c>
      <c r="H44" s="3">
        <f t="shared" si="22"/>
        <v>9.5011876484560567E-2</v>
      </c>
      <c r="I44" s="3">
        <f t="shared" si="23"/>
        <v>0.90498812351543945</v>
      </c>
      <c r="J44" s="5">
        <f t="shared" si="30"/>
        <v>72856.061463026461</v>
      </c>
      <c r="K44" s="5">
        <f t="shared" si="24"/>
        <v>6922.1911128766233</v>
      </c>
      <c r="L44" s="5">
        <f t="shared" si="25"/>
        <v>346974.82953294076</v>
      </c>
      <c r="M44" s="5">
        <f t="shared" si="16"/>
        <v>1013236.794146077</v>
      </c>
      <c r="N44" s="33">
        <f t="shared" si="26"/>
        <v>13.907378106903048</v>
      </c>
      <c r="O44" s="4"/>
      <c r="Q44" s="27" t="s">
        <v>64</v>
      </c>
      <c r="R44" s="29">
        <f t="shared" si="17"/>
        <v>72856.061463026461</v>
      </c>
      <c r="S44" s="29">
        <f t="shared" si="18"/>
        <v>346974.82953294076</v>
      </c>
      <c r="T44" s="35">
        <f t="shared" si="19"/>
        <v>13.907378106903048</v>
      </c>
      <c r="U44" s="42">
        <v>0.71980976748499381</v>
      </c>
      <c r="V44" s="43">
        <f t="shared" si="31"/>
        <v>0.28019023251500619</v>
      </c>
      <c r="W44" s="29">
        <f t="shared" si="27"/>
        <v>249755.87136925146</v>
      </c>
      <c r="X44" s="29">
        <f t="shared" si="20"/>
        <v>685952.35872932384</v>
      </c>
      <c r="Y44" s="35">
        <f t="shared" si="28"/>
        <v>9.4151721209557291</v>
      </c>
      <c r="Z44" s="36">
        <f t="shared" si="29"/>
        <v>4.4922059859473187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264</v>
      </c>
      <c r="E45" s="51">
        <v>19</v>
      </c>
      <c r="F45" s="3">
        <f t="shared" si="21"/>
        <v>7.1969696969696975E-2</v>
      </c>
      <c r="G45" s="2">
        <v>0.5</v>
      </c>
      <c r="H45" s="3">
        <f t="shared" si="22"/>
        <v>0.30497592295345105</v>
      </c>
      <c r="I45" s="3">
        <f t="shared" si="23"/>
        <v>0.695024077046549</v>
      </c>
      <c r="J45" s="5">
        <f t="shared" si="30"/>
        <v>65933.870350149838</v>
      </c>
      <c r="K45" s="5">
        <f t="shared" si="24"/>
        <v>20108.242963930126</v>
      </c>
      <c r="L45" s="5">
        <f t="shared" si="25"/>
        <v>279398.74434092385</v>
      </c>
      <c r="M45" s="5">
        <f t="shared" si="16"/>
        <v>666261.96461313625</v>
      </c>
      <c r="N45" s="33">
        <f t="shared" si="26"/>
        <v>10.105003105003105</v>
      </c>
      <c r="O45" s="4"/>
      <c r="Q45" s="27" t="s">
        <v>66</v>
      </c>
      <c r="R45" s="29">
        <f t="shared" si="17"/>
        <v>65933.870350149838</v>
      </c>
      <c r="S45" s="29">
        <f t="shared" si="18"/>
        <v>279398.74434092385</v>
      </c>
      <c r="T45" s="35">
        <f t="shared" si="19"/>
        <v>10.105003105003105</v>
      </c>
      <c r="U45" s="42">
        <v>0.68480776711742686</v>
      </c>
      <c r="V45" s="43">
        <f t="shared" si="31"/>
        <v>0.31519223288257314</v>
      </c>
      <c r="W45" s="29">
        <f t="shared" si="27"/>
        <v>191334.43024752085</v>
      </c>
      <c r="X45" s="29">
        <f t="shared" si="20"/>
        <v>436196.48736007232</v>
      </c>
      <c r="Y45" s="35">
        <f t="shared" si="28"/>
        <v>6.6156663493830683</v>
      </c>
      <c r="Z45" s="36">
        <f t="shared" si="29"/>
        <v>3.4893367556200365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171</v>
      </c>
      <c r="E46" s="51">
        <v>13</v>
      </c>
      <c r="F46" s="3">
        <f t="shared" si="21"/>
        <v>7.6023391812865493E-2</v>
      </c>
      <c r="G46" s="2">
        <v>0.5</v>
      </c>
      <c r="H46" s="3">
        <f t="shared" si="22"/>
        <v>0.31941031941031939</v>
      </c>
      <c r="I46" s="3">
        <f t="shared" si="23"/>
        <v>0.68058968058968061</v>
      </c>
      <c r="J46" s="5">
        <f t="shared" si="30"/>
        <v>45825.627386219712</v>
      </c>
      <c r="K46" s="5">
        <f t="shared" si="24"/>
        <v>14637.178280610719</v>
      </c>
      <c r="L46" s="5">
        <f t="shared" si="25"/>
        <v>192535.19122957176</v>
      </c>
      <c r="M46" s="5">
        <f>L46+M47</f>
        <v>386863.22027221241</v>
      </c>
      <c r="N46" s="33">
        <f t="shared" si="26"/>
        <v>8.4420714420714411</v>
      </c>
      <c r="O46" s="4"/>
      <c r="Q46" s="27" t="s">
        <v>68</v>
      </c>
      <c r="R46" s="29">
        <f t="shared" si="17"/>
        <v>45825.627386219712</v>
      </c>
      <c r="S46" s="29">
        <f t="shared" si="18"/>
        <v>192535.19122957176</v>
      </c>
      <c r="T46" s="35">
        <f t="shared" si="19"/>
        <v>8.4420714420714411</v>
      </c>
      <c r="U46" s="42">
        <v>0.65629805890441617</v>
      </c>
      <c r="V46" s="43">
        <f t="shared" si="31"/>
        <v>0.34370194109558383</v>
      </c>
      <c r="W46" s="29">
        <f t="shared" si="27"/>
        <v>126360.47227475852</v>
      </c>
      <c r="X46" s="29">
        <f>X47+W46</f>
        <v>244862.0571125515</v>
      </c>
      <c r="Y46" s="35">
        <f t="shared" si="28"/>
        <v>5.3433432574495274</v>
      </c>
      <c r="Z46" s="36">
        <f t="shared" si="29"/>
        <v>3.0987281846219137</v>
      </c>
    </row>
    <row r="47" spans="1:26" s="2" customFormat="1" x14ac:dyDescent="0.25">
      <c r="A47" s="12">
        <v>19</v>
      </c>
      <c r="B47" s="13" t="s">
        <v>69</v>
      </c>
      <c r="C47" s="12"/>
      <c r="D47">
        <v>81</v>
      </c>
      <c r="E47" s="51">
        <v>13</v>
      </c>
      <c r="F47" s="17">
        <f t="shared" si="21"/>
        <v>0.16049382716049382</v>
      </c>
      <c r="G47" s="12"/>
      <c r="H47" s="17">
        <v>1</v>
      </c>
      <c r="I47" s="17">
        <f t="shared" si="23"/>
        <v>0</v>
      </c>
      <c r="J47" s="21">
        <f t="shared" si="30"/>
        <v>31188.449105608994</v>
      </c>
      <c r="K47" s="21">
        <f t="shared" si="24"/>
        <v>31188.449105608994</v>
      </c>
      <c r="L47" s="21">
        <f>K47/F47</f>
        <v>194328.02904264067</v>
      </c>
      <c r="M47" s="21">
        <f>L47</f>
        <v>194328.02904264067</v>
      </c>
      <c r="N47" s="34">
        <f t="shared" si="26"/>
        <v>6.2307692307692317</v>
      </c>
      <c r="O47" s="4"/>
      <c r="Q47" s="30" t="s">
        <v>69</v>
      </c>
      <c r="R47" s="31">
        <f t="shared" si="17"/>
        <v>31188.449105608994</v>
      </c>
      <c r="S47" s="31">
        <f t="shared" si="18"/>
        <v>194328.02904264067</v>
      </c>
      <c r="T47" s="38">
        <f t="shared" si="19"/>
        <v>6.2307692307692317</v>
      </c>
      <c r="U47" s="44">
        <v>0.6098018151143324</v>
      </c>
      <c r="V47" s="45">
        <f t="shared" si="31"/>
        <v>0.3901981848856676</v>
      </c>
      <c r="W47" s="31">
        <f t="shared" si="27"/>
        <v>118501.58483779298</v>
      </c>
      <c r="X47" s="31">
        <f>W47</f>
        <v>118501.58483779298</v>
      </c>
      <c r="Y47" s="38">
        <f t="shared" si="28"/>
        <v>3.7995343864816098</v>
      </c>
      <c r="Z47" s="37">
        <f t="shared" si="29"/>
        <v>2.4312348442876219</v>
      </c>
    </row>
    <row r="48" spans="1:26" s="2" customFormat="1" ht="13.2" x14ac:dyDescent="0.25">
      <c r="B48" s="2" t="s">
        <v>70</v>
      </c>
      <c r="D48" s="25">
        <f>SUM(D29:D47)</f>
        <v>12747</v>
      </c>
      <c r="E48" s="25">
        <f>SUM(E29:E47)</f>
        <v>101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190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7350828.5915599223</v>
      </c>
      <c r="N54" s="32">
        <f>M54/J54</f>
        <v>73.508285915599217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73.508285915599217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6573215.2330760835</v>
      </c>
      <c r="Y54" s="40">
        <f>X54/R54</f>
        <v>65.73215233076084</v>
      </c>
      <c r="Z54" s="36">
        <f>T54-Y54</f>
        <v>7.7761335848383766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987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7250828.5915599223</v>
      </c>
      <c r="N55" s="33">
        <f t="shared" ref="N55:N72" si="43">M55/J55</f>
        <v>72.508285915599217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72.508285915599217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6477044.3466037977</v>
      </c>
      <c r="Y55" s="35">
        <f t="shared" ref="Y55:Y72" si="45">X55/R55</f>
        <v>64.770443466037975</v>
      </c>
      <c r="Z55" s="36">
        <f t="shared" ref="Z55:Z72" si="46">T55-Y55</f>
        <v>7.7378424495612421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1450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100000</v>
      </c>
      <c r="K56" s="5">
        <f t="shared" si="41"/>
        <v>0</v>
      </c>
      <c r="L56" s="5">
        <f t="shared" si="42"/>
        <v>500000</v>
      </c>
      <c r="M56" s="5">
        <f t="shared" si="32"/>
        <v>6850828.5915599223</v>
      </c>
      <c r="N56" s="33">
        <f t="shared" si="43"/>
        <v>68.508285915599217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68.508285915599217</v>
      </c>
      <c r="U56" s="42">
        <v>0.96170886472285344</v>
      </c>
      <c r="V56" s="43">
        <f>1-U56</f>
        <v>3.829113527714656E-2</v>
      </c>
      <c r="W56" s="29">
        <f t="shared" si="44"/>
        <v>480854.43236142671</v>
      </c>
      <c r="X56" s="29">
        <f t="shared" si="36"/>
        <v>6092360.8007146567</v>
      </c>
      <c r="Y56" s="35">
        <f t="shared" si="45"/>
        <v>60.923608007146569</v>
      </c>
      <c r="Z56" s="36">
        <f t="shared" si="46"/>
        <v>7.5846779084526474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1464</v>
      </c>
      <c r="E57" s="49">
        <f t="shared" si="37"/>
        <v>1</v>
      </c>
      <c r="F57" s="3">
        <f t="shared" si="38"/>
        <v>6.8306010928961749E-4</v>
      </c>
      <c r="G57" s="2">
        <v>0.5</v>
      </c>
      <c r="H57" s="3">
        <f t="shared" si="39"/>
        <v>3.4094783498124785E-3</v>
      </c>
      <c r="I57" s="3">
        <f t="shared" si="40"/>
        <v>0.99659052165018747</v>
      </c>
      <c r="J57" s="5">
        <f t="shared" si="47"/>
        <v>100000</v>
      </c>
      <c r="K57" s="5">
        <f t="shared" si="41"/>
        <v>340.94783498124787</v>
      </c>
      <c r="L57" s="5">
        <f t="shared" si="42"/>
        <v>499147.63041254686</v>
      </c>
      <c r="M57" s="5">
        <f t="shared" si="32"/>
        <v>6350828.5915599223</v>
      </c>
      <c r="N57" s="33">
        <f t="shared" si="43"/>
        <v>63.508285915599224</v>
      </c>
      <c r="O57" s="4"/>
      <c r="Q57" s="27" t="s">
        <v>40</v>
      </c>
      <c r="R57" s="29">
        <f t="shared" si="33"/>
        <v>100000</v>
      </c>
      <c r="S57" s="29">
        <f t="shared" si="34"/>
        <v>499147.63041254686</v>
      </c>
      <c r="T57" s="35">
        <f t="shared" si="35"/>
        <v>63.508285915599224</v>
      </c>
      <c r="U57" s="42">
        <v>0.96170886472285344</v>
      </c>
      <c r="V57" s="43">
        <f>1-U57</f>
        <v>3.829113527714656E-2</v>
      </c>
      <c r="W57" s="29">
        <f t="shared" si="44"/>
        <v>480034.70097315288</v>
      </c>
      <c r="X57" s="29">
        <f t="shared" si="36"/>
        <v>5611506.3683532299</v>
      </c>
      <c r="Y57" s="35">
        <f t="shared" si="45"/>
        <v>56.115063683532298</v>
      </c>
      <c r="Z57" s="36">
        <f t="shared" si="46"/>
        <v>7.3932222320669254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1640</v>
      </c>
      <c r="E58" s="49">
        <f t="shared" si="37"/>
        <v>1</v>
      </c>
      <c r="F58" s="3">
        <f t="shared" si="38"/>
        <v>6.0975609756097561E-4</v>
      </c>
      <c r="G58" s="2">
        <v>0.5</v>
      </c>
      <c r="H58" s="3">
        <f t="shared" si="39"/>
        <v>3.0441400304414006E-3</v>
      </c>
      <c r="I58" s="3">
        <f t="shared" si="40"/>
        <v>0.9969558599695586</v>
      </c>
      <c r="J58" s="5">
        <f t="shared" si="47"/>
        <v>99659.052165018744</v>
      </c>
      <c r="K58" s="5">
        <f t="shared" si="41"/>
        <v>303.37611009138129</v>
      </c>
      <c r="L58" s="5">
        <f t="shared" si="42"/>
        <v>497536.82054986525</v>
      </c>
      <c r="M58" s="5">
        <f t="shared" si="32"/>
        <v>5851680.9611473754</v>
      </c>
      <c r="N58" s="33">
        <f t="shared" si="43"/>
        <v>58.717003965259167</v>
      </c>
      <c r="O58" s="4"/>
      <c r="Q58" s="27" t="s">
        <v>42</v>
      </c>
      <c r="R58" s="29">
        <f t="shared" si="33"/>
        <v>99659.052165018744</v>
      </c>
      <c r="S58" s="29">
        <f t="shared" si="34"/>
        <v>497536.82054986525</v>
      </c>
      <c r="T58" s="35">
        <f t="shared" si="35"/>
        <v>58.717003965259167</v>
      </c>
      <c r="U58" s="42">
        <v>0.96170886472285344</v>
      </c>
      <c r="V58" s="43">
        <f>1-U58</f>
        <v>3.829113527714656E-2</v>
      </c>
      <c r="W58" s="29">
        <f t="shared" si="44"/>
        <v>478485.570848829</v>
      </c>
      <c r="X58" s="29">
        <f t="shared" si="36"/>
        <v>5131471.6673800768</v>
      </c>
      <c r="Y58" s="35">
        <f t="shared" si="45"/>
        <v>51.490271640183941</v>
      </c>
      <c r="Z58" s="36">
        <f t="shared" si="46"/>
        <v>7.2267323250752256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1782</v>
      </c>
      <c r="E59" s="49">
        <f t="shared" si="37"/>
        <v>0</v>
      </c>
      <c r="F59" s="3">
        <f t="shared" si="38"/>
        <v>0</v>
      </c>
      <c r="G59" s="2">
        <v>0.5</v>
      </c>
      <c r="H59" s="3">
        <f t="shared" si="39"/>
        <v>0</v>
      </c>
      <c r="I59" s="3">
        <f t="shared" si="40"/>
        <v>1</v>
      </c>
      <c r="J59" s="5">
        <f t="shared" si="47"/>
        <v>99355.67605492736</v>
      </c>
      <c r="K59" s="5">
        <f t="shared" si="41"/>
        <v>0</v>
      </c>
      <c r="L59" s="5">
        <f t="shared" si="42"/>
        <v>496778.38027463679</v>
      </c>
      <c r="M59" s="5">
        <f t="shared" si="32"/>
        <v>5354144.1405975102</v>
      </c>
      <c r="N59" s="33">
        <f t="shared" si="43"/>
        <v>53.888658939198891</v>
      </c>
      <c r="O59" s="4"/>
      <c r="Q59" s="27" t="s">
        <v>44</v>
      </c>
      <c r="R59" s="29">
        <f t="shared" si="33"/>
        <v>99355.67605492736</v>
      </c>
      <c r="S59" s="29">
        <f t="shared" si="34"/>
        <v>496778.38027463679</v>
      </c>
      <c r="T59" s="35">
        <f t="shared" si="35"/>
        <v>53.888658939198891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478443.12937215605</v>
      </c>
      <c r="X59" s="29">
        <f t="shared" si="36"/>
        <v>4652986.0965312477</v>
      </c>
      <c r="Y59" s="35">
        <f t="shared" si="45"/>
        <v>46.831608231007465</v>
      </c>
      <c r="Z59" s="36">
        <f t="shared" si="46"/>
        <v>7.0570507081914258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2083</v>
      </c>
      <c r="E60" s="49">
        <f t="shared" si="37"/>
        <v>3</v>
      </c>
      <c r="F60" s="3">
        <f t="shared" si="38"/>
        <v>1.4402304368698992E-3</v>
      </c>
      <c r="G60" s="2">
        <v>0.5</v>
      </c>
      <c r="H60" s="3">
        <f t="shared" si="39"/>
        <v>7.1753169098301853E-3</v>
      </c>
      <c r="I60" s="3">
        <f t="shared" si="40"/>
        <v>0.9928246830901698</v>
      </c>
      <c r="J60" s="5">
        <f t="shared" si="47"/>
        <v>99355.67605492736</v>
      </c>
      <c r="K60" s="5">
        <f t="shared" si="41"/>
        <v>712.90846248453033</v>
      </c>
      <c r="L60" s="5">
        <f t="shared" si="42"/>
        <v>494996.10911842552</v>
      </c>
      <c r="M60" s="5">
        <f t="shared" si="32"/>
        <v>4857365.7603228735</v>
      </c>
      <c r="N60" s="33">
        <f t="shared" si="43"/>
        <v>48.888658939198891</v>
      </c>
      <c r="O60" s="4"/>
      <c r="Q60" s="27" t="s">
        <v>46</v>
      </c>
      <c r="R60" s="29">
        <f t="shared" si="33"/>
        <v>99355.67605492736</v>
      </c>
      <c r="S60" s="29">
        <f t="shared" si="34"/>
        <v>494996.10911842552</v>
      </c>
      <c r="T60" s="35">
        <f t="shared" si="35"/>
        <v>48.888658939198891</v>
      </c>
      <c r="U60" s="42">
        <v>0.95736753435116873</v>
      </c>
      <c r="V60" s="43">
        <f t="shared" si="48"/>
        <v>4.2632465648831275E-2</v>
      </c>
      <c r="W60" s="29">
        <f t="shared" si="44"/>
        <v>473893.2045001291</v>
      </c>
      <c r="X60" s="29">
        <f t="shared" si="36"/>
        <v>4174542.9671590915</v>
      </c>
      <c r="Y60" s="35">
        <f t="shared" si="45"/>
        <v>42.016149785456193</v>
      </c>
      <c r="Z60" s="36">
        <f t="shared" si="46"/>
        <v>6.8725091537426977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1806</v>
      </c>
      <c r="E61" s="49">
        <f t="shared" si="37"/>
        <v>8</v>
      </c>
      <c r="F61" s="3">
        <f t="shared" si="38"/>
        <v>4.4296788482834993E-3</v>
      </c>
      <c r="G61" s="2">
        <v>0.5</v>
      </c>
      <c r="H61" s="3">
        <f t="shared" si="39"/>
        <v>2.1905805038335158E-2</v>
      </c>
      <c r="I61" s="3">
        <f t="shared" si="40"/>
        <v>0.97809419496166483</v>
      </c>
      <c r="J61" s="5">
        <f t="shared" si="47"/>
        <v>98642.767592442833</v>
      </c>
      <c r="K61" s="5">
        <f t="shared" si="41"/>
        <v>2160.8492353218585</v>
      </c>
      <c r="L61" s="5">
        <f t="shared" si="42"/>
        <v>487811.71487390948</v>
      </c>
      <c r="M61" s="5">
        <f t="shared" si="32"/>
        <v>4362369.6512044482</v>
      </c>
      <c r="N61" s="33">
        <f t="shared" si="43"/>
        <v>44.223917857092403</v>
      </c>
      <c r="O61" s="4"/>
      <c r="Q61" s="27" t="s">
        <v>48</v>
      </c>
      <c r="R61" s="29">
        <f t="shared" si="33"/>
        <v>98642.767592442833</v>
      </c>
      <c r="S61" s="29">
        <f t="shared" si="34"/>
        <v>487811.71487390948</v>
      </c>
      <c r="T61" s="35">
        <f t="shared" si="35"/>
        <v>44.223917857092403</v>
      </c>
      <c r="U61" s="42">
        <v>0.95681081085376496</v>
      </c>
      <c r="V61" s="43">
        <f t="shared" si="48"/>
        <v>4.3189189146235041E-2</v>
      </c>
      <c r="W61" s="29">
        <f t="shared" si="44"/>
        <v>466743.5224524709</v>
      </c>
      <c r="X61" s="29">
        <f t="shared" si="36"/>
        <v>3700649.7626589625</v>
      </c>
      <c r="Y61" s="35">
        <f t="shared" si="45"/>
        <v>37.515672491558057</v>
      </c>
      <c r="Z61" s="36">
        <f t="shared" si="46"/>
        <v>6.7082453655343457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1836</v>
      </c>
      <c r="E62" s="49">
        <f t="shared" si="37"/>
        <v>6</v>
      </c>
      <c r="F62" s="3">
        <f t="shared" si="38"/>
        <v>3.2679738562091504E-3</v>
      </c>
      <c r="G62" s="2">
        <v>0.5</v>
      </c>
      <c r="H62" s="3">
        <f t="shared" si="39"/>
        <v>1.6207455429497569E-2</v>
      </c>
      <c r="I62" s="3">
        <f t="shared" si="40"/>
        <v>0.98379254457050247</v>
      </c>
      <c r="J62" s="5">
        <f t="shared" si="47"/>
        <v>96481.918357120972</v>
      </c>
      <c r="K62" s="5">
        <f t="shared" si="41"/>
        <v>1563.7263915254614</v>
      </c>
      <c r="L62" s="5">
        <f t="shared" si="42"/>
        <v>478500.27580679127</v>
      </c>
      <c r="M62" s="5">
        <f t="shared" si="32"/>
        <v>3874557.9363305382</v>
      </c>
      <c r="N62" s="33">
        <f t="shared" si="43"/>
        <v>40.158384102492001</v>
      </c>
      <c r="O62" s="4"/>
      <c r="Q62" s="27" t="s">
        <v>50</v>
      </c>
      <c r="R62" s="29">
        <f t="shared" si="33"/>
        <v>96481.918357120972</v>
      </c>
      <c r="S62" s="29">
        <f t="shared" si="34"/>
        <v>478500.27580679127</v>
      </c>
      <c r="T62" s="35">
        <f t="shared" si="35"/>
        <v>40.158384102492001</v>
      </c>
      <c r="U62" s="42">
        <v>0.94800928093814252</v>
      </c>
      <c r="V62" s="43">
        <f t="shared" si="48"/>
        <v>5.1990719061857482E-2</v>
      </c>
      <c r="W62" s="29">
        <f t="shared" si="44"/>
        <v>453622.70239629905</v>
      </c>
      <c r="X62" s="29">
        <f t="shared" si="36"/>
        <v>3233906.2402064917</v>
      </c>
      <c r="Y62" s="35">
        <f t="shared" si="45"/>
        <v>33.518262232685061</v>
      </c>
      <c r="Z62" s="36">
        <f t="shared" si="46"/>
        <v>6.64012186980694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2080</v>
      </c>
      <c r="E63" s="49">
        <f t="shared" si="37"/>
        <v>14</v>
      </c>
      <c r="F63" s="3">
        <f t="shared" si="38"/>
        <v>6.7307692307692311E-3</v>
      </c>
      <c r="G63" s="2">
        <v>0.5</v>
      </c>
      <c r="H63" s="3">
        <f t="shared" si="39"/>
        <v>3.3096926713947997E-2</v>
      </c>
      <c r="I63" s="3">
        <f t="shared" si="40"/>
        <v>0.96690307328605196</v>
      </c>
      <c r="J63" s="5">
        <f t="shared" si="47"/>
        <v>94918.191965595513</v>
      </c>
      <c r="K63" s="5">
        <f t="shared" si="41"/>
        <v>3141.5004433057625</v>
      </c>
      <c r="L63" s="5">
        <f t="shared" si="42"/>
        <v>466737.20871971315</v>
      </c>
      <c r="M63" s="5">
        <f t="shared" si="32"/>
        <v>3396057.6605237471</v>
      </c>
      <c r="N63" s="33">
        <f t="shared" si="43"/>
        <v>35.77878581752482</v>
      </c>
      <c r="O63" s="4"/>
      <c r="Q63" s="27" t="s">
        <v>52</v>
      </c>
      <c r="R63" s="29">
        <f t="shared" si="33"/>
        <v>94918.191965595513</v>
      </c>
      <c r="S63" s="29">
        <f t="shared" si="34"/>
        <v>466737.20871971315</v>
      </c>
      <c r="T63" s="35">
        <f t="shared" si="35"/>
        <v>35.77878581752482</v>
      </c>
      <c r="U63" s="42">
        <v>0.94216194080535964</v>
      </c>
      <c r="V63" s="43">
        <f t="shared" si="48"/>
        <v>5.7838059194640357E-2</v>
      </c>
      <c r="W63" s="29">
        <f t="shared" si="44"/>
        <v>439742.03441344114</v>
      </c>
      <c r="X63" s="29">
        <f t="shared" si="36"/>
        <v>2780283.5378101924</v>
      </c>
      <c r="Y63" s="35">
        <f t="shared" si="45"/>
        <v>29.291366388625974</v>
      </c>
      <c r="Z63" s="36">
        <f t="shared" si="46"/>
        <v>6.4874194288988463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2239</v>
      </c>
      <c r="E64" s="49">
        <f t="shared" si="37"/>
        <v>9</v>
      </c>
      <c r="F64" s="3">
        <f t="shared" si="38"/>
        <v>4.0196516301920504E-3</v>
      </c>
      <c r="G64" s="2">
        <v>0.5</v>
      </c>
      <c r="H64" s="3">
        <f t="shared" si="39"/>
        <v>1.9898297590095072E-2</v>
      </c>
      <c r="I64" s="3">
        <f t="shared" si="40"/>
        <v>0.98010170240990491</v>
      </c>
      <c r="J64" s="5">
        <f t="shared" si="47"/>
        <v>91776.691522289751</v>
      </c>
      <c r="K64" s="5">
        <f t="shared" si="41"/>
        <v>1826.199919744877</v>
      </c>
      <c r="L64" s="5">
        <f t="shared" si="42"/>
        <v>454317.95781208662</v>
      </c>
      <c r="M64" s="5">
        <f t="shared" si="32"/>
        <v>2929320.4518040339</v>
      </c>
      <c r="N64" s="33">
        <f t="shared" si="43"/>
        <v>31.917912960422981</v>
      </c>
      <c r="O64" s="4"/>
      <c r="Q64" s="27" t="s">
        <v>54</v>
      </c>
      <c r="R64" s="29">
        <f t="shared" si="33"/>
        <v>91776.691522289751</v>
      </c>
      <c r="S64" s="29">
        <f t="shared" si="34"/>
        <v>454317.95781208662</v>
      </c>
      <c r="T64" s="35">
        <f t="shared" si="35"/>
        <v>31.917912960422981</v>
      </c>
      <c r="U64" s="42">
        <v>0.92489605986448908</v>
      </c>
      <c r="V64" s="43">
        <f t="shared" si="48"/>
        <v>7.5103940135510916E-2</v>
      </c>
      <c r="W64" s="29">
        <f t="shared" si="44"/>
        <v>420196.88910608011</v>
      </c>
      <c r="X64" s="29">
        <f t="shared" si="36"/>
        <v>2340541.5033967514</v>
      </c>
      <c r="Y64" s="35">
        <f t="shared" si="45"/>
        <v>25.50257003793066</v>
      </c>
      <c r="Z64" s="36">
        <f t="shared" si="46"/>
        <v>6.4153429224923215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2295</v>
      </c>
      <c r="E65" s="49">
        <f t="shared" si="37"/>
        <v>22</v>
      </c>
      <c r="F65" s="3">
        <f t="shared" si="38"/>
        <v>9.5860566448801744E-3</v>
      </c>
      <c r="G65" s="2">
        <v>0.5</v>
      </c>
      <c r="H65" s="3">
        <f t="shared" si="39"/>
        <v>4.6808510638297871E-2</v>
      </c>
      <c r="I65" s="3">
        <f t="shared" si="40"/>
        <v>0.95319148936170217</v>
      </c>
      <c r="J65" s="5">
        <f t="shared" si="47"/>
        <v>89950.491602544877</v>
      </c>
      <c r="K65" s="5">
        <f t="shared" si="41"/>
        <v>4210.4485430978448</v>
      </c>
      <c r="L65" s="5">
        <f t="shared" si="42"/>
        <v>439226.33665497985</v>
      </c>
      <c r="M65" s="5">
        <f t="shared" si="32"/>
        <v>2475002.4939919473</v>
      </c>
      <c r="N65" s="33">
        <f t="shared" si="43"/>
        <v>27.515163618315619</v>
      </c>
      <c r="O65" s="4"/>
      <c r="Q65" s="27" t="s">
        <v>56</v>
      </c>
      <c r="R65" s="29">
        <f t="shared" si="33"/>
        <v>89950.491602544877</v>
      </c>
      <c r="S65" s="29">
        <f t="shared" si="34"/>
        <v>439226.33665497985</v>
      </c>
      <c r="T65" s="35">
        <f t="shared" si="35"/>
        <v>27.515163618315619</v>
      </c>
      <c r="U65" s="42">
        <v>0.89970667843387275</v>
      </c>
      <c r="V65" s="43">
        <f t="shared" si="48"/>
        <v>0.10029332156612725</v>
      </c>
      <c r="W65" s="29">
        <f t="shared" si="44"/>
        <v>395174.86843252991</v>
      </c>
      <c r="X65" s="29">
        <f t="shared" si="36"/>
        <v>1920344.6142906712</v>
      </c>
      <c r="Y65" s="35">
        <f t="shared" si="45"/>
        <v>21.348906271417654</v>
      </c>
      <c r="Z65" s="36">
        <f t="shared" si="46"/>
        <v>6.1662573468979645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1789</v>
      </c>
      <c r="E66" s="49">
        <f t="shared" si="37"/>
        <v>17</v>
      </c>
      <c r="F66" s="3">
        <f t="shared" si="38"/>
        <v>9.5025153717160429E-3</v>
      </c>
      <c r="G66" s="2">
        <v>0.5</v>
      </c>
      <c r="H66" s="3">
        <f t="shared" si="39"/>
        <v>4.641004641004641E-2</v>
      </c>
      <c r="I66" s="3">
        <f t="shared" si="40"/>
        <v>0.95358995358995358</v>
      </c>
      <c r="J66" s="5">
        <f t="shared" si="47"/>
        <v>85740.043059447038</v>
      </c>
      <c r="K66" s="5">
        <f t="shared" si="41"/>
        <v>3979.1993775883147</v>
      </c>
      <c r="L66" s="5">
        <f t="shared" si="42"/>
        <v>418752.21685326437</v>
      </c>
      <c r="M66" s="5">
        <f t="shared" si="32"/>
        <v>2035776.1573369675</v>
      </c>
      <c r="N66" s="33">
        <f t="shared" si="43"/>
        <v>23.743586831715042</v>
      </c>
      <c r="O66" s="4"/>
      <c r="Q66" s="27" t="s">
        <v>58</v>
      </c>
      <c r="R66" s="29">
        <f t="shared" si="33"/>
        <v>85740.043059447038</v>
      </c>
      <c r="S66" s="29">
        <f t="shared" si="34"/>
        <v>418752.21685326437</v>
      </c>
      <c r="T66" s="35">
        <f t="shared" si="35"/>
        <v>23.743586831715042</v>
      </c>
      <c r="U66" s="42">
        <v>0.86438699185239576</v>
      </c>
      <c r="V66" s="43">
        <f t="shared" si="48"/>
        <v>0.13561300814760424</v>
      </c>
      <c r="W66" s="29">
        <f t="shared" si="44"/>
        <v>361963.96905731526</v>
      </c>
      <c r="X66" s="29">
        <f t="shared" si="36"/>
        <v>1525169.7458581412</v>
      </c>
      <c r="Y66" s="35">
        <f t="shared" si="45"/>
        <v>17.7883016083941</v>
      </c>
      <c r="Z66" s="36">
        <f t="shared" si="46"/>
        <v>5.9552852233209421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1294</v>
      </c>
      <c r="E67" s="49">
        <f t="shared" si="37"/>
        <v>21</v>
      </c>
      <c r="F67" s="3">
        <f t="shared" si="38"/>
        <v>1.6228748068006182E-2</v>
      </c>
      <c r="G67" s="2">
        <v>0.5</v>
      </c>
      <c r="H67" s="3">
        <f t="shared" si="39"/>
        <v>7.7979948013367981E-2</v>
      </c>
      <c r="I67" s="3">
        <f t="shared" si="40"/>
        <v>0.92202005198663206</v>
      </c>
      <c r="J67" s="5">
        <f t="shared" si="47"/>
        <v>81760.843681858722</v>
      </c>
      <c r="K67" s="5">
        <f t="shared" si="41"/>
        <v>6375.7063398404489</v>
      </c>
      <c r="L67" s="5">
        <f t="shared" si="42"/>
        <v>392864.95255969255</v>
      </c>
      <c r="M67" s="5">
        <f t="shared" si="32"/>
        <v>1617023.940483703</v>
      </c>
      <c r="N67" s="33">
        <f t="shared" si="43"/>
        <v>19.777485990430062</v>
      </c>
      <c r="O67" s="4"/>
      <c r="Q67" s="27" t="s">
        <v>60</v>
      </c>
      <c r="R67" s="29">
        <f t="shared" si="33"/>
        <v>81760.843681858722</v>
      </c>
      <c r="S67" s="29">
        <f t="shared" si="34"/>
        <v>392864.95255969255</v>
      </c>
      <c r="T67" s="35">
        <f t="shared" si="35"/>
        <v>19.777485990430062</v>
      </c>
      <c r="U67" s="42">
        <v>0.82345390469096191</v>
      </c>
      <c r="V67" s="43">
        <f t="shared" si="48"/>
        <v>0.17654609530903809</v>
      </c>
      <c r="W67" s="29">
        <f t="shared" si="44"/>
        <v>323506.17920150835</v>
      </c>
      <c r="X67" s="29">
        <f t="shared" si="36"/>
        <v>1163205.776800826</v>
      </c>
      <c r="Y67" s="35">
        <f t="shared" si="45"/>
        <v>14.226929718668261</v>
      </c>
      <c r="Z67" s="36">
        <f t="shared" si="46"/>
        <v>5.5505562717618009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1032</v>
      </c>
      <c r="E68" s="49">
        <f t="shared" si="37"/>
        <v>24</v>
      </c>
      <c r="F68" s="3">
        <f t="shared" si="38"/>
        <v>2.3255813953488372E-2</v>
      </c>
      <c r="G68" s="2">
        <v>0.5</v>
      </c>
      <c r="H68" s="3">
        <f t="shared" si="39"/>
        <v>0.10989010989010987</v>
      </c>
      <c r="I68" s="3">
        <f t="shared" si="40"/>
        <v>0.89010989010989017</v>
      </c>
      <c r="J68" s="5">
        <f t="shared" si="47"/>
        <v>75385.137342018279</v>
      </c>
      <c r="K68" s="5">
        <f t="shared" si="41"/>
        <v>8284.0810265954133</v>
      </c>
      <c r="L68" s="5">
        <f t="shared" si="42"/>
        <v>356215.48414360289</v>
      </c>
      <c r="M68" s="5">
        <f t="shared" si="32"/>
        <v>1224158.9879240105</v>
      </c>
      <c r="N68" s="33">
        <f t="shared" si="43"/>
        <v>16.238731281606182</v>
      </c>
      <c r="O68" s="4"/>
      <c r="Q68" s="27" t="s">
        <v>62</v>
      </c>
      <c r="R68" s="29">
        <f t="shared" si="33"/>
        <v>75385.137342018279</v>
      </c>
      <c r="S68" s="29">
        <f t="shared" si="34"/>
        <v>356215.48414360289</v>
      </c>
      <c r="T68" s="35">
        <f t="shared" si="35"/>
        <v>16.238731281606182</v>
      </c>
      <c r="U68" s="42">
        <v>0.7557222850963411</v>
      </c>
      <c r="V68" s="43">
        <f t="shared" si="48"/>
        <v>0.2442777149036589</v>
      </c>
      <c r="W68" s="29">
        <f t="shared" si="44"/>
        <v>269199.97966370301</v>
      </c>
      <c r="X68" s="29">
        <f t="shared" si="36"/>
        <v>839699.59759931767</v>
      </c>
      <c r="Y68" s="35">
        <f t="shared" si="45"/>
        <v>11.138795088873369</v>
      </c>
      <c r="Z68" s="36">
        <f t="shared" si="46"/>
        <v>5.0999361927328124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726</v>
      </c>
      <c r="E69" s="49">
        <f t="shared" si="37"/>
        <v>22</v>
      </c>
      <c r="F69" s="3">
        <f t="shared" si="38"/>
        <v>3.0303030303030304E-2</v>
      </c>
      <c r="G69" s="2">
        <v>0.5</v>
      </c>
      <c r="H69" s="3">
        <f t="shared" si="39"/>
        <v>0.14084507042253522</v>
      </c>
      <c r="I69" s="3">
        <f t="shared" si="40"/>
        <v>0.85915492957746475</v>
      </c>
      <c r="J69" s="5">
        <f t="shared" si="47"/>
        <v>67101.056315422873</v>
      </c>
      <c r="K69" s="5">
        <f t="shared" si="41"/>
        <v>9450.8530021722363</v>
      </c>
      <c r="L69" s="5">
        <f t="shared" si="42"/>
        <v>311878.14907168376</v>
      </c>
      <c r="M69" s="5">
        <f t="shared" si="32"/>
        <v>867943.5037804076</v>
      </c>
      <c r="N69" s="33">
        <f t="shared" si="43"/>
        <v>12.934870946002004</v>
      </c>
      <c r="O69" s="4"/>
      <c r="Q69" s="27" t="s">
        <v>64</v>
      </c>
      <c r="R69" s="29">
        <f t="shared" si="33"/>
        <v>67101.056315422873</v>
      </c>
      <c r="S69" s="29">
        <f t="shared" si="34"/>
        <v>311878.14907168376</v>
      </c>
      <c r="T69" s="35">
        <f t="shared" si="35"/>
        <v>12.934870946002004</v>
      </c>
      <c r="U69" s="42">
        <v>0.69850988448397933</v>
      </c>
      <c r="V69" s="43">
        <f t="shared" si="48"/>
        <v>0.30149011551602067</v>
      </c>
      <c r="W69" s="29">
        <f t="shared" si="44"/>
        <v>217849.96988113911</v>
      </c>
      <c r="X69" s="29">
        <f t="shared" si="36"/>
        <v>570499.61793561466</v>
      </c>
      <c r="Y69" s="35">
        <f t="shared" si="45"/>
        <v>8.5020959320499987</v>
      </c>
      <c r="Z69" s="36">
        <f t="shared" si="46"/>
        <v>4.4327750139520052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448</v>
      </c>
      <c r="E70" s="49">
        <f t="shared" si="37"/>
        <v>35</v>
      </c>
      <c r="F70" s="3">
        <f t="shared" si="38"/>
        <v>7.8125E-2</v>
      </c>
      <c r="G70" s="2">
        <v>0.5</v>
      </c>
      <c r="H70" s="3">
        <f t="shared" si="39"/>
        <v>0.32679738562091504</v>
      </c>
      <c r="I70" s="3">
        <f t="shared" si="40"/>
        <v>0.67320261437908502</v>
      </c>
      <c r="J70" s="5">
        <f t="shared" si="47"/>
        <v>57650.203313250633</v>
      </c>
      <c r="K70" s="5">
        <f t="shared" si="41"/>
        <v>18839.935723284521</v>
      </c>
      <c r="L70" s="5">
        <f t="shared" si="42"/>
        <v>241151.17725804189</v>
      </c>
      <c r="M70" s="5">
        <f t="shared" si="32"/>
        <v>556065.35470872384</v>
      </c>
      <c r="N70" s="33">
        <f t="shared" si="43"/>
        <v>9.6455055273138086</v>
      </c>
      <c r="O70" s="4"/>
      <c r="Q70" s="27" t="s">
        <v>66</v>
      </c>
      <c r="R70" s="29">
        <f t="shared" si="33"/>
        <v>57650.203313250633</v>
      </c>
      <c r="S70" s="29">
        <f t="shared" si="34"/>
        <v>241151.17725804189</v>
      </c>
      <c r="T70" s="35">
        <f t="shared" si="35"/>
        <v>9.6455055273138086</v>
      </c>
      <c r="U70" s="42">
        <v>0.67065690345363116</v>
      </c>
      <c r="V70" s="43">
        <f t="shared" si="48"/>
        <v>0.32934309654636884</v>
      </c>
      <c r="W70" s="29">
        <f t="shared" si="44"/>
        <v>161729.70180407609</v>
      </c>
      <c r="X70" s="29">
        <f t="shared" si="36"/>
        <v>352649.64805447555</v>
      </c>
      <c r="Y70" s="35">
        <f t="shared" si="45"/>
        <v>6.1170581851776511</v>
      </c>
      <c r="Z70" s="36">
        <f t="shared" si="46"/>
        <v>3.5284473421361575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269</v>
      </c>
      <c r="E71" s="49">
        <f t="shared" si="49"/>
        <v>22</v>
      </c>
      <c r="F71" s="3">
        <f t="shared" si="38"/>
        <v>8.1784386617100371E-2</v>
      </c>
      <c r="G71" s="2">
        <v>0.5</v>
      </c>
      <c r="H71" s="3">
        <f t="shared" si="39"/>
        <v>0.33950617283950618</v>
      </c>
      <c r="I71" s="3">
        <f t="shared" si="40"/>
        <v>0.66049382716049387</v>
      </c>
      <c r="J71" s="5">
        <f t="shared" si="47"/>
        <v>38810.267589966119</v>
      </c>
      <c r="K71" s="5">
        <f t="shared" si="41"/>
        <v>13176.325416346523</v>
      </c>
      <c r="L71" s="5">
        <f t="shared" si="42"/>
        <v>161110.52440896429</v>
      </c>
      <c r="M71" s="5">
        <f>L71+M72</f>
        <v>314914.17745068192</v>
      </c>
      <c r="N71" s="33">
        <f t="shared" si="43"/>
        <v>8.1141975308641996</v>
      </c>
      <c r="O71" s="4"/>
      <c r="Q71" s="27" t="s">
        <v>68</v>
      </c>
      <c r="R71" s="29">
        <f t="shared" si="33"/>
        <v>38810.267589966119</v>
      </c>
      <c r="S71" s="29">
        <f t="shared" si="34"/>
        <v>161110.52440896429</v>
      </c>
      <c r="T71" s="35">
        <f t="shared" si="35"/>
        <v>8.1141975308641996</v>
      </c>
      <c r="U71" s="42">
        <v>0.63527807449444496</v>
      </c>
      <c r="V71" s="43">
        <f t="shared" si="48"/>
        <v>0.36472192550555504</v>
      </c>
      <c r="W71" s="29">
        <f t="shared" si="44"/>
        <v>102349.98372731711</v>
      </c>
      <c r="X71" s="29">
        <f>X72+W71</f>
        <v>190919.94625039946</v>
      </c>
      <c r="Y71" s="35">
        <f t="shared" si="45"/>
        <v>4.9193153798238507</v>
      </c>
      <c r="Z71" s="36">
        <f t="shared" si="46"/>
        <v>3.1948821510403489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126</v>
      </c>
      <c r="E72" s="50">
        <f t="shared" si="49"/>
        <v>21</v>
      </c>
      <c r="F72" s="17">
        <f t="shared" si="38"/>
        <v>0.16666666666666666</v>
      </c>
      <c r="G72" s="12"/>
      <c r="H72" s="17">
        <v>1</v>
      </c>
      <c r="I72" s="17">
        <f t="shared" si="40"/>
        <v>0</v>
      </c>
      <c r="J72" s="21">
        <f t="shared" si="47"/>
        <v>25633.942173619598</v>
      </c>
      <c r="K72" s="21">
        <f t="shared" si="41"/>
        <v>25633.942173619598</v>
      </c>
      <c r="L72" s="21">
        <f>K72/F72</f>
        <v>153803.6530417176</v>
      </c>
      <c r="M72" s="21">
        <f>L72</f>
        <v>153803.6530417176</v>
      </c>
      <c r="N72" s="34">
        <f t="shared" si="43"/>
        <v>6</v>
      </c>
      <c r="O72" s="4"/>
      <c r="Q72" s="30" t="s">
        <v>69</v>
      </c>
      <c r="R72" s="31">
        <f t="shared" si="33"/>
        <v>25633.942173619598</v>
      </c>
      <c r="S72" s="31">
        <f t="shared" si="34"/>
        <v>153803.6530417176</v>
      </c>
      <c r="T72" s="38">
        <f t="shared" si="35"/>
        <v>6</v>
      </c>
      <c r="U72" s="44">
        <v>0.57586384179742911</v>
      </c>
      <c r="V72" s="45">
        <f t="shared" si="48"/>
        <v>0.42413615820257089</v>
      </c>
      <c r="W72" s="31">
        <f t="shared" si="44"/>
        <v>88569.962523082344</v>
      </c>
      <c r="X72" s="31">
        <f>W72</f>
        <v>88569.962523082344</v>
      </c>
      <c r="Y72" s="38">
        <f t="shared" si="45"/>
        <v>3.4551830507845751</v>
      </c>
      <c r="Z72" s="37">
        <f t="shared" si="46"/>
        <v>2.5448169492154249</v>
      </c>
    </row>
    <row r="73" spans="1:26" s="2" customFormat="1" ht="13.2" x14ac:dyDescent="0.25">
      <c r="B73" s="2" t="s">
        <v>70</v>
      </c>
      <c r="D73" s="25">
        <f>SUM(D54:D72)</f>
        <v>25536</v>
      </c>
      <c r="E73" s="25">
        <f>SUM(E54:E72)</f>
        <v>226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71.26628583576418</v>
      </c>
      <c r="F78" s="55">
        <f>$Y$4</f>
        <v>65.07876960953655</v>
      </c>
      <c r="G78" s="55">
        <f>E78-F78</f>
        <v>6.1875162262276291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75.780619417160011</v>
      </c>
      <c r="F79" s="55">
        <f>$Y$29</f>
        <v>67.551306780427637</v>
      </c>
      <c r="G79" s="55">
        <f t="shared" ref="G79:G80" si="50">E79-F79</f>
        <v>8.2293126367323737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73.508285915599217</v>
      </c>
      <c r="F80" s="55">
        <f>$Y$54</f>
        <v>65.73215233076084</v>
      </c>
      <c r="G80" s="55">
        <f t="shared" si="50"/>
        <v>7.7761335848383766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workbookViewId="0">
      <selection sqref="A1:XFD1048576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x14ac:dyDescent="0.25">
      <c r="A4" s="2">
        <v>1</v>
      </c>
      <c r="B4" s="1">
        <v>0</v>
      </c>
      <c r="C4" s="1">
        <v>1</v>
      </c>
      <c r="D4">
        <v>89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6925187.0069799693</v>
      </c>
      <c r="N4" s="32">
        <f>M4/J4</f>
        <v>69.251870069799693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69.251870069799693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6322050.3566806065</v>
      </c>
      <c r="Y4" s="40">
        <f>X4/R4</f>
        <v>63.220503566806066</v>
      </c>
      <c r="Z4" s="36">
        <f>T4-Y4</f>
        <v>6.0313665029936274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446</v>
      </c>
      <c r="E5" s="51">
        <v>1</v>
      </c>
      <c r="F5" s="3">
        <f t="shared" ref="F5:F22" si="5">E5/D5</f>
        <v>2.242152466367713E-3</v>
      </c>
      <c r="G5" s="2">
        <v>0.4</v>
      </c>
      <c r="H5" s="3">
        <f t="shared" ref="H5:H21" si="6">C5*F5/(1+(1-G5)*C5*F5)</f>
        <v>8.9206066012488833E-3</v>
      </c>
      <c r="I5" s="3">
        <f t="shared" ref="I5:I22" si="7">1-H5</f>
        <v>0.99107939339875106</v>
      </c>
      <c r="J5" s="5">
        <f>I4*J4</f>
        <v>100000</v>
      </c>
      <c r="K5" s="5">
        <f t="shared" ref="K5:K22" si="8">J5*H5</f>
        <v>892.06066012488839</v>
      </c>
      <c r="L5" s="5">
        <f t="shared" ref="L5:L21" si="9">C5*(J6+G5*K5)</f>
        <v>397859.05441570026</v>
      </c>
      <c r="M5" s="5">
        <f t="shared" si="0"/>
        <v>6825187.0069799693</v>
      </c>
      <c r="N5" s="33">
        <f t="shared" ref="N5:N22" si="10">M5/J5</f>
        <v>68.251870069799693</v>
      </c>
      <c r="O5" s="4"/>
      <c r="Q5" s="27" t="s">
        <v>36</v>
      </c>
      <c r="R5" s="29">
        <f t="shared" si="1"/>
        <v>100000</v>
      </c>
      <c r="S5" s="29">
        <f t="shared" si="2"/>
        <v>397859.05441570026</v>
      </c>
      <c r="T5" s="35">
        <f t="shared" si="3"/>
        <v>68.251870069799693</v>
      </c>
      <c r="U5" s="42">
        <v>0.96680194174873568</v>
      </c>
      <c r="V5" s="43">
        <f>1-U5</f>
        <v>3.3198058251264317E-2</v>
      </c>
      <c r="W5" s="29">
        <f t="shared" ref="W5:W22" si="11">S5*U5</f>
        <v>384650.90635141492</v>
      </c>
      <c r="X5" s="29">
        <f t="shared" si="4"/>
        <v>6225370.1625057328</v>
      </c>
      <c r="Y5" s="35">
        <f t="shared" ref="Y5:Y22" si="12">X5/R5</f>
        <v>62.253701625057332</v>
      </c>
      <c r="Z5" s="36">
        <f t="shared" ref="Z5:Z22" si="13">T5-Y5</f>
        <v>5.9981684447423618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755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99107.939339875113</v>
      </c>
      <c r="K6" s="5">
        <f t="shared" si="8"/>
        <v>0</v>
      </c>
      <c r="L6" s="5">
        <f t="shared" si="9"/>
        <v>495539.69669937558</v>
      </c>
      <c r="M6" s="5">
        <f t="shared" si="0"/>
        <v>6427327.9525642693</v>
      </c>
      <c r="N6" s="33">
        <f t="shared" si="10"/>
        <v>64.851796893110219</v>
      </c>
      <c r="O6" s="4"/>
      <c r="Q6" s="27" t="s">
        <v>38</v>
      </c>
      <c r="R6" s="29">
        <f t="shared" si="1"/>
        <v>99107.939339875113</v>
      </c>
      <c r="S6" s="29">
        <f t="shared" si="2"/>
        <v>495539.69669937558</v>
      </c>
      <c r="T6" s="35">
        <f t="shared" si="3"/>
        <v>64.851796893110219</v>
      </c>
      <c r="U6" s="42">
        <v>0.96680194174873568</v>
      </c>
      <c r="V6" s="43">
        <f>1-U6</f>
        <v>3.3198058251264317E-2</v>
      </c>
      <c r="W6" s="29">
        <f t="shared" si="11"/>
        <v>479088.74098253588</v>
      </c>
      <c r="X6" s="29">
        <f t="shared" si="4"/>
        <v>5840719.2561543183</v>
      </c>
      <c r="Y6" s="35">
        <f t="shared" si="12"/>
        <v>58.932909866327549</v>
      </c>
      <c r="Z6" s="36">
        <f t="shared" si="13"/>
        <v>5.9188870267826701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783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99107.939339875113</v>
      </c>
      <c r="K7" s="5">
        <f t="shared" si="8"/>
        <v>0</v>
      </c>
      <c r="L7" s="5">
        <f t="shared" si="9"/>
        <v>495539.69669937558</v>
      </c>
      <c r="M7" s="5">
        <f t="shared" si="0"/>
        <v>5931788.255864894</v>
      </c>
      <c r="N7" s="33">
        <f t="shared" si="10"/>
        <v>59.851796893110226</v>
      </c>
      <c r="O7" s="4"/>
      <c r="Q7" s="27" t="s">
        <v>40</v>
      </c>
      <c r="R7" s="29">
        <f t="shared" si="1"/>
        <v>99107.939339875113</v>
      </c>
      <c r="S7" s="29">
        <f t="shared" si="2"/>
        <v>495539.69669937558</v>
      </c>
      <c r="T7" s="35">
        <f t="shared" si="3"/>
        <v>59.851796893110226</v>
      </c>
      <c r="U7" s="42">
        <v>0.96680194174873568</v>
      </c>
      <c r="V7" s="43">
        <f>1-U7</f>
        <v>3.3198058251264317E-2</v>
      </c>
      <c r="W7" s="29">
        <f t="shared" si="11"/>
        <v>479088.74098253588</v>
      </c>
      <c r="X7" s="29">
        <f t="shared" si="4"/>
        <v>5361630.5151717821</v>
      </c>
      <c r="Y7" s="35">
        <f t="shared" si="12"/>
        <v>54.09890015758387</v>
      </c>
      <c r="Z7" s="36">
        <f t="shared" si="13"/>
        <v>5.7528967355263561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838</v>
      </c>
      <c r="E8" s="51">
        <v>1</v>
      </c>
      <c r="F8" s="3">
        <f t="shared" si="5"/>
        <v>1.1933174224343676E-3</v>
      </c>
      <c r="G8" s="2">
        <v>0.5</v>
      </c>
      <c r="H8" s="3">
        <f t="shared" si="6"/>
        <v>5.9488399762046415E-3</v>
      </c>
      <c r="I8" s="3">
        <f t="shared" si="7"/>
        <v>0.99405116002379534</v>
      </c>
      <c r="J8" s="5">
        <f t="shared" si="14"/>
        <v>99107.939339875113</v>
      </c>
      <c r="K8" s="5">
        <f t="shared" si="8"/>
        <v>589.57727150431367</v>
      </c>
      <c r="L8" s="5">
        <f t="shared" si="9"/>
        <v>494065.75352061482</v>
      </c>
      <c r="M8" s="5">
        <f t="shared" si="0"/>
        <v>5436248.5591655187</v>
      </c>
      <c r="N8" s="33">
        <f t="shared" si="10"/>
        <v>54.851796893110226</v>
      </c>
      <c r="O8" s="4"/>
      <c r="Q8" s="27" t="s">
        <v>42</v>
      </c>
      <c r="R8" s="29">
        <f t="shared" si="1"/>
        <v>99107.939339875113</v>
      </c>
      <c r="S8" s="29">
        <f t="shared" si="2"/>
        <v>494065.75352061482</v>
      </c>
      <c r="T8" s="35">
        <f t="shared" si="3"/>
        <v>54.851796893110226</v>
      </c>
      <c r="U8" s="42">
        <v>0.96680194174873568</v>
      </c>
      <c r="V8" s="43">
        <f>1-U8</f>
        <v>3.3198058251264317E-2</v>
      </c>
      <c r="W8" s="29">
        <f t="shared" si="11"/>
        <v>477663.72985528264</v>
      </c>
      <c r="X8" s="29">
        <f t="shared" si="4"/>
        <v>4882541.7741892459</v>
      </c>
      <c r="Y8" s="35">
        <f t="shared" si="12"/>
        <v>49.264890448840184</v>
      </c>
      <c r="Z8" s="36">
        <f t="shared" si="13"/>
        <v>5.586906444270042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822</v>
      </c>
      <c r="E9" s="51">
        <v>1</v>
      </c>
      <c r="F9" s="3">
        <f t="shared" si="5"/>
        <v>1.2165450121654502E-3</v>
      </c>
      <c r="G9" s="2">
        <v>0.5</v>
      </c>
      <c r="H9" s="3">
        <f t="shared" si="6"/>
        <v>6.0642813826561563E-3</v>
      </c>
      <c r="I9" s="3">
        <f t="shared" si="7"/>
        <v>0.99393571861734387</v>
      </c>
      <c r="J9" s="5">
        <f t="shared" si="14"/>
        <v>98518.3620683708</v>
      </c>
      <c r="K9" s="5">
        <f t="shared" si="8"/>
        <v>597.44306894099952</v>
      </c>
      <c r="L9" s="5">
        <f t="shared" si="9"/>
        <v>491098.20266950154</v>
      </c>
      <c r="M9" s="5">
        <f t="shared" si="0"/>
        <v>4942182.8056449043</v>
      </c>
      <c r="N9" s="33">
        <f t="shared" si="10"/>
        <v>50.165093104319752</v>
      </c>
      <c r="O9" s="4"/>
      <c r="Q9" s="27" t="s">
        <v>44</v>
      </c>
      <c r="R9" s="29">
        <f t="shared" si="1"/>
        <v>98518.3620683708</v>
      </c>
      <c r="S9" s="29">
        <f t="shared" si="2"/>
        <v>491098.20266950154</v>
      </c>
      <c r="T9" s="35">
        <f t="shared" si="3"/>
        <v>50.165093104319752</v>
      </c>
      <c r="U9" s="42">
        <v>0.9555940589531835</v>
      </c>
      <c r="V9" s="43">
        <f t="shared" ref="V9:V22" si="15">1-U9</f>
        <v>4.4405941046816499E-2</v>
      </c>
      <c r="W9" s="29">
        <f t="shared" si="11"/>
        <v>469290.52483356209</v>
      </c>
      <c r="X9" s="29">
        <f t="shared" si="4"/>
        <v>4404878.0443339637</v>
      </c>
      <c r="Y9" s="35">
        <f t="shared" si="12"/>
        <v>44.711239121870705</v>
      </c>
      <c r="Z9" s="36">
        <f t="shared" si="13"/>
        <v>5.4538539824490471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1074</v>
      </c>
      <c r="E10" s="51">
        <v>2</v>
      </c>
      <c r="F10" s="3">
        <f t="shared" si="5"/>
        <v>1.8621973929236499E-3</v>
      </c>
      <c r="G10" s="2">
        <v>0.5</v>
      </c>
      <c r="H10" s="3">
        <f t="shared" si="6"/>
        <v>9.267840593141799E-3</v>
      </c>
      <c r="I10" s="3">
        <f t="shared" si="7"/>
        <v>0.99073215940685821</v>
      </c>
      <c r="J10" s="5">
        <f t="shared" si="14"/>
        <v>97920.918999429807</v>
      </c>
      <c r="K10" s="5">
        <f t="shared" si="8"/>
        <v>907.51546802066559</v>
      </c>
      <c r="L10" s="5">
        <f t="shared" si="9"/>
        <v>487335.80632709735</v>
      </c>
      <c r="M10" s="5">
        <f t="shared" si="0"/>
        <v>4451084.602975403</v>
      </c>
      <c r="N10" s="33">
        <f t="shared" si="10"/>
        <v>45.455911244065447</v>
      </c>
      <c r="O10" s="4"/>
      <c r="Q10" s="27" t="s">
        <v>46</v>
      </c>
      <c r="R10" s="29">
        <f t="shared" si="1"/>
        <v>97920.918999429807</v>
      </c>
      <c r="S10" s="29">
        <f t="shared" si="2"/>
        <v>487335.80632709735</v>
      </c>
      <c r="T10" s="35">
        <f t="shared" si="3"/>
        <v>45.455911244065447</v>
      </c>
      <c r="U10" s="42">
        <v>0.96363095511775332</v>
      </c>
      <c r="V10" s="43">
        <f t="shared" si="15"/>
        <v>3.6369044882246682E-2</v>
      </c>
      <c r="W10" s="29">
        <f t="shared" si="11"/>
        <v>469611.86851406127</v>
      </c>
      <c r="X10" s="29">
        <f t="shared" si="4"/>
        <v>3935587.5195004018</v>
      </c>
      <c r="Y10" s="35">
        <f t="shared" si="12"/>
        <v>40.191488802544008</v>
      </c>
      <c r="Z10" s="36">
        <f t="shared" si="13"/>
        <v>5.2644224415214396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976</v>
      </c>
      <c r="E11" s="51">
        <v>6</v>
      </c>
      <c r="F11" s="3">
        <f t="shared" si="5"/>
        <v>6.1475409836065573E-3</v>
      </c>
      <c r="G11" s="2">
        <v>0.5</v>
      </c>
      <c r="H11" s="3">
        <f t="shared" si="6"/>
        <v>3.0272452068617561E-2</v>
      </c>
      <c r="I11" s="3">
        <f t="shared" si="7"/>
        <v>0.96972754793138249</v>
      </c>
      <c r="J11" s="5">
        <f t="shared" si="14"/>
        <v>97013.403531409145</v>
      </c>
      <c r="K11" s="5">
        <f t="shared" si="8"/>
        <v>2936.8336084180369</v>
      </c>
      <c r="L11" s="5">
        <f t="shared" si="9"/>
        <v>477724.93363600061</v>
      </c>
      <c r="M11" s="5">
        <f t="shared" si="0"/>
        <v>3963748.7966483058</v>
      </c>
      <c r="N11" s="33">
        <f t="shared" si="10"/>
        <v>40.857743903037061</v>
      </c>
      <c r="O11" s="4"/>
      <c r="Q11" s="27" t="s">
        <v>48</v>
      </c>
      <c r="R11" s="29">
        <f t="shared" si="1"/>
        <v>97013.403531409145</v>
      </c>
      <c r="S11" s="29">
        <f t="shared" si="2"/>
        <v>477724.93363600061</v>
      </c>
      <c r="T11" s="35">
        <f t="shared" si="3"/>
        <v>40.857743903037061</v>
      </c>
      <c r="U11" s="42">
        <v>0.96005435016735896</v>
      </c>
      <c r="V11" s="43">
        <f t="shared" si="15"/>
        <v>3.9945649832641039E-2</v>
      </c>
      <c r="W11" s="29">
        <f t="shared" si="11"/>
        <v>458641.90072065528</v>
      </c>
      <c r="X11" s="29">
        <f t="shared" si="4"/>
        <v>3465975.6509863404</v>
      </c>
      <c r="Y11" s="35">
        <f t="shared" si="12"/>
        <v>35.726770990610518</v>
      </c>
      <c r="Z11" s="36">
        <f t="shared" si="13"/>
        <v>5.1309729124265431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941</v>
      </c>
      <c r="E12" s="51">
        <v>9</v>
      </c>
      <c r="F12" s="3">
        <f t="shared" si="5"/>
        <v>9.5642933049946872E-3</v>
      </c>
      <c r="G12" s="2">
        <v>0.5</v>
      </c>
      <c r="H12" s="3">
        <f t="shared" si="6"/>
        <v>4.6704722366372603E-2</v>
      </c>
      <c r="I12" s="3">
        <f t="shared" si="7"/>
        <v>0.95329527763362742</v>
      </c>
      <c r="J12" s="5">
        <f t="shared" si="14"/>
        <v>94076.569922991112</v>
      </c>
      <c r="K12" s="5">
        <f t="shared" si="8"/>
        <v>4393.8200794339391</v>
      </c>
      <c r="L12" s="5">
        <f t="shared" si="9"/>
        <v>459398.29941637069</v>
      </c>
      <c r="M12" s="5">
        <f t="shared" si="0"/>
        <v>3486023.8630123055</v>
      </c>
      <c r="N12" s="33">
        <f t="shared" si="10"/>
        <v>37.055176074828019</v>
      </c>
      <c r="O12" s="4"/>
      <c r="Q12" s="27" t="s">
        <v>50</v>
      </c>
      <c r="R12" s="29">
        <f t="shared" si="1"/>
        <v>94076.569922991112</v>
      </c>
      <c r="S12" s="29">
        <f t="shared" si="2"/>
        <v>459398.29941637069</v>
      </c>
      <c r="T12" s="35">
        <f t="shared" si="3"/>
        <v>37.055176074828019</v>
      </c>
      <c r="U12" s="42">
        <v>0.94127750867207383</v>
      </c>
      <c r="V12" s="43">
        <f t="shared" si="15"/>
        <v>5.8722491327926174E-2</v>
      </c>
      <c r="W12" s="29">
        <f t="shared" si="11"/>
        <v>432421.28676282882</v>
      </c>
      <c r="X12" s="29">
        <f t="shared" si="4"/>
        <v>3007333.7502656849</v>
      </c>
      <c r="Y12" s="35">
        <f t="shared" si="12"/>
        <v>31.966872864597619</v>
      </c>
      <c r="Z12" s="36">
        <f t="shared" si="13"/>
        <v>5.0883032102304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950</v>
      </c>
      <c r="E13" s="51">
        <v>10</v>
      </c>
      <c r="F13" s="3">
        <f t="shared" si="5"/>
        <v>1.0526315789473684E-2</v>
      </c>
      <c r="G13" s="2">
        <v>0.5</v>
      </c>
      <c r="H13" s="3">
        <f t="shared" si="6"/>
        <v>5.1282051282051273E-2</v>
      </c>
      <c r="I13" s="3">
        <f t="shared" si="7"/>
        <v>0.94871794871794868</v>
      </c>
      <c r="J13" s="5">
        <f t="shared" si="14"/>
        <v>89682.749843557176</v>
      </c>
      <c r="K13" s="5">
        <f t="shared" si="8"/>
        <v>4599.1153765926747</v>
      </c>
      <c r="L13" s="5">
        <f t="shared" si="9"/>
        <v>436915.96077630413</v>
      </c>
      <c r="M13" s="5">
        <f t="shared" si="0"/>
        <v>3026625.5635959348</v>
      </c>
      <c r="N13" s="33">
        <f t="shared" si="10"/>
        <v>33.748135163959496</v>
      </c>
      <c r="O13" s="4"/>
      <c r="Q13" s="27" t="s">
        <v>52</v>
      </c>
      <c r="R13" s="29">
        <f t="shared" si="1"/>
        <v>89682.749843557176</v>
      </c>
      <c r="S13" s="29">
        <f t="shared" si="2"/>
        <v>436915.96077630413</v>
      </c>
      <c r="T13" s="35">
        <f t="shared" si="3"/>
        <v>33.748135163959496</v>
      </c>
      <c r="U13" s="42">
        <v>0.95386474178345915</v>
      </c>
      <c r="V13" s="43">
        <f t="shared" si="15"/>
        <v>4.6135258216540853E-2</v>
      </c>
      <c r="W13" s="29">
        <f t="shared" si="11"/>
        <v>416758.73010696127</v>
      </c>
      <c r="X13" s="29">
        <f t="shared" si="4"/>
        <v>2574912.463502856</v>
      </c>
      <c r="Y13" s="35">
        <f t="shared" si="12"/>
        <v>28.711346028021442</v>
      </c>
      <c r="Z13" s="36">
        <f t="shared" si="13"/>
        <v>5.0367891359380543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1108</v>
      </c>
      <c r="E14" s="51">
        <v>10</v>
      </c>
      <c r="F14" s="3">
        <f t="shared" si="5"/>
        <v>9.0252707581227436E-3</v>
      </c>
      <c r="G14" s="2">
        <v>0.5</v>
      </c>
      <c r="H14" s="3">
        <f t="shared" si="6"/>
        <v>4.4130626654898496E-2</v>
      </c>
      <c r="I14" s="3">
        <f t="shared" si="7"/>
        <v>0.95586937334510147</v>
      </c>
      <c r="J14" s="5">
        <f t="shared" si="14"/>
        <v>85083.63446696449</v>
      </c>
      <c r="K14" s="5">
        <f t="shared" si="8"/>
        <v>3754.7941071034634</v>
      </c>
      <c r="L14" s="5">
        <f t="shared" si="9"/>
        <v>416031.18706706376</v>
      </c>
      <c r="M14" s="5">
        <f t="shared" si="0"/>
        <v>2589709.6028196309</v>
      </c>
      <c r="N14" s="33">
        <f t="shared" si="10"/>
        <v>30.437223551200557</v>
      </c>
      <c r="O14" s="4"/>
      <c r="Q14" s="27" t="s">
        <v>54</v>
      </c>
      <c r="R14" s="29">
        <f t="shared" si="1"/>
        <v>85083.63446696449</v>
      </c>
      <c r="S14" s="29">
        <f t="shared" si="2"/>
        <v>416031.18706706376</v>
      </c>
      <c r="T14" s="35">
        <f t="shared" si="3"/>
        <v>30.437223551200557</v>
      </c>
      <c r="U14" s="42">
        <v>0.94210046609890041</v>
      </c>
      <c r="V14" s="43">
        <f t="shared" si="15"/>
        <v>5.7899533901099587E-2</v>
      </c>
      <c r="W14" s="29">
        <f t="shared" si="11"/>
        <v>391943.17524755961</v>
      </c>
      <c r="X14" s="29">
        <f t="shared" si="4"/>
        <v>2158153.7333958945</v>
      </c>
      <c r="Y14" s="35">
        <f t="shared" si="12"/>
        <v>25.365086328485923</v>
      </c>
      <c r="Z14" s="36">
        <f t="shared" si="13"/>
        <v>5.072137222714634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1136</v>
      </c>
      <c r="E15" s="51">
        <v>8</v>
      </c>
      <c r="F15" s="3">
        <f t="shared" si="5"/>
        <v>7.0422535211267607E-3</v>
      </c>
      <c r="G15" s="2">
        <v>0.5</v>
      </c>
      <c r="H15" s="3">
        <f t="shared" si="6"/>
        <v>3.460207612456747E-2</v>
      </c>
      <c r="I15" s="3">
        <f t="shared" si="7"/>
        <v>0.96539792387543255</v>
      </c>
      <c r="J15" s="5">
        <f t="shared" si="14"/>
        <v>81328.840359861017</v>
      </c>
      <c r="K15" s="5">
        <f t="shared" si="8"/>
        <v>2814.1467252547063</v>
      </c>
      <c r="L15" s="5">
        <f t="shared" si="9"/>
        <v>399608.83498616837</v>
      </c>
      <c r="M15" s="5">
        <f t="shared" si="0"/>
        <v>2173678.4157525674</v>
      </c>
      <c r="N15" s="33">
        <f t="shared" si="10"/>
        <v>26.727030732696431</v>
      </c>
      <c r="O15" s="4"/>
      <c r="Q15" s="27" t="s">
        <v>56</v>
      </c>
      <c r="R15" s="29">
        <f t="shared" si="1"/>
        <v>81328.840359861017</v>
      </c>
      <c r="S15" s="29">
        <f t="shared" si="2"/>
        <v>399608.83498616837</v>
      </c>
      <c r="T15" s="35">
        <f t="shared" si="3"/>
        <v>26.727030732696431</v>
      </c>
      <c r="U15" s="42">
        <v>0.91645683631107144</v>
      </c>
      <c r="V15" s="43">
        <f t="shared" si="15"/>
        <v>8.3543163688928557E-2</v>
      </c>
      <c r="W15" s="29">
        <f t="shared" si="11"/>
        <v>366224.24867337686</v>
      </c>
      <c r="X15" s="29">
        <f t="shared" si="4"/>
        <v>1766210.558148335</v>
      </c>
      <c r="Y15" s="35">
        <f t="shared" si="12"/>
        <v>21.716903257605395</v>
      </c>
      <c r="Z15" s="36">
        <f t="shared" si="13"/>
        <v>5.0101274750910356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935</v>
      </c>
      <c r="E16" s="51">
        <v>8</v>
      </c>
      <c r="F16" s="3">
        <f t="shared" si="5"/>
        <v>8.5561497326203211E-3</v>
      </c>
      <c r="G16" s="2">
        <v>0.5</v>
      </c>
      <c r="H16" s="3">
        <f t="shared" si="6"/>
        <v>4.1884816753926704E-2</v>
      </c>
      <c r="I16" s="3">
        <f t="shared" si="7"/>
        <v>0.95811518324607325</v>
      </c>
      <c r="J16" s="5">
        <f t="shared" si="14"/>
        <v>78514.693634606316</v>
      </c>
      <c r="K16" s="5">
        <f t="shared" si="8"/>
        <v>3288.573555376181</v>
      </c>
      <c r="L16" s="5">
        <f t="shared" si="9"/>
        <v>384352.03428459109</v>
      </c>
      <c r="M16" s="5">
        <f t="shared" si="0"/>
        <v>1774069.5807663989</v>
      </c>
      <c r="N16" s="33">
        <f t="shared" si="10"/>
        <v>22.595383088707052</v>
      </c>
      <c r="O16" s="4"/>
      <c r="Q16" s="27" t="s">
        <v>58</v>
      </c>
      <c r="R16" s="29">
        <f t="shared" si="1"/>
        <v>78514.693634606316</v>
      </c>
      <c r="S16" s="29">
        <f t="shared" si="2"/>
        <v>384352.03428459109</v>
      </c>
      <c r="T16" s="35">
        <f t="shared" si="3"/>
        <v>22.595383088707052</v>
      </c>
      <c r="U16" s="42">
        <v>0.8859396016463057</v>
      </c>
      <c r="V16" s="43">
        <f t="shared" si="15"/>
        <v>0.1140603983536943</v>
      </c>
      <c r="W16" s="29">
        <f t="shared" si="11"/>
        <v>340512.68814603786</v>
      </c>
      <c r="X16" s="29">
        <f t="shared" si="4"/>
        <v>1399986.3094749581</v>
      </c>
      <c r="Y16" s="35">
        <f t="shared" si="12"/>
        <v>17.830882917154973</v>
      </c>
      <c r="Z16" s="36">
        <f t="shared" si="13"/>
        <v>4.7645001715520792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656</v>
      </c>
      <c r="E17" s="51">
        <v>13</v>
      </c>
      <c r="F17" s="3">
        <f t="shared" si="5"/>
        <v>1.9817073170731708E-2</v>
      </c>
      <c r="G17" s="2">
        <v>0.5</v>
      </c>
      <c r="H17" s="3">
        <f t="shared" si="6"/>
        <v>9.4408133623819904E-2</v>
      </c>
      <c r="I17" s="3">
        <f t="shared" si="7"/>
        <v>0.90559186637618005</v>
      </c>
      <c r="J17" s="5">
        <f t="shared" si="14"/>
        <v>75226.120079230124</v>
      </c>
      <c r="K17" s="5">
        <f t="shared" si="8"/>
        <v>7101.9575964414789</v>
      </c>
      <c r="L17" s="5">
        <f t="shared" si="9"/>
        <v>358375.70640504686</v>
      </c>
      <c r="M17" s="5">
        <f t="shared" si="0"/>
        <v>1389717.5464818079</v>
      </c>
      <c r="N17" s="33">
        <f t="shared" si="10"/>
        <v>18.473869781109553</v>
      </c>
      <c r="O17" s="4"/>
      <c r="Q17" s="27" t="s">
        <v>60</v>
      </c>
      <c r="R17" s="29">
        <f t="shared" si="1"/>
        <v>75226.120079230124</v>
      </c>
      <c r="S17" s="29">
        <f t="shared" si="2"/>
        <v>358375.70640504686</v>
      </c>
      <c r="T17" s="35">
        <f t="shared" si="3"/>
        <v>18.473869781109553</v>
      </c>
      <c r="U17" s="42">
        <v>0.85631920960893304</v>
      </c>
      <c r="V17" s="43">
        <f t="shared" si="15"/>
        <v>0.14368079039106696</v>
      </c>
      <c r="W17" s="29">
        <f t="shared" si="11"/>
        <v>306884.00165181275</v>
      </c>
      <c r="X17" s="29">
        <f t="shared" si="4"/>
        <v>1059473.6213289201</v>
      </c>
      <c r="Y17" s="35">
        <f t="shared" si="12"/>
        <v>14.083853058127346</v>
      </c>
      <c r="Z17" s="36">
        <f t="shared" si="13"/>
        <v>4.3900167229822067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542</v>
      </c>
      <c r="E18" s="51">
        <v>15</v>
      </c>
      <c r="F18" s="3">
        <f t="shared" si="5"/>
        <v>2.7675276752767528E-2</v>
      </c>
      <c r="G18" s="2">
        <v>0.5</v>
      </c>
      <c r="H18" s="3">
        <f t="shared" si="6"/>
        <v>0.12942191544434858</v>
      </c>
      <c r="I18" s="3">
        <f t="shared" si="7"/>
        <v>0.87057808455565144</v>
      </c>
      <c r="J18" s="5">
        <f t="shared" si="14"/>
        <v>68124.162482788641</v>
      </c>
      <c r="K18" s="5">
        <f t="shared" si="8"/>
        <v>8816.759596564536</v>
      </c>
      <c r="L18" s="5">
        <f t="shared" si="9"/>
        <v>318578.91342253186</v>
      </c>
      <c r="M18" s="5">
        <f t="shared" si="0"/>
        <v>1031341.8400767611</v>
      </c>
      <c r="N18" s="33">
        <f t="shared" si="10"/>
        <v>15.139148908250085</v>
      </c>
      <c r="O18" s="4"/>
      <c r="Q18" s="27" t="s">
        <v>62</v>
      </c>
      <c r="R18" s="29">
        <f t="shared" si="1"/>
        <v>68124.162482788641</v>
      </c>
      <c r="S18" s="29">
        <f t="shared" si="2"/>
        <v>318578.91342253186</v>
      </c>
      <c r="T18" s="35">
        <f t="shared" si="3"/>
        <v>15.139148908250085</v>
      </c>
      <c r="U18" s="42">
        <v>0.77613843304153718</v>
      </c>
      <c r="V18" s="43">
        <f t="shared" si="15"/>
        <v>0.22386156695846282</v>
      </c>
      <c r="W18" s="29">
        <f t="shared" si="11"/>
        <v>247261.33866383941</v>
      </c>
      <c r="X18" s="29">
        <f t="shared" si="4"/>
        <v>752589.61967710743</v>
      </c>
      <c r="Y18" s="35">
        <f t="shared" si="12"/>
        <v>11.047322891745596</v>
      </c>
      <c r="Z18" s="36">
        <f t="shared" si="13"/>
        <v>4.0918260165044895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338</v>
      </c>
      <c r="E19" s="51">
        <v>14</v>
      </c>
      <c r="F19" s="3">
        <f t="shared" si="5"/>
        <v>4.142011834319527E-2</v>
      </c>
      <c r="G19" s="2">
        <v>0.5</v>
      </c>
      <c r="H19" s="3">
        <f t="shared" si="6"/>
        <v>0.18766756032171583</v>
      </c>
      <c r="I19" s="3">
        <f t="shared" si="7"/>
        <v>0.81233243967828417</v>
      </c>
      <c r="J19" s="5">
        <f t="shared" si="14"/>
        <v>59307.40288622411</v>
      </c>
      <c r="K19" s="5">
        <f t="shared" si="8"/>
        <v>11130.075608674766</v>
      </c>
      <c r="L19" s="5">
        <f t="shared" si="9"/>
        <v>268711.82540943369</v>
      </c>
      <c r="M19" s="5">
        <f t="shared" si="0"/>
        <v>712762.92665422929</v>
      </c>
      <c r="N19" s="33">
        <f t="shared" si="10"/>
        <v>12.018110589357631</v>
      </c>
      <c r="O19" s="4"/>
      <c r="Q19" s="27" t="s">
        <v>64</v>
      </c>
      <c r="R19" s="29">
        <f t="shared" si="1"/>
        <v>59307.40288622411</v>
      </c>
      <c r="S19" s="29">
        <f t="shared" si="2"/>
        <v>268711.82540943369</v>
      </c>
      <c r="T19" s="35">
        <f t="shared" si="3"/>
        <v>12.018110589357631</v>
      </c>
      <c r="U19" s="42">
        <v>0.73716277889453141</v>
      </c>
      <c r="V19" s="43">
        <f t="shared" si="15"/>
        <v>0.26283722110546859</v>
      </c>
      <c r="W19" s="29">
        <f t="shared" si="11"/>
        <v>198084.35594064029</v>
      </c>
      <c r="X19" s="29">
        <f t="shared" si="4"/>
        <v>505328.28101326805</v>
      </c>
      <c r="Y19" s="35">
        <f t="shared" si="12"/>
        <v>8.5204924920198355</v>
      </c>
      <c r="Z19" s="36">
        <f t="shared" si="13"/>
        <v>3.4976180973377957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196</v>
      </c>
      <c r="E20" s="51">
        <v>18</v>
      </c>
      <c r="F20" s="3">
        <f t="shared" si="5"/>
        <v>9.1836734693877556E-2</v>
      </c>
      <c r="G20" s="2">
        <v>0.5</v>
      </c>
      <c r="H20" s="3">
        <f t="shared" si="6"/>
        <v>0.37344398340248963</v>
      </c>
      <c r="I20" s="3">
        <f t="shared" si="7"/>
        <v>0.62655601659751037</v>
      </c>
      <c r="J20" s="5">
        <f t="shared" si="14"/>
        <v>48177.327277549346</v>
      </c>
      <c r="K20" s="5">
        <f t="shared" si="8"/>
        <v>17991.53300821345</v>
      </c>
      <c r="L20" s="5">
        <f t="shared" si="9"/>
        <v>195907.80386721311</v>
      </c>
      <c r="M20" s="5">
        <f t="shared" si="0"/>
        <v>444051.1012447956</v>
      </c>
      <c r="N20" s="33">
        <f t="shared" si="10"/>
        <v>9.2170140258428912</v>
      </c>
      <c r="O20" s="4"/>
      <c r="Q20" s="27" t="s">
        <v>66</v>
      </c>
      <c r="R20" s="29">
        <f t="shared" si="1"/>
        <v>48177.327277549346</v>
      </c>
      <c r="S20" s="29">
        <f t="shared" si="2"/>
        <v>195907.80386721311</v>
      </c>
      <c r="T20" s="35">
        <f t="shared" si="3"/>
        <v>9.2170140258428912</v>
      </c>
      <c r="U20" s="42">
        <v>0.7271372759570951</v>
      </c>
      <c r="V20" s="43">
        <f t="shared" si="15"/>
        <v>0.2728627240429049</v>
      </c>
      <c r="W20" s="29">
        <f t="shared" si="11"/>
        <v>142451.86684274219</v>
      </c>
      <c r="X20" s="29">
        <f t="shared" si="4"/>
        <v>307243.92507262772</v>
      </c>
      <c r="Y20" s="35">
        <f t="shared" si="12"/>
        <v>6.3773551260450168</v>
      </c>
      <c r="Z20" s="36">
        <f t="shared" si="13"/>
        <v>2.8396588997978744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104</v>
      </c>
      <c r="E21" s="51">
        <v>11</v>
      </c>
      <c r="F21" s="3">
        <f t="shared" si="5"/>
        <v>0.10576923076923077</v>
      </c>
      <c r="G21" s="2">
        <v>0.5</v>
      </c>
      <c r="H21" s="3">
        <f t="shared" si="6"/>
        <v>0.41825095057034223</v>
      </c>
      <c r="I21" s="3">
        <f t="shared" si="7"/>
        <v>0.58174904942965777</v>
      </c>
      <c r="J21" s="5">
        <f t="shared" si="14"/>
        <v>30185.794269335896</v>
      </c>
      <c r="K21" s="5">
        <f t="shared" si="8"/>
        <v>12625.237146870528</v>
      </c>
      <c r="L21" s="5">
        <f t="shared" si="9"/>
        <v>119365.87847950315</v>
      </c>
      <c r="M21" s="5">
        <f>L21+M22</f>
        <v>248143.29737758252</v>
      </c>
      <c r="N21" s="33">
        <f t="shared" si="10"/>
        <v>8.2205323193916335</v>
      </c>
      <c r="O21" s="4"/>
      <c r="Q21" s="27" t="s">
        <v>68</v>
      </c>
      <c r="R21" s="29">
        <f t="shared" si="1"/>
        <v>30185.794269335896</v>
      </c>
      <c r="S21" s="29">
        <f t="shared" si="2"/>
        <v>119365.87847950315</v>
      </c>
      <c r="T21" s="35">
        <f t="shared" si="3"/>
        <v>8.2205323193916335</v>
      </c>
      <c r="U21" s="42">
        <v>0.68635947845240242</v>
      </c>
      <c r="V21" s="43">
        <f t="shared" si="15"/>
        <v>0.31364052154759758</v>
      </c>
      <c r="W21" s="29">
        <f t="shared" si="11"/>
        <v>81927.902098204635</v>
      </c>
      <c r="X21" s="29">
        <f>X22+W21</f>
        <v>164792.05822988553</v>
      </c>
      <c r="Y21" s="35">
        <f t="shared" si="12"/>
        <v>5.4592586419794431</v>
      </c>
      <c r="Z21" s="36">
        <f t="shared" si="13"/>
        <v>2.7612736774121904</v>
      </c>
    </row>
    <row r="22" spans="1:26" s="2" customFormat="1" x14ac:dyDescent="0.25">
      <c r="A22" s="12">
        <v>19</v>
      </c>
      <c r="B22" s="13" t="s">
        <v>69</v>
      </c>
      <c r="C22" s="12"/>
      <c r="D22">
        <v>44</v>
      </c>
      <c r="E22" s="51">
        <v>6</v>
      </c>
      <c r="F22" s="17">
        <f t="shared" si="5"/>
        <v>0.13636363636363635</v>
      </c>
      <c r="G22" s="12"/>
      <c r="H22" s="17">
        <v>1</v>
      </c>
      <c r="I22" s="17">
        <f t="shared" si="7"/>
        <v>0</v>
      </c>
      <c r="J22" s="21">
        <f t="shared" si="14"/>
        <v>17560.557122465369</v>
      </c>
      <c r="K22" s="21">
        <f t="shared" si="8"/>
        <v>17560.557122465369</v>
      </c>
      <c r="L22" s="21">
        <f>K22/F22</f>
        <v>128777.41889807938</v>
      </c>
      <c r="M22" s="21">
        <f>L22</f>
        <v>128777.41889807938</v>
      </c>
      <c r="N22" s="34">
        <f t="shared" si="10"/>
        <v>7.3333333333333339</v>
      </c>
      <c r="O22" s="4"/>
      <c r="Q22" s="30" t="s">
        <v>69</v>
      </c>
      <c r="R22" s="31">
        <f t="shared" si="1"/>
        <v>17560.557122465369</v>
      </c>
      <c r="S22" s="31">
        <f t="shared" si="2"/>
        <v>128777.41889807938</v>
      </c>
      <c r="T22" s="38">
        <f t="shared" si="3"/>
        <v>7.3333333333333339</v>
      </c>
      <c r="U22" s="44">
        <v>0.64346806172022719</v>
      </c>
      <c r="V22" s="45">
        <f t="shared" si="15"/>
        <v>0.35653193827977281</v>
      </c>
      <c r="W22" s="31">
        <f t="shared" si="11"/>
        <v>82864.156131680895</v>
      </c>
      <c r="X22" s="31">
        <f>W22</f>
        <v>82864.156131680895</v>
      </c>
      <c r="Y22" s="38">
        <f t="shared" si="12"/>
        <v>4.7187657859483334</v>
      </c>
      <c r="Z22" s="37">
        <f t="shared" si="13"/>
        <v>2.6145675473850005</v>
      </c>
    </row>
    <row r="23" spans="1:26" s="2" customFormat="1" ht="13.2" x14ac:dyDescent="0.25">
      <c r="B23" s="2" t="s">
        <v>70</v>
      </c>
      <c r="D23" s="25">
        <f>SUM(D4:D22)</f>
        <v>12733</v>
      </c>
      <c r="E23" s="25">
        <f>SUM(E4:E22)</f>
        <v>133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x14ac:dyDescent="0.25">
      <c r="A29" s="2">
        <v>1</v>
      </c>
      <c r="B29" s="1">
        <v>0</v>
      </c>
      <c r="C29" s="1">
        <v>1</v>
      </c>
      <c r="D29" cm="1">
        <f t="array" ref="D29:D47">[1]TEMP!$T$6:$T$24</f>
        <v>83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7834108.5653084405</v>
      </c>
      <c r="N29" s="32">
        <f>M29/J29</f>
        <v>78.341085653084406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78.341085653084406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6974524.6498132609</v>
      </c>
      <c r="Y29" s="40">
        <f>X29/R29</f>
        <v>69.745246498132616</v>
      </c>
      <c r="Z29" s="36">
        <f>T29-Y29</f>
        <v>8.5958391549517899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441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7734108.5653084405</v>
      </c>
      <c r="N30" s="33">
        <f t="shared" ref="N30:N47" si="26">M30/J30</f>
        <v>77.341085653084406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77.341085653084406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6878659.9758102968</v>
      </c>
      <c r="Y30" s="35">
        <f t="shared" ref="Y30:Y47" si="28">X30/R30</f>
        <v>68.786599758102966</v>
      </c>
      <c r="Z30" s="36">
        <f t="shared" ref="Z30:Z47" si="29">T30-Y30</f>
        <v>8.5544858949814397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673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7334108.5653084405</v>
      </c>
      <c r="N31" s="33">
        <f t="shared" si="26"/>
        <v>73.341085653084406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73.341085653084406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6495201.2797984406</v>
      </c>
      <c r="Y31" s="35">
        <f t="shared" si="28"/>
        <v>64.952012797984409</v>
      </c>
      <c r="Z31" s="36">
        <f t="shared" si="29"/>
        <v>8.3890728550999967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733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6834108.5653084405</v>
      </c>
      <c r="N32" s="33">
        <f t="shared" si="26"/>
        <v>68.341085653084406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68.341085653084406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6015877.9097836195</v>
      </c>
      <c r="Y32" s="35">
        <f t="shared" si="28"/>
        <v>60.158779097836195</v>
      </c>
      <c r="Z32" s="36">
        <f t="shared" si="29"/>
        <v>8.1823065552482106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737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6334108.5653084405</v>
      </c>
      <c r="N33" s="33">
        <f t="shared" si="26"/>
        <v>63.341085653084406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63.341085653084406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5536554.5397687983</v>
      </c>
      <c r="Y33" s="35">
        <f t="shared" si="28"/>
        <v>55.365545397687981</v>
      </c>
      <c r="Z33" s="36">
        <f t="shared" si="29"/>
        <v>7.9755402553964245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863</v>
      </c>
      <c r="E34" s="51">
        <v>1</v>
      </c>
      <c r="F34" s="3">
        <f t="shared" si="21"/>
        <v>1.1587485515643105E-3</v>
      </c>
      <c r="G34" s="2">
        <v>0.5</v>
      </c>
      <c r="H34" s="3">
        <f t="shared" si="22"/>
        <v>5.7770075101097633E-3</v>
      </c>
      <c r="I34" s="3">
        <f t="shared" si="23"/>
        <v>0.99422299248989021</v>
      </c>
      <c r="J34" s="5">
        <f t="shared" si="30"/>
        <v>100000</v>
      </c>
      <c r="K34" s="5">
        <f t="shared" si="24"/>
        <v>577.70075101097632</v>
      </c>
      <c r="L34" s="5">
        <f t="shared" si="25"/>
        <v>498555.74812247249</v>
      </c>
      <c r="M34" s="5">
        <f t="shared" si="16"/>
        <v>5834108.5653084405</v>
      </c>
      <c r="N34" s="33">
        <f t="shared" si="26"/>
        <v>58.341085653084406</v>
      </c>
      <c r="O34" s="4"/>
      <c r="Q34" s="27" t="s">
        <v>44</v>
      </c>
      <c r="R34" s="29">
        <f t="shared" si="17"/>
        <v>100000</v>
      </c>
      <c r="S34" s="29">
        <f t="shared" si="18"/>
        <v>498555.74812247249</v>
      </c>
      <c r="T34" s="35">
        <f t="shared" si="19"/>
        <v>58.341085653084406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483190.3682835272</v>
      </c>
      <c r="X34" s="29">
        <f t="shared" si="20"/>
        <v>5057231.1697539771</v>
      </c>
      <c r="Y34" s="35">
        <f t="shared" si="28"/>
        <v>50.572311697539774</v>
      </c>
      <c r="Z34" s="36">
        <f t="shared" si="29"/>
        <v>7.7687739555446313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957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99422.299248989017</v>
      </c>
      <c r="K35" s="5">
        <f t="shared" si="24"/>
        <v>0</v>
      </c>
      <c r="L35" s="5">
        <f t="shared" si="25"/>
        <v>497111.4962449451</v>
      </c>
      <c r="M35" s="5">
        <f t="shared" si="16"/>
        <v>5335552.8171859682</v>
      </c>
      <c r="N35" s="33">
        <f t="shared" si="26"/>
        <v>53.665554483143005</v>
      </c>
      <c r="O35" s="4"/>
      <c r="Q35" s="27" t="s">
        <v>46</v>
      </c>
      <c r="R35" s="29">
        <f t="shared" si="17"/>
        <v>99422.299248989017</v>
      </c>
      <c r="S35" s="29">
        <f t="shared" si="18"/>
        <v>497111.4962449451</v>
      </c>
      <c r="T35" s="35">
        <f t="shared" si="19"/>
        <v>53.665554483143005</v>
      </c>
      <c r="U35" s="42">
        <v>0.96192878092594225</v>
      </c>
      <c r="V35" s="43">
        <f t="shared" si="31"/>
        <v>3.8071219074057749E-2</v>
      </c>
      <c r="W35" s="29">
        <f t="shared" si="27"/>
        <v>478185.85556717118</v>
      </c>
      <c r="X35" s="29">
        <f t="shared" si="20"/>
        <v>4574040.8014704501</v>
      </c>
      <c r="Y35" s="35">
        <f t="shared" si="28"/>
        <v>46.006186097300116</v>
      </c>
      <c r="Z35" s="36">
        <f t="shared" si="29"/>
        <v>7.6593683858428889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890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99422.299248989017</v>
      </c>
      <c r="K36" s="5">
        <f t="shared" si="24"/>
        <v>0</v>
      </c>
      <c r="L36" s="5">
        <f t="shared" si="25"/>
        <v>497111.4962449451</v>
      </c>
      <c r="M36" s="5">
        <f t="shared" si="16"/>
        <v>4838441.3209410235</v>
      </c>
      <c r="N36" s="33">
        <f t="shared" si="26"/>
        <v>48.665554483143012</v>
      </c>
      <c r="O36" s="4"/>
      <c r="Q36" s="27" t="s">
        <v>48</v>
      </c>
      <c r="R36" s="29">
        <f t="shared" si="17"/>
        <v>99422.299248989017</v>
      </c>
      <c r="S36" s="29">
        <f t="shared" si="18"/>
        <v>497111.4962449451</v>
      </c>
      <c r="T36" s="35">
        <f t="shared" si="19"/>
        <v>48.665554483143012</v>
      </c>
      <c r="U36" s="42">
        <v>0.95558309086652893</v>
      </c>
      <c r="V36" s="43">
        <f t="shared" si="31"/>
        <v>4.4416909133471072E-2</v>
      </c>
      <c r="W36" s="29">
        <f t="shared" si="27"/>
        <v>475031.3400870295</v>
      </c>
      <c r="X36" s="29">
        <f t="shared" si="20"/>
        <v>4095854.9459032794</v>
      </c>
      <c r="Y36" s="35">
        <f t="shared" si="28"/>
        <v>41.196542192670407</v>
      </c>
      <c r="Z36" s="36">
        <f t="shared" si="29"/>
        <v>7.4690122904726053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876</v>
      </c>
      <c r="E37" s="51">
        <v>2</v>
      </c>
      <c r="F37" s="3">
        <f t="shared" si="21"/>
        <v>2.2831050228310501E-3</v>
      </c>
      <c r="G37" s="2">
        <v>0.5</v>
      </c>
      <c r="H37" s="3">
        <f t="shared" si="22"/>
        <v>1.1350737797956867E-2</v>
      </c>
      <c r="I37" s="3">
        <f t="shared" si="23"/>
        <v>0.98864926220204308</v>
      </c>
      <c r="J37" s="5">
        <f t="shared" si="30"/>
        <v>99422.299248989017</v>
      </c>
      <c r="K37" s="5">
        <f t="shared" si="24"/>
        <v>1128.5164500452784</v>
      </c>
      <c r="L37" s="5">
        <f t="shared" si="25"/>
        <v>494290.20511983189</v>
      </c>
      <c r="M37" s="5">
        <f t="shared" si="16"/>
        <v>4341329.824696078</v>
      </c>
      <c r="N37" s="33">
        <f t="shared" si="26"/>
        <v>43.665554483143005</v>
      </c>
      <c r="O37" s="4"/>
      <c r="Q37" s="27" t="s">
        <v>50</v>
      </c>
      <c r="R37" s="29">
        <f t="shared" si="17"/>
        <v>99422.299248989017</v>
      </c>
      <c r="S37" s="29">
        <f t="shared" si="18"/>
        <v>494290.20511983189</v>
      </c>
      <c r="T37" s="35">
        <f t="shared" si="19"/>
        <v>43.665554483143005</v>
      </c>
      <c r="U37" s="42">
        <v>0.95343645724036619</v>
      </c>
      <c r="V37" s="43">
        <f t="shared" si="31"/>
        <v>4.6563542759633814E-2</v>
      </c>
      <c r="W37" s="29">
        <f t="shared" si="27"/>
        <v>471274.30201806646</v>
      </c>
      <c r="X37" s="29">
        <f t="shared" si="20"/>
        <v>3620823.6058162497</v>
      </c>
      <c r="Y37" s="35">
        <f t="shared" si="28"/>
        <v>36.418626738337764</v>
      </c>
      <c r="Z37" s="36">
        <f t="shared" si="29"/>
        <v>7.2469277448052409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1038</v>
      </c>
      <c r="E38" s="51">
        <v>0</v>
      </c>
      <c r="F38" s="3">
        <f t="shared" si="21"/>
        <v>0</v>
      </c>
      <c r="G38" s="2">
        <v>0.5</v>
      </c>
      <c r="H38" s="3">
        <f t="shared" si="22"/>
        <v>0</v>
      </c>
      <c r="I38" s="3">
        <f t="shared" si="23"/>
        <v>1</v>
      </c>
      <c r="J38" s="5">
        <f t="shared" si="30"/>
        <v>98293.782798943736</v>
      </c>
      <c r="K38" s="5">
        <f t="shared" si="24"/>
        <v>0</v>
      </c>
      <c r="L38" s="5">
        <f t="shared" si="25"/>
        <v>491468.91399471869</v>
      </c>
      <c r="M38" s="5">
        <f t="shared" si="16"/>
        <v>3847039.6195762465</v>
      </c>
      <c r="N38" s="33">
        <f t="shared" si="26"/>
        <v>39.138178530021804</v>
      </c>
      <c r="O38" s="4"/>
      <c r="Q38" s="27" t="s">
        <v>52</v>
      </c>
      <c r="R38" s="29">
        <f t="shared" si="17"/>
        <v>98293.782798943736</v>
      </c>
      <c r="S38" s="29">
        <f t="shared" si="18"/>
        <v>491468.91399471869</v>
      </c>
      <c r="T38" s="35">
        <f t="shared" si="19"/>
        <v>39.138178530021804</v>
      </c>
      <c r="U38" s="42">
        <v>0.93748024841036759</v>
      </c>
      <c r="V38" s="43">
        <f t="shared" si="31"/>
        <v>6.2519751589632411E-2</v>
      </c>
      <c r="W38" s="29">
        <f t="shared" si="27"/>
        <v>460742.39957774244</v>
      </c>
      <c r="X38" s="29">
        <f t="shared" si="20"/>
        <v>3149549.3037981833</v>
      </c>
      <c r="Y38" s="35">
        <f t="shared" si="28"/>
        <v>32.042202610519823</v>
      </c>
      <c r="Z38" s="36">
        <f t="shared" si="29"/>
        <v>7.0959759195019814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1103</v>
      </c>
      <c r="E39" s="51">
        <v>4</v>
      </c>
      <c r="F39" s="3">
        <f t="shared" si="21"/>
        <v>3.6264732547597461E-3</v>
      </c>
      <c r="G39" s="2">
        <v>0.5</v>
      </c>
      <c r="H39" s="3">
        <f t="shared" si="22"/>
        <v>1.796945193171608E-2</v>
      </c>
      <c r="I39" s="3">
        <f t="shared" si="23"/>
        <v>0.98203054806828394</v>
      </c>
      <c r="J39" s="5">
        <f t="shared" si="30"/>
        <v>98293.782798943736</v>
      </c>
      <c r="K39" s="5">
        <f t="shared" si="24"/>
        <v>1766.2854051921604</v>
      </c>
      <c r="L39" s="5">
        <f t="shared" si="25"/>
        <v>487053.20048173831</v>
      </c>
      <c r="M39" s="5">
        <f t="shared" si="16"/>
        <v>3355570.7055815277</v>
      </c>
      <c r="N39" s="33">
        <f t="shared" si="26"/>
        <v>34.138178530021804</v>
      </c>
      <c r="O39" s="4"/>
      <c r="Q39" s="27" t="s">
        <v>54</v>
      </c>
      <c r="R39" s="29">
        <f t="shared" si="17"/>
        <v>98293.782798943736</v>
      </c>
      <c r="S39" s="29">
        <f t="shared" si="18"/>
        <v>487053.20048173831</v>
      </c>
      <c r="T39" s="35">
        <f t="shared" si="19"/>
        <v>34.138178530021804</v>
      </c>
      <c r="U39" s="42">
        <v>0.91788799906018037</v>
      </c>
      <c r="V39" s="43">
        <f t="shared" si="31"/>
        <v>8.2112000939819629E-2</v>
      </c>
      <c r="W39" s="29">
        <f t="shared" si="27"/>
        <v>447060.28762603964</v>
      </c>
      <c r="X39" s="29">
        <f t="shared" si="20"/>
        <v>2688806.9042204409</v>
      </c>
      <c r="Y39" s="35">
        <f t="shared" si="28"/>
        <v>27.354801368467985</v>
      </c>
      <c r="Z39" s="36">
        <f t="shared" si="29"/>
        <v>6.783377161553819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1171</v>
      </c>
      <c r="E40" s="51">
        <v>7</v>
      </c>
      <c r="F40" s="3">
        <f t="shared" si="21"/>
        <v>5.9777967549103327E-3</v>
      </c>
      <c r="G40" s="2">
        <v>0.5</v>
      </c>
      <c r="H40" s="3">
        <f t="shared" si="22"/>
        <v>2.9448885149347914E-2</v>
      </c>
      <c r="I40" s="3">
        <f t="shared" si="23"/>
        <v>0.97055111485065204</v>
      </c>
      <c r="J40" s="5">
        <f t="shared" si="30"/>
        <v>96527.497393751575</v>
      </c>
      <c r="K40" s="5">
        <f t="shared" si="24"/>
        <v>2842.6271845025703</v>
      </c>
      <c r="L40" s="5">
        <f t="shared" si="25"/>
        <v>475530.91900750145</v>
      </c>
      <c r="M40" s="5">
        <f t="shared" si="16"/>
        <v>2868517.5050997892</v>
      </c>
      <c r="N40" s="33">
        <f t="shared" si="26"/>
        <v>29.717102199372615</v>
      </c>
      <c r="O40" s="4"/>
      <c r="Q40" s="27" t="s">
        <v>56</v>
      </c>
      <c r="R40" s="29">
        <f t="shared" si="17"/>
        <v>96527.497393751575</v>
      </c>
      <c r="S40" s="29">
        <f t="shared" si="18"/>
        <v>475530.91900750145</v>
      </c>
      <c r="T40" s="35">
        <f t="shared" si="19"/>
        <v>29.717102199372615</v>
      </c>
      <c r="U40" s="42">
        <v>0.89571782863194893</v>
      </c>
      <c r="V40" s="43">
        <f t="shared" si="31"/>
        <v>0.10428217136805107</v>
      </c>
      <c r="W40" s="29">
        <f t="shared" si="27"/>
        <v>425941.52222075436</v>
      </c>
      <c r="X40" s="29">
        <f t="shared" si="20"/>
        <v>2241746.6165944012</v>
      </c>
      <c r="Y40" s="35">
        <f t="shared" si="28"/>
        <v>23.223917299440046</v>
      </c>
      <c r="Z40" s="36">
        <f t="shared" si="29"/>
        <v>6.4931848999325688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949</v>
      </c>
      <c r="E41" s="51">
        <v>4</v>
      </c>
      <c r="F41" s="3">
        <f t="shared" si="21"/>
        <v>4.2149631190727078E-3</v>
      </c>
      <c r="G41" s="2">
        <v>0.5</v>
      </c>
      <c r="H41" s="3">
        <f t="shared" si="22"/>
        <v>2.0855057351407715E-2</v>
      </c>
      <c r="I41" s="3">
        <f t="shared" si="23"/>
        <v>0.97914494264859231</v>
      </c>
      <c r="J41" s="5">
        <f t="shared" si="30"/>
        <v>93684.870209248998</v>
      </c>
      <c r="K41" s="5">
        <f t="shared" si="24"/>
        <v>1953.803341173076</v>
      </c>
      <c r="L41" s="5">
        <f t="shared" si="25"/>
        <v>463539.84269331233</v>
      </c>
      <c r="M41" s="5">
        <f t="shared" si="16"/>
        <v>2392986.5860922877</v>
      </c>
      <c r="N41" s="33">
        <f t="shared" si="26"/>
        <v>25.542935382708585</v>
      </c>
      <c r="O41" s="4"/>
      <c r="Q41" s="27" t="s">
        <v>58</v>
      </c>
      <c r="R41" s="29">
        <f t="shared" si="17"/>
        <v>93684.870209248998</v>
      </c>
      <c r="S41" s="29">
        <f t="shared" si="18"/>
        <v>463539.84269331233</v>
      </c>
      <c r="T41" s="35">
        <f t="shared" si="19"/>
        <v>25.542935382708585</v>
      </c>
      <c r="U41" s="42">
        <v>0.86473435856680392</v>
      </c>
      <c r="V41" s="43">
        <f t="shared" si="31"/>
        <v>0.13526564143319608</v>
      </c>
      <c r="W41" s="29">
        <f t="shared" si="27"/>
        <v>400838.82854155864</v>
      </c>
      <c r="X41" s="29">
        <f t="shared" si="20"/>
        <v>1815805.0943736467</v>
      </c>
      <c r="Y41" s="35">
        <f t="shared" si="28"/>
        <v>19.382052729730763</v>
      </c>
      <c r="Z41" s="36">
        <f t="shared" si="29"/>
        <v>6.160882652977822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705</v>
      </c>
      <c r="E42" s="51">
        <v>5</v>
      </c>
      <c r="F42" s="3">
        <f t="shared" si="21"/>
        <v>7.0921985815602835E-3</v>
      </c>
      <c r="G42" s="2">
        <v>0.5</v>
      </c>
      <c r="H42" s="3">
        <f t="shared" si="22"/>
        <v>3.484320557491289E-2</v>
      </c>
      <c r="I42" s="3">
        <f t="shared" si="23"/>
        <v>0.96515679442508706</v>
      </c>
      <c r="J42" s="5">
        <f t="shared" si="30"/>
        <v>91731.066868075926</v>
      </c>
      <c r="K42" s="5">
        <f t="shared" si="24"/>
        <v>3196.20442049045</v>
      </c>
      <c r="L42" s="5">
        <f t="shared" si="25"/>
        <v>450664.82328915352</v>
      </c>
      <c r="M42" s="5">
        <f t="shared" si="16"/>
        <v>1929446.7433989756</v>
      </c>
      <c r="N42" s="33">
        <f t="shared" si="26"/>
        <v>21.033732728453177</v>
      </c>
      <c r="O42" s="4"/>
      <c r="Q42" s="27" t="s">
        <v>60</v>
      </c>
      <c r="R42" s="29">
        <f t="shared" si="17"/>
        <v>91731.066868075926</v>
      </c>
      <c r="S42" s="29">
        <f t="shared" si="18"/>
        <v>450664.82328915352</v>
      </c>
      <c r="T42" s="35">
        <f t="shared" si="19"/>
        <v>21.033732728453177</v>
      </c>
      <c r="U42" s="42">
        <v>0.81758889711164551</v>
      </c>
      <c r="V42" s="43">
        <f t="shared" si="31"/>
        <v>0.18241110288835449</v>
      </c>
      <c r="W42" s="29">
        <f t="shared" si="27"/>
        <v>368458.55583999364</v>
      </c>
      <c r="X42" s="29">
        <f t="shared" si="20"/>
        <v>1414966.265832088</v>
      </c>
      <c r="Y42" s="35">
        <f t="shared" si="28"/>
        <v>15.425158718223976</v>
      </c>
      <c r="Z42" s="36">
        <f t="shared" si="29"/>
        <v>5.6085740102292014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544</v>
      </c>
      <c r="E43" s="51">
        <v>10</v>
      </c>
      <c r="F43" s="3">
        <f t="shared" si="21"/>
        <v>1.8382352941176471E-2</v>
      </c>
      <c r="G43" s="2">
        <v>0.5</v>
      </c>
      <c r="H43" s="3">
        <f t="shared" si="22"/>
        <v>8.7873462214411252E-2</v>
      </c>
      <c r="I43" s="3">
        <f t="shared" si="23"/>
        <v>0.91212653778558872</v>
      </c>
      <c r="J43" s="5">
        <f t="shared" si="30"/>
        <v>88534.862447585474</v>
      </c>
      <c r="K43" s="5">
        <f t="shared" si="24"/>
        <v>7779.8648899459995</v>
      </c>
      <c r="L43" s="5">
        <f t="shared" si="25"/>
        <v>423224.65001306235</v>
      </c>
      <c r="M43" s="5">
        <f t="shared" si="16"/>
        <v>1478781.9201098222</v>
      </c>
      <c r="N43" s="33">
        <f t="shared" si="26"/>
        <v>16.702820552585063</v>
      </c>
      <c r="O43" s="4"/>
      <c r="Q43" s="27" t="s">
        <v>62</v>
      </c>
      <c r="R43" s="29">
        <f t="shared" si="17"/>
        <v>88534.862447585474</v>
      </c>
      <c r="S43" s="29">
        <f t="shared" si="18"/>
        <v>423224.65001306235</v>
      </c>
      <c r="T43" s="35">
        <f t="shared" si="19"/>
        <v>16.702820552585063</v>
      </c>
      <c r="U43" s="42">
        <v>0.77888026534586052</v>
      </c>
      <c r="V43" s="43">
        <f t="shared" si="31"/>
        <v>0.22111973465413948</v>
      </c>
      <c r="W43" s="29">
        <f t="shared" si="27"/>
        <v>329641.32770308293</v>
      </c>
      <c r="X43" s="29">
        <f t="shared" si="20"/>
        <v>1046507.7099920942</v>
      </c>
      <c r="Y43" s="35">
        <f t="shared" si="28"/>
        <v>11.820289556689028</v>
      </c>
      <c r="Z43" s="36">
        <f t="shared" si="29"/>
        <v>4.882530995896035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412</v>
      </c>
      <c r="E44" s="51">
        <v>15</v>
      </c>
      <c r="F44" s="3">
        <f t="shared" si="21"/>
        <v>3.640776699029126E-2</v>
      </c>
      <c r="G44" s="2">
        <v>0.5</v>
      </c>
      <c r="H44" s="3">
        <f t="shared" si="22"/>
        <v>0.16685205784204668</v>
      </c>
      <c r="I44" s="3">
        <f t="shared" si="23"/>
        <v>0.83314794215795329</v>
      </c>
      <c r="J44" s="5">
        <f t="shared" si="30"/>
        <v>80754.997557639465</v>
      </c>
      <c r="K44" s="5">
        <f t="shared" si="24"/>
        <v>13474.137523521598</v>
      </c>
      <c r="L44" s="5">
        <f t="shared" si="25"/>
        <v>370089.64397939335</v>
      </c>
      <c r="M44" s="5">
        <f t="shared" si="16"/>
        <v>1055557.2700967598</v>
      </c>
      <c r="N44" s="33">
        <f t="shared" si="26"/>
        <v>13.071107696379388</v>
      </c>
      <c r="O44" s="4"/>
      <c r="Q44" s="27" t="s">
        <v>64</v>
      </c>
      <c r="R44" s="29">
        <f t="shared" si="17"/>
        <v>80754.997557639465</v>
      </c>
      <c r="S44" s="29">
        <f t="shared" si="18"/>
        <v>370089.64397939335</v>
      </c>
      <c r="T44" s="35">
        <f t="shared" si="19"/>
        <v>13.071107696379388</v>
      </c>
      <c r="U44" s="42">
        <v>0.71980976748499381</v>
      </c>
      <c r="V44" s="43">
        <f t="shared" si="31"/>
        <v>0.28019023251500619</v>
      </c>
      <c r="W44" s="29">
        <f t="shared" si="27"/>
        <v>266394.14058141125</v>
      </c>
      <c r="X44" s="29">
        <f t="shared" si="20"/>
        <v>716866.38228901126</v>
      </c>
      <c r="Y44" s="35">
        <f t="shared" si="28"/>
        <v>8.8770528632279717</v>
      </c>
      <c r="Z44" s="36">
        <f t="shared" si="29"/>
        <v>4.1940548331514158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276</v>
      </c>
      <c r="E45" s="51">
        <v>11</v>
      </c>
      <c r="F45" s="3">
        <f t="shared" si="21"/>
        <v>3.9855072463768113E-2</v>
      </c>
      <c r="G45" s="2">
        <v>0.5</v>
      </c>
      <c r="H45" s="3">
        <f t="shared" si="22"/>
        <v>0.18121911037891267</v>
      </c>
      <c r="I45" s="3">
        <f t="shared" si="23"/>
        <v>0.8187808896210873</v>
      </c>
      <c r="J45" s="5">
        <f t="shared" si="30"/>
        <v>67280.860034117868</v>
      </c>
      <c r="K45" s="5">
        <f t="shared" si="24"/>
        <v>12192.57760091098</v>
      </c>
      <c r="L45" s="5">
        <f t="shared" si="25"/>
        <v>305922.8561683119</v>
      </c>
      <c r="M45" s="5">
        <f t="shared" si="16"/>
        <v>685467.62611736648</v>
      </c>
      <c r="N45" s="33">
        <f t="shared" si="26"/>
        <v>10.18815196134188</v>
      </c>
      <c r="O45" s="4"/>
      <c r="Q45" s="27" t="s">
        <v>66</v>
      </c>
      <c r="R45" s="29">
        <f t="shared" si="17"/>
        <v>67280.860034117868</v>
      </c>
      <c r="S45" s="29">
        <f t="shared" si="18"/>
        <v>305922.8561683119</v>
      </c>
      <c r="T45" s="35">
        <f t="shared" si="19"/>
        <v>10.18815196134188</v>
      </c>
      <c r="U45" s="42">
        <v>0.68480776711742686</v>
      </c>
      <c r="V45" s="43">
        <f t="shared" si="31"/>
        <v>0.31519223288257314</v>
      </c>
      <c r="W45" s="29">
        <f t="shared" si="27"/>
        <v>209498.34804280743</v>
      </c>
      <c r="X45" s="29">
        <f t="shared" si="20"/>
        <v>450472.24170759995</v>
      </c>
      <c r="Y45" s="35">
        <f t="shared" si="28"/>
        <v>6.6953995754389464</v>
      </c>
      <c r="Z45" s="36">
        <f t="shared" si="29"/>
        <v>3.4927523859029339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167</v>
      </c>
      <c r="E46" s="51">
        <v>23</v>
      </c>
      <c r="F46" s="3">
        <f t="shared" si="21"/>
        <v>0.1377245508982036</v>
      </c>
      <c r="G46" s="2">
        <v>0.5</v>
      </c>
      <c r="H46" s="3">
        <f t="shared" si="22"/>
        <v>0.51224944320712695</v>
      </c>
      <c r="I46" s="3">
        <f t="shared" si="23"/>
        <v>0.48775055679287305</v>
      </c>
      <c r="J46" s="5">
        <f t="shared" si="30"/>
        <v>55088.282433206885</v>
      </c>
      <c r="K46" s="5">
        <f t="shared" si="24"/>
        <v>28218.942003647178</v>
      </c>
      <c r="L46" s="5">
        <f t="shared" si="25"/>
        <v>204894.05715691647</v>
      </c>
      <c r="M46" s="5">
        <f>L46+M47</f>
        <v>379544.76994905458</v>
      </c>
      <c r="N46" s="33">
        <f t="shared" si="26"/>
        <v>6.8897550111358576</v>
      </c>
      <c r="O46" s="4"/>
      <c r="Q46" s="27" t="s">
        <v>68</v>
      </c>
      <c r="R46" s="29">
        <f t="shared" si="17"/>
        <v>55088.282433206885</v>
      </c>
      <c r="S46" s="29">
        <f t="shared" si="18"/>
        <v>204894.05715691647</v>
      </c>
      <c r="T46" s="35">
        <f t="shared" si="19"/>
        <v>6.8897550111358576</v>
      </c>
      <c r="U46" s="42">
        <v>0.65629805890441617</v>
      </c>
      <c r="V46" s="43">
        <f t="shared" si="31"/>
        <v>0.34370194109558383</v>
      </c>
      <c r="W46" s="29">
        <f t="shared" si="27"/>
        <v>134471.57199313477</v>
      </c>
      <c r="X46" s="29">
        <f>X47+W46</f>
        <v>240973.89366479253</v>
      </c>
      <c r="Y46" s="35">
        <f t="shared" si="28"/>
        <v>4.3743221429523986</v>
      </c>
      <c r="Z46" s="36">
        <f t="shared" si="29"/>
        <v>2.515432868183459</v>
      </c>
    </row>
    <row r="47" spans="1:26" s="2" customFormat="1" x14ac:dyDescent="0.25">
      <c r="A47" s="12">
        <v>19</v>
      </c>
      <c r="B47" s="13" t="s">
        <v>69</v>
      </c>
      <c r="C47" s="12"/>
      <c r="D47">
        <v>91</v>
      </c>
      <c r="E47" s="51">
        <v>14</v>
      </c>
      <c r="F47" s="17">
        <f t="shared" si="21"/>
        <v>0.15384615384615385</v>
      </c>
      <c r="G47" s="12"/>
      <c r="H47" s="17">
        <v>1</v>
      </c>
      <c r="I47" s="17">
        <f t="shared" si="23"/>
        <v>0</v>
      </c>
      <c r="J47" s="21">
        <f t="shared" si="30"/>
        <v>26869.340429559707</v>
      </c>
      <c r="K47" s="21">
        <f t="shared" si="24"/>
        <v>26869.340429559707</v>
      </c>
      <c r="L47" s="21">
        <f>K47/F47</f>
        <v>174650.71279213807</v>
      </c>
      <c r="M47" s="21">
        <f>L47</f>
        <v>174650.71279213807</v>
      </c>
      <c r="N47" s="34">
        <f t="shared" si="26"/>
        <v>6.4999999999999991</v>
      </c>
      <c r="O47" s="4"/>
      <c r="Q47" s="30" t="s">
        <v>69</v>
      </c>
      <c r="R47" s="31">
        <f t="shared" si="17"/>
        <v>26869.340429559707</v>
      </c>
      <c r="S47" s="31">
        <f t="shared" si="18"/>
        <v>174650.71279213807</v>
      </c>
      <c r="T47" s="38">
        <f t="shared" si="19"/>
        <v>6.4999999999999991</v>
      </c>
      <c r="U47" s="44">
        <v>0.6098018151143324</v>
      </c>
      <c r="V47" s="45">
        <f t="shared" si="31"/>
        <v>0.3901981848856676</v>
      </c>
      <c r="W47" s="31">
        <f t="shared" si="27"/>
        <v>106502.32167165774</v>
      </c>
      <c r="X47" s="31">
        <f>W47</f>
        <v>106502.32167165774</v>
      </c>
      <c r="Y47" s="38">
        <f t="shared" si="28"/>
        <v>3.96371179824316</v>
      </c>
      <c r="Z47" s="37">
        <f t="shared" si="29"/>
        <v>2.5362882017568391</v>
      </c>
    </row>
    <row r="48" spans="1:26" s="2" customFormat="1" ht="13.2" x14ac:dyDescent="0.25">
      <c r="B48" s="2" t="s">
        <v>70</v>
      </c>
      <c r="D48" s="25">
        <f>SUM(D29:D47)</f>
        <v>12709</v>
      </c>
      <c r="E48" s="25">
        <f>SUM(E29:E47)</f>
        <v>96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172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7349916.802823808</v>
      </c>
      <c r="N54" s="32">
        <f>M54/J54</f>
        <v>73.499168028238074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73.499168028238074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6569219.9256784152</v>
      </c>
      <c r="Y54" s="40">
        <f>X54/R54</f>
        <v>65.69219925678415</v>
      </c>
      <c r="Z54" s="36">
        <f>T54-Y54</f>
        <v>7.8069687714539242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887</v>
      </c>
      <c r="E55" s="49">
        <f t="shared" si="37"/>
        <v>1</v>
      </c>
      <c r="F55" s="3">
        <f t="shared" ref="F55:F72" si="38">E55/D55</f>
        <v>1.1273957158962795E-3</v>
      </c>
      <c r="G55" s="2">
        <v>0.4</v>
      </c>
      <c r="H55" s="3">
        <f t="shared" ref="H55:H71" si="39">C55*F55/(1+(1-G55)*C55*F55)</f>
        <v>4.4974139869574988E-3</v>
      </c>
      <c r="I55" s="3">
        <f t="shared" ref="I55:I72" si="40">1-H55</f>
        <v>0.99550258601304253</v>
      </c>
      <c r="J55" s="5">
        <f>I54*J54</f>
        <v>100000</v>
      </c>
      <c r="K55" s="5">
        <f t="shared" ref="K55:K72" si="41">J55*H55</f>
        <v>449.74139869574987</v>
      </c>
      <c r="L55" s="5">
        <f t="shared" ref="L55:L71" si="42">C55*(J56+G55*K55)</f>
        <v>398920.62064313021</v>
      </c>
      <c r="M55" s="5">
        <f t="shared" si="32"/>
        <v>7249916.802823808</v>
      </c>
      <c r="N55" s="33">
        <f t="shared" ref="N55:N72" si="43">M55/J55</f>
        <v>72.499168028238074</v>
      </c>
      <c r="O55" s="4"/>
      <c r="Q55" s="27" t="s">
        <v>36</v>
      </c>
      <c r="R55" s="29">
        <f t="shared" si="33"/>
        <v>100000</v>
      </c>
      <c r="S55" s="29">
        <f t="shared" si="34"/>
        <v>398920.62064313021</v>
      </c>
      <c r="T55" s="35">
        <f t="shared" si="35"/>
        <v>72.499168028238074</v>
      </c>
      <c r="U55" s="42">
        <v>0.96170886472285344</v>
      </c>
      <c r="V55" s="43">
        <f>1-U55</f>
        <v>3.829113527714656E-2</v>
      </c>
      <c r="W55" s="29">
        <f t="shared" ref="W55:W72" si="44">S55*U55</f>
        <v>383645.49719324085</v>
      </c>
      <c r="X55" s="29">
        <f t="shared" si="36"/>
        <v>6473049.0392061295</v>
      </c>
      <c r="Y55" s="35">
        <f t="shared" ref="Y55:Y72" si="45">X55/R55</f>
        <v>64.730490392061299</v>
      </c>
      <c r="Z55" s="36">
        <f t="shared" ref="Z55:Z72" si="46">T55-Y55</f>
        <v>7.7686776361767755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1428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99550.25860130426</v>
      </c>
      <c r="K56" s="5">
        <f t="shared" si="41"/>
        <v>0</v>
      </c>
      <c r="L56" s="5">
        <f t="shared" si="42"/>
        <v>497751.2930065213</v>
      </c>
      <c r="M56" s="5">
        <f t="shared" si="32"/>
        <v>6850996.1821806775</v>
      </c>
      <c r="N56" s="33">
        <f t="shared" si="43"/>
        <v>68.819471475395233</v>
      </c>
      <c r="O56" s="4"/>
      <c r="Q56" s="27" t="s">
        <v>38</v>
      </c>
      <c r="R56" s="29">
        <f t="shared" si="33"/>
        <v>99550.25860130426</v>
      </c>
      <c r="S56" s="29">
        <f t="shared" si="34"/>
        <v>497751.2930065213</v>
      </c>
      <c r="T56" s="35">
        <f t="shared" si="35"/>
        <v>68.819471475395233</v>
      </c>
      <c r="U56" s="42">
        <v>0.96170886472285344</v>
      </c>
      <c r="V56" s="43">
        <f>1-U56</f>
        <v>3.829113527714656E-2</v>
      </c>
      <c r="W56" s="29">
        <f t="shared" si="44"/>
        <v>478691.83091163397</v>
      </c>
      <c r="X56" s="29">
        <f t="shared" si="36"/>
        <v>6089403.5420128889</v>
      </c>
      <c r="Y56" s="35">
        <f t="shared" si="45"/>
        <v>61.169138358552779</v>
      </c>
      <c r="Z56" s="36">
        <f t="shared" si="46"/>
        <v>7.6503331168424538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1516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99550.25860130426</v>
      </c>
      <c r="K57" s="5">
        <f t="shared" si="41"/>
        <v>0</v>
      </c>
      <c r="L57" s="5">
        <f t="shared" si="42"/>
        <v>497751.2930065213</v>
      </c>
      <c r="M57" s="5">
        <f t="shared" si="32"/>
        <v>6353244.8891741559</v>
      </c>
      <c r="N57" s="33">
        <f t="shared" si="43"/>
        <v>63.819471475395233</v>
      </c>
      <c r="O57" s="4"/>
      <c r="Q57" s="27" t="s">
        <v>40</v>
      </c>
      <c r="R57" s="29">
        <f t="shared" si="33"/>
        <v>99550.25860130426</v>
      </c>
      <c r="S57" s="29">
        <f t="shared" si="34"/>
        <v>497751.2930065213</v>
      </c>
      <c r="T57" s="35">
        <f t="shared" si="35"/>
        <v>63.819471475395233</v>
      </c>
      <c r="U57" s="42">
        <v>0.96170886472285344</v>
      </c>
      <c r="V57" s="43">
        <f>1-U57</f>
        <v>3.829113527714656E-2</v>
      </c>
      <c r="W57" s="29">
        <f t="shared" si="44"/>
        <v>478691.83091163397</v>
      </c>
      <c r="X57" s="29">
        <f t="shared" si="36"/>
        <v>5610711.7111012554</v>
      </c>
      <c r="Y57" s="35">
        <f t="shared" si="45"/>
        <v>56.360594034938515</v>
      </c>
      <c r="Z57" s="36">
        <f t="shared" si="46"/>
        <v>7.4588774404567175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1575</v>
      </c>
      <c r="E58" s="49">
        <f t="shared" si="37"/>
        <v>1</v>
      </c>
      <c r="F58" s="3">
        <f t="shared" si="38"/>
        <v>6.3492063492063492E-4</v>
      </c>
      <c r="G58" s="2">
        <v>0.5</v>
      </c>
      <c r="H58" s="3">
        <f t="shared" si="39"/>
        <v>3.1695721077654518E-3</v>
      </c>
      <c r="I58" s="3">
        <f t="shared" si="40"/>
        <v>0.99683042789223453</v>
      </c>
      <c r="J58" s="5">
        <f t="shared" si="47"/>
        <v>99550.25860130426</v>
      </c>
      <c r="K58" s="5">
        <f t="shared" si="41"/>
        <v>315.53172298353172</v>
      </c>
      <c r="L58" s="5">
        <f t="shared" si="42"/>
        <v>496962.46369906241</v>
      </c>
      <c r="M58" s="5">
        <f t="shared" si="32"/>
        <v>5855493.5961676342</v>
      </c>
      <c r="N58" s="33">
        <f t="shared" si="43"/>
        <v>58.819471475395225</v>
      </c>
      <c r="O58" s="4"/>
      <c r="Q58" s="27" t="s">
        <v>42</v>
      </c>
      <c r="R58" s="29">
        <f t="shared" si="33"/>
        <v>99550.25860130426</v>
      </c>
      <c r="S58" s="29">
        <f t="shared" si="34"/>
        <v>496962.46369906241</v>
      </c>
      <c r="T58" s="35">
        <f t="shared" si="35"/>
        <v>58.819471475395225</v>
      </c>
      <c r="U58" s="42">
        <v>0.96170886472285344</v>
      </c>
      <c r="V58" s="43">
        <f>1-U58</f>
        <v>3.829113527714656E-2</v>
      </c>
      <c r="W58" s="29">
        <f t="shared" si="44"/>
        <v>477933.20677389757</v>
      </c>
      <c r="X58" s="29">
        <f t="shared" si="36"/>
        <v>5132019.8801896218</v>
      </c>
      <c r="Y58" s="35">
        <f t="shared" si="45"/>
        <v>51.552049711324251</v>
      </c>
      <c r="Z58" s="36">
        <f t="shared" si="46"/>
        <v>7.2674217640709742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1685</v>
      </c>
      <c r="E59" s="49">
        <f t="shared" si="37"/>
        <v>2</v>
      </c>
      <c r="F59" s="3">
        <f t="shared" si="38"/>
        <v>1.1869436201780415E-3</v>
      </c>
      <c r="G59" s="2">
        <v>0.5</v>
      </c>
      <c r="H59" s="3">
        <f t="shared" si="39"/>
        <v>5.9171597633136093E-3</v>
      </c>
      <c r="I59" s="3">
        <f t="shared" si="40"/>
        <v>0.99408284023668636</v>
      </c>
      <c r="J59" s="5">
        <f t="shared" si="47"/>
        <v>99234.726878320726</v>
      </c>
      <c r="K59" s="5">
        <f t="shared" si="41"/>
        <v>587.18773300781493</v>
      </c>
      <c r="L59" s="5">
        <f t="shared" si="42"/>
        <v>494705.66505908413</v>
      </c>
      <c r="M59" s="5">
        <f t="shared" si="32"/>
        <v>5358531.1324685719</v>
      </c>
      <c r="N59" s="33">
        <f t="shared" si="43"/>
        <v>53.998547696302687</v>
      </c>
      <c r="O59" s="4"/>
      <c r="Q59" s="27" t="s">
        <v>44</v>
      </c>
      <c r="R59" s="29">
        <f t="shared" si="33"/>
        <v>99234.726878320726</v>
      </c>
      <c r="S59" s="29">
        <f t="shared" si="34"/>
        <v>494705.66505908413</v>
      </c>
      <c r="T59" s="35">
        <f t="shared" si="35"/>
        <v>53.998547696302687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476446.9145741649</v>
      </c>
      <c r="X59" s="29">
        <f t="shared" si="36"/>
        <v>4654086.6734157242</v>
      </c>
      <c r="Y59" s="35">
        <f t="shared" si="45"/>
        <v>46.899778130315759</v>
      </c>
      <c r="Z59" s="36">
        <f t="shared" si="46"/>
        <v>7.0987695659869274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2031</v>
      </c>
      <c r="E60" s="49">
        <f t="shared" si="37"/>
        <v>2</v>
      </c>
      <c r="F60" s="3">
        <f t="shared" si="38"/>
        <v>9.8473658296405718E-4</v>
      </c>
      <c r="G60" s="2">
        <v>0.5</v>
      </c>
      <c r="H60" s="3">
        <f t="shared" si="39"/>
        <v>4.911591355599214E-3</v>
      </c>
      <c r="I60" s="3">
        <f t="shared" si="40"/>
        <v>0.99508840864440073</v>
      </c>
      <c r="J60" s="5">
        <f t="shared" si="47"/>
        <v>98647.539145312912</v>
      </c>
      <c r="K60" s="5">
        <f t="shared" si="41"/>
        <v>484.516400517254</v>
      </c>
      <c r="L60" s="5">
        <f t="shared" si="42"/>
        <v>492026.40472527139</v>
      </c>
      <c r="M60" s="5">
        <f t="shared" si="32"/>
        <v>4863825.4674094878</v>
      </c>
      <c r="N60" s="33">
        <f t="shared" si="43"/>
        <v>49.305086670685441</v>
      </c>
      <c r="O60" s="4"/>
      <c r="Q60" s="27" t="s">
        <v>46</v>
      </c>
      <c r="R60" s="29">
        <f t="shared" si="33"/>
        <v>98647.539145312912</v>
      </c>
      <c r="S60" s="29">
        <f t="shared" si="34"/>
        <v>492026.40472527139</v>
      </c>
      <c r="T60" s="35">
        <f t="shared" si="35"/>
        <v>49.305086670685441</v>
      </c>
      <c r="U60" s="42">
        <v>0.95736753435116873</v>
      </c>
      <c r="V60" s="43">
        <f t="shared" si="48"/>
        <v>4.2632465648831275E-2</v>
      </c>
      <c r="W60" s="29">
        <f t="shared" si="44"/>
        <v>471050.10592750332</v>
      </c>
      <c r="X60" s="29">
        <f t="shared" si="36"/>
        <v>4177639.7588415593</v>
      </c>
      <c r="Y60" s="35">
        <f t="shared" si="45"/>
        <v>42.349153309214138</v>
      </c>
      <c r="Z60" s="36">
        <f t="shared" si="46"/>
        <v>6.9559333614713026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1866</v>
      </c>
      <c r="E61" s="49">
        <f t="shared" si="37"/>
        <v>6</v>
      </c>
      <c r="F61" s="3">
        <f t="shared" si="38"/>
        <v>3.2154340836012861E-3</v>
      </c>
      <c r="G61" s="2">
        <v>0.5</v>
      </c>
      <c r="H61" s="3">
        <f t="shared" si="39"/>
        <v>1.5948963317384369E-2</v>
      </c>
      <c r="I61" s="3">
        <f t="shared" si="40"/>
        <v>0.98405103668261562</v>
      </c>
      <c r="J61" s="5">
        <f t="shared" si="47"/>
        <v>98163.022744795657</v>
      </c>
      <c r="K61" s="5">
        <f t="shared" si="41"/>
        <v>1565.5984488803133</v>
      </c>
      <c r="L61" s="5">
        <f t="shared" si="42"/>
        <v>486901.11760177754</v>
      </c>
      <c r="M61" s="5">
        <f t="shared" si="32"/>
        <v>4371799.0626842165</v>
      </c>
      <c r="N61" s="33">
        <f t="shared" si="43"/>
        <v>44.536108816147859</v>
      </c>
      <c r="O61" s="4"/>
      <c r="Q61" s="27" t="s">
        <v>48</v>
      </c>
      <c r="R61" s="29">
        <f t="shared" si="33"/>
        <v>98163.022744795657</v>
      </c>
      <c r="S61" s="29">
        <f t="shared" si="34"/>
        <v>486901.11760177754</v>
      </c>
      <c r="T61" s="35">
        <f t="shared" si="35"/>
        <v>44.536108816147859</v>
      </c>
      <c r="U61" s="42">
        <v>0.95681081085376496</v>
      </c>
      <c r="V61" s="43">
        <f t="shared" si="48"/>
        <v>4.3189189146235041E-2</v>
      </c>
      <c r="W61" s="29">
        <f t="shared" si="44"/>
        <v>465872.25313816115</v>
      </c>
      <c r="X61" s="29">
        <f t="shared" si="36"/>
        <v>3706589.6529140561</v>
      </c>
      <c r="Y61" s="35">
        <f t="shared" si="45"/>
        <v>37.759530516398748</v>
      </c>
      <c r="Z61" s="36">
        <f t="shared" si="46"/>
        <v>6.7765782997491115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1817</v>
      </c>
      <c r="E62" s="49">
        <f t="shared" si="37"/>
        <v>11</v>
      </c>
      <c r="F62" s="3">
        <f t="shared" si="38"/>
        <v>6.0539350577875619E-3</v>
      </c>
      <c r="G62" s="2">
        <v>0.5</v>
      </c>
      <c r="H62" s="3">
        <f t="shared" si="39"/>
        <v>2.9818378964489023E-2</v>
      </c>
      <c r="I62" s="3">
        <f t="shared" si="40"/>
        <v>0.97018162103551098</v>
      </c>
      <c r="J62" s="5">
        <f t="shared" si="47"/>
        <v>96597.424295915349</v>
      </c>
      <c r="K62" s="5">
        <f t="shared" si="41"/>
        <v>2880.3786046491432</v>
      </c>
      <c r="L62" s="5">
        <f t="shared" si="42"/>
        <v>475786.17496795382</v>
      </c>
      <c r="M62" s="5">
        <f t="shared" si="32"/>
        <v>3884897.9450824386</v>
      </c>
      <c r="N62" s="33">
        <f t="shared" si="43"/>
        <v>40.217407176215076</v>
      </c>
      <c r="O62" s="4"/>
      <c r="Q62" s="27" t="s">
        <v>50</v>
      </c>
      <c r="R62" s="29">
        <f t="shared" si="33"/>
        <v>96597.424295915349</v>
      </c>
      <c r="S62" s="29">
        <f t="shared" si="34"/>
        <v>475786.17496795382</v>
      </c>
      <c r="T62" s="35">
        <f t="shared" si="35"/>
        <v>40.217407176215076</v>
      </c>
      <c r="U62" s="42">
        <v>0.94800928093814252</v>
      </c>
      <c r="V62" s="43">
        <f t="shared" si="48"/>
        <v>5.1990719061857482E-2</v>
      </c>
      <c r="W62" s="29">
        <f t="shared" si="44"/>
        <v>451049.70961167914</v>
      </c>
      <c r="X62" s="29">
        <f t="shared" si="36"/>
        <v>3240717.3997758948</v>
      </c>
      <c r="Y62" s="35">
        <f t="shared" si="45"/>
        <v>33.548693698584771</v>
      </c>
      <c r="Z62" s="36">
        <f t="shared" si="46"/>
        <v>6.6687134776303054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1988</v>
      </c>
      <c r="E63" s="49">
        <f t="shared" si="37"/>
        <v>10</v>
      </c>
      <c r="F63" s="3">
        <f t="shared" si="38"/>
        <v>5.0301810865191147E-3</v>
      </c>
      <c r="G63" s="2">
        <v>0.5</v>
      </c>
      <c r="H63" s="3">
        <f t="shared" si="39"/>
        <v>2.4838549428713361E-2</v>
      </c>
      <c r="I63" s="3">
        <f t="shared" si="40"/>
        <v>0.97516145057128667</v>
      </c>
      <c r="J63" s="5">
        <f t="shared" si="47"/>
        <v>93717.045691266205</v>
      </c>
      <c r="K63" s="5">
        <f t="shared" si="41"/>
        <v>2327.7954717155044</v>
      </c>
      <c r="L63" s="5">
        <f t="shared" si="42"/>
        <v>462765.73977704224</v>
      </c>
      <c r="M63" s="5">
        <f t="shared" si="32"/>
        <v>3409111.7701144847</v>
      </c>
      <c r="N63" s="33">
        <f t="shared" si="43"/>
        <v>36.376645731505285</v>
      </c>
      <c r="O63" s="4"/>
      <c r="Q63" s="27" t="s">
        <v>52</v>
      </c>
      <c r="R63" s="29">
        <f t="shared" si="33"/>
        <v>93717.045691266205</v>
      </c>
      <c r="S63" s="29">
        <f t="shared" si="34"/>
        <v>462765.73977704224</v>
      </c>
      <c r="T63" s="35">
        <f t="shared" si="35"/>
        <v>36.376645731505285</v>
      </c>
      <c r="U63" s="42">
        <v>0.94216194080535964</v>
      </c>
      <c r="V63" s="43">
        <f t="shared" si="48"/>
        <v>5.7838059194640357E-2</v>
      </c>
      <c r="W63" s="29">
        <f t="shared" si="44"/>
        <v>436000.26752656611</v>
      </c>
      <c r="X63" s="29">
        <f t="shared" si="36"/>
        <v>2789667.6901642159</v>
      </c>
      <c r="Y63" s="35">
        <f t="shared" si="45"/>
        <v>29.766918809565013</v>
      </c>
      <c r="Z63" s="36">
        <f t="shared" si="46"/>
        <v>6.6097269219402719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2211</v>
      </c>
      <c r="E64" s="49">
        <f t="shared" si="37"/>
        <v>14</v>
      </c>
      <c r="F64" s="3">
        <f t="shared" si="38"/>
        <v>6.3319764812302124E-3</v>
      </c>
      <c r="G64" s="2">
        <v>0.5</v>
      </c>
      <c r="H64" s="3">
        <f t="shared" si="39"/>
        <v>3.116651825467498E-2</v>
      </c>
      <c r="I64" s="3">
        <f t="shared" si="40"/>
        <v>0.96883348174532502</v>
      </c>
      <c r="J64" s="5">
        <f t="shared" si="47"/>
        <v>91389.250219550697</v>
      </c>
      <c r="K64" s="5">
        <f t="shared" si="41"/>
        <v>2848.284735248686</v>
      </c>
      <c r="L64" s="5">
        <f t="shared" si="42"/>
        <v>449825.53925963177</v>
      </c>
      <c r="M64" s="5">
        <f t="shared" si="32"/>
        <v>2946346.0303374426</v>
      </c>
      <c r="N64" s="33">
        <f t="shared" si="43"/>
        <v>32.239525143922641</v>
      </c>
      <c r="O64" s="4"/>
      <c r="Q64" s="27" t="s">
        <v>54</v>
      </c>
      <c r="R64" s="29">
        <f t="shared" si="33"/>
        <v>91389.250219550697</v>
      </c>
      <c r="S64" s="29">
        <f t="shared" si="34"/>
        <v>449825.53925963177</v>
      </c>
      <c r="T64" s="35">
        <f t="shared" si="35"/>
        <v>32.239525143922641</v>
      </c>
      <c r="U64" s="42">
        <v>0.92489605986448908</v>
      </c>
      <c r="V64" s="43">
        <f t="shared" si="48"/>
        <v>7.5103940135510916E-2</v>
      </c>
      <c r="W64" s="29">
        <f t="shared" si="44"/>
        <v>416041.86888765247</v>
      </c>
      <c r="X64" s="29">
        <f t="shared" si="36"/>
        <v>2353667.4226376498</v>
      </c>
      <c r="Y64" s="35">
        <f t="shared" si="45"/>
        <v>25.754313740218596</v>
      </c>
      <c r="Z64" s="36">
        <f t="shared" si="46"/>
        <v>6.4852114037040458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2307</v>
      </c>
      <c r="E65" s="49">
        <f t="shared" si="37"/>
        <v>15</v>
      </c>
      <c r="F65" s="3">
        <f t="shared" si="38"/>
        <v>6.5019505851755524E-3</v>
      </c>
      <c r="G65" s="2">
        <v>0.5</v>
      </c>
      <c r="H65" s="3">
        <f t="shared" si="39"/>
        <v>3.1989763275751752E-2</v>
      </c>
      <c r="I65" s="3">
        <f t="shared" si="40"/>
        <v>0.96801023672424824</v>
      </c>
      <c r="J65" s="5">
        <f t="shared" si="47"/>
        <v>88540.965484302011</v>
      </c>
      <c r="K65" s="5">
        <f t="shared" si="41"/>
        <v>2832.4045260493281</v>
      </c>
      <c r="L65" s="5">
        <f t="shared" si="42"/>
        <v>435623.81610638672</v>
      </c>
      <c r="M65" s="5">
        <f t="shared" si="32"/>
        <v>2496520.491077811</v>
      </c>
      <c r="N65" s="33">
        <f t="shared" si="43"/>
        <v>28.196219427045158</v>
      </c>
      <c r="O65" s="4"/>
      <c r="Q65" s="27" t="s">
        <v>56</v>
      </c>
      <c r="R65" s="29">
        <f t="shared" si="33"/>
        <v>88540.965484302011</v>
      </c>
      <c r="S65" s="29">
        <f t="shared" si="34"/>
        <v>435623.81610638672</v>
      </c>
      <c r="T65" s="35">
        <f t="shared" si="35"/>
        <v>28.196219427045158</v>
      </c>
      <c r="U65" s="42">
        <v>0.89970667843387275</v>
      </c>
      <c r="V65" s="43">
        <f t="shared" si="48"/>
        <v>0.10029332156612725</v>
      </c>
      <c r="W65" s="29">
        <f t="shared" si="44"/>
        <v>391933.65663576539</v>
      </c>
      <c r="X65" s="29">
        <f t="shared" si="36"/>
        <v>1937625.5537499974</v>
      </c>
      <c r="Y65" s="35">
        <f t="shared" si="45"/>
        <v>21.883944264121801</v>
      </c>
      <c r="Z65" s="36">
        <f t="shared" si="46"/>
        <v>6.3122751629233562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1884</v>
      </c>
      <c r="E66" s="49">
        <f t="shared" si="37"/>
        <v>12</v>
      </c>
      <c r="F66" s="3">
        <f t="shared" si="38"/>
        <v>6.369426751592357E-3</v>
      </c>
      <c r="G66" s="2">
        <v>0.5</v>
      </c>
      <c r="H66" s="3">
        <f t="shared" si="39"/>
        <v>3.1347962382445138E-2</v>
      </c>
      <c r="I66" s="3">
        <f t="shared" si="40"/>
        <v>0.96865203761755492</v>
      </c>
      <c r="J66" s="5">
        <f t="shared" si="47"/>
        <v>85708.560958252681</v>
      </c>
      <c r="K66" s="5">
        <f t="shared" si="41"/>
        <v>2686.7887447728112</v>
      </c>
      <c r="L66" s="5">
        <f t="shared" si="42"/>
        <v>421825.83292933134</v>
      </c>
      <c r="M66" s="5">
        <f t="shared" si="32"/>
        <v>2060896.6749714243</v>
      </c>
      <c r="N66" s="33">
        <f t="shared" si="43"/>
        <v>24.045400505268724</v>
      </c>
      <c r="O66" s="4"/>
      <c r="Q66" s="27" t="s">
        <v>58</v>
      </c>
      <c r="R66" s="29">
        <f t="shared" si="33"/>
        <v>85708.560958252681</v>
      </c>
      <c r="S66" s="29">
        <f t="shared" si="34"/>
        <v>421825.83292933134</v>
      </c>
      <c r="T66" s="35">
        <f t="shared" si="35"/>
        <v>24.045400505268724</v>
      </c>
      <c r="U66" s="42">
        <v>0.86438699185239576</v>
      </c>
      <c r="V66" s="43">
        <f t="shared" si="48"/>
        <v>0.13561300814760424</v>
      </c>
      <c r="W66" s="29">
        <f t="shared" si="44"/>
        <v>364620.762811416</v>
      </c>
      <c r="X66" s="29">
        <f t="shared" si="36"/>
        <v>1545691.8971142319</v>
      </c>
      <c r="Y66" s="35">
        <f t="shared" si="45"/>
        <v>18.034276621061398</v>
      </c>
      <c r="Z66" s="36">
        <f t="shared" si="46"/>
        <v>6.0111238842073256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1361</v>
      </c>
      <c r="E67" s="49">
        <f t="shared" si="37"/>
        <v>18</v>
      </c>
      <c r="F67" s="3">
        <f t="shared" si="38"/>
        <v>1.3225569434239529E-2</v>
      </c>
      <c r="G67" s="2">
        <v>0.5</v>
      </c>
      <c r="H67" s="3">
        <f t="shared" si="39"/>
        <v>6.4011379800853488E-2</v>
      </c>
      <c r="I67" s="3">
        <f t="shared" si="40"/>
        <v>0.93598862019914653</v>
      </c>
      <c r="J67" s="5">
        <f t="shared" si="47"/>
        <v>83021.772213479868</v>
      </c>
      <c r="K67" s="5">
        <f t="shared" si="41"/>
        <v>5314.3381928970048</v>
      </c>
      <c r="L67" s="5">
        <f t="shared" si="42"/>
        <v>401823.01558515686</v>
      </c>
      <c r="M67" s="5">
        <f t="shared" si="32"/>
        <v>1639070.8420420929</v>
      </c>
      <c r="N67" s="33">
        <f t="shared" si="43"/>
        <v>19.742662657542795</v>
      </c>
      <c r="O67" s="4"/>
      <c r="Q67" s="27" t="s">
        <v>60</v>
      </c>
      <c r="R67" s="29">
        <f t="shared" si="33"/>
        <v>83021.772213479868</v>
      </c>
      <c r="S67" s="29">
        <f t="shared" si="34"/>
        <v>401823.01558515686</v>
      </c>
      <c r="T67" s="35">
        <f t="shared" si="35"/>
        <v>19.742662657542795</v>
      </c>
      <c r="U67" s="42">
        <v>0.82345390469096191</v>
      </c>
      <c r="V67" s="43">
        <f t="shared" si="48"/>
        <v>0.17654609530903809</v>
      </c>
      <c r="W67" s="29">
        <f t="shared" si="44"/>
        <v>330882.73117829463</v>
      </c>
      <c r="X67" s="29">
        <f t="shared" si="36"/>
        <v>1181071.1343028159</v>
      </c>
      <c r="Y67" s="35">
        <f t="shared" si="45"/>
        <v>14.226040986764804</v>
      </c>
      <c r="Z67" s="36">
        <f t="shared" si="46"/>
        <v>5.5166216707779903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1086</v>
      </c>
      <c r="E68" s="49">
        <f t="shared" si="37"/>
        <v>25</v>
      </c>
      <c r="F68" s="3">
        <f t="shared" si="38"/>
        <v>2.3020257826887661E-2</v>
      </c>
      <c r="G68" s="2">
        <v>0.5</v>
      </c>
      <c r="H68" s="3">
        <f t="shared" si="39"/>
        <v>0.108837614279495</v>
      </c>
      <c r="I68" s="3">
        <f t="shared" si="40"/>
        <v>0.89116238572050499</v>
      </c>
      <c r="J68" s="5">
        <f t="shared" si="47"/>
        <v>77707.434020582863</v>
      </c>
      <c r="K68" s="5">
        <f t="shared" si="41"/>
        <v>8457.4917305815052</v>
      </c>
      <c r="L68" s="5">
        <f t="shared" si="42"/>
        <v>367393.44077646057</v>
      </c>
      <c r="M68" s="5">
        <f t="shared" si="32"/>
        <v>1237247.8264569361</v>
      </c>
      <c r="N68" s="33">
        <f t="shared" si="43"/>
        <v>15.921872109806358</v>
      </c>
      <c r="O68" s="4"/>
      <c r="Q68" s="27" t="s">
        <v>62</v>
      </c>
      <c r="R68" s="29">
        <f t="shared" si="33"/>
        <v>77707.434020582863</v>
      </c>
      <c r="S68" s="29">
        <f t="shared" si="34"/>
        <v>367393.44077646057</v>
      </c>
      <c r="T68" s="35">
        <f t="shared" si="35"/>
        <v>15.921872109806358</v>
      </c>
      <c r="U68" s="42">
        <v>0.7557222850963411</v>
      </c>
      <c r="V68" s="43">
        <f t="shared" si="48"/>
        <v>0.2442777149036589</v>
      </c>
      <c r="W68" s="29">
        <f t="shared" si="44"/>
        <v>277647.41059299407</v>
      </c>
      <c r="X68" s="29">
        <f t="shared" si="36"/>
        <v>850188.40312452114</v>
      </c>
      <c r="Y68" s="35">
        <f t="shared" si="45"/>
        <v>10.940888910311031</v>
      </c>
      <c r="Z68" s="36">
        <f t="shared" si="46"/>
        <v>4.9809831994953271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750</v>
      </c>
      <c r="E69" s="49">
        <f t="shared" si="37"/>
        <v>29</v>
      </c>
      <c r="F69" s="3">
        <f t="shared" si="38"/>
        <v>3.8666666666666669E-2</v>
      </c>
      <c r="G69" s="2">
        <v>0.5</v>
      </c>
      <c r="H69" s="3">
        <f t="shared" si="39"/>
        <v>0.17629179331306993</v>
      </c>
      <c r="I69" s="3">
        <f t="shared" si="40"/>
        <v>0.82370820668693012</v>
      </c>
      <c r="J69" s="5">
        <f t="shared" si="47"/>
        <v>69249.94229000136</v>
      </c>
      <c r="K69" s="5">
        <f t="shared" si="41"/>
        <v>12208.196513130941</v>
      </c>
      <c r="L69" s="5">
        <f t="shared" si="42"/>
        <v>315729.22016717948</v>
      </c>
      <c r="M69" s="5">
        <f t="shared" si="32"/>
        <v>869854.38568047539</v>
      </c>
      <c r="N69" s="33">
        <f t="shared" si="43"/>
        <v>12.561084629323499</v>
      </c>
      <c r="O69" s="4"/>
      <c r="Q69" s="27" t="s">
        <v>64</v>
      </c>
      <c r="R69" s="29">
        <f t="shared" si="33"/>
        <v>69249.94229000136</v>
      </c>
      <c r="S69" s="29">
        <f t="shared" si="34"/>
        <v>315729.22016717948</v>
      </c>
      <c r="T69" s="35">
        <f t="shared" si="35"/>
        <v>12.561084629323499</v>
      </c>
      <c r="U69" s="42">
        <v>0.69850988448397933</v>
      </c>
      <c r="V69" s="43">
        <f t="shared" si="48"/>
        <v>0.30149011551602067</v>
      </c>
      <c r="W69" s="29">
        <f t="shared" si="44"/>
        <v>220539.98110719342</v>
      </c>
      <c r="X69" s="29">
        <f t="shared" si="36"/>
        <v>572540.99253152707</v>
      </c>
      <c r="Y69" s="35">
        <f t="shared" si="45"/>
        <v>8.2677468543420467</v>
      </c>
      <c r="Z69" s="36">
        <f t="shared" si="46"/>
        <v>4.2933377749814525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472</v>
      </c>
      <c r="E70" s="49">
        <f t="shared" si="37"/>
        <v>29</v>
      </c>
      <c r="F70" s="3">
        <f t="shared" si="38"/>
        <v>6.1440677966101698E-2</v>
      </c>
      <c r="G70" s="2">
        <v>0.5</v>
      </c>
      <c r="H70" s="3">
        <f t="shared" si="39"/>
        <v>0.26629935720844811</v>
      </c>
      <c r="I70" s="3">
        <f t="shared" si="40"/>
        <v>0.73370064279155189</v>
      </c>
      <c r="J70" s="5">
        <f t="shared" si="47"/>
        <v>57041.745776870426</v>
      </c>
      <c r="K70" s="5">
        <f t="shared" si="41"/>
        <v>15190.180234428304</v>
      </c>
      <c r="L70" s="5">
        <f t="shared" si="42"/>
        <v>247233.27829828137</v>
      </c>
      <c r="M70" s="5">
        <f t="shared" si="32"/>
        <v>554125.16551329591</v>
      </c>
      <c r="N70" s="33">
        <f t="shared" si="43"/>
        <v>9.7143794946399655</v>
      </c>
      <c r="O70" s="4"/>
      <c r="Q70" s="27" t="s">
        <v>66</v>
      </c>
      <c r="R70" s="29">
        <f t="shared" si="33"/>
        <v>57041.745776870426</v>
      </c>
      <c r="S70" s="29">
        <f t="shared" si="34"/>
        <v>247233.27829828137</v>
      </c>
      <c r="T70" s="35">
        <f t="shared" si="35"/>
        <v>9.7143794946399655</v>
      </c>
      <c r="U70" s="42">
        <v>0.67065690345363116</v>
      </c>
      <c r="V70" s="43">
        <f t="shared" si="48"/>
        <v>0.32934309654636884</v>
      </c>
      <c r="W70" s="29">
        <f t="shared" si="44"/>
        <v>165808.7048542152</v>
      </c>
      <c r="X70" s="29">
        <f t="shared" si="36"/>
        <v>352001.01142433361</v>
      </c>
      <c r="Y70" s="35">
        <f t="shared" si="45"/>
        <v>6.1709368573895356</v>
      </c>
      <c r="Z70" s="36">
        <f t="shared" si="46"/>
        <v>3.54344263725043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271</v>
      </c>
      <c r="E71" s="49">
        <f t="shared" si="49"/>
        <v>34</v>
      </c>
      <c r="F71" s="3">
        <f t="shared" si="38"/>
        <v>0.12546125461254612</v>
      </c>
      <c r="G71" s="2">
        <v>0.5</v>
      </c>
      <c r="H71" s="3">
        <f t="shared" si="39"/>
        <v>0.47752808988764039</v>
      </c>
      <c r="I71" s="3">
        <f t="shared" si="40"/>
        <v>0.52247191011235961</v>
      </c>
      <c r="J71" s="5">
        <f t="shared" si="47"/>
        <v>41851.56554244212</v>
      </c>
      <c r="K71" s="5">
        <f t="shared" si="41"/>
        <v>19985.298152289775</v>
      </c>
      <c r="L71" s="5">
        <f t="shared" si="42"/>
        <v>159294.58233148616</v>
      </c>
      <c r="M71" s="5">
        <f>L71+M72</f>
        <v>306891.88721501449</v>
      </c>
      <c r="N71" s="33">
        <f t="shared" si="43"/>
        <v>7.3328651685393265</v>
      </c>
      <c r="O71" s="4"/>
      <c r="Q71" s="27" t="s">
        <v>68</v>
      </c>
      <c r="R71" s="29">
        <f t="shared" si="33"/>
        <v>41851.56554244212</v>
      </c>
      <c r="S71" s="29">
        <f t="shared" si="34"/>
        <v>159294.58233148616</v>
      </c>
      <c r="T71" s="35">
        <f t="shared" si="35"/>
        <v>7.3328651685393265</v>
      </c>
      <c r="U71" s="42">
        <v>0.63527807449444496</v>
      </c>
      <c r="V71" s="43">
        <f t="shared" si="48"/>
        <v>0.36472192550555504</v>
      </c>
      <c r="W71" s="29">
        <f t="shared" si="44"/>
        <v>101196.35554094336</v>
      </c>
      <c r="X71" s="29">
        <f>X72+W71</f>
        <v>186192.30657011841</v>
      </c>
      <c r="Y71" s="35">
        <f t="shared" si="45"/>
        <v>4.4488731581928231</v>
      </c>
      <c r="Z71" s="36">
        <f t="shared" si="46"/>
        <v>2.8839920103465033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135</v>
      </c>
      <c r="E72" s="50">
        <f t="shared" si="49"/>
        <v>20</v>
      </c>
      <c r="F72" s="17">
        <f t="shared" si="38"/>
        <v>0.14814814814814814</v>
      </c>
      <c r="G72" s="12"/>
      <c r="H72" s="17">
        <v>1</v>
      </c>
      <c r="I72" s="17">
        <f t="shared" si="40"/>
        <v>0</v>
      </c>
      <c r="J72" s="21">
        <f t="shared" si="47"/>
        <v>21866.267390152345</v>
      </c>
      <c r="K72" s="21">
        <f t="shared" si="41"/>
        <v>21866.267390152345</v>
      </c>
      <c r="L72" s="21">
        <f>K72/F72</f>
        <v>147597.30488352833</v>
      </c>
      <c r="M72" s="21">
        <f>L72</f>
        <v>147597.30488352833</v>
      </c>
      <c r="N72" s="34">
        <f t="shared" si="43"/>
        <v>6.75</v>
      </c>
      <c r="O72" s="4"/>
      <c r="Q72" s="30" t="s">
        <v>69</v>
      </c>
      <c r="R72" s="31">
        <f t="shared" si="33"/>
        <v>21866.267390152345</v>
      </c>
      <c r="S72" s="31">
        <f t="shared" si="34"/>
        <v>147597.30488352833</v>
      </c>
      <c r="T72" s="38">
        <f t="shared" si="35"/>
        <v>6.75</v>
      </c>
      <c r="U72" s="44">
        <v>0.57586384179742911</v>
      </c>
      <c r="V72" s="45">
        <f t="shared" si="48"/>
        <v>0.42413615820257089</v>
      </c>
      <c r="W72" s="31">
        <f t="shared" si="44"/>
        <v>84995.951029175063</v>
      </c>
      <c r="X72" s="31">
        <f>W72</f>
        <v>84995.951029175063</v>
      </c>
      <c r="Y72" s="38">
        <f t="shared" si="45"/>
        <v>3.8870809321326463</v>
      </c>
      <c r="Z72" s="37">
        <f t="shared" si="46"/>
        <v>2.8629190678673537</v>
      </c>
    </row>
    <row r="73" spans="1:26" s="2" customFormat="1" ht="13.2" x14ac:dyDescent="0.25">
      <c r="B73" s="2" t="s">
        <v>70</v>
      </c>
      <c r="D73" s="25">
        <f>SUM(D54:D72)</f>
        <v>25442</v>
      </c>
      <c r="E73" s="25">
        <f>SUM(E54:E72)</f>
        <v>229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69.251870069799693</v>
      </c>
      <c r="F78" s="55">
        <f>$Y$4</f>
        <v>63.220503566806066</v>
      </c>
      <c r="G78" s="55">
        <f>E78-F78</f>
        <v>6.0313665029936274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78.341085653084406</v>
      </c>
      <c r="F79" s="55">
        <f>$Y$29</f>
        <v>69.745246498132616</v>
      </c>
      <c r="G79" s="55">
        <f t="shared" ref="G79:G80" si="50">E79-F79</f>
        <v>8.5958391549517899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73.499168028238074</v>
      </c>
      <c r="F80" s="55">
        <f>$Y$54</f>
        <v>65.69219925678415</v>
      </c>
      <c r="G80" s="55">
        <f t="shared" si="50"/>
        <v>7.8069687714539242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4B25-4DA2-3141-A881-6ABBC942EFB6}">
  <dimension ref="A1:Z80"/>
  <sheetViews>
    <sheetView workbookViewId="0">
      <selection activeCell="D4" sqref="D4:E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ht="14.4" x14ac:dyDescent="0.3">
      <c r="A4" s="2">
        <v>1</v>
      </c>
      <c r="B4" s="1">
        <v>0</v>
      </c>
      <c r="C4" s="1">
        <v>1</v>
      </c>
      <c r="D4" s="56">
        <v>95</v>
      </c>
      <c r="E4" s="51">
        <v>1</v>
      </c>
      <c r="F4" s="3">
        <f>E4/D4</f>
        <v>1.0526315789473684E-2</v>
      </c>
      <c r="G4" s="2">
        <v>0.3</v>
      </c>
      <c r="H4" s="18">
        <f>C4*F4/(1+(1-G4)*C4*F4)</f>
        <v>1.0449320794148381E-2</v>
      </c>
      <c r="I4" s="18">
        <f>1-H4</f>
        <v>0.9895506792058516</v>
      </c>
      <c r="J4" s="41">
        <v>100000</v>
      </c>
      <c r="K4" s="20">
        <f>J4*H4</f>
        <v>1044.932079414838</v>
      </c>
      <c r="L4" s="20">
        <f>C4*(J5+G4*K4)</f>
        <v>99268.547544409608</v>
      </c>
      <c r="M4" s="5">
        <f t="shared" ref="M4:M20" si="0">L4+M5</f>
        <v>6859253.1459966246</v>
      </c>
      <c r="N4" s="32">
        <f>M4/J4</f>
        <v>68.592531459966253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99268.547544409608</v>
      </c>
      <c r="T4" s="35">
        <f t="shared" ref="T4:T22" si="3">N4</f>
        <v>68.592531459966253</v>
      </c>
      <c r="U4" s="42">
        <v>0.96680194174873568</v>
      </c>
      <c r="V4" s="43">
        <f>1-U4</f>
        <v>3.3198058251264317E-2</v>
      </c>
      <c r="W4" s="29">
        <f>S4*U4</f>
        <v>95973.024520511899</v>
      </c>
      <c r="X4" s="29">
        <f t="shared" ref="X4:X20" si="4">X5+W4</f>
        <v>6269069.7535588834</v>
      </c>
      <c r="Y4" s="40">
        <f>X4/R4</f>
        <v>62.690697535588832</v>
      </c>
      <c r="Z4" s="36">
        <f>T4-Y4</f>
        <v>5.9018339243774207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57">
        <v>443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98955.067920585163</v>
      </c>
      <c r="K5" s="5">
        <f t="shared" ref="K5:K22" si="8">J5*H5</f>
        <v>0</v>
      </c>
      <c r="L5" s="5">
        <f t="shared" ref="L5:L21" si="9">C5*(J6+G5*K5)</f>
        <v>395820.27168234065</v>
      </c>
      <c r="M5" s="5">
        <f t="shared" si="0"/>
        <v>6759984.5984522151</v>
      </c>
      <c r="N5" s="33">
        <f t="shared" ref="N5:N22" si="10">M5/J5</f>
        <v>68.31367751550971</v>
      </c>
      <c r="O5" s="4"/>
      <c r="Q5" s="27" t="s">
        <v>36</v>
      </c>
      <c r="R5" s="29">
        <f t="shared" si="1"/>
        <v>98955.067920585163</v>
      </c>
      <c r="S5" s="29">
        <f t="shared" si="2"/>
        <v>395820.27168234065</v>
      </c>
      <c r="T5" s="35">
        <f t="shared" si="3"/>
        <v>68.31367751550971</v>
      </c>
      <c r="U5" s="42">
        <v>0.96680194174873568</v>
      </c>
      <c r="V5" s="43">
        <f>1-U5</f>
        <v>3.3198058251264317E-2</v>
      </c>
      <c r="W5" s="29">
        <f t="shared" ref="W5:W22" si="11">S5*U5</f>
        <v>382679.80724599905</v>
      </c>
      <c r="X5" s="29">
        <f t="shared" si="4"/>
        <v>6173096.7290383717</v>
      </c>
      <c r="Y5" s="35">
        <f t="shared" ref="Y5:Y22" si="12">X5/R5</f>
        <v>62.382825445509205</v>
      </c>
      <c r="Z5" s="36">
        <f t="shared" ref="Z5:Z22" si="13">T5-Y5</f>
        <v>5.9308520700005047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57">
        <v>689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98955.067920585163</v>
      </c>
      <c r="K6" s="5">
        <f t="shared" si="8"/>
        <v>0</v>
      </c>
      <c r="L6" s="5">
        <f t="shared" si="9"/>
        <v>494775.33960292581</v>
      </c>
      <c r="M6" s="5">
        <f t="shared" si="0"/>
        <v>6364164.3267698744</v>
      </c>
      <c r="N6" s="33">
        <f t="shared" si="10"/>
        <v>64.31367751550971</v>
      </c>
      <c r="O6" s="4"/>
      <c r="Q6" s="27" t="s">
        <v>38</v>
      </c>
      <c r="R6" s="29">
        <f t="shared" si="1"/>
        <v>98955.067920585163</v>
      </c>
      <c r="S6" s="29">
        <f t="shared" si="2"/>
        <v>494775.33960292581</v>
      </c>
      <c r="T6" s="35">
        <f t="shared" si="3"/>
        <v>64.31367751550971</v>
      </c>
      <c r="U6" s="42">
        <v>0.96680194174873568</v>
      </c>
      <c r="V6" s="43">
        <f>1-U6</f>
        <v>3.3198058251264317E-2</v>
      </c>
      <c r="W6" s="29">
        <f t="shared" si="11"/>
        <v>478349.75905749877</v>
      </c>
      <c r="X6" s="29">
        <f t="shared" si="4"/>
        <v>5790416.9217923731</v>
      </c>
      <c r="Y6" s="35">
        <f t="shared" si="12"/>
        <v>58.515617678514268</v>
      </c>
      <c r="Z6" s="36">
        <f t="shared" si="13"/>
        <v>5.7980598369954421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57">
        <v>774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98955.067920585163</v>
      </c>
      <c r="K7" s="5">
        <f t="shared" si="8"/>
        <v>0</v>
      </c>
      <c r="L7" s="5">
        <f t="shared" si="9"/>
        <v>494775.33960292581</v>
      </c>
      <c r="M7" s="5">
        <f t="shared" si="0"/>
        <v>5869388.9871669486</v>
      </c>
      <c r="N7" s="33">
        <f t="shared" si="10"/>
        <v>59.31367751550971</v>
      </c>
      <c r="O7" s="4"/>
      <c r="Q7" s="27" t="s">
        <v>40</v>
      </c>
      <c r="R7" s="29">
        <f t="shared" si="1"/>
        <v>98955.067920585163</v>
      </c>
      <c r="S7" s="29">
        <f t="shared" si="2"/>
        <v>494775.33960292581</v>
      </c>
      <c r="T7" s="35">
        <f t="shared" si="3"/>
        <v>59.31367751550971</v>
      </c>
      <c r="U7" s="42">
        <v>0.96680194174873568</v>
      </c>
      <c r="V7" s="43">
        <f>1-U7</f>
        <v>3.3198058251264317E-2</v>
      </c>
      <c r="W7" s="29">
        <f t="shared" si="11"/>
        <v>478349.75905749877</v>
      </c>
      <c r="X7" s="29">
        <f t="shared" si="4"/>
        <v>5312067.1627348745</v>
      </c>
      <c r="Y7" s="35">
        <f t="shared" si="12"/>
        <v>53.681607969770589</v>
      </c>
      <c r="Z7" s="36">
        <f t="shared" si="13"/>
        <v>5.632069545739121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57">
        <v>840</v>
      </c>
      <c r="E8" s="51">
        <v>1</v>
      </c>
      <c r="F8" s="3">
        <f t="shared" si="5"/>
        <v>1.1904761904761906E-3</v>
      </c>
      <c r="G8" s="2">
        <v>0.5</v>
      </c>
      <c r="H8" s="3">
        <f t="shared" si="6"/>
        <v>5.9347181008902079E-3</v>
      </c>
      <c r="I8" s="3">
        <f t="shared" si="7"/>
        <v>0.99406528189910981</v>
      </c>
      <c r="J8" s="5">
        <f t="shared" si="14"/>
        <v>98955.067920585163</v>
      </c>
      <c r="K8" s="5">
        <f t="shared" si="8"/>
        <v>587.27043276311667</v>
      </c>
      <c r="L8" s="5">
        <f t="shared" si="9"/>
        <v>493307.163521018</v>
      </c>
      <c r="M8" s="5">
        <f t="shared" si="0"/>
        <v>5374613.6475640228</v>
      </c>
      <c r="N8" s="33">
        <f t="shared" si="10"/>
        <v>54.31367751550971</v>
      </c>
      <c r="O8" s="4"/>
      <c r="Q8" s="27" t="s">
        <v>42</v>
      </c>
      <c r="R8" s="29">
        <f t="shared" si="1"/>
        <v>98955.067920585163</v>
      </c>
      <c r="S8" s="29">
        <f t="shared" si="2"/>
        <v>493307.163521018</v>
      </c>
      <c r="T8" s="35">
        <f t="shared" si="3"/>
        <v>54.31367751550971</v>
      </c>
      <c r="U8" s="42">
        <v>0.96680194174873568</v>
      </c>
      <c r="V8" s="43">
        <f>1-U8</f>
        <v>3.3198058251264317E-2</v>
      </c>
      <c r="W8" s="29">
        <f t="shared" si="11"/>
        <v>476930.32357068127</v>
      </c>
      <c r="X8" s="29">
        <f t="shared" si="4"/>
        <v>4833717.403677376</v>
      </c>
      <c r="Y8" s="35">
        <f t="shared" si="12"/>
        <v>48.847598261026917</v>
      </c>
      <c r="Z8" s="36">
        <f t="shared" si="13"/>
        <v>5.4660792544827927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57">
        <v>781</v>
      </c>
      <c r="E9" s="51">
        <v>4</v>
      </c>
      <c r="F9" s="3">
        <f t="shared" si="5"/>
        <v>5.1216389244558257E-3</v>
      </c>
      <c r="G9" s="2">
        <v>0.5</v>
      </c>
      <c r="H9" s="3">
        <f t="shared" si="6"/>
        <v>2.5284450063211124E-2</v>
      </c>
      <c r="I9" s="3">
        <f t="shared" si="7"/>
        <v>0.97471554993678888</v>
      </c>
      <c r="J9" s="5">
        <f t="shared" si="14"/>
        <v>98367.797487822041</v>
      </c>
      <c r="K9" s="5">
        <f t="shared" si="8"/>
        <v>2487.1756634089011</v>
      </c>
      <c r="L9" s="5">
        <f t="shared" si="9"/>
        <v>485621.048280588</v>
      </c>
      <c r="M9" s="5">
        <f t="shared" si="0"/>
        <v>4881306.4840430049</v>
      </c>
      <c r="N9" s="33">
        <f t="shared" si="10"/>
        <v>49.623012903662016</v>
      </c>
      <c r="O9" s="4"/>
      <c r="Q9" s="27" t="s">
        <v>44</v>
      </c>
      <c r="R9" s="29">
        <f t="shared" si="1"/>
        <v>98367.797487822041</v>
      </c>
      <c r="S9" s="29">
        <f t="shared" si="2"/>
        <v>485621.048280588</v>
      </c>
      <c r="T9" s="35">
        <f t="shared" si="3"/>
        <v>49.623012903662016</v>
      </c>
      <c r="U9" s="42">
        <v>0.9555940589531835</v>
      </c>
      <c r="V9" s="43">
        <f t="shared" ref="V9:V22" si="15">1-U9</f>
        <v>4.4405941046816499E-2</v>
      </c>
      <c r="W9" s="29">
        <f t="shared" si="11"/>
        <v>464056.588639547</v>
      </c>
      <c r="X9" s="29">
        <f t="shared" si="4"/>
        <v>4356787.0801066943</v>
      </c>
      <c r="Y9" s="35">
        <f t="shared" si="12"/>
        <v>44.290786124860276</v>
      </c>
      <c r="Z9" s="36">
        <f t="shared" si="13"/>
        <v>5.3322267788017399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57">
        <v>1031</v>
      </c>
      <c r="E10" s="51">
        <v>4</v>
      </c>
      <c r="F10" s="3">
        <f t="shared" si="5"/>
        <v>3.8797284190106693E-3</v>
      </c>
      <c r="G10" s="2">
        <v>0.5</v>
      </c>
      <c r="H10" s="3">
        <f t="shared" si="6"/>
        <v>1.921229586935639E-2</v>
      </c>
      <c r="I10" s="3">
        <f t="shared" si="7"/>
        <v>0.98078770413064364</v>
      </c>
      <c r="J10" s="5">
        <f t="shared" si="14"/>
        <v>95880.621824413145</v>
      </c>
      <c r="K10" s="5">
        <f t="shared" si="8"/>
        <v>1842.0868746284948</v>
      </c>
      <c r="L10" s="5">
        <f t="shared" si="9"/>
        <v>474797.8919354945</v>
      </c>
      <c r="M10" s="5">
        <f t="shared" si="0"/>
        <v>4395685.4357624166</v>
      </c>
      <c r="N10" s="33">
        <f t="shared" si="10"/>
        <v>45.845399749411996</v>
      </c>
      <c r="O10" s="4"/>
      <c r="Q10" s="27" t="s">
        <v>46</v>
      </c>
      <c r="R10" s="29">
        <f t="shared" si="1"/>
        <v>95880.621824413145</v>
      </c>
      <c r="S10" s="29">
        <f t="shared" si="2"/>
        <v>474797.8919354945</v>
      </c>
      <c r="T10" s="35">
        <f t="shared" si="3"/>
        <v>45.845399749411996</v>
      </c>
      <c r="U10" s="42">
        <v>0.96363095511775332</v>
      </c>
      <c r="V10" s="43">
        <f t="shared" si="15"/>
        <v>3.6369044882246682E-2</v>
      </c>
      <c r="W10" s="29">
        <f t="shared" si="11"/>
        <v>457529.9460936964</v>
      </c>
      <c r="X10" s="29">
        <f t="shared" si="4"/>
        <v>3892730.4914671471</v>
      </c>
      <c r="Y10" s="35">
        <f t="shared" si="12"/>
        <v>40.599762677759138</v>
      </c>
      <c r="Z10" s="36">
        <f t="shared" si="13"/>
        <v>5.2456370716528582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57">
        <v>1020</v>
      </c>
      <c r="E11" s="51">
        <v>4</v>
      </c>
      <c r="F11" s="3">
        <f t="shared" si="5"/>
        <v>3.9215686274509803E-3</v>
      </c>
      <c r="G11" s="2">
        <v>0.5</v>
      </c>
      <c r="H11" s="3">
        <f t="shared" si="6"/>
        <v>1.9417475728155342E-2</v>
      </c>
      <c r="I11" s="3">
        <f t="shared" si="7"/>
        <v>0.98058252427184467</v>
      </c>
      <c r="J11" s="5">
        <f t="shared" si="14"/>
        <v>94038.534949784647</v>
      </c>
      <c r="K11" s="5">
        <f t="shared" si="8"/>
        <v>1825.9909698987312</v>
      </c>
      <c r="L11" s="5">
        <f t="shared" si="9"/>
        <v>465627.69732417644</v>
      </c>
      <c r="M11" s="5">
        <f t="shared" si="0"/>
        <v>3920887.5438269223</v>
      </c>
      <c r="N11" s="33">
        <f t="shared" si="10"/>
        <v>41.694477119625752</v>
      </c>
      <c r="O11" s="4"/>
      <c r="Q11" s="27" t="s">
        <v>48</v>
      </c>
      <c r="R11" s="29">
        <f t="shared" si="1"/>
        <v>94038.534949784647</v>
      </c>
      <c r="S11" s="29">
        <f t="shared" si="2"/>
        <v>465627.69732417644</v>
      </c>
      <c r="T11" s="35">
        <f t="shared" si="3"/>
        <v>41.694477119625752</v>
      </c>
      <c r="U11" s="42">
        <v>0.96005435016735896</v>
      </c>
      <c r="V11" s="43">
        <f t="shared" si="15"/>
        <v>3.9945649832641039E-2</v>
      </c>
      <c r="W11" s="29">
        <f t="shared" si="11"/>
        <v>447027.89637448592</v>
      </c>
      <c r="X11" s="29">
        <f t="shared" si="4"/>
        <v>3435200.5453734505</v>
      </c>
      <c r="Y11" s="35">
        <f t="shared" si="12"/>
        <v>36.529711433805332</v>
      </c>
      <c r="Z11" s="36">
        <f t="shared" si="13"/>
        <v>5.1647656858204201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57">
        <v>905</v>
      </c>
      <c r="E12" s="51">
        <v>4</v>
      </c>
      <c r="F12" s="3">
        <f t="shared" si="5"/>
        <v>4.4198895027624313E-3</v>
      </c>
      <c r="G12" s="2">
        <v>0.5</v>
      </c>
      <c r="H12" s="3">
        <f t="shared" si="6"/>
        <v>2.1857923497267763E-2</v>
      </c>
      <c r="I12" s="3">
        <f t="shared" si="7"/>
        <v>0.97814207650273222</v>
      </c>
      <c r="J12" s="5">
        <f t="shared" si="14"/>
        <v>92212.543979885915</v>
      </c>
      <c r="K12" s="5">
        <f t="shared" si="8"/>
        <v>2015.5747318007855</v>
      </c>
      <c r="L12" s="5">
        <f t="shared" si="9"/>
        <v>456023.78306992759</v>
      </c>
      <c r="M12" s="5">
        <f t="shared" si="0"/>
        <v>3455259.846502746</v>
      </c>
      <c r="N12" s="33">
        <f t="shared" si="10"/>
        <v>37.47060537942032</v>
      </c>
      <c r="O12" s="4"/>
      <c r="Q12" s="27" t="s">
        <v>50</v>
      </c>
      <c r="R12" s="29">
        <f t="shared" si="1"/>
        <v>92212.543979885915</v>
      </c>
      <c r="S12" s="29">
        <f t="shared" si="2"/>
        <v>456023.78306992759</v>
      </c>
      <c r="T12" s="35">
        <f t="shared" si="3"/>
        <v>37.47060537942032</v>
      </c>
      <c r="U12" s="42">
        <v>0.94127750867207383</v>
      </c>
      <c r="V12" s="43">
        <f t="shared" si="15"/>
        <v>5.8722491327926174E-2</v>
      </c>
      <c r="W12" s="29">
        <f t="shared" si="11"/>
        <v>429244.93042327568</v>
      </c>
      <c r="X12" s="29">
        <f t="shared" si="4"/>
        <v>2988172.6489989646</v>
      </c>
      <c r="Y12" s="35">
        <f t="shared" si="12"/>
        <v>32.405272862342535</v>
      </c>
      <c r="Z12" s="36">
        <f t="shared" si="13"/>
        <v>5.0653325170777848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57">
        <v>932</v>
      </c>
      <c r="E13" s="51">
        <v>8</v>
      </c>
      <c r="F13" s="3">
        <f t="shared" si="5"/>
        <v>8.5836909871244635E-3</v>
      </c>
      <c r="G13" s="2">
        <v>0.5</v>
      </c>
      <c r="H13" s="3">
        <f t="shared" si="6"/>
        <v>4.2016806722689079E-2</v>
      </c>
      <c r="I13" s="3">
        <f t="shared" si="7"/>
        <v>0.95798319327731096</v>
      </c>
      <c r="J13" s="5">
        <f t="shared" si="14"/>
        <v>90196.969248085123</v>
      </c>
      <c r="K13" s="5">
        <f t="shared" si="8"/>
        <v>3789.7886238691231</v>
      </c>
      <c r="L13" s="5">
        <f t="shared" si="9"/>
        <v>441510.37468075287</v>
      </c>
      <c r="M13" s="5">
        <f t="shared" si="0"/>
        <v>2999236.0634328183</v>
      </c>
      <c r="N13" s="33">
        <f t="shared" si="10"/>
        <v>33.252071421418542</v>
      </c>
      <c r="O13" s="4"/>
      <c r="Q13" s="27" t="s">
        <v>52</v>
      </c>
      <c r="R13" s="29">
        <f t="shared" si="1"/>
        <v>90196.969248085123</v>
      </c>
      <c r="S13" s="29">
        <f t="shared" si="2"/>
        <v>441510.37468075287</v>
      </c>
      <c r="T13" s="35">
        <f t="shared" si="3"/>
        <v>33.252071421418542</v>
      </c>
      <c r="U13" s="42">
        <v>0.95386474178345915</v>
      </c>
      <c r="V13" s="43">
        <f t="shared" si="15"/>
        <v>4.6135258216540853E-2</v>
      </c>
      <c r="W13" s="29">
        <f t="shared" si="11"/>
        <v>421141.17953957466</v>
      </c>
      <c r="X13" s="29">
        <f t="shared" si="4"/>
        <v>2558927.718575689</v>
      </c>
      <c r="Y13" s="35">
        <f t="shared" si="12"/>
        <v>28.370440158996971</v>
      </c>
      <c r="Z13" s="36">
        <f t="shared" si="13"/>
        <v>4.8816312624215712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57">
        <v>1103</v>
      </c>
      <c r="E14" s="51">
        <v>10</v>
      </c>
      <c r="F14" s="3">
        <f t="shared" si="5"/>
        <v>9.0661831368993653E-3</v>
      </c>
      <c r="G14" s="2">
        <v>0.5</v>
      </c>
      <c r="H14" s="3">
        <f t="shared" si="6"/>
        <v>4.4326241134751768E-2</v>
      </c>
      <c r="I14" s="3">
        <f t="shared" si="7"/>
        <v>0.95567375886524819</v>
      </c>
      <c r="J14" s="5">
        <f t="shared" si="14"/>
        <v>86407.180624216009</v>
      </c>
      <c r="K14" s="5">
        <f t="shared" si="8"/>
        <v>3830.1055241230497</v>
      </c>
      <c r="L14" s="5">
        <f t="shared" si="9"/>
        <v>422460.63931077241</v>
      </c>
      <c r="M14" s="5">
        <f t="shared" si="0"/>
        <v>2557725.6887520654</v>
      </c>
      <c r="N14" s="33">
        <f t="shared" si="10"/>
        <v>29.600846483761455</v>
      </c>
      <c r="O14" s="4"/>
      <c r="Q14" s="27" t="s">
        <v>54</v>
      </c>
      <c r="R14" s="29">
        <f t="shared" si="1"/>
        <v>86407.180624216009</v>
      </c>
      <c r="S14" s="29">
        <f t="shared" si="2"/>
        <v>422460.63931077241</v>
      </c>
      <c r="T14" s="35">
        <f t="shared" si="3"/>
        <v>29.600846483761455</v>
      </c>
      <c r="U14" s="42">
        <v>0.94210046609890041</v>
      </c>
      <c r="V14" s="43">
        <f t="shared" si="15"/>
        <v>5.7899533901099587E-2</v>
      </c>
      <c r="W14" s="29">
        <f t="shared" si="11"/>
        <v>398000.36520311813</v>
      </c>
      <c r="X14" s="29">
        <f t="shared" si="4"/>
        <v>2137786.5390361142</v>
      </c>
      <c r="Y14" s="35">
        <f t="shared" si="12"/>
        <v>24.740843568699773</v>
      </c>
      <c r="Z14" s="36">
        <f t="shared" si="13"/>
        <v>4.8600029150616813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57">
        <v>1106</v>
      </c>
      <c r="E15" s="51">
        <v>12</v>
      </c>
      <c r="F15" s="3">
        <f t="shared" si="5"/>
        <v>1.0849909584086799E-2</v>
      </c>
      <c r="G15" s="2">
        <v>0.5</v>
      </c>
      <c r="H15" s="3">
        <f t="shared" si="6"/>
        <v>5.2816901408450703E-2</v>
      </c>
      <c r="I15" s="3">
        <f t="shared" si="7"/>
        <v>0.94718309859154926</v>
      </c>
      <c r="J15" s="5">
        <f t="shared" si="14"/>
        <v>82577.075100092959</v>
      </c>
      <c r="K15" s="5">
        <f t="shared" si="8"/>
        <v>4361.4652341598394</v>
      </c>
      <c r="L15" s="5">
        <f t="shared" si="9"/>
        <v>401981.71241506521</v>
      </c>
      <c r="M15" s="5">
        <f t="shared" si="0"/>
        <v>2135265.0494412929</v>
      </c>
      <c r="N15" s="33">
        <f t="shared" si="10"/>
        <v>25.857843073917365</v>
      </c>
      <c r="O15" s="4"/>
      <c r="Q15" s="27" t="s">
        <v>56</v>
      </c>
      <c r="R15" s="29">
        <f t="shared" si="1"/>
        <v>82577.075100092959</v>
      </c>
      <c r="S15" s="29">
        <f t="shared" si="2"/>
        <v>401981.71241506521</v>
      </c>
      <c r="T15" s="35">
        <f t="shared" si="3"/>
        <v>25.857843073917365</v>
      </c>
      <c r="U15" s="42">
        <v>0.91645683631107144</v>
      </c>
      <c r="V15" s="43">
        <f t="shared" si="15"/>
        <v>8.3543163688928557E-2</v>
      </c>
      <c r="W15" s="29">
        <f t="shared" si="11"/>
        <v>368398.88841481763</v>
      </c>
      <c r="X15" s="29">
        <f t="shared" si="4"/>
        <v>1739786.1738329963</v>
      </c>
      <c r="Y15" s="35">
        <f t="shared" si="12"/>
        <v>21.068634021296763</v>
      </c>
      <c r="Z15" s="36">
        <f t="shared" si="13"/>
        <v>4.7892090526206026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57">
        <v>993</v>
      </c>
      <c r="E16" s="51">
        <v>12</v>
      </c>
      <c r="F16" s="3">
        <f t="shared" si="5"/>
        <v>1.2084592145015106E-2</v>
      </c>
      <c r="G16" s="2">
        <v>0.5</v>
      </c>
      <c r="H16" s="3">
        <f t="shared" si="6"/>
        <v>5.8651026392961873E-2</v>
      </c>
      <c r="I16" s="3">
        <f t="shared" si="7"/>
        <v>0.94134897360703818</v>
      </c>
      <c r="J16" s="5">
        <f t="shared" si="14"/>
        <v>78215.609865933118</v>
      </c>
      <c r="K16" s="5">
        <f t="shared" si="8"/>
        <v>4587.4257985884524</v>
      </c>
      <c r="L16" s="5">
        <f t="shared" si="9"/>
        <v>379609.48483319452</v>
      </c>
      <c r="M16" s="5">
        <f t="shared" si="0"/>
        <v>1733283.3370262277</v>
      </c>
      <c r="N16" s="33">
        <f t="shared" si="10"/>
        <v>22.160325029712016</v>
      </c>
      <c r="O16" s="4"/>
      <c r="Q16" s="27" t="s">
        <v>58</v>
      </c>
      <c r="R16" s="29">
        <f t="shared" si="1"/>
        <v>78215.609865933118</v>
      </c>
      <c r="S16" s="29">
        <f t="shared" si="2"/>
        <v>379609.48483319452</v>
      </c>
      <c r="T16" s="35">
        <f t="shared" si="3"/>
        <v>22.160325029712016</v>
      </c>
      <c r="U16" s="42">
        <v>0.8859396016463057</v>
      </c>
      <c r="V16" s="43">
        <f t="shared" si="15"/>
        <v>0.1140603983536943</v>
      </c>
      <c r="W16" s="29">
        <f t="shared" si="11"/>
        <v>336311.07577427966</v>
      </c>
      <c r="X16" s="29">
        <f t="shared" si="4"/>
        <v>1371387.2854181787</v>
      </c>
      <c r="Y16" s="35">
        <f t="shared" si="12"/>
        <v>17.53342188047667</v>
      </c>
      <c r="Z16" s="36">
        <f t="shared" si="13"/>
        <v>4.6269031492353463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57">
        <v>698</v>
      </c>
      <c r="E17" s="51">
        <v>10</v>
      </c>
      <c r="F17" s="3">
        <f t="shared" si="5"/>
        <v>1.4326647564469915E-2</v>
      </c>
      <c r="G17" s="2">
        <v>0.5</v>
      </c>
      <c r="H17" s="3">
        <f t="shared" si="6"/>
        <v>6.9156293222683268E-2</v>
      </c>
      <c r="I17" s="3">
        <f t="shared" si="7"/>
        <v>0.93084370677731676</v>
      </c>
      <c r="J17" s="5">
        <f t="shared" si="14"/>
        <v>73628.184067344671</v>
      </c>
      <c r="K17" s="5">
        <f t="shared" si="8"/>
        <v>5091.8522868149848</v>
      </c>
      <c r="L17" s="5">
        <f t="shared" si="9"/>
        <v>355411.28961968585</v>
      </c>
      <c r="M17" s="5">
        <f t="shared" si="0"/>
        <v>1353673.8521930333</v>
      </c>
      <c r="N17" s="33">
        <f t="shared" si="10"/>
        <v>18.385267399164476</v>
      </c>
      <c r="O17" s="4"/>
      <c r="Q17" s="27" t="s">
        <v>60</v>
      </c>
      <c r="R17" s="29">
        <f t="shared" si="1"/>
        <v>73628.184067344671</v>
      </c>
      <c r="S17" s="29">
        <f t="shared" si="2"/>
        <v>355411.28961968585</v>
      </c>
      <c r="T17" s="35">
        <f t="shared" si="3"/>
        <v>18.385267399164476</v>
      </c>
      <c r="U17" s="42">
        <v>0.85631920960893304</v>
      </c>
      <c r="V17" s="43">
        <f t="shared" si="15"/>
        <v>0.14368079039106696</v>
      </c>
      <c r="W17" s="29">
        <f t="shared" si="11"/>
        <v>304345.51461322099</v>
      </c>
      <c r="X17" s="29">
        <f t="shared" si="4"/>
        <v>1035076.209643899</v>
      </c>
      <c r="Y17" s="35">
        <f t="shared" si="12"/>
        <v>14.058152088840835</v>
      </c>
      <c r="Z17" s="36">
        <f t="shared" si="13"/>
        <v>4.3271153103236415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57">
        <v>523</v>
      </c>
      <c r="E18" s="51">
        <v>20</v>
      </c>
      <c r="F18" s="3">
        <f t="shared" si="5"/>
        <v>3.8240917782026769E-2</v>
      </c>
      <c r="G18" s="2">
        <v>0.5</v>
      </c>
      <c r="H18" s="3">
        <f t="shared" si="6"/>
        <v>0.17452006980802792</v>
      </c>
      <c r="I18" s="3">
        <f t="shared" si="7"/>
        <v>0.82547993019197208</v>
      </c>
      <c r="J18" s="5">
        <f t="shared" si="14"/>
        <v>68536.331780529683</v>
      </c>
      <c r="K18" s="5">
        <f t="shared" si="8"/>
        <v>11960.965406724203</v>
      </c>
      <c r="L18" s="5">
        <f t="shared" si="9"/>
        <v>312779.24538583792</v>
      </c>
      <c r="M18" s="5">
        <f t="shared" si="0"/>
        <v>998262.56257334747</v>
      </c>
      <c r="N18" s="33">
        <f t="shared" si="10"/>
        <v>14.565450712623949</v>
      </c>
      <c r="O18" s="4"/>
      <c r="Q18" s="27" t="s">
        <v>62</v>
      </c>
      <c r="R18" s="29">
        <f t="shared" si="1"/>
        <v>68536.331780529683</v>
      </c>
      <c r="S18" s="29">
        <f t="shared" si="2"/>
        <v>312779.24538583792</v>
      </c>
      <c r="T18" s="35">
        <f t="shared" si="3"/>
        <v>14.565450712623949</v>
      </c>
      <c r="U18" s="42">
        <v>0.77613843304153718</v>
      </c>
      <c r="V18" s="43">
        <f t="shared" si="15"/>
        <v>0.22386156695846282</v>
      </c>
      <c r="W18" s="29">
        <f t="shared" si="11"/>
        <v>242759.99340167869</v>
      </c>
      <c r="X18" s="29">
        <f t="shared" si="4"/>
        <v>730730.69503067806</v>
      </c>
      <c r="Y18" s="35">
        <f t="shared" si="12"/>
        <v>10.661946387365154</v>
      </c>
      <c r="Z18" s="36">
        <f t="shared" si="13"/>
        <v>3.9035043252587958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57">
        <v>372</v>
      </c>
      <c r="E19" s="51">
        <v>13</v>
      </c>
      <c r="F19" s="3">
        <f t="shared" si="5"/>
        <v>3.4946236559139782E-2</v>
      </c>
      <c r="G19" s="2">
        <v>0.5</v>
      </c>
      <c r="H19" s="3">
        <f t="shared" si="6"/>
        <v>0.16069221260815819</v>
      </c>
      <c r="I19" s="3">
        <f t="shared" si="7"/>
        <v>0.83930778739184175</v>
      </c>
      <c r="J19" s="5">
        <f t="shared" si="14"/>
        <v>56575.366373805482</v>
      </c>
      <c r="K19" s="5">
        <f t="shared" si="8"/>
        <v>9091.2208017239936</v>
      </c>
      <c r="L19" s="5">
        <f t="shared" si="9"/>
        <v>260148.77986471739</v>
      </c>
      <c r="M19" s="5">
        <f t="shared" si="0"/>
        <v>685483.3171875095</v>
      </c>
      <c r="N19" s="33">
        <f t="shared" si="10"/>
        <v>12.116285958421823</v>
      </c>
      <c r="O19" s="4"/>
      <c r="Q19" s="27" t="s">
        <v>64</v>
      </c>
      <c r="R19" s="29">
        <f t="shared" si="1"/>
        <v>56575.366373805482</v>
      </c>
      <c r="S19" s="29">
        <f t="shared" si="2"/>
        <v>260148.77986471739</v>
      </c>
      <c r="T19" s="35">
        <f t="shared" si="3"/>
        <v>12.116285958421823</v>
      </c>
      <c r="U19" s="42">
        <v>0.73716277889453141</v>
      </c>
      <c r="V19" s="43">
        <f t="shared" si="15"/>
        <v>0.26283722110546859</v>
      </c>
      <c r="W19" s="29">
        <f t="shared" si="11"/>
        <v>191771.99749109679</v>
      </c>
      <c r="X19" s="29">
        <f t="shared" si="4"/>
        <v>487970.70162899938</v>
      </c>
      <c r="Y19" s="35">
        <f t="shared" si="12"/>
        <v>8.6251443500139828</v>
      </c>
      <c r="Z19" s="36">
        <f t="shared" si="13"/>
        <v>3.4911416084078404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57">
        <v>207</v>
      </c>
      <c r="E20" s="51">
        <v>15</v>
      </c>
      <c r="F20" s="3">
        <f t="shared" si="5"/>
        <v>7.2463768115942032E-2</v>
      </c>
      <c r="G20" s="2">
        <v>0.5</v>
      </c>
      <c r="H20" s="3">
        <f t="shared" si="6"/>
        <v>0.30674846625766872</v>
      </c>
      <c r="I20" s="3">
        <f t="shared" si="7"/>
        <v>0.69325153374233128</v>
      </c>
      <c r="J20" s="5">
        <f t="shared" si="14"/>
        <v>47484.145572081485</v>
      </c>
      <c r="K20" s="5">
        <f t="shared" si="8"/>
        <v>14565.688825791867</v>
      </c>
      <c r="L20" s="5">
        <f t="shared" si="9"/>
        <v>201006.50579592772</v>
      </c>
      <c r="M20" s="5">
        <f t="shared" si="0"/>
        <v>425334.53732279211</v>
      </c>
      <c r="N20" s="33">
        <f t="shared" si="10"/>
        <v>8.9574010903729828</v>
      </c>
      <c r="O20" s="4"/>
      <c r="Q20" s="27" t="s">
        <v>66</v>
      </c>
      <c r="R20" s="29">
        <f t="shared" si="1"/>
        <v>47484.145572081485</v>
      </c>
      <c r="S20" s="29">
        <f t="shared" si="2"/>
        <v>201006.50579592772</v>
      </c>
      <c r="T20" s="35">
        <f t="shared" si="3"/>
        <v>8.9574010903729828</v>
      </c>
      <c r="U20" s="42">
        <v>0.7271372759570951</v>
      </c>
      <c r="V20" s="43">
        <f t="shared" si="15"/>
        <v>0.2728627240429049</v>
      </c>
      <c r="W20" s="29">
        <f t="shared" si="11"/>
        <v>146159.32307410493</v>
      </c>
      <c r="X20" s="29">
        <f t="shared" si="4"/>
        <v>296198.70413790259</v>
      </c>
      <c r="Y20" s="35">
        <f t="shared" si="12"/>
        <v>6.2378442439965465</v>
      </c>
      <c r="Z20" s="36">
        <f t="shared" si="13"/>
        <v>2.7195568463764364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57">
        <v>104</v>
      </c>
      <c r="E21" s="51">
        <v>10</v>
      </c>
      <c r="F21" s="3">
        <f t="shared" si="5"/>
        <v>9.6153846153846159E-2</v>
      </c>
      <c r="G21" s="2">
        <v>0.5</v>
      </c>
      <c r="H21" s="3">
        <f t="shared" si="6"/>
        <v>0.38759689922480622</v>
      </c>
      <c r="I21" s="3">
        <f t="shared" si="7"/>
        <v>0.61240310077519378</v>
      </c>
      <c r="J21" s="5">
        <f t="shared" si="14"/>
        <v>32918.456746289616</v>
      </c>
      <c r="K21" s="5">
        <f t="shared" si="8"/>
        <v>12759.091762127759</v>
      </c>
      <c r="L21" s="5">
        <f t="shared" si="9"/>
        <v>132694.55432612868</v>
      </c>
      <c r="M21" s="5">
        <f>L21+M22</f>
        <v>224328.03152686439</v>
      </c>
      <c r="N21" s="33">
        <f t="shared" si="10"/>
        <v>6.814658210007047</v>
      </c>
      <c r="O21" s="4"/>
      <c r="Q21" s="27" t="s">
        <v>68</v>
      </c>
      <c r="R21" s="29">
        <f t="shared" si="1"/>
        <v>32918.456746289616</v>
      </c>
      <c r="S21" s="29">
        <f t="shared" si="2"/>
        <v>132694.55432612868</v>
      </c>
      <c r="T21" s="35">
        <f t="shared" si="3"/>
        <v>6.814658210007047</v>
      </c>
      <c r="U21" s="42">
        <v>0.68635947845240242</v>
      </c>
      <c r="V21" s="43">
        <f t="shared" si="15"/>
        <v>0.31364052154759758</v>
      </c>
      <c r="W21" s="29">
        <f t="shared" si="11"/>
        <v>91076.165100755665</v>
      </c>
      <c r="X21" s="29">
        <f>X22+W21</f>
        <v>150039.38106379769</v>
      </c>
      <c r="Y21" s="35">
        <f t="shared" si="12"/>
        <v>4.5579105430180684</v>
      </c>
      <c r="Z21" s="36">
        <f t="shared" si="13"/>
        <v>2.2567476669889786</v>
      </c>
    </row>
    <row r="22" spans="1:26" s="2" customFormat="1" ht="14.4" x14ac:dyDescent="0.3">
      <c r="A22" s="12">
        <v>19</v>
      </c>
      <c r="B22" s="13" t="s">
        <v>69</v>
      </c>
      <c r="C22" s="12"/>
      <c r="D22" s="58">
        <v>50</v>
      </c>
      <c r="E22" s="59">
        <v>11</v>
      </c>
      <c r="F22" s="17">
        <f t="shared" si="5"/>
        <v>0.22</v>
      </c>
      <c r="G22" s="12"/>
      <c r="H22" s="17">
        <v>1</v>
      </c>
      <c r="I22" s="17">
        <f t="shared" si="7"/>
        <v>0</v>
      </c>
      <c r="J22" s="21">
        <f t="shared" si="14"/>
        <v>20159.364984161857</v>
      </c>
      <c r="K22" s="21">
        <f t="shared" si="8"/>
        <v>20159.364984161857</v>
      </c>
      <c r="L22" s="21">
        <f>K22/F22</f>
        <v>91633.47720073571</v>
      </c>
      <c r="M22" s="21">
        <f>L22</f>
        <v>91633.47720073571</v>
      </c>
      <c r="N22" s="34">
        <f t="shared" si="10"/>
        <v>4.545454545454545</v>
      </c>
      <c r="O22" s="4"/>
      <c r="Q22" s="30" t="s">
        <v>69</v>
      </c>
      <c r="R22" s="31">
        <f t="shared" si="1"/>
        <v>20159.364984161857</v>
      </c>
      <c r="S22" s="31">
        <f t="shared" si="2"/>
        <v>91633.47720073571</v>
      </c>
      <c r="T22" s="38">
        <f t="shared" si="3"/>
        <v>4.545454545454545</v>
      </c>
      <c r="U22" s="44">
        <v>0.64346806172022719</v>
      </c>
      <c r="V22" s="45">
        <f t="shared" si="15"/>
        <v>0.35653193827977281</v>
      </c>
      <c r="W22" s="31">
        <f t="shared" si="11"/>
        <v>58963.215963042036</v>
      </c>
      <c r="X22" s="31">
        <f>W22</f>
        <v>58963.215963042036</v>
      </c>
      <c r="Y22" s="38">
        <f t="shared" si="12"/>
        <v>2.9248548260010323</v>
      </c>
      <c r="Z22" s="37">
        <f t="shared" si="13"/>
        <v>1.6205997194535127</v>
      </c>
    </row>
    <row r="23" spans="1:26" s="2" customFormat="1" ht="13.2" x14ac:dyDescent="0.25">
      <c r="B23" s="2" t="s">
        <v>70</v>
      </c>
      <c r="D23" s="25">
        <f>SUM(D4:D22)</f>
        <v>12666</v>
      </c>
      <c r="E23" s="60">
        <f>SUM(E4:E22)</f>
        <v>139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ht="14.4" x14ac:dyDescent="0.3">
      <c r="A29" s="2">
        <v>1</v>
      </c>
      <c r="B29" s="1">
        <v>0</v>
      </c>
      <c r="C29" s="1">
        <v>1</v>
      </c>
      <c r="D29" s="56">
        <v>81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7667278.7345982566</v>
      </c>
      <c r="N29" s="32">
        <f>M29/J29</f>
        <v>76.67278734598257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76.67278734598257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6824368.6335967034</v>
      </c>
      <c r="Y29" s="40">
        <f>X29/R29</f>
        <v>68.243686335967041</v>
      </c>
      <c r="Z29" s="36">
        <f>T29-Y29</f>
        <v>8.429101010015529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57">
        <v>403</v>
      </c>
      <c r="E30" s="51">
        <v>1</v>
      </c>
      <c r="F30" s="3">
        <f t="shared" ref="F30:F47" si="21">E30/D30</f>
        <v>2.4813895781637717E-3</v>
      </c>
      <c r="G30" s="2">
        <v>0.4</v>
      </c>
      <c r="H30" s="3">
        <f t="shared" ref="H30:H46" si="22">C30*F30/(1+(1-G30)*C30*F30)</f>
        <v>9.8667982239763179E-3</v>
      </c>
      <c r="I30" s="3">
        <f t="shared" ref="I30:I47" si="23">1-H30</f>
        <v>0.99013320177602371</v>
      </c>
      <c r="J30" s="5">
        <f>I29*J29</f>
        <v>100000</v>
      </c>
      <c r="K30" s="5">
        <f t="shared" ref="K30:K47" si="24">J30*H30</f>
        <v>986.67982239763182</v>
      </c>
      <c r="L30" s="5">
        <f t="shared" ref="L30:L46" si="25">C30*(J31+G30*K30)</f>
        <v>397631.96842624573</v>
      </c>
      <c r="M30" s="5">
        <f t="shared" si="16"/>
        <v>7567278.7345982566</v>
      </c>
      <c r="N30" s="33">
        <f t="shared" ref="N30:N47" si="26">M30/J30</f>
        <v>75.67278734598257</v>
      </c>
      <c r="O30" s="4"/>
      <c r="Q30" s="27" t="s">
        <v>36</v>
      </c>
      <c r="R30" s="29">
        <f t="shared" si="17"/>
        <v>100000</v>
      </c>
      <c r="S30" s="29">
        <f t="shared" si="18"/>
        <v>397631.96842624573</v>
      </c>
      <c r="T30" s="35">
        <f t="shared" si="19"/>
        <v>75.67278734598257</v>
      </c>
      <c r="U30" s="42">
        <v>0.95864674002964168</v>
      </c>
      <c r="V30" s="43">
        <f>1-U30</f>
        <v>4.1353259970358325E-2</v>
      </c>
      <c r="W30" s="29">
        <f t="shared" ref="W30:W47" si="27">S30*U30</f>
        <v>381188.59026338987</v>
      </c>
      <c r="X30" s="29">
        <f t="shared" si="20"/>
        <v>6728503.9595937394</v>
      </c>
      <c r="Y30" s="35">
        <f t="shared" ref="Y30:Y47" si="28">X30/R30</f>
        <v>67.285039595937391</v>
      </c>
      <c r="Z30" s="36">
        <f t="shared" ref="Z30:Z47" si="29">T30-Y30</f>
        <v>8.3877477500451789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57">
        <v>670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99013.320177602378</v>
      </c>
      <c r="K31" s="5">
        <f t="shared" si="24"/>
        <v>0</v>
      </c>
      <c r="L31" s="5">
        <f t="shared" si="25"/>
        <v>495066.60088801186</v>
      </c>
      <c r="M31" s="5">
        <f t="shared" si="16"/>
        <v>7169646.7661720105</v>
      </c>
      <c r="N31" s="33">
        <f t="shared" si="26"/>
        <v>72.410931714153776</v>
      </c>
      <c r="O31" s="4"/>
      <c r="Q31" s="27" t="s">
        <v>38</v>
      </c>
      <c r="R31" s="29">
        <f t="shared" si="17"/>
        <v>99013.320177602378</v>
      </c>
      <c r="S31" s="29">
        <f t="shared" si="18"/>
        <v>495066.60088801186</v>
      </c>
      <c r="T31" s="35">
        <f t="shared" si="19"/>
        <v>72.410931714153776</v>
      </c>
      <c r="U31" s="42">
        <v>0.95864674002964168</v>
      </c>
      <c r="V31" s="43">
        <f>1-U31</f>
        <v>4.1353259970358325E-2</v>
      </c>
      <c r="W31" s="29">
        <f t="shared" si="27"/>
        <v>474593.98303884827</v>
      </c>
      <c r="X31" s="29">
        <f t="shared" si="20"/>
        <v>6347315.3693303494</v>
      </c>
      <c r="Y31" s="35">
        <f t="shared" si="28"/>
        <v>64.105671418199393</v>
      </c>
      <c r="Z31" s="36">
        <f t="shared" si="29"/>
        <v>8.3052602959543833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57">
        <v>729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99013.320177602378</v>
      </c>
      <c r="K32" s="5">
        <f t="shared" si="24"/>
        <v>0</v>
      </c>
      <c r="L32" s="5">
        <f t="shared" si="25"/>
        <v>495066.60088801186</v>
      </c>
      <c r="M32" s="5">
        <f t="shared" si="16"/>
        <v>6674580.1652839985</v>
      </c>
      <c r="N32" s="33">
        <f t="shared" si="26"/>
        <v>67.410931714153776</v>
      </c>
      <c r="O32" s="4"/>
      <c r="Q32" s="27" t="s">
        <v>40</v>
      </c>
      <c r="R32" s="29">
        <f t="shared" si="17"/>
        <v>99013.320177602378</v>
      </c>
      <c r="S32" s="29">
        <f t="shared" si="18"/>
        <v>495066.60088801186</v>
      </c>
      <c r="T32" s="35">
        <f t="shared" si="19"/>
        <v>67.410931714153776</v>
      </c>
      <c r="U32" s="42">
        <v>0.95864674002964168</v>
      </c>
      <c r="V32" s="43">
        <f>1-U32</f>
        <v>4.1353259970358325E-2</v>
      </c>
      <c r="W32" s="29">
        <f t="shared" si="27"/>
        <v>474593.98303884827</v>
      </c>
      <c r="X32" s="29">
        <f t="shared" si="20"/>
        <v>5872721.3862915011</v>
      </c>
      <c r="Y32" s="35">
        <f t="shared" si="28"/>
        <v>59.312437718051179</v>
      </c>
      <c r="Z32" s="36">
        <f t="shared" si="29"/>
        <v>8.0984939961025972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57">
        <v>752</v>
      </c>
      <c r="E33" s="51">
        <v>1</v>
      </c>
      <c r="F33" s="3">
        <f t="shared" si="21"/>
        <v>1.3297872340425532E-3</v>
      </c>
      <c r="G33" s="2">
        <v>0.5</v>
      </c>
      <c r="H33" s="3">
        <f t="shared" si="22"/>
        <v>6.6269052352551363E-3</v>
      </c>
      <c r="I33" s="3">
        <f t="shared" si="23"/>
        <v>0.99337309476474489</v>
      </c>
      <c r="J33" s="5">
        <f t="shared" si="30"/>
        <v>99013.320177602378</v>
      </c>
      <c r="K33" s="5">
        <f t="shared" si="24"/>
        <v>656.15188984494625</v>
      </c>
      <c r="L33" s="5">
        <f t="shared" si="25"/>
        <v>493426.22116339952</v>
      </c>
      <c r="M33" s="5">
        <f t="shared" si="16"/>
        <v>6179513.5643959865</v>
      </c>
      <c r="N33" s="33">
        <f t="shared" si="26"/>
        <v>62.410931714153776</v>
      </c>
      <c r="O33" s="4"/>
      <c r="Q33" s="27" t="s">
        <v>42</v>
      </c>
      <c r="R33" s="29">
        <f t="shared" si="17"/>
        <v>99013.320177602378</v>
      </c>
      <c r="S33" s="29">
        <f t="shared" si="18"/>
        <v>493426.22116339952</v>
      </c>
      <c r="T33" s="35">
        <f t="shared" si="19"/>
        <v>62.410931714153776</v>
      </c>
      <c r="U33" s="42">
        <v>0.95864674002964168</v>
      </c>
      <c r="V33" s="43">
        <f>1-U33</f>
        <v>4.1353259970358325E-2</v>
      </c>
      <c r="W33" s="29">
        <f t="shared" si="27"/>
        <v>473021.43836343795</v>
      </c>
      <c r="X33" s="29">
        <f t="shared" si="20"/>
        <v>5398127.4032526528</v>
      </c>
      <c r="Y33" s="35">
        <f t="shared" si="28"/>
        <v>54.519204017902972</v>
      </c>
      <c r="Z33" s="36">
        <f t="shared" si="29"/>
        <v>7.8917276962508041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57">
        <v>771</v>
      </c>
      <c r="E34" s="51">
        <v>1</v>
      </c>
      <c r="F34" s="3">
        <f t="shared" si="21"/>
        <v>1.2970168612191958E-3</v>
      </c>
      <c r="G34" s="2">
        <v>0.5</v>
      </c>
      <c r="H34" s="3">
        <f t="shared" si="22"/>
        <v>6.4641241111829343E-3</v>
      </c>
      <c r="I34" s="3">
        <f t="shared" si="23"/>
        <v>0.99353587588881709</v>
      </c>
      <c r="J34" s="5">
        <f t="shared" si="30"/>
        <v>98357.168287757435</v>
      </c>
      <c r="K34" s="5">
        <f t="shared" si="24"/>
        <v>635.79294303657036</v>
      </c>
      <c r="L34" s="5">
        <f t="shared" si="25"/>
        <v>490196.35908119578</v>
      </c>
      <c r="M34" s="5">
        <f t="shared" si="16"/>
        <v>5686087.343232587</v>
      </c>
      <c r="N34" s="33">
        <f t="shared" si="26"/>
        <v>57.810604374021381</v>
      </c>
      <c r="O34" s="4"/>
      <c r="Q34" s="27" t="s">
        <v>44</v>
      </c>
      <c r="R34" s="29">
        <f t="shared" si="17"/>
        <v>98357.168287757435</v>
      </c>
      <c r="S34" s="29">
        <f t="shared" si="18"/>
        <v>490196.35908119578</v>
      </c>
      <c r="T34" s="35">
        <f t="shared" si="19"/>
        <v>57.810604374021381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475088.61379630875</v>
      </c>
      <c r="X34" s="29">
        <f t="shared" si="20"/>
        <v>4925105.9648892153</v>
      </c>
      <c r="Y34" s="35">
        <f t="shared" si="28"/>
        <v>50.073686042690248</v>
      </c>
      <c r="Z34" s="36">
        <f t="shared" si="29"/>
        <v>7.7369183313311325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57">
        <v>984</v>
      </c>
      <c r="E35" s="51">
        <v>1</v>
      </c>
      <c r="F35" s="3">
        <f t="shared" si="21"/>
        <v>1.0162601626016261E-3</v>
      </c>
      <c r="G35" s="2">
        <v>0.5</v>
      </c>
      <c r="H35" s="3">
        <f t="shared" si="22"/>
        <v>5.0684237202230122E-3</v>
      </c>
      <c r="I35" s="3">
        <f t="shared" si="23"/>
        <v>0.99493157627977702</v>
      </c>
      <c r="J35" s="5">
        <f t="shared" si="30"/>
        <v>97721.375344720873</v>
      </c>
      <c r="K35" s="5">
        <f t="shared" si="24"/>
        <v>495.29333676999948</v>
      </c>
      <c r="L35" s="5">
        <f t="shared" si="25"/>
        <v>487368.64338167937</v>
      </c>
      <c r="M35" s="5">
        <f t="shared" si="16"/>
        <v>5195890.9841513913</v>
      </c>
      <c r="N35" s="33">
        <f t="shared" si="26"/>
        <v>53.170465170208892</v>
      </c>
      <c r="O35" s="4"/>
      <c r="Q35" s="27" t="s">
        <v>46</v>
      </c>
      <c r="R35" s="29">
        <f t="shared" si="17"/>
        <v>97721.375344720873</v>
      </c>
      <c r="S35" s="29">
        <f t="shared" si="18"/>
        <v>487368.64338167937</v>
      </c>
      <c r="T35" s="35">
        <f t="shared" si="19"/>
        <v>53.170465170208892</v>
      </c>
      <c r="U35" s="42">
        <v>0.96192878092594225</v>
      </c>
      <c r="V35" s="43">
        <f t="shared" si="31"/>
        <v>3.8071219074057749E-2</v>
      </c>
      <c r="W35" s="29">
        <f t="shared" si="27"/>
        <v>468813.92498966912</v>
      </c>
      <c r="X35" s="29">
        <f t="shared" si="20"/>
        <v>4450017.3510929067</v>
      </c>
      <c r="Y35" s="35">
        <f t="shared" si="28"/>
        <v>45.537809260206103</v>
      </c>
      <c r="Z35" s="36">
        <f t="shared" si="29"/>
        <v>7.6326559100027893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57">
        <v>888</v>
      </c>
      <c r="E36" s="51">
        <v>1</v>
      </c>
      <c r="F36" s="3">
        <f t="shared" si="21"/>
        <v>1.1261261261261261E-3</v>
      </c>
      <c r="G36" s="2">
        <v>0.5</v>
      </c>
      <c r="H36" s="3">
        <f t="shared" si="22"/>
        <v>5.6148231330713071E-3</v>
      </c>
      <c r="I36" s="3">
        <f t="shared" si="23"/>
        <v>0.99438517686692873</v>
      </c>
      <c r="J36" s="5">
        <f t="shared" si="30"/>
        <v>97226.08200795087</v>
      </c>
      <c r="K36" s="5">
        <f t="shared" si="24"/>
        <v>545.9072543961305</v>
      </c>
      <c r="L36" s="5">
        <f t="shared" si="25"/>
        <v>484765.64190376404</v>
      </c>
      <c r="M36" s="5">
        <f t="shared" si="16"/>
        <v>4708522.3407697119</v>
      </c>
      <c r="N36" s="33">
        <f t="shared" si="26"/>
        <v>48.428592858289427</v>
      </c>
      <c r="O36" s="4"/>
      <c r="Q36" s="27" t="s">
        <v>48</v>
      </c>
      <c r="R36" s="29">
        <f t="shared" si="17"/>
        <v>97226.08200795087</v>
      </c>
      <c r="S36" s="29">
        <f t="shared" si="18"/>
        <v>484765.64190376404</v>
      </c>
      <c r="T36" s="35">
        <f t="shared" si="19"/>
        <v>48.428592858289427</v>
      </c>
      <c r="U36" s="42">
        <v>0.95558309086652893</v>
      </c>
      <c r="V36" s="43">
        <f t="shared" si="31"/>
        <v>4.4416909133471072E-2</v>
      </c>
      <c r="W36" s="29">
        <f t="shared" si="27"/>
        <v>463233.85043629579</v>
      </c>
      <c r="X36" s="29">
        <f t="shared" si="20"/>
        <v>3981203.426103238</v>
      </c>
      <c r="Y36" s="35">
        <f t="shared" si="28"/>
        <v>40.947895296013954</v>
      </c>
      <c r="Z36" s="36">
        <f t="shared" si="29"/>
        <v>7.4806975622754734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57">
        <v>867</v>
      </c>
      <c r="E37" s="51">
        <v>1</v>
      </c>
      <c r="F37" s="3">
        <f t="shared" si="21"/>
        <v>1.1534025374855825E-3</v>
      </c>
      <c r="G37" s="2">
        <v>0.5</v>
      </c>
      <c r="H37" s="3">
        <f t="shared" si="22"/>
        <v>5.7504312823461754E-3</v>
      </c>
      <c r="I37" s="3">
        <f t="shared" si="23"/>
        <v>0.9942495687176538</v>
      </c>
      <c r="J37" s="5">
        <f t="shared" si="30"/>
        <v>96680.174753554747</v>
      </c>
      <c r="K37" s="5">
        <f t="shared" si="24"/>
        <v>555.95270128553614</v>
      </c>
      <c r="L37" s="5">
        <f t="shared" si="25"/>
        <v>482010.99201455992</v>
      </c>
      <c r="M37" s="5">
        <f t="shared" si="16"/>
        <v>4223756.6988659482</v>
      </c>
      <c r="N37" s="33">
        <f t="shared" si="26"/>
        <v>43.687929915648489</v>
      </c>
      <c r="O37" s="4"/>
      <c r="Q37" s="27" t="s">
        <v>50</v>
      </c>
      <c r="R37" s="29">
        <f t="shared" si="17"/>
        <v>96680.174753554747</v>
      </c>
      <c r="S37" s="29">
        <f t="shared" si="18"/>
        <v>482010.99201455992</v>
      </c>
      <c r="T37" s="35">
        <f t="shared" si="19"/>
        <v>43.687929915648489</v>
      </c>
      <c r="U37" s="42">
        <v>0.95343645724036619</v>
      </c>
      <c r="V37" s="43">
        <f t="shared" si="31"/>
        <v>4.6563542759633814E-2</v>
      </c>
      <c r="W37" s="29">
        <f t="shared" si="27"/>
        <v>459566.85257727647</v>
      </c>
      <c r="X37" s="29">
        <f t="shared" si="20"/>
        <v>3517969.5756669422</v>
      </c>
      <c r="Y37" s="35">
        <f t="shared" si="28"/>
        <v>36.38770393862567</v>
      </c>
      <c r="Z37" s="36">
        <f t="shared" si="29"/>
        <v>7.3002259770228193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57">
        <v>1005</v>
      </c>
      <c r="E38" s="51">
        <v>3</v>
      </c>
      <c r="F38" s="3">
        <f t="shared" si="21"/>
        <v>2.9850746268656717E-3</v>
      </c>
      <c r="G38" s="2">
        <v>0.5</v>
      </c>
      <c r="H38" s="3">
        <f t="shared" si="22"/>
        <v>1.4814814814814815E-2</v>
      </c>
      <c r="I38" s="3">
        <f t="shared" si="23"/>
        <v>0.98518518518518516</v>
      </c>
      <c r="J38" s="5">
        <f t="shared" si="30"/>
        <v>96124.222052269208</v>
      </c>
      <c r="K38" s="5">
        <f t="shared" si="24"/>
        <v>1424.0625489225069</v>
      </c>
      <c r="L38" s="5">
        <f t="shared" si="25"/>
        <v>477060.95388903981</v>
      </c>
      <c r="M38" s="5">
        <f t="shared" si="16"/>
        <v>3741745.7068513883</v>
      </c>
      <c r="N38" s="33">
        <f t="shared" si="26"/>
        <v>38.92614813378411</v>
      </c>
      <c r="O38" s="4"/>
      <c r="Q38" s="27" t="s">
        <v>52</v>
      </c>
      <c r="R38" s="29">
        <f t="shared" si="17"/>
        <v>96124.222052269208</v>
      </c>
      <c r="S38" s="29">
        <f t="shared" si="18"/>
        <v>477060.95388903981</v>
      </c>
      <c r="T38" s="35">
        <f t="shared" si="19"/>
        <v>38.92614813378411</v>
      </c>
      <c r="U38" s="42">
        <v>0.93748024841036759</v>
      </c>
      <c r="V38" s="43">
        <f t="shared" si="31"/>
        <v>6.2519751589632411E-2</v>
      </c>
      <c r="W38" s="29">
        <f t="shared" si="27"/>
        <v>447235.22155878396</v>
      </c>
      <c r="X38" s="29">
        <f t="shared" si="20"/>
        <v>3058402.7230896656</v>
      </c>
      <c r="Y38" s="35">
        <f t="shared" si="28"/>
        <v>31.817190899361517</v>
      </c>
      <c r="Z38" s="36">
        <f t="shared" si="29"/>
        <v>7.1089572344225935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57">
        <v>1089</v>
      </c>
      <c r="E39" s="51">
        <v>5</v>
      </c>
      <c r="F39" s="3">
        <f t="shared" si="21"/>
        <v>4.5913682277318639E-3</v>
      </c>
      <c r="G39" s="2">
        <v>0.5</v>
      </c>
      <c r="H39" s="3">
        <f t="shared" si="22"/>
        <v>2.2696323195642305E-2</v>
      </c>
      <c r="I39" s="3">
        <f t="shared" si="23"/>
        <v>0.9773036768043577</v>
      </c>
      <c r="J39" s="5">
        <f t="shared" si="30"/>
        <v>94700.159503346702</v>
      </c>
      <c r="K39" s="5">
        <f t="shared" si="24"/>
        <v>2149.345426766834</v>
      </c>
      <c r="L39" s="5">
        <f t="shared" si="25"/>
        <v>468127.43394981651</v>
      </c>
      <c r="M39" s="5">
        <f t="shared" si="16"/>
        <v>3264684.7529623485</v>
      </c>
      <c r="N39" s="33">
        <f t="shared" si="26"/>
        <v>34.473909759856049</v>
      </c>
      <c r="O39" s="4"/>
      <c r="Q39" s="27" t="s">
        <v>54</v>
      </c>
      <c r="R39" s="29">
        <f t="shared" si="17"/>
        <v>94700.159503346702</v>
      </c>
      <c r="S39" s="29">
        <f t="shared" si="18"/>
        <v>468127.43394981651</v>
      </c>
      <c r="T39" s="35">
        <f t="shared" si="19"/>
        <v>34.473909759856049</v>
      </c>
      <c r="U39" s="42">
        <v>0.91788799906018037</v>
      </c>
      <c r="V39" s="43">
        <f t="shared" si="31"/>
        <v>8.2112000939819629E-2</v>
      </c>
      <c r="W39" s="29">
        <f t="shared" si="27"/>
        <v>429688.55365337385</v>
      </c>
      <c r="X39" s="29">
        <f t="shared" si="20"/>
        <v>2611167.5015308815</v>
      </c>
      <c r="Y39" s="35">
        <f t="shared" si="28"/>
        <v>27.573000037435026</v>
      </c>
      <c r="Z39" s="36">
        <f t="shared" si="29"/>
        <v>6.900909722421023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57">
        <v>1142</v>
      </c>
      <c r="E40" s="51">
        <v>6</v>
      </c>
      <c r="F40" s="3">
        <f t="shared" si="21"/>
        <v>5.2539404553415062E-3</v>
      </c>
      <c r="G40" s="2">
        <v>0.5</v>
      </c>
      <c r="H40" s="3">
        <f t="shared" si="22"/>
        <v>2.5929127052722559E-2</v>
      </c>
      <c r="I40" s="3">
        <f t="shared" si="23"/>
        <v>0.97407087294727746</v>
      </c>
      <c r="J40" s="5">
        <f t="shared" si="30"/>
        <v>92550.814076579874</v>
      </c>
      <c r="K40" s="5">
        <f t="shared" si="24"/>
        <v>2399.7618170245432</v>
      </c>
      <c r="L40" s="5">
        <f t="shared" si="25"/>
        <v>456754.66584033804</v>
      </c>
      <c r="M40" s="5">
        <f t="shared" si="16"/>
        <v>2796557.319012532</v>
      </c>
      <c r="N40" s="33">
        <f t="shared" si="26"/>
        <v>30.216452949820191</v>
      </c>
      <c r="O40" s="4"/>
      <c r="Q40" s="27" t="s">
        <v>56</v>
      </c>
      <c r="R40" s="29">
        <f t="shared" si="17"/>
        <v>92550.814076579874</v>
      </c>
      <c r="S40" s="29">
        <f t="shared" si="18"/>
        <v>456754.66584033804</v>
      </c>
      <c r="T40" s="35">
        <f t="shared" si="19"/>
        <v>30.216452949820191</v>
      </c>
      <c r="U40" s="42">
        <v>0.89571782863194893</v>
      </c>
      <c r="V40" s="43">
        <f t="shared" si="31"/>
        <v>0.10428217136805107</v>
      </c>
      <c r="W40" s="29">
        <f t="shared" si="27"/>
        <v>409123.29750401899</v>
      </c>
      <c r="X40" s="29">
        <f t="shared" si="20"/>
        <v>2181478.9478775077</v>
      </c>
      <c r="Y40" s="35">
        <f t="shared" si="28"/>
        <v>23.570607883280999</v>
      </c>
      <c r="Z40" s="36">
        <f t="shared" si="29"/>
        <v>6.6458450665391915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57">
        <v>1031</v>
      </c>
      <c r="E41" s="51">
        <v>5</v>
      </c>
      <c r="F41" s="3">
        <f t="shared" si="21"/>
        <v>4.849660523763337E-3</v>
      </c>
      <c r="G41" s="2">
        <v>0.5</v>
      </c>
      <c r="H41" s="3">
        <f t="shared" si="22"/>
        <v>2.3957834211787255E-2</v>
      </c>
      <c r="I41" s="3">
        <f t="shared" si="23"/>
        <v>0.97604216578821279</v>
      </c>
      <c r="J41" s="5">
        <f t="shared" si="30"/>
        <v>90151.052259555334</v>
      </c>
      <c r="K41" s="5">
        <f t="shared" si="24"/>
        <v>2159.8239640525953</v>
      </c>
      <c r="L41" s="5">
        <f t="shared" si="25"/>
        <v>445355.70138764521</v>
      </c>
      <c r="M41" s="5">
        <f t="shared" si="16"/>
        <v>2339802.653172194</v>
      </c>
      <c r="N41" s="33">
        <f t="shared" si="26"/>
        <v>25.954246728431198</v>
      </c>
      <c r="O41" s="4"/>
      <c r="Q41" s="27" t="s">
        <v>58</v>
      </c>
      <c r="R41" s="29">
        <f t="shared" si="17"/>
        <v>90151.052259555334</v>
      </c>
      <c r="S41" s="29">
        <f t="shared" si="18"/>
        <v>445355.70138764521</v>
      </c>
      <c r="T41" s="35">
        <f t="shared" si="19"/>
        <v>25.954246728431198</v>
      </c>
      <c r="U41" s="42">
        <v>0.86473435856680392</v>
      </c>
      <c r="V41" s="43">
        <f t="shared" si="31"/>
        <v>0.13526564143319608</v>
      </c>
      <c r="W41" s="29">
        <f t="shared" si="27"/>
        <v>385114.37677351444</v>
      </c>
      <c r="X41" s="29">
        <f t="shared" si="20"/>
        <v>1772355.6503734887</v>
      </c>
      <c r="Y41" s="35">
        <f t="shared" si="28"/>
        <v>19.659844294115072</v>
      </c>
      <c r="Z41" s="36">
        <f t="shared" si="29"/>
        <v>6.294402434316126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57">
        <v>708</v>
      </c>
      <c r="E42" s="51">
        <v>4</v>
      </c>
      <c r="F42" s="3">
        <f t="shared" si="21"/>
        <v>5.6497175141242938E-3</v>
      </c>
      <c r="G42" s="2">
        <v>0.5</v>
      </c>
      <c r="H42" s="3">
        <f t="shared" si="22"/>
        <v>2.7855153203342618E-2</v>
      </c>
      <c r="I42" s="3">
        <f t="shared" si="23"/>
        <v>0.97214484679665736</v>
      </c>
      <c r="J42" s="5">
        <f t="shared" si="30"/>
        <v>87991.228295502748</v>
      </c>
      <c r="K42" s="5">
        <f t="shared" si="24"/>
        <v>2451.009144721525</v>
      </c>
      <c r="L42" s="5">
        <f t="shared" si="25"/>
        <v>433828.61861570994</v>
      </c>
      <c r="M42" s="5">
        <f t="shared" si="16"/>
        <v>1894446.951784549</v>
      </c>
      <c r="N42" s="33">
        <f t="shared" si="26"/>
        <v>21.529952342776589</v>
      </c>
      <c r="O42" s="4"/>
      <c r="Q42" s="27" t="s">
        <v>60</v>
      </c>
      <c r="R42" s="29">
        <f t="shared" si="17"/>
        <v>87991.228295502748</v>
      </c>
      <c r="S42" s="29">
        <f t="shared" si="18"/>
        <v>433828.61861570994</v>
      </c>
      <c r="T42" s="35">
        <f t="shared" si="19"/>
        <v>21.529952342776589</v>
      </c>
      <c r="U42" s="42">
        <v>0.81758889711164551</v>
      </c>
      <c r="V42" s="43">
        <f t="shared" si="31"/>
        <v>0.18241110288835449</v>
      </c>
      <c r="W42" s="29">
        <f t="shared" si="27"/>
        <v>354693.461829487</v>
      </c>
      <c r="X42" s="29">
        <f t="shared" si="20"/>
        <v>1387241.2735999741</v>
      </c>
      <c r="Y42" s="35">
        <f t="shared" si="28"/>
        <v>15.765676880213256</v>
      </c>
      <c r="Z42" s="36">
        <f t="shared" si="29"/>
        <v>5.764275462563333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57">
        <v>584</v>
      </c>
      <c r="E43" s="51">
        <v>13</v>
      </c>
      <c r="F43" s="3">
        <f t="shared" si="21"/>
        <v>2.2260273972602738E-2</v>
      </c>
      <c r="G43" s="2">
        <v>0.5</v>
      </c>
      <c r="H43" s="3">
        <f t="shared" si="22"/>
        <v>0.10543390105433902</v>
      </c>
      <c r="I43" s="3">
        <f t="shared" si="23"/>
        <v>0.89456609894566097</v>
      </c>
      <c r="J43" s="5">
        <f t="shared" si="30"/>
        <v>85540.219150781224</v>
      </c>
      <c r="K43" s="5">
        <f t="shared" si="24"/>
        <v>9018.8390021099422</v>
      </c>
      <c r="L43" s="5">
        <f t="shared" si="25"/>
        <v>405153.99824863125</v>
      </c>
      <c r="M43" s="5">
        <f t="shared" si="16"/>
        <v>1460618.3331688391</v>
      </c>
      <c r="N43" s="33">
        <f t="shared" si="26"/>
        <v>17.075223183543827</v>
      </c>
      <c r="O43" s="4"/>
      <c r="Q43" s="27" t="s">
        <v>62</v>
      </c>
      <c r="R43" s="29">
        <f t="shared" si="17"/>
        <v>85540.219150781224</v>
      </c>
      <c r="S43" s="29">
        <f t="shared" si="18"/>
        <v>405153.99824863125</v>
      </c>
      <c r="T43" s="35">
        <f t="shared" si="19"/>
        <v>17.075223183543827</v>
      </c>
      <c r="U43" s="42">
        <v>0.77888026534586052</v>
      </c>
      <c r="V43" s="43">
        <f t="shared" si="31"/>
        <v>0.22111973465413948</v>
      </c>
      <c r="W43" s="29">
        <f t="shared" si="27"/>
        <v>315566.45366183022</v>
      </c>
      <c r="X43" s="29">
        <f t="shared" si="20"/>
        <v>1032547.8117704871</v>
      </c>
      <c r="Y43" s="35">
        <f t="shared" si="28"/>
        <v>12.070904447303571</v>
      </c>
      <c r="Z43" s="36">
        <f t="shared" si="29"/>
        <v>5.0043187362402559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57">
        <v>432</v>
      </c>
      <c r="E44" s="51">
        <v>8</v>
      </c>
      <c r="F44" s="3">
        <f t="shared" si="21"/>
        <v>1.8518518518518517E-2</v>
      </c>
      <c r="G44" s="2">
        <v>0.5</v>
      </c>
      <c r="H44" s="3">
        <f t="shared" si="22"/>
        <v>8.8495575221238937E-2</v>
      </c>
      <c r="I44" s="3">
        <f t="shared" si="23"/>
        <v>0.91150442477876104</v>
      </c>
      <c r="J44" s="5">
        <f t="shared" si="30"/>
        <v>76521.380148671276</v>
      </c>
      <c r="K44" s="5">
        <f t="shared" si="24"/>
        <v>6771.8035529797589</v>
      </c>
      <c r="L44" s="5">
        <f t="shared" si="25"/>
        <v>365677.39186090697</v>
      </c>
      <c r="M44" s="5">
        <f t="shared" si="16"/>
        <v>1055464.334920208</v>
      </c>
      <c r="N44" s="33">
        <f t="shared" si="26"/>
        <v>13.793064537905295</v>
      </c>
      <c r="O44" s="4"/>
      <c r="Q44" s="27" t="s">
        <v>64</v>
      </c>
      <c r="R44" s="29">
        <f t="shared" si="17"/>
        <v>76521.380148671276</v>
      </c>
      <c r="S44" s="29">
        <f t="shared" si="18"/>
        <v>365677.39186090697</v>
      </c>
      <c r="T44" s="35">
        <f t="shared" si="19"/>
        <v>13.793064537905295</v>
      </c>
      <c r="U44" s="42">
        <v>0.71980976748499381</v>
      </c>
      <c r="V44" s="43">
        <f t="shared" si="31"/>
        <v>0.28019023251500619</v>
      </c>
      <c r="W44" s="29">
        <f t="shared" si="27"/>
        <v>263218.15840991843</v>
      </c>
      <c r="X44" s="29">
        <f t="shared" si="20"/>
        <v>716981.35810865695</v>
      </c>
      <c r="Y44" s="35">
        <f t="shared" si="28"/>
        <v>9.3696867034501157</v>
      </c>
      <c r="Z44" s="36">
        <f t="shared" si="29"/>
        <v>4.4233778344551791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57">
        <v>293</v>
      </c>
      <c r="E45" s="51">
        <v>14</v>
      </c>
      <c r="F45" s="3">
        <f t="shared" si="21"/>
        <v>4.778156996587031E-2</v>
      </c>
      <c r="G45" s="2">
        <v>0.5</v>
      </c>
      <c r="H45" s="3">
        <f t="shared" si="22"/>
        <v>0.21341463414634146</v>
      </c>
      <c r="I45" s="3">
        <f t="shared" si="23"/>
        <v>0.78658536585365857</v>
      </c>
      <c r="J45" s="5">
        <f t="shared" si="30"/>
        <v>69749.576595691513</v>
      </c>
      <c r="K45" s="5">
        <f t="shared" si="24"/>
        <v>14885.580371031725</v>
      </c>
      <c r="L45" s="5">
        <f t="shared" si="25"/>
        <v>311533.9320508783</v>
      </c>
      <c r="M45" s="5">
        <f t="shared" si="16"/>
        <v>689786.94305930089</v>
      </c>
      <c r="N45" s="33">
        <f t="shared" si="26"/>
        <v>9.8894785707116331</v>
      </c>
      <c r="O45" s="4"/>
      <c r="Q45" s="27" t="s">
        <v>66</v>
      </c>
      <c r="R45" s="29">
        <f t="shared" si="17"/>
        <v>69749.576595691513</v>
      </c>
      <c r="S45" s="29">
        <f t="shared" si="18"/>
        <v>311533.9320508783</v>
      </c>
      <c r="T45" s="35">
        <f t="shared" si="19"/>
        <v>9.8894785707116331</v>
      </c>
      <c r="U45" s="42">
        <v>0.68480776711742686</v>
      </c>
      <c r="V45" s="43">
        <f t="shared" si="31"/>
        <v>0.31519223288257314</v>
      </c>
      <c r="W45" s="29">
        <f t="shared" si="27"/>
        <v>213340.85638907415</v>
      </c>
      <c r="X45" s="29">
        <f t="shared" si="20"/>
        <v>453763.19969873852</v>
      </c>
      <c r="Y45" s="35">
        <f t="shared" si="28"/>
        <v>6.5056050781355976</v>
      </c>
      <c r="Z45" s="36">
        <f t="shared" si="29"/>
        <v>3.3838734925760354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57">
        <v>155</v>
      </c>
      <c r="E46" s="51">
        <v>19</v>
      </c>
      <c r="F46" s="3">
        <f t="shared" si="21"/>
        <v>0.12258064516129032</v>
      </c>
      <c r="G46" s="2">
        <v>0.5</v>
      </c>
      <c r="H46" s="3">
        <f t="shared" si="22"/>
        <v>0.46913580246913583</v>
      </c>
      <c r="I46" s="3">
        <f t="shared" si="23"/>
        <v>0.53086419753086411</v>
      </c>
      <c r="J46" s="5">
        <f t="shared" si="30"/>
        <v>54863.996224659793</v>
      </c>
      <c r="K46" s="5">
        <f t="shared" si="24"/>
        <v>25738.66489551941</v>
      </c>
      <c r="L46" s="5">
        <f t="shared" si="25"/>
        <v>209973.31888450042</v>
      </c>
      <c r="M46" s="5">
        <f>L46+M47</f>
        <v>378253.01100842259</v>
      </c>
      <c r="N46" s="33">
        <f t="shared" si="26"/>
        <v>6.8943758573388187</v>
      </c>
      <c r="O46" s="4"/>
      <c r="Q46" s="27" t="s">
        <v>68</v>
      </c>
      <c r="R46" s="29">
        <f t="shared" si="17"/>
        <v>54863.996224659793</v>
      </c>
      <c r="S46" s="29">
        <f t="shared" si="18"/>
        <v>209973.31888450042</v>
      </c>
      <c r="T46" s="35">
        <f t="shared" si="19"/>
        <v>6.8943758573388187</v>
      </c>
      <c r="U46" s="42">
        <v>0.65629805890441617</v>
      </c>
      <c r="V46" s="43">
        <f t="shared" si="31"/>
        <v>0.34370194109558383</v>
      </c>
      <c r="W46" s="29">
        <f t="shared" si="27"/>
        <v>137805.08160561562</v>
      </c>
      <c r="X46" s="29">
        <f>X47+W46</f>
        <v>240422.3433096644</v>
      </c>
      <c r="Y46" s="35">
        <f t="shared" si="28"/>
        <v>4.3821514992304085</v>
      </c>
      <c r="Z46" s="36">
        <f t="shared" si="29"/>
        <v>2.5122243581084103</v>
      </c>
    </row>
    <row r="47" spans="1:26" s="2" customFormat="1" ht="14.4" x14ac:dyDescent="0.3">
      <c r="A47" s="12">
        <v>19</v>
      </c>
      <c r="B47" s="13" t="s">
        <v>69</v>
      </c>
      <c r="C47" s="12"/>
      <c r="D47" s="58">
        <v>104</v>
      </c>
      <c r="E47" s="59">
        <v>18</v>
      </c>
      <c r="F47" s="17">
        <f t="shared" si="21"/>
        <v>0.17307692307692307</v>
      </c>
      <c r="G47" s="12"/>
      <c r="H47" s="17">
        <v>1</v>
      </c>
      <c r="I47" s="17">
        <f t="shared" si="23"/>
        <v>0</v>
      </c>
      <c r="J47" s="21">
        <f t="shared" si="30"/>
        <v>29125.331329140379</v>
      </c>
      <c r="K47" s="21">
        <f t="shared" si="24"/>
        <v>29125.331329140379</v>
      </c>
      <c r="L47" s="21">
        <f>K47/F47</f>
        <v>168279.6921239222</v>
      </c>
      <c r="M47" s="21">
        <f>L47</f>
        <v>168279.6921239222</v>
      </c>
      <c r="N47" s="34">
        <f t="shared" si="26"/>
        <v>5.7777777777777777</v>
      </c>
      <c r="O47" s="4"/>
      <c r="Q47" s="30" t="s">
        <v>69</v>
      </c>
      <c r="R47" s="31">
        <f t="shared" si="17"/>
        <v>29125.331329140379</v>
      </c>
      <c r="S47" s="31">
        <f t="shared" si="18"/>
        <v>168279.6921239222</v>
      </c>
      <c r="T47" s="38">
        <f t="shared" si="19"/>
        <v>5.7777777777777777</v>
      </c>
      <c r="U47" s="44">
        <v>0.6098018151143324</v>
      </c>
      <c r="V47" s="45">
        <f t="shared" si="31"/>
        <v>0.3901981848856676</v>
      </c>
      <c r="W47" s="31">
        <f t="shared" si="27"/>
        <v>102617.26170404878</v>
      </c>
      <c r="X47" s="31">
        <f>W47</f>
        <v>102617.26170404878</v>
      </c>
      <c r="Y47" s="38">
        <f t="shared" si="28"/>
        <v>3.5232993762161429</v>
      </c>
      <c r="Z47" s="37">
        <f t="shared" si="29"/>
        <v>2.2544784015616348</v>
      </c>
    </row>
    <row r="48" spans="1:26" s="2" customFormat="1" ht="13.2" x14ac:dyDescent="0.25">
      <c r="B48" s="2" t="s">
        <v>70</v>
      </c>
      <c r="D48" s="25">
        <f>SUM(D29:D47)</f>
        <v>12688</v>
      </c>
      <c r="E48" s="60">
        <f>SUM(E29:E47)</f>
        <v>101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176</v>
      </c>
      <c r="E54" s="49">
        <f>E4+E29</f>
        <v>1</v>
      </c>
      <c r="F54" s="3">
        <f>E54/D54</f>
        <v>5.681818181818182E-3</v>
      </c>
      <c r="G54" s="2">
        <v>0.3</v>
      </c>
      <c r="H54" s="18">
        <f>C54*F54/(1+(1-G54)*C54*F54)</f>
        <v>5.6593095642331641E-3</v>
      </c>
      <c r="I54" s="18">
        <f>1-H54</f>
        <v>0.99434069043576678</v>
      </c>
      <c r="J54" s="19">
        <v>100000</v>
      </c>
      <c r="K54" s="20">
        <f>J54*H54</f>
        <v>565.93095642331639</v>
      </c>
      <c r="L54" s="20">
        <f>C54*(J55+G54*K54)</f>
        <v>99603.848330503664</v>
      </c>
      <c r="M54" s="5">
        <f t="shared" ref="M54:M70" si="32">L54+M55</f>
        <v>7242535.803958267</v>
      </c>
      <c r="N54" s="32">
        <f>M54/J54</f>
        <v>72.425358039582676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99603.848330503664</v>
      </c>
      <c r="T54" s="35">
        <f t="shared" ref="T54:T72" si="35">N54</f>
        <v>72.425358039582676</v>
      </c>
      <c r="U54" s="42">
        <v>0.96170886472285344</v>
      </c>
      <c r="V54" s="43">
        <f>1-U54</f>
        <v>3.829113527714656E-2</v>
      </c>
      <c r="W54" s="29">
        <f>S54*U54</f>
        <v>95789.903899955956</v>
      </c>
      <c r="X54" s="29">
        <f t="shared" ref="X54:X70" si="36">X55+W54</f>
        <v>6475538.5038187895</v>
      </c>
      <c r="Y54" s="40">
        <f>X54/R54</f>
        <v>64.755385038187896</v>
      </c>
      <c r="Z54" s="36">
        <f>T54-Y54</f>
        <v>7.66997300139478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846</v>
      </c>
      <c r="E55" s="49">
        <f t="shared" si="37"/>
        <v>1</v>
      </c>
      <c r="F55" s="3">
        <f t="shared" ref="F55:F72" si="38">E55/D55</f>
        <v>1.1820330969267139E-3</v>
      </c>
      <c r="G55" s="2">
        <v>0.4</v>
      </c>
      <c r="H55" s="3">
        <f t="shared" ref="H55:H71" si="39">C55*F55/(1+(1-G55)*C55*F55)</f>
        <v>4.7147571900047142E-3</v>
      </c>
      <c r="I55" s="3">
        <f t="shared" ref="I55:I72" si="40">1-H55</f>
        <v>0.99528524280999531</v>
      </c>
      <c r="J55" s="5">
        <f>I54*J54</f>
        <v>99434.069043576674</v>
      </c>
      <c r="K55" s="5">
        <f t="shared" ref="K55:K72" si="41">J55*H55</f>
        <v>468.80749195462829</v>
      </c>
      <c r="L55" s="5">
        <f t="shared" ref="L55:L71" si="42">C55*(J56+G55*K55)</f>
        <v>396611.1381936156</v>
      </c>
      <c r="M55" s="5">
        <f t="shared" si="32"/>
        <v>7142931.9556277636</v>
      </c>
      <c r="N55" s="33">
        <f t="shared" ref="N55:N72" si="43">M55/J55</f>
        <v>71.835860931099944</v>
      </c>
      <c r="O55" s="4"/>
      <c r="Q55" s="27" t="s">
        <v>36</v>
      </c>
      <c r="R55" s="29">
        <f t="shared" si="33"/>
        <v>99434.069043576674</v>
      </c>
      <c r="S55" s="29">
        <f t="shared" si="34"/>
        <v>396611.1381936156</v>
      </c>
      <c r="T55" s="35">
        <f t="shared" si="35"/>
        <v>71.835860931099944</v>
      </c>
      <c r="U55" s="42">
        <v>0.96170886472285344</v>
      </c>
      <c r="V55" s="43">
        <f>1-U55</f>
        <v>3.829113527714656E-2</v>
      </c>
      <c r="W55" s="29">
        <f t="shared" ref="W55:W72" si="44">S55*U55</f>
        <v>381424.44744862081</v>
      </c>
      <c r="X55" s="29">
        <f t="shared" si="36"/>
        <v>6379748.5999188339</v>
      </c>
      <c r="Y55" s="35">
        <f t="shared" ref="Y55:Y72" si="45">X55/R55</f>
        <v>64.160590643463749</v>
      </c>
      <c r="Z55" s="36">
        <f t="shared" ref="Z55:Z72" si="46">T55-Y55</f>
        <v>7.6752702876361951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1359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98965.261551622054</v>
      </c>
      <c r="K56" s="5">
        <f t="shared" si="41"/>
        <v>0</v>
      </c>
      <c r="L56" s="5">
        <f t="shared" si="42"/>
        <v>494826.30775811028</v>
      </c>
      <c r="M56" s="5">
        <f t="shared" si="32"/>
        <v>6746320.8174341479</v>
      </c>
      <c r="N56" s="33">
        <f t="shared" si="43"/>
        <v>68.168574625704863</v>
      </c>
      <c r="O56" s="4"/>
      <c r="Q56" s="27" t="s">
        <v>38</v>
      </c>
      <c r="R56" s="29">
        <f t="shared" si="33"/>
        <v>98965.261551622054</v>
      </c>
      <c r="S56" s="29">
        <f t="shared" si="34"/>
        <v>494826.30775811028</v>
      </c>
      <c r="T56" s="35">
        <f t="shared" si="35"/>
        <v>68.168574625704863</v>
      </c>
      <c r="U56" s="42">
        <v>0.96170886472285344</v>
      </c>
      <c r="V56" s="43">
        <f>1-U56</f>
        <v>3.829113527714656E-2</v>
      </c>
      <c r="W56" s="29">
        <f t="shared" si="44"/>
        <v>475878.84666905354</v>
      </c>
      <c r="X56" s="29">
        <f t="shared" si="36"/>
        <v>5998324.1524702134</v>
      </c>
      <c r="Y56" s="35">
        <f t="shared" si="45"/>
        <v>60.610400643880276</v>
      </c>
      <c r="Z56" s="36">
        <f t="shared" si="46"/>
        <v>7.5581739818245879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1503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98965.261551622054</v>
      </c>
      <c r="K57" s="5">
        <f t="shared" si="41"/>
        <v>0</v>
      </c>
      <c r="L57" s="5">
        <f t="shared" si="42"/>
        <v>494826.30775811028</v>
      </c>
      <c r="M57" s="5">
        <f t="shared" si="32"/>
        <v>6251494.5096760374</v>
      </c>
      <c r="N57" s="33">
        <f t="shared" si="43"/>
        <v>63.168574625704856</v>
      </c>
      <c r="O57" s="4"/>
      <c r="Q57" s="27" t="s">
        <v>40</v>
      </c>
      <c r="R57" s="29">
        <f t="shared" si="33"/>
        <v>98965.261551622054</v>
      </c>
      <c r="S57" s="29">
        <f t="shared" si="34"/>
        <v>494826.30775811028</v>
      </c>
      <c r="T57" s="35">
        <f t="shared" si="35"/>
        <v>63.168574625704856</v>
      </c>
      <c r="U57" s="42">
        <v>0.96170886472285344</v>
      </c>
      <c r="V57" s="43">
        <f>1-U57</f>
        <v>3.829113527714656E-2</v>
      </c>
      <c r="W57" s="29">
        <f t="shared" si="44"/>
        <v>475878.84666905354</v>
      </c>
      <c r="X57" s="29">
        <f t="shared" si="36"/>
        <v>5522445.3058011597</v>
      </c>
      <c r="Y57" s="35">
        <f t="shared" si="45"/>
        <v>55.801856320266012</v>
      </c>
      <c r="Z57" s="36">
        <f t="shared" si="46"/>
        <v>7.3667183054388445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1592</v>
      </c>
      <c r="E58" s="49">
        <f t="shared" si="37"/>
        <v>2</v>
      </c>
      <c r="F58" s="3">
        <f t="shared" si="38"/>
        <v>1.2562814070351759E-3</v>
      </c>
      <c r="G58" s="2">
        <v>0.5</v>
      </c>
      <c r="H58" s="3">
        <f t="shared" si="39"/>
        <v>6.261740763932374E-3</v>
      </c>
      <c r="I58" s="3">
        <f t="shared" si="40"/>
        <v>0.99373825923606762</v>
      </c>
      <c r="J58" s="5">
        <f t="shared" si="47"/>
        <v>98965.261551622054</v>
      </c>
      <c r="K58" s="5">
        <f t="shared" si="41"/>
        <v>619.69481247102112</v>
      </c>
      <c r="L58" s="5">
        <f t="shared" si="42"/>
        <v>493277.07072693272</v>
      </c>
      <c r="M58" s="5">
        <f t="shared" si="32"/>
        <v>5756668.2019179268</v>
      </c>
      <c r="N58" s="33">
        <f t="shared" si="43"/>
        <v>58.168574625704856</v>
      </c>
      <c r="O58" s="4"/>
      <c r="Q58" s="27" t="s">
        <v>42</v>
      </c>
      <c r="R58" s="29">
        <f t="shared" si="33"/>
        <v>98965.261551622054</v>
      </c>
      <c r="S58" s="29">
        <f t="shared" si="34"/>
        <v>493277.07072693272</v>
      </c>
      <c r="T58" s="35">
        <f t="shared" si="35"/>
        <v>58.168574625704856</v>
      </c>
      <c r="U58" s="42">
        <v>0.96170886472285344</v>
      </c>
      <c r="V58" s="43">
        <f>1-U58</f>
        <v>3.829113527714656E-2</v>
      </c>
      <c r="W58" s="29">
        <f t="shared" si="44"/>
        <v>474388.93168261315</v>
      </c>
      <c r="X58" s="29">
        <f t="shared" si="36"/>
        <v>5046566.459132106</v>
      </c>
      <c r="Y58" s="35">
        <f t="shared" si="45"/>
        <v>50.993311996651741</v>
      </c>
      <c r="Z58" s="36">
        <f t="shared" si="46"/>
        <v>7.1752626290531154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1552</v>
      </c>
      <c r="E59" s="49">
        <f t="shared" si="37"/>
        <v>5</v>
      </c>
      <c r="F59" s="3">
        <f t="shared" si="38"/>
        <v>3.2216494845360823E-3</v>
      </c>
      <c r="G59" s="2">
        <v>0.5</v>
      </c>
      <c r="H59" s="3">
        <f t="shared" si="39"/>
        <v>1.5979546180888461E-2</v>
      </c>
      <c r="I59" s="3">
        <f t="shared" si="40"/>
        <v>0.98402045381911152</v>
      </c>
      <c r="J59" s="5">
        <f t="shared" si="47"/>
        <v>98345.566739151036</v>
      </c>
      <c r="K59" s="5">
        <f t="shared" si="41"/>
        <v>1571.5175253939121</v>
      </c>
      <c r="L59" s="5">
        <f t="shared" si="42"/>
        <v>487799.03988227044</v>
      </c>
      <c r="M59" s="5">
        <f t="shared" si="32"/>
        <v>5263391.1311909938</v>
      </c>
      <c r="N59" s="33">
        <f t="shared" si="43"/>
        <v>53.519353293793728</v>
      </c>
      <c r="O59" s="4"/>
      <c r="Q59" s="27" t="s">
        <v>44</v>
      </c>
      <c r="R59" s="29">
        <f t="shared" si="33"/>
        <v>98345.566739151036</v>
      </c>
      <c r="S59" s="29">
        <f t="shared" si="34"/>
        <v>487799.03988227044</v>
      </c>
      <c r="T59" s="35">
        <f t="shared" si="35"/>
        <v>53.519353293793728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469795.20126657601</v>
      </c>
      <c r="X59" s="29">
        <f t="shared" si="36"/>
        <v>4572177.5274494933</v>
      </c>
      <c r="Y59" s="35">
        <f t="shared" si="45"/>
        <v>46.490936796130384</v>
      </c>
      <c r="Z59" s="36">
        <f t="shared" si="46"/>
        <v>7.0284164976633434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2015</v>
      </c>
      <c r="E60" s="49">
        <f t="shared" si="37"/>
        <v>5</v>
      </c>
      <c r="F60" s="3">
        <f t="shared" si="38"/>
        <v>2.4813895781637717E-3</v>
      </c>
      <c r="G60" s="2">
        <v>0.5</v>
      </c>
      <c r="H60" s="3">
        <f t="shared" si="39"/>
        <v>1.2330456226880395E-2</v>
      </c>
      <c r="I60" s="3">
        <f t="shared" si="40"/>
        <v>0.98766954377311955</v>
      </c>
      <c r="J60" s="5">
        <f t="shared" si="47"/>
        <v>96774.049213757127</v>
      </c>
      <c r="K60" s="5">
        <f t="shared" si="41"/>
        <v>1193.2681777282014</v>
      </c>
      <c r="L60" s="5">
        <f t="shared" si="42"/>
        <v>480887.07562446507</v>
      </c>
      <c r="M60" s="5">
        <f t="shared" si="32"/>
        <v>4775592.0913087232</v>
      </c>
      <c r="N60" s="33">
        <f t="shared" si="43"/>
        <v>49.347858543774137</v>
      </c>
      <c r="O60" s="4"/>
      <c r="Q60" s="27" t="s">
        <v>46</v>
      </c>
      <c r="R60" s="29">
        <f t="shared" si="33"/>
        <v>96774.049213757127</v>
      </c>
      <c r="S60" s="29">
        <f t="shared" si="34"/>
        <v>480887.07562446507</v>
      </c>
      <c r="T60" s="35">
        <f t="shared" si="35"/>
        <v>49.347858543774137</v>
      </c>
      <c r="U60" s="42">
        <v>0.95736753435116873</v>
      </c>
      <c r="V60" s="43">
        <f t="shared" si="48"/>
        <v>4.2632465648831275E-2</v>
      </c>
      <c r="W60" s="29">
        <f t="shared" si="44"/>
        <v>460385.67389193812</v>
      </c>
      <c r="X60" s="29">
        <f t="shared" si="36"/>
        <v>4102382.3261829177</v>
      </c>
      <c r="Y60" s="35">
        <f t="shared" si="45"/>
        <v>42.391347262130836</v>
      </c>
      <c r="Z60" s="36">
        <f t="shared" si="46"/>
        <v>6.9565112816433015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1908</v>
      </c>
      <c r="E61" s="49">
        <f t="shared" si="37"/>
        <v>5</v>
      </c>
      <c r="F61" s="3">
        <f t="shared" si="38"/>
        <v>2.6205450733752622E-3</v>
      </c>
      <c r="G61" s="2">
        <v>0.5</v>
      </c>
      <c r="H61" s="3">
        <f t="shared" si="39"/>
        <v>1.3017443374121324E-2</v>
      </c>
      <c r="I61" s="3">
        <f t="shared" si="40"/>
        <v>0.98698255662587864</v>
      </c>
      <c r="J61" s="5">
        <f t="shared" si="47"/>
        <v>95580.781036028915</v>
      </c>
      <c r="K61" s="5">
        <f t="shared" si="41"/>
        <v>1244.2174047907956</v>
      </c>
      <c r="L61" s="5">
        <f t="shared" si="42"/>
        <v>474793.36166816758</v>
      </c>
      <c r="M61" s="5">
        <f t="shared" si="32"/>
        <v>4294705.0156842582</v>
      </c>
      <c r="N61" s="33">
        <f t="shared" si="43"/>
        <v>44.932725691636492</v>
      </c>
      <c r="O61" s="4"/>
      <c r="Q61" s="27" t="s">
        <v>48</v>
      </c>
      <c r="R61" s="29">
        <f t="shared" si="33"/>
        <v>95580.781036028915</v>
      </c>
      <c r="S61" s="29">
        <f t="shared" si="34"/>
        <v>474793.36166816758</v>
      </c>
      <c r="T61" s="35">
        <f t="shared" si="35"/>
        <v>44.932725691636492</v>
      </c>
      <c r="U61" s="42">
        <v>0.95681081085376496</v>
      </c>
      <c r="V61" s="43">
        <f t="shared" si="48"/>
        <v>4.3189189146235041E-2</v>
      </c>
      <c r="W61" s="29">
        <f t="shared" si="44"/>
        <v>454287.42136570433</v>
      </c>
      <c r="X61" s="29">
        <f t="shared" si="36"/>
        <v>3641996.6522909794</v>
      </c>
      <c r="Y61" s="35">
        <f t="shared" si="45"/>
        <v>38.103859508305739</v>
      </c>
      <c r="Z61" s="36">
        <f t="shared" si="46"/>
        <v>6.8288661833307529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1772</v>
      </c>
      <c r="E62" s="49">
        <f t="shared" si="37"/>
        <v>5</v>
      </c>
      <c r="F62" s="3">
        <f t="shared" si="38"/>
        <v>2.8216704288939053E-3</v>
      </c>
      <c r="G62" s="2">
        <v>0.5</v>
      </c>
      <c r="H62" s="3">
        <f t="shared" si="39"/>
        <v>1.4009526478005045E-2</v>
      </c>
      <c r="I62" s="3">
        <f t="shared" si="40"/>
        <v>0.98599047352199498</v>
      </c>
      <c r="J62" s="5">
        <f t="shared" si="47"/>
        <v>94336.56363123811</v>
      </c>
      <c r="K62" s="5">
        <f t="shared" si="41"/>
        <v>1321.610586035838</v>
      </c>
      <c r="L62" s="5">
        <f t="shared" si="42"/>
        <v>468378.79169110098</v>
      </c>
      <c r="M62" s="5">
        <f t="shared" si="32"/>
        <v>3819911.6540160906</v>
      </c>
      <c r="N62" s="33">
        <f t="shared" si="43"/>
        <v>40.492376518484768</v>
      </c>
      <c r="O62" s="4"/>
      <c r="Q62" s="27" t="s">
        <v>50</v>
      </c>
      <c r="R62" s="29">
        <f t="shared" si="33"/>
        <v>94336.56363123811</v>
      </c>
      <c r="S62" s="29">
        <f t="shared" si="34"/>
        <v>468378.79169110098</v>
      </c>
      <c r="T62" s="35">
        <f t="shared" si="35"/>
        <v>40.492376518484768</v>
      </c>
      <c r="U62" s="42">
        <v>0.94800928093814252</v>
      </c>
      <c r="V62" s="43">
        <f t="shared" si="48"/>
        <v>5.1990719061857482E-2</v>
      </c>
      <c r="W62" s="29">
        <f t="shared" si="44"/>
        <v>444027.44151775667</v>
      </c>
      <c r="X62" s="29">
        <f t="shared" si="36"/>
        <v>3187709.230925275</v>
      </c>
      <c r="Y62" s="35">
        <f t="shared" si="45"/>
        <v>33.790813532132027</v>
      </c>
      <c r="Z62" s="36">
        <f t="shared" si="46"/>
        <v>6.7015629863527408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1937</v>
      </c>
      <c r="E63" s="49">
        <f t="shared" si="37"/>
        <v>11</v>
      </c>
      <c r="F63" s="3">
        <f t="shared" si="38"/>
        <v>5.6788848735157462E-3</v>
      </c>
      <c r="G63" s="2">
        <v>0.5</v>
      </c>
      <c r="H63" s="3">
        <f t="shared" si="39"/>
        <v>2.7996945787732246E-2</v>
      </c>
      <c r="I63" s="3">
        <f t="shared" si="40"/>
        <v>0.97200305421226774</v>
      </c>
      <c r="J63" s="5">
        <f t="shared" si="47"/>
        <v>93014.953045202274</v>
      </c>
      <c r="K63" s="5">
        <f t="shared" si="41"/>
        <v>2604.1345978549884</v>
      </c>
      <c r="L63" s="5">
        <f t="shared" si="42"/>
        <v>458564.42873137386</v>
      </c>
      <c r="M63" s="5">
        <f t="shared" si="32"/>
        <v>3351532.8623249894</v>
      </c>
      <c r="N63" s="33">
        <f t="shared" si="43"/>
        <v>36.032194314996346</v>
      </c>
      <c r="O63" s="4"/>
      <c r="Q63" s="27" t="s">
        <v>52</v>
      </c>
      <c r="R63" s="29">
        <f t="shared" si="33"/>
        <v>93014.953045202274</v>
      </c>
      <c r="S63" s="29">
        <f t="shared" si="34"/>
        <v>458564.42873137386</v>
      </c>
      <c r="T63" s="35">
        <f t="shared" si="35"/>
        <v>36.032194314996346</v>
      </c>
      <c r="U63" s="42">
        <v>0.94216194080535964</v>
      </c>
      <c r="V63" s="43">
        <f t="shared" si="48"/>
        <v>5.7838059194640357E-2</v>
      </c>
      <c r="W63" s="29">
        <f t="shared" si="44"/>
        <v>432041.95215785224</v>
      </c>
      <c r="X63" s="29">
        <f t="shared" si="36"/>
        <v>2743681.7894075182</v>
      </c>
      <c r="Y63" s="35">
        <f t="shared" si="45"/>
        <v>29.49721200282902</v>
      </c>
      <c r="Z63" s="36">
        <f t="shared" si="46"/>
        <v>6.5349823121673261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2192</v>
      </c>
      <c r="E64" s="49">
        <f t="shared" si="37"/>
        <v>15</v>
      </c>
      <c r="F64" s="3">
        <f t="shared" si="38"/>
        <v>6.8430656934306573E-3</v>
      </c>
      <c r="G64" s="2">
        <v>0.5</v>
      </c>
      <c r="H64" s="3">
        <f t="shared" si="39"/>
        <v>3.3639829558196908E-2</v>
      </c>
      <c r="I64" s="3">
        <f t="shared" si="40"/>
        <v>0.96636017044180311</v>
      </c>
      <c r="J64" s="5">
        <f t="shared" si="47"/>
        <v>90410.818447347279</v>
      </c>
      <c r="K64" s="5">
        <f t="shared" si="41"/>
        <v>3041.4045227858473</v>
      </c>
      <c r="L64" s="5">
        <f t="shared" si="42"/>
        <v>444450.58092977182</v>
      </c>
      <c r="M64" s="5">
        <f t="shared" si="32"/>
        <v>2892968.4335936154</v>
      </c>
      <c r="N64" s="33">
        <f t="shared" si="43"/>
        <v>31.998033899874482</v>
      </c>
      <c r="O64" s="4"/>
      <c r="Q64" s="27" t="s">
        <v>54</v>
      </c>
      <c r="R64" s="29">
        <f t="shared" si="33"/>
        <v>90410.818447347279</v>
      </c>
      <c r="S64" s="29">
        <f t="shared" si="34"/>
        <v>444450.58092977182</v>
      </c>
      <c r="T64" s="35">
        <f t="shared" si="35"/>
        <v>31.998033899874482</v>
      </c>
      <c r="U64" s="42">
        <v>0.92489605986448908</v>
      </c>
      <c r="V64" s="43">
        <f t="shared" si="48"/>
        <v>7.5103940135510916E-2</v>
      </c>
      <c r="W64" s="29">
        <f t="shared" si="44"/>
        <v>411070.59110642917</v>
      </c>
      <c r="X64" s="29">
        <f t="shared" si="36"/>
        <v>2311639.837249666</v>
      </c>
      <c r="Y64" s="35">
        <f t="shared" si="45"/>
        <v>25.568177314929407</v>
      </c>
      <c r="Z64" s="36">
        <f t="shared" si="46"/>
        <v>6.4298565849450746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2248</v>
      </c>
      <c r="E65" s="49">
        <f t="shared" si="37"/>
        <v>18</v>
      </c>
      <c r="F65" s="3">
        <f t="shared" si="38"/>
        <v>8.0071174377224202E-3</v>
      </c>
      <c r="G65" s="2">
        <v>0.5</v>
      </c>
      <c r="H65" s="3">
        <f t="shared" si="39"/>
        <v>3.9249890972525084E-2</v>
      </c>
      <c r="I65" s="3">
        <f t="shared" si="40"/>
        <v>0.96075010902747493</v>
      </c>
      <c r="J65" s="5">
        <f t="shared" si="47"/>
        <v>87369.413924561435</v>
      </c>
      <c r="K65" s="5">
        <f t="shared" si="41"/>
        <v>3429.2399708724511</v>
      </c>
      <c r="L65" s="5">
        <f t="shared" si="42"/>
        <v>428273.969695626</v>
      </c>
      <c r="M65" s="5">
        <f t="shared" si="32"/>
        <v>2448517.8526638434</v>
      </c>
      <c r="N65" s="33">
        <f t="shared" si="43"/>
        <v>28.024885857400857</v>
      </c>
      <c r="O65" s="4"/>
      <c r="Q65" s="27" t="s">
        <v>56</v>
      </c>
      <c r="R65" s="29">
        <f t="shared" si="33"/>
        <v>87369.413924561435</v>
      </c>
      <c r="S65" s="29">
        <f t="shared" si="34"/>
        <v>428273.969695626</v>
      </c>
      <c r="T65" s="35">
        <f t="shared" si="35"/>
        <v>28.024885857400857</v>
      </c>
      <c r="U65" s="42">
        <v>0.89970667843387275</v>
      </c>
      <c r="V65" s="43">
        <f t="shared" si="48"/>
        <v>0.10029332156612725</v>
      </c>
      <c r="W65" s="29">
        <f t="shared" si="44"/>
        <v>385320.95073454076</v>
      </c>
      <c r="X65" s="29">
        <f t="shared" si="36"/>
        <v>1900569.2461432368</v>
      </c>
      <c r="Y65" s="35">
        <f t="shared" si="45"/>
        <v>21.753256211427392</v>
      </c>
      <c r="Z65" s="36">
        <f t="shared" si="46"/>
        <v>6.2716296459734657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2024</v>
      </c>
      <c r="E66" s="49">
        <f t="shared" si="37"/>
        <v>17</v>
      </c>
      <c r="F66" s="3">
        <f t="shared" si="38"/>
        <v>8.399209486166008E-3</v>
      </c>
      <c r="G66" s="2">
        <v>0.5</v>
      </c>
      <c r="H66" s="3">
        <f t="shared" si="39"/>
        <v>4.1132349383014757E-2</v>
      </c>
      <c r="I66" s="3">
        <f t="shared" si="40"/>
        <v>0.9588676506169852</v>
      </c>
      <c r="J66" s="5">
        <f t="shared" si="47"/>
        <v>83940.17395368898</v>
      </c>
      <c r="K66" s="5">
        <f t="shared" si="41"/>
        <v>3452.6565623341703</v>
      </c>
      <c r="L66" s="5">
        <f t="shared" si="42"/>
        <v>411069.2283626094</v>
      </c>
      <c r="M66" s="5">
        <f t="shared" si="32"/>
        <v>2020243.8829682176</v>
      </c>
      <c r="N66" s="33">
        <f t="shared" si="43"/>
        <v>24.067663763513472</v>
      </c>
      <c r="O66" s="4"/>
      <c r="Q66" s="27" t="s">
        <v>58</v>
      </c>
      <c r="R66" s="29">
        <f t="shared" si="33"/>
        <v>83940.17395368898</v>
      </c>
      <c r="S66" s="29">
        <f t="shared" si="34"/>
        <v>411069.2283626094</v>
      </c>
      <c r="T66" s="35">
        <f t="shared" si="35"/>
        <v>24.067663763513472</v>
      </c>
      <c r="U66" s="42">
        <v>0.86438699185239576</v>
      </c>
      <c r="V66" s="43">
        <f t="shared" si="48"/>
        <v>0.13561300814760424</v>
      </c>
      <c r="W66" s="29">
        <f t="shared" si="44"/>
        <v>355322.89374744147</v>
      </c>
      <c r="X66" s="29">
        <f t="shared" si="36"/>
        <v>1515248.2954086959</v>
      </c>
      <c r="Y66" s="35">
        <f t="shared" si="45"/>
        <v>18.051526748618375</v>
      </c>
      <c r="Z66" s="36">
        <f t="shared" si="46"/>
        <v>6.0161370148950972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1406</v>
      </c>
      <c r="E67" s="49">
        <f t="shared" si="37"/>
        <v>14</v>
      </c>
      <c r="F67" s="3">
        <f t="shared" si="38"/>
        <v>9.9573257467994308E-3</v>
      </c>
      <c r="G67" s="2">
        <v>0.5</v>
      </c>
      <c r="H67" s="3">
        <f t="shared" si="39"/>
        <v>4.8577376821651634E-2</v>
      </c>
      <c r="I67" s="3">
        <f t="shared" si="40"/>
        <v>0.95142262317834836</v>
      </c>
      <c r="J67" s="5">
        <f t="shared" si="47"/>
        <v>80487.517391354806</v>
      </c>
      <c r="K67" s="5">
        <f t="shared" si="41"/>
        <v>3909.8724617590819</v>
      </c>
      <c r="L67" s="5">
        <f t="shared" si="42"/>
        <v>392662.90580237634</v>
      </c>
      <c r="M67" s="5">
        <f t="shared" si="32"/>
        <v>1609174.6546056082</v>
      </c>
      <c r="N67" s="33">
        <f t="shared" si="43"/>
        <v>19.992847422306632</v>
      </c>
      <c r="O67" s="4"/>
      <c r="Q67" s="27" t="s">
        <v>60</v>
      </c>
      <c r="R67" s="29">
        <f t="shared" si="33"/>
        <v>80487.517391354806</v>
      </c>
      <c r="S67" s="29">
        <f t="shared" si="34"/>
        <v>392662.90580237634</v>
      </c>
      <c r="T67" s="35">
        <f t="shared" si="35"/>
        <v>19.992847422306632</v>
      </c>
      <c r="U67" s="42">
        <v>0.82345390469096191</v>
      </c>
      <c r="V67" s="43">
        <f t="shared" si="48"/>
        <v>0.17654609530903809</v>
      </c>
      <c r="W67" s="29">
        <f t="shared" si="44"/>
        <v>323339.80301026616</v>
      </c>
      <c r="X67" s="29">
        <f t="shared" si="36"/>
        <v>1159925.4016612545</v>
      </c>
      <c r="Y67" s="35">
        <f t="shared" si="45"/>
        <v>14.411245858427266</v>
      </c>
      <c r="Z67" s="36">
        <f t="shared" si="46"/>
        <v>5.5816015638793655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1107</v>
      </c>
      <c r="E68" s="49">
        <f t="shared" si="37"/>
        <v>33</v>
      </c>
      <c r="F68" s="3">
        <f t="shared" si="38"/>
        <v>2.9810298102981029E-2</v>
      </c>
      <c r="G68" s="2">
        <v>0.5</v>
      </c>
      <c r="H68" s="3">
        <f t="shared" si="39"/>
        <v>0.13871374527112232</v>
      </c>
      <c r="I68" s="3">
        <f t="shared" si="40"/>
        <v>0.86128625472887765</v>
      </c>
      <c r="J68" s="5">
        <f t="shared" si="47"/>
        <v>76577.644929595728</v>
      </c>
      <c r="K68" s="5">
        <f t="shared" si="41"/>
        <v>10622.371932226393</v>
      </c>
      <c r="L68" s="5">
        <f t="shared" si="42"/>
        <v>356332.29481741262</v>
      </c>
      <c r="M68" s="5">
        <f t="shared" si="32"/>
        <v>1216511.7488032319</v>
      </c>
      <c r="N68" s="33">
        <f t="shared" si="43"/>
        <v>15.885990616735125</v>
      </c>
      <c r="O68" s="4"/>
      <c r="Q68" s="27" t="s">
        <v>62</v>
      </c>
      <c r="R68" s="29">
        <f t="shared" si="33"/>
        <v>76577.644929595728</v>
      </c>
      <c r="S68" s="29">
        <f t="shared" si="34"/>
        <v>356332.29481741262</v>
      </c>
      <c r="T68" s="35">
        <f t="shared" si="35"/>
        <v>15.885990616735125</v>
      </c>
      <c r="U68" s="42">
        <v>0.7557222850963411</v>
      </c>
      <c r="V68" s="43">
        <f t="shared" si="48"/>
        <v>0.2442777149036589</v>
      </c>
      <c r="W68" s="29">
        <f t="shared" si="44"/>
        <v>269288.25609303819</v>
      </c>
      <c r="X68" s="29">
        <f t="shared" si="36"/>
        <v>836585.59865098842</v>
      </c>
      <c r="Y68" s="35">
        <f t="shared" si="45"/>
        <v>10.924671285205127</v>
      </c>
      <c r="Z68" s="36">
        <f t="shared" si="46"/>
        <v>4.9613193315299977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804</v>
      </c>
      <c r="E69" s="49">
        <f t="shared" si="37"/>
        <v>21</v>
      </c>
      <c r="F69" s="3">
        <f t="shared" si="38"/>
        <v>2.6119402985074626E-2</v>
      </c>
      <c r="G69" s="2">
        <v>0.5</v>
      </c>
      <c r="H69" s="3">
        <f t="shared" si="39"/>
        <v>0.12259194395796846</v>
      </c>
      <c r="I69" s="3">
        <f t="shared" si="40"/>
        <v>0.87740805604203154</v>
      </c>
      <c r="J69" s="5">
        <f t="shared" si="47"/>
        <v>65955.272997369335</v>
      </c>
      <c r="K69" s="5">
        <f t="shared" si="41"/>
        <v>8085.5851310260123</v>
      </c>
      <c r="L69" s="5">
        <f t="shared" si="42"/>
        <v>309562.40215928166</v>
      </c>
      <c r="M69" s="5">
        <f t="shared" si="32"/>
        <v>860179.45398581936</v>
      </c>
      <c r="N69" s="33">
        <f t="shared" si="43"/>
        <v>13.041860262182951</v>
      </c>
      <c r="O69" s="4"/>
      <c r="Q69" s="27" t="s">
        <v>64</v>
      </c>
      <c r="R69" s="29">
        <f t="shared" si="33"/>
        <v>65955.272997369335</v>
      </c>
      <c r="S69" s="29">
        <f t="shared" si="34"/>
        <v>309562.40215928166</v>
      </c>
      <c r="T69" s="35">
        <f t="shared" si="35"/>
        <v>13.041860262182951</v>
      </c>
      <c r="U69" s="42">
        <v>0.69850988448397933</v>
      </c>
      <c r="V69" s="43">
        <f t="shared" si="48"/>
        <v>0.30149011551602067</v>
      </c>
      <c r="W69" s="29">
        <f t="shared" si="44"/>
        <v>216232.39777286298</v>
      </c>
      <c r="X69" s="29">
        <f t="shared" si="36"/>
        <v>567297.34255795018</v>
      </c>
      <c r="Y69" s="35">
        <f t="shared" si="45"/>
        <v>8.6012431876459239</v>
      </c>
      <c r="Z69" s="36">
        <f t="shared" si="46"/>
        <v>4.4406170745370268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500</v>
      </c>
      <c r="E70" s="49">
        <f t="shared" si="37"/>
        <v>29</v>
      </c>
      <c r="F70" s="3">
        <f t="shared" si="38"/>
        <v>5.8000000000000003E-2</v>
      </c>
      <c r="G70" s="2">
        <v>0.5</v>
      </c>
      <c r="H70" s="3">
        <f t="shared" si="39"/>
        <v>0.25327510917030571</v>
      </c>
      <c r="I70" s="3">
        <f t="shared" si="40"/>
        <v>0.74672489082969429</v>
      </c>
      <c r="J70" s="5">
        <f t="shared" si="47"/>
        <v>57869.687866343324</v>
      </c>
      <c r="K70" s="5">
        <f t="shared" si="41"/>
        <v>14656.951511999621</v>
      </c>
      <c r="L70" s="5">
        <f t="shared" si="42"/>
        <v>252706.06055171756</v>
      </c>
      <c r="M70" s="5">
        <f t="shared" si="32"/>
        <v>550617.0518265377</v>
      </c>
      <c r="N70" s="33">
        <f t="shared" si="43"/>
        <v>9.5147748696735821</v>
      </c>
      <c r="O70" s="4"/>
      <c r="Q70" s="27" t="s">
        <v>66</v>
      </c>
      <c r="R70" s="29">
        <f t="shared" si="33"/>
        <v>57869.687866343324</v>
      </c>
      <c r="S70" s="29">
        <f t="shared" si="34"/>
        <v>252706.06055171756</v>
      </c>
      <c r="T70" s="35">
        <f t="shared" si="35"/>
        <v>9.5147748696735821</v>
      </c>
      <c r="U70" s="42">
        <v>0.67065690345363116</v>
      </c>
      <c r="V70" s="43">
        <f t="shared" si="48"/>
        <v>0.32934309654636884</v>
      </c>
      <c r="W70" s="29">
        <f t="shared" si="44"/>
        <v>169479.06405358072</v>
      </c>
      <c r="X70" s="29">
        <f t="shared" si="36"/>
        <v>351064.94478508714</v>
      </c>
      <c r="Y70" s="35">
        <f t="shared" si="45"/>
        <v>6.0664737918737677</v>
      </c>
      <c r="Z70" s="36">
        <f t="shared" si="46"/>
        <v>3.4483010777998144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259</v>
      </c>
      <c r="E71" s="49">
        <f t="shared" si="49"/>
        <v>29</v>
      </c>
      <c r="F71" s="3">
        <f t="shared" si="38"/>
        <v>0.11196911196911197</v>
      </c>
      <c r="G71" s="2">
        <v>0.5</v>
      </c>
      <c r="H71" s="3">
        <f t="shared" si="39"/>
        <v>0.43740573152337858</v>
      </c>
      <c r="I71" s="3">
        <f t="shared" si="40"/>
        <v>0.56259426847662142</v>
      </c>
      <c r="J71" s="5">
        <f t="shared" si="47"/>
        <v>43212.736354343702</v>
      </c>
      <c r="K71" s="5">
        <f t="shared" si="41"/>
        <v>18901.498556198603</v>
      </c>
      <c r="L71" s="5">
        <f t="shared" si="42"/>
        <v>168809.93538122202</v>
      </c>
      <c r="M71" s="5">
        <f>L71+M72</f>
        <v>297910.99127482012</v>
      </c>
      <c r="N71" s="33">
        <f t="shared" si="43"/>
        <v>6.894055234826026</v>
      </c>
      <c r="O71" s="4"/>
      <c r="Q71" s="27" t="s">
        <v>68</v>
      </c>
      <c r="R71" s="29">
        <f t="shared" si="33"/>
        <v>43212.736354343702</v>
      </c>
      <c r="S71" s="29">
        <f t="shared" si="34"/>
        <v>168809.93538122202</v>
      </c>
      <c r="T71" s="35">
        <f t="shared" si="35"/>
        <v>6.894055234826026</v>
      </c>
      <c r="U71" s="42">
        <v>0.63527807449444496</v>
      </c>
      <c r="V71" s="43">
        <f t="shared" si="48"/>
        <v>0.36472192550555504</v>
      </c>
      <c r="W71" s="29">
        <f t="shared" si="44"/>
        <v>107241.2507045144</v>
      </c>
      <c r="X71" s="29">
        <f>X72+W71</f>
        <v>181585.88073150645</v>
      </c>
      <c r="Y71" s="35">
        <f t="shared" si="45"/>
        <v>4.2021379817863265</v>
      </c>
      <c r="Z71" s="36">
        <f t="shared" si="46"/>
        <v>2.6919172530396995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154</v>
      </c>
      <c r="E72" s="50">
        <f t="shared" si="49"/>
        <v>29</v>
      </c>
      <c r="F72" s="17">
        <f t="shared" si="38"/>
        <v>0.18831168831168832</v>
      </c>
      <c r="G72" s="12"/>
      <c r="H72" s="17">
        <v>1</v>
      </c>
      <c r="I72" s="17">
        <f t="shared" si="40"/>
        <v>0</v>
      </c>
      <c r="J72" s="21">
        <f t="shared" si="47"/>
        <v>24311.237798145099</v>
      </c>
      <c r="K72" s="21">
        <f t="shared" si="41"/>
        <v>24311.237798145099</v>
      </c>
      <c r="L72" s="21">
        <f>K72/F72</f>
        <v>129101.05589359811</v>
      </c>
      <c r="M72" s="21">
        <f>L72</f>
        <v>129101.05589359811</v>
      </c>
      <c r="N72" s="34">
        <f t="shared" si="43"/>
        <v>5.3103448275862064</v>
      </c>
      <c r="O72" s="4"/>
      <c r="Q72" s="30" t="s">
        <v>69</v>
      </c>
      <c r="R72" s="31">
        <f t="shared" si="33"/>
        <v>24311.237798145099</v>
      </c>
      <c r="S72" s="31">
        <f t="shared" si="34"/>
        <v>129101.05589359811</v>
      </c>
      <c r="T72" s="38">
        <f t="shared" si="35"/>
        <v>5.3103448275862064</v>
      </c>
      <c r="U72" s="44">
        <v>0.57586384179742911</v>
      </c>
      <c r="V72" s="45">
        <f t="shared" si="48"/>
        <v>0.42413615820257089</v>
      </c>
      <c r="W72" s="31">
        <f t="shared" si="44"/>
        <v>74344.630026992032</v>
      </c>
      <c r="X72" s="31">
        <f>W72</f>
        <v>74344.630026992032</v>
      </c>
      <c r="Y72" s="38">
        <f t="shared" si="45"/>
        <v>3.0580355736828992</v>
      </c>
      <c r="Z72" s="37">
        <f t="shared" si="46"/>
        <v>2.2523092539033072</v>
      </c>
    </row>
    <row r="73" spans="1:26" s="2" customFormat="1" ht="13.2" x14ac:dyDescent="0.25">
      <c r="B73" s="2" t="s">
        <v>70</v>
      </c>
      <c r="D73" s="25">
        <f>SUM(D54:D72)</f>
        <v>25354</v>
      </c>
      <c r="E73" s="25">
        <f>SUM(E54:E72)</f>
        <v>240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68.592531459966253</v>
      </c>
      <c r="F78" s="55">
        <f>$Y$4</f>
        <v>62.690697535588832</v>
      </c>
      <c r="G78" s="55">
        <f>E78-F78</f>
        <v>5.9018339243774207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76.67278734598257</v>
      </c>
      <c r="F79" s="55">
        <f>$Y$29</f>
        <v>68.243686335967041</v>
      </c>
      <c r="G79" s="55">
        <f t="shared" ref="G79:G80" si="50">E79-F79</f>
        <v>8.429101010015529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72.425358039582676</v>
      </c>
      <c r="F80" s="55">
        <f>$Y$54</f>
        <v>64.755385038187896</v>
      </c>
      <c r="G80" s="55">
        <f t="shared" si="50"/>
        <v>7.66997300139478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62173-088C-4F92-9734-9B6BAA08A77C}">
  <dimension ref="A1:Z80"/>
  <sheetViews>
    <sheetView topLeftCell="A37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ht="14.4" x14ac:dyDescent="0.3">
      <c r="A4" s="2">
        <v>1</v>
      </c>
      <c r="B4" s="1">
        <v>0</v>
      </c>
      <c r="C4" s="1">
        <v>1</v>
      </c>
      <c r="D4" s="56">
        <v>95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7365566.2799650403</v>
      </c>
      <c r="N4" s="32">
        <f>M4/J4</f>
        <v>73.655662799650401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73.655662799650401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6696596.3237821115</v>
      </c>
      <c r="Y4" s="40">
        <f>X4/R4</f>
        <v>66.965963237821114</v>
      </c>
      <c r="Z4" s="36">
        <f>T4-Y4</f>
        <v>6.6896995618292863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57">
        <v>443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7265566.2799650403</v>
      </c>
      <c r="N5" s="33">
        <f t="shared" ref="N5:N22" si="10">M5/J5</f>
        <v>72.655662799650401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72.655662799650401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6599916.1296072379</v>
      </c>
      <c r="Y5" s="35">
        <f t="shared" ref="Y5:Y22" si="12">X5/R5</f>
        <v>65.999161296072373</v>
      </c>
      <c r="Z5" s="36">
        <f t="shared" ref="Z5:Z22" si="13">T5-Y5</f>
        <v>6.6565015035780277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57">
        <v>689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6865566.2799650403</v>
      </c>
      <c r="N6" s="33">
        <f t="shared" si="10"/>
        <v>68.655662799650401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68.655662799650401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6213195.3529077433</v>
      </c>
      <c r="Y6" s="35">
        <f t="shared" si="12"/>
        <v>62.131953529077435</v>
      </c>
      <c r="Z6" s="36">
        <f t="shared" si="13"/>
        <v>6.5237092705729651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57">
        <v>774</v>
      </c>
      <c r="E7" s="51">
        <v>1</v>
      </c>
      <c r="F7" s="3">
        <f t="shared" si="5"/>
        <v>1.2919896640826874E-3</v>
      </c>
      <c r="G7" s="2">
        <v>0.5</v>
      </c>
      <c r="H7" s="3">
        <f t="shared" si="6"/>
        <v>6.4391500321957507E-3</v>
      </c>
      <c r="I7" s="3">
        <f t="shared" si="7"/>
        <v>0.99356084996780425</v>
      </c>
      <c r="J7" s="5">
        <f t="shared" si="14"/>
        <v>100000</v>
      </c>
      <c r="K7" s="5">
        <f t="shared" si="8"/>
        <v>643.91500321957506</v>
      </c>
      <c r="L7" s="5">
        <f t="shared" si="9"/>
        <v>498390.21249195101</v>
      </c>
      <c r="M7" s="5">
        <f t="shared" si="0"/>
        <v>6365566.2799650403</v>
      </c>
      <c r="N7" s="33">
        <f t="shared" si="10"/>
        <v>63.655662799650401</v>
      </c>
      <c r="O7" s="4"/>
      <c r="Q7" s="27" t="s">
        <v>40</v>
      </c>
      <c r="R7" s="29">
        <f t="shared" si="1"/>
        <v>100000</v>
      </c>
      <c r="S7" s="29">
        <f t="shared" si="2"/>
        <v>498390.21249195101</v>
      </c>
      <c r="T7" s="35">
        <f t="shared" si="3"/>
        <v>63.655662799650401</v>
      </c>
      <c r="U7" s="42">
        <v>0.96680194174873568</v>
      </c>
      <c r="V7" s="43">
        <f>1-U7</f>
        <v>3.3198058251264317E-2</v>
      </c>
      <c r="W7" s="29">
        <f t="shared" si="11"/>
        <v>481844.6251857832</v>
      </c>
      <c r="X7" s="29">
        <f t="shared" si="4"/>
        <v>5729794.3820333751</v>
      </c>
      <c r="Y7" s="35">
        <f t="shared" si="12"/>
        <v>57.297943820333749</v>
      </c>
      <c r="Z7" s="36">
        <f t="shared" si="13"/>
        <v>6.3577189793166511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57">
        <v>840</v>
      </c>
      <c r="E8" s="51">
        <v>1</v>
      </c>
      <c r="F8" s="3">
        <f t="shared" si="5"/>
        <v>1.1904761904761906E-3</v>
      </c>
      <c r="G8" s="2">
        <v>0.5</v>
      </c>
      <c r="H8" s="3">
        <f t="shared" si="6"/>
        <v>5.9347181008902079E-3</v>
      </c>
      <c r="I8" s="3">
        <f t="shared" si="7"/>
        <v>0.99406528189910981</v>
      </c>
      <c r="J8" s="5">
        <f t="shared" si="14"/>
        <v>99356.084996780424</v>
      </c>
      <c r="K8" s="5">
        <f t="shared" si="8"/>
        <v>589.65035606397885</v>
      </c>
      <c r="L8" s="5">
        <f t="shared" si="9"/>
        <v>495306.29909374216</v>
      </c>
      <c r="M8" s="5">
        <f t="shared" si="0"/>
        <v>5867176.0674730893</v>
      </c>
      <c r="N8" s="33">
        <f t="shared" si="10"/>
        <v>59.052005397185404</v>
      </c>
      <c r="O8" s="4"/>
      <c r="Q8" s="27" t="s">
        <v>42</v>
      </c>
      <c r="R8" s="29">
        <f t="shared" si="1"/>
        <v>99356.084996780424</v>
      </c>
      <c r="S8" s="29">
        <f t="shared" si="2"/>
        <v>495306.29909374216</v>
      </c>
      <c r="T8" s="35">
        <f t="shared" si="3"/>
        <v>59.052005397185404</v>
      </c>
      <c r="U8" s="42">
        <v>0.96680194174873568</v>
      </c>
      <c r="V8" s="43">
        <f>1-U8</f>
        <v>3.3198058251264317E-2</v>
      </c>
      <c r="W8" s="29">
        <f t="shared" si="11"/>
        <v>478863.09172420995</v>
      </c>
      <c r="X8" s="29">
        <f t="shared" si="4"/>
        <v>5247949.7568475921</v>
      </c>
      <c r="Y8" s="35">
        <f t="shared" si="12"/>
        <v>52.819610968142001</v>
      </c>
      <c r="Z8" s="36">
        <f t="shared" si="13"/>
        <v>6.2323944290434028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57">
        <v>780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98766.434640716441</v>
      </c>
      <c r="K9" s="5">
        <f t="shared" si="8"/>
        <v>0</v>
      </c>
      <c r="L9" s="5">
        <f t="shared" si="9"/>
        <v>493832.17320358218</v>
      </c>
      <c r="M9" s="5">
        <f t="shared" si="0"/>
        <v>5371869.7683793474</v>
      </c>
      <c r="N9" s="33">
        <f t="shared" si="10"/>
        <v>54.389629310004423</v>
      </c>
      <c r="O9" s="4"/>
      <c r="Q9" s="27" t="s">
        <v>44</v>
      </c>
      <c r="R9" s="29">
        <f t="shared" si="1"/>
        <v>98766.434640716441</v>
      </c>
      <c r="S9" s="29">
        <f t="shared" si="2"/>
        <v>493832.17320358218</v>
      </c>
      <c r="T9" s="35">
        <f t="shared" si="3"/>
        <v>54.389629310004423</v>
      </c>
      <c r="U9" s="42">
        <v>0.9555940589531835</v>
      </c>
      <c r="V9" s="43">
        <f t="shared" ref="V9:V22" si="15">1-U9</f>
        <v>4.4405941046816499E-2</v>
      </c>
      <c r="W9" s="29">
        <f t="shared" si="11"/>
        <v>471903.09083328262</v>
      </c>
      <c r="X9" s="29">
        <f t="shared" si="4"/>
        <v>4769086.6651233817</v>
      </c>
      <c r="Y9" s="35">
        <f t="shared" si="12"/>
        <v>48.286512340674555</v>
      </c>
      <c r="Z9" s="36">
        <f t="shared" si="13"/>
        <v>6.1031169693298679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57">
        <v>1026</v>
      </c>
      <c r="E10" s="51">
        <v>0</v>
      </c>
      <c r="F10" s="3">
        <f t="shared" si="5"/>
        <v>0</v>
      </c>
      <c r="G10" s="2">
        <v>0.5</v>
      </c>
      <c r="H10" s="3">
        <f t="shared" si="6"/>
        <v>0</v>
      </c>
      <c r="I10" s="3">
        <f t="shared" si="7"/>
        <v>1</v>
      </c>
      <c r="J10" s="5">
        <f t="shared" si="14"/>
        <v>98766.434640716441</v>
      </c>
      <c r="K10" s="5">
        <f t="shared" si="8"/>
        <v>0</v>
      </c>
      <c r="L10" s="5">
        <f t="shared" si="9"/>
        <v>493832.17320358218</v>
      </c>
      <c r="M10" s="5">
        <f t="shared" si="0"/>
        <v>4878037.5951757655</v>
      </c>
      <c r="N10" s="33">
        <f t="shared" si="10"/>
        <v>49.38962931000443</v>
      </c>
      <c r="O10" s="4"/>
      <c r="Q10" s="27" t="s">
        <v>46</v>
      </c>
      <c r="R10" s="29">
        <f t="shared" si="1"/>
        <v>98766.434640716441</v>
      </c>
      <c r="S10" s="29">
        <f t="shared" si="2"/>
        <v>493832.17320358218</v>
      </c>
      <c r="T10" s="35">
        <f t="shared" si="3"/>
        <v>49.38962931000443</v>
      </c>
      <c r="U10" s="42">
        <v>0.96363095511775332</v>
      </c>
      <c r="V10" s="43">
        <f t="shared" si="15"/>
        <v>3.6369044882246682E-2</v>
      </c>
      <c r="W10" s="29">
        <f t="shared" si="11"/>
        <v>475871.96873204369</v>
      </c>
      <c r="X10" s="29">
        <f t="shared" si="4"/>
        <v>4297183.5742900986</v>
      </c>
      <c r="Y10" s="35">
        <f t="shared" si="12"/>
        <v>43.508542045908641</v>
      </c>
      <c r="Z10" s="36">
        <f t="shared" si="13"/>
        <v>5.8810872640957896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57">
        <v>1016</v>
      </c>
      <c r="E11" s="51">
        <v>1</v>
      </c>
      <c r="F11" s="3">
        <f t="shared" si="5"/>
        <v>9.8425196850393699E-4</v>
      </c>
      <c r="G11" s="2">
        <v>0.5</v>
      </c>
      <c r="H11" s="3">
        <f t="shared" si="6"/>
        <v>4.9091801669121247E-3</v>
      </c>
      <c r="I11" s="3">
        <f t="shared" si="7"/>
        <v>0.99509081983308789</v>
      </c>
      <c r="J11" s="5">
        <f t="shared" si="14"/>
        <v>98766.434640716441</v>
      </c>
      <c r="K11" s="5">
        <f t="shared" si="8"/>
        <v>484.86222209482781</v>
      </c>
      <c r="L11" s="5">
        <f t="shared" si="9"/>
        <v>492620.01764834509</v>
      </c>
      <c r="M11" s="5">
        <f t="shared" si="0"/>
        <v>4384205.4219721835</v>
      </c>
      <c r="N11" s="33">
        <f t="shared" si="10"/>
        <v>44.38962931000443</v>
      </c>
      <c r="O11" s="4"/>
      <c r="Q11" s="27" t="s">
        <v>48</v>
      </c>
      <c r="R11" s="29">
        <f t="shared" si="1"/>
        <v>98766.434640716441</v>
      </c>
      <c r="S11" s="29">
        <f t="shared" si="2"/>
        <v>492620.01764834509</v>
      </c>
      <c r="T11" s="35">
        <f t="shared" si="3"/>
        <v>44.38962931000443</v>
      </c>
      <c r="U11" s="42">
        <v>0.96005435016735896</v>
      </c>
      <c r="V11" s="43">
        <f t="shared" si="15"/>
        <v>3.9945649832641039E-2</v>
      </c>
      <c r="W11" s="29">
        <f t="shared" si="11"/>
        <v>472941.99092281488</v>
      </c>
      <c r="X11" s="29">
        <f t="shared" si="4"/>
        <v>3821311.6055580545</v>
      </c>
      <c r="Y11" s="35">
        <f t="shared" si="12"/>
        <v>38.690387270319867</v>
      </c>
      <c r="Z11" s="36">
        <f t="shared" si="13"/>
        <v>5.6992420396845631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57">
        <v>904</v>
      </c>
      <c r="E12" s="51">
        <v>4</v>
      </c>
      <c r="F12" s="3">
        <f t="shared" si="5"/>
        <v>4.4247787610619468E-3</v>
      </c>
      <c r="G12" s="2">
        <v>0.5</v>
      </c>
      <c r="H12" s="3">
        <f t="shared" si="6"/>
        <v>2.1881838074398249E-2</v>
      </c>
      <c r="I12" s="3">
        <f t="shared" si="7"/>
        <v>0.97811816192560175</v>
      </c>
      <c r="J12" s="5">
        <f t="shared" si="14"/>
        <v>98281.57241862161</v>
      </c>
      <c r="K12" s="5">
        <f t="shared" si="8"/>
        <v>2150.581453361523</v>
      </c>
      <c r="L12" s="5">
        <f t="shared" si="9"/>
        <v>486031.40845970425</v>
      </c>
      <c r="M12" s="5">
        <f t="shared" si="0"/>
        <v>3891585.4043238387</v>
      </c>
      <c r="N12" s="33">
        <f t="shared" si="10"/>
        <v>39.596287570043927</v>
      </c>
      <c r="O12" s="4"/>
      <c r="Q12" s="27" t="s">
        <v>50</v>
      </c>
      <c r="R12" s="29">
        <f t="shared" si="1"/>
        <v>98281.57241862161</v>
      </c>
      <c r="S12" s="29">
        <f t="shared" si="2"/>
        <v>486031.40845970425</v>
      </c>
      <c r="T12" s="35">
        <f t="shared" si="3"/>
        <v>39.596287570043927</v>
      </c>
      <c r="U12" s="42">
        <v>0.94127750867207383</v>
      </c>
      <c r="V12" s="43">
        <f t="shared" si="15"/>
        <v>5.8722491327926174E-2</v>
      </c>
      <c r="W12" s="29">
        <f t="shared" si="11"/>
        <v>457490.43329132954</v>
      </c>
      <c r="X12" s="29">
        <f t="shared" si="4"/>
        <v>3348369.6146352398</v>
      </c>
      <c r="Y12" s="35">
        <f t="shared" si="12"/>
        <v>34.069149813488508</v>
      </c>
      <c r="Z12" s="36">
        <f t="shared" si="13"/>
        <v>5.5271377565554189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57">
        <v>931</v>
      </c>
      <c r="E13" s="51">
        <v>3</v>
      </c>
      <c r="F13" s="3">
        <f t="shared" si="5"/>
        <v>3.22234156820623E-3</v>
      </c>
      <c r="G13" s="2">
        <v>0.5</v>
      </c>
      <c r="H13" s="3">
        <f t="shared" si="6"/>
        <v>1.5982951518380396E-2</v>
      </c>
      <c r="I13" s="3">
        <f t="shared" si="7"/>
        <v>0.98401704848161964</v>
      </c>
      <c r="J13" s="5">
        <f t="shared" si="14"/>
        <v>96130.990965260091</v>
      </c>
      <c r="K13" s="5">
        <f t="shared" si="8"/>
        <v>1536.456968011616</v>
      </c>
      <c r="L13" s="5">
        <f t="shared" si="9"/>
        <v>476813.81240627146</v>
      </c>
      <c r="M13" s="5">
        <f t="shared" si="0"/>
        <v>3405553.9958641343</v>
      </c>
      <c r="N13" s="33">
        <f t="shared" si="10"/>
        <v>35.426182146554972</v>
      </c>
      <c r="O13" s="4"/>
      <c r="Q13" s="27" t="s">
        <v>52</v>
      </c>
      <c r="R13" s="29">
        <f t="shared" si="1"/>
        <v>96130.990965260091</v>
      </c>
      <c r="S13" s="29">
        <f t="shared" si="2"/>
        <v>476813.81240627146</v>
      </c>
      <c r="T13" s="35">
        <f t="shared" si="3"/>
        <v>35.426182146554972</v>
      </c>
      <c r="U13" s="42">
        <v>0.95386474178345915</v>
      </c>
      <c r="V13" s="43">
        <f t="shared" si="15"/>
        <v>4.6135258216540853E-2</v>
      </c>
      <c r="W13" s="29">
        <f t="shared" si="11"/>
        <v>454815.88404969487</v>
      </c>
      <c r="X13" s="29">
        <f t="shared" si="4"/>
        <v>2890879.1813439103</v>
      </c>
      <c r="Y13" s="35">
        <f t="shared" si="12"/>
        <v>30.072291488065684</v>
      </c>
      <c r="Z13" s="36">
        <f t="shared" si="13"/>
        <v>5.3538906584892878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57">
        <v>1101</v>
      </c>
      <c r="E14" s="51">
        <v>7</v>
      </c>
      <c r="F14" s="3">
        <f t="shared" si="5"/>
        <v>6.3578564940962763E-3</v>
      </c>
      <c r="G14" s="2">
        <v>0.5</v>
      </c>
      <c r="H14" s="3">
        <f t="shared" si="6"/>
        <v>3.1291908806437188E-2</v>
      </c>
      <c r="I14" s="3">
        <f t="shared" si="7"/>
        <v>0.96870809119356283</v>
      </c>
      <c r="J14" s="5">
        <f t="shared" si="14"/>
        <v>94594.53399724848</v>
      </c>
      <c r="K14" s="5">
        <f t="shared" si="8"/>
        <v>2960.0435314293218</v>
      </c>
      <c r="L14" s="5">
        <f t="shared" si="9"/>
        <v>465572.56115766912</v>
      </c>
      <c r="M14" s="5">
        <f t="shared" si="0"/>
        <v>2928740.1834578626</v>
      </c>
      <c r="N14" s="33">
        <f t="shared" si="10"/>
        <v>30.960987487321965</v>
      </c>
      <c r="O14" s="4"/>
      <c r="Q14" s="27" t="s">
        <v>54</v>
      </c>
      <c r="R14" s="29">
        <f t="shared" si="1"/>
        <v>94594.53399724848</v>
      </c>
      <c r="S14" s="29">
        <f t="shared" si="2"/>
        <v>465572.56115766912</v>
      </c>
      <c r="T14" s="35">
        <f t="shared" si="3"/>
        <v>30.960987487321965</v>
      </c>
      <c r="U14" s="42">
        <v>0.94210046609890041</v>
      </c>
      <c r="V14" s="43">
        <f t="shared" si="15"/>
        <v>5.7899533901099587E-2</v>
      </c>
      <c r="W14" s="29">
        <f t="shared" si="11"/>
        <v>438616.12686949887</v>
      </c>
      <c r="X14" s="29">
        <f t="shared" si="4"/>
        <v>2436063.2972942153</v>
      </c>
      <c r="Y14" s="35">
        <f t="shared" si="12"/>
        <v>25.752685640008274</v>
      </c>
      <c r="Z14" s="36">
        <f t="shared" si="13"/>
        <v>5.2083018473136917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57">
        <v>1103</v>
      </c>
      <c r="E15" s="51">
        <v>9</v>
      </c>
      <c r="F15" s="3">
        <f t="shared" si="5"/>
        <v>8.1595648232094288E-3</v>
      </c>
      <c r="G15" s="2">
        <v>0.5</v>
      </c>
      <c r="H15" s="3">
        <f t="shared" si="6"/>
        <v>3.9982230119946692E-2</v>
      </c>
      <c r="I15" s="3">
        <f t="shared" si="7"/>
        <v>0.96001776988005327</v>
      </c>
      <c r="J15" s="5">
        <f t="shared" si="14"/>
        <v>91634.490465819166</v>
      </c>
      <c r="K15" s="5">
        <f t="shared" si="8"/>
        <v>3663.7512847284429</v>
      </c>
      <c r="L15" s="5">
        <f t="shared" si="9"/>
        <v>449013.07411727466</v>
      </c>
      <c r="M15" s="5">
        <f t="shared" si="0"/>
        <v>2463167.6223001936</v>
      </c>
      <c r="N15" s="33">
        <f t="shared" si="10"/>
        <v>26.880354872699233</v>
      </c>
      <c r="O15" s="4"/>
      <c r="Q15" s="27" t="s">
        <v>56</v>
      </c>
      <c r="R15" s="29">
        <f t="shared" si="1"/>
        <v>91634.490465819166</v>
      </c>
      <c r="S15" s="29">
        <f t="shared" si="2"/>
        <v>449013.07411727466</v>
      </c>
      <c r="T15" s="35">
        <f t="shared" si="3"/>
        <v>26.880354872699233</v>
      </c>
      <c r="U15" s="42">
        <v>0.91645683631107144</v>
      </c>
      <c r="V15" s="43">
        <f t="shared" si="15"/>
        <v>8.3543163688928557E-2</v>
      </c>
      <c r="W15" s="29">
        <f t="shared" si="11"/>
        <v>411501.10136782617</v>
      </c>
      <c r="X15" s="29">
        <f t="shared" si="4"/>
        <v>1997447.1704247165</v>
      </c>
      <c r="Y15" s="35">
        <f t="shared" si="12"/>
        <v>21.797984146261935</v>
      </c>
      <c r="Z15" s="36">
        <f t="shared" si="13"/>
        <v>5.082370726437297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57">
        <v>986</v>
      </c>
      <c r="E16" s="51">
        <v>12</v>
      </c>
      <c r="F16" s="3">
        <f t="shared" si="5"/>
        <v>1.2170385395537525E-2</v>
      </c>
      <c r="G16" s="2">
        <v>0.5</v>
      </c>
      <c r="H16" s="3">
        <f t="shared" si="6"/>
        <v>5.9055118110236227E-2</v>
      </c>
      <c r="I16" s="3">
        <f t="shared" si="7"/>
        <v>0.94094488188976377</v>
      </c>
      <c r="J16" s="5">
        <f t="shared" si="14"/>
        <v>87970.739181090714</v>
      </c>
      <c r="K16" s="5">
        <f t="shared" si="8"/>
        <v>5195.1223925840977</v>
      </c>
      <c r="L16" s="5">
        <f t="shared" si="9"/>
        <v>426865.88992399332</v>
      </c>
      <c r="M16" s="5">
        <f t="shared" si="0"/>
        <v>2014154.5481829189</v>
      </c>
      <c r="N16" s="33">
        <f t="shared" si="10"/>
        <v>22.895732909970373</v>
      </c>
      <c r="O16" s="4"/>
      <c r="Q16" s="27" t="s">
        <v>58</v>
      </c>
      <c r="R16" s="29">
        <f t="shared" si="1"/>
        <v>87970.739181090714</v>
      </c>
      <c r="S16" s="29">
        <f t="shared" si="2"/>
        <v>426865.88992399332</v>
      </c>
      <c r="T16" s="35">
        <f t="shared" si="3"/>
        <v>22.895732909970373</v>
      </c>
      <c r="U16" s="42">
        <v>0.8859396016463057</v>
      </c>
      <c r="V16" s="43">
        <f t="shared" si="15"/>
        <v>0.1140603983536943</v>
      </c>
      <c r="W16" s="29">
        <f t="shared" si="11"/>
        <v>378177.3964756584</v>
      </c>
      <c r="X16" s="29">
        <f t="shared" si="4"/>
        <v>1585946.0690568904</v>
      </c>
      <c r="Y16" s="35">
        <f t="shared" si="12"/>
        <v>18.028108935087694</v>
      </c>
      <c r="Z16" s="36">
        <f t="shared" si="13"/>
        <v>4.8676239748826795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57">
        <v>692</v>
      </c>
      <c r="E17" s="51">
        <v>7</v>
      </c>
      <c r="F17" s="3">
        <f t="shared" si="5"/>
        <v>1.0115606936416185E-2</v>
      </c>
      <c r="G17" s="2">
        <v>0.5</v>
      </c>
      <c r="H17" s="3">
        <f t="shared" si="6"/>
        <v>4.9330514446793518E-2</v>
      </c>
      <c r="I17" s="3">
        <f t="shared" si="7"/>
        <v>0.95066948555320652</v>
      </c>
      <c r="J17" s="5">
        <f t="shared" si="14"/>
        <v>82775.61678850661</v>
      </c>
      <c r="K17" s="5">
        <f t="shared" si="8"/>
        <v>4083.3637598276696</v>
      </c>
      <c r="L17" s="5">
        <f t="shared" si="9"/>
        <v>403669.67454296391</v>
      </c>
      <c r="M17" s="5">
        <f t="shared" si="0"/>
        <v>1587288.6582589257</v>
      </c>
      <c r="N17" s="33">
        <f t="shared" si="10"/>
        <v>19.175799829006174</v>
      </c>
      <c r="O17" s="4"/>
      <c r="Q17" s="27" t="s">
        <v>60</v>
      </c>
      <c r="R17" s="29">
        <f t="shared" si="1"/>
        <v>82775.61678850661</v>
      </c>
      <c r="S17" s="29">
        <f t="shared" si="2"/>
        <v>403669.67454296391</v>
      </c>
      <c r="T17" s="35">
        <f t="shared" si="3"/>
        <v>19.175799829006174</v>
      </c>
      <c r="U17" s="42">
        <v>0.85631920960893304</v>
      </c>
      <c r="V17" s="43">
        <f t="shared" si="15"/>
        <v>0.14368079039106696</v>
      </c>
      <c r="W17" s="29">
        <f t="shared" si="11"/>
        <v>345670.09664772608</v>
      </c>
      <c r="X17" s="29">
        <f t="shared" si="4"/>
        <v>1207768.6725812319</v>
      </c>
      <c r="Y17" s="35">
        <f t="shared" si="12"/>
        <v>14.59087493926026</v>
      </c>
      <c r="Z17" s="36">
        <f t="shared" si="13"/>
        <v>4.5849248897459134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57">
        <v>516</v>
      </c>
      <c r="E18" s="51">
        <v>21</v>
      </c>
      <c r="F18" s="3">
        <f t="shared" si="5"/>
        <v>4.0697674418604654E-2</v>
      </c>
      <c r="G18" s="2">
        <v>0.5</v>
      </c>
      <c r="H18" s="3">
        <f t="shared" si="6"/>
        <v>0.18469656992084435</v>
      </c>
      <c r="I18" s="3">
        <f t="shared" si="7"/>
        <v>0.81530343007915562</v>
      </c>
      <c r="J18" s="5">
        <f t="shared" si="14"/>
        <v>78692.253028678941</v>
      </c>
      <c r="K18" s="5">
        <f t="shared" si="8"/>
        <v>14534.189213740176</v>
      </c>
      <c r="L18" s="5">
        <f t="shared" si="9"/>
        <v>357125.79210904427</v>
      </c>
      <c r="M18" s="5">
        <f t="shared" si="0"/>
        <v>1183618.9837159617</v>
      </c>
      <c r="N18" s="33">
        <f t="shared" si="10"/>
        <v>15.041111903157717</v>
      </c>
      <c r="O18" s="4"/>
      <c r="Q18" s="27" t="s">
        <v>62</v>
      </c>
      <c r="R18" s="29">
        <f t="shared" si="1"/>
        <v>78692.253028678941</v>
      </c>
      <c r="S18" s="29">
        <f t="shared" si="2"/>
        <v>357125.79210904427</v>
      </c>
      <c r="T18" s="35">
        <f t="shared" si="3"/>
        <v>15.041111903157717</v>
      </c>
      <c r="U18" s="42">
        <v>0.77613843304153718</v>
      </c>
      <c r="V18" s="43">
        <f t="shared" si="15"/>
        <v>0.22386156695846282</v>
      </c>
      <c r="W18" s="29">
        <f t="shared" si="11"/>
        <v>277179.05268623139</v>
      </c>
      <c r="X18" s="29">
        <f t="shared" si="4"/>
        <v>862098.57593350578</v>
      </c>
      <c r="Y18" s="35">
        <f t="shared" si="12"/>
        <v>10.955316981702365</v>
      </c>
      <c r="Z18" s="36">
        <f t="shared" si="13"/>
        <v>4.0857949214553511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57">
        <v>363</v>
      </c>
      <c r="E19" s="51">
        <v>10</v>
      </c>
      <c r="F19" s="3">
        <f t="shared" si="5"/>
        <v>2.7548209366391185E-2</v>
      </c>
      <c r="G19" s="2">
        <v>0.5</v>
      </c>
      <c r="H19" s="3">
        <f t="shared" si="6"/>
        <v>0.12886597938144331</v>
      </c>
      <c r="I19" s="3">
        <f t="shared" si="7"/>
        <v>0.87113402061855671</v>
      </c>
      <c r="J19" s="5">
        <f t="shared" si="14"/>
        <v>64158.06381493876</v>
      </c>
      <c r="K19" s="5">
        <f t="shared" si="8"/>
        <v>8267.7917287292221</v>
      </c>
      <c r="L19" s="5">
        <f t="shared" si="9"/>
        <v>300120.83975287073</v>
      </c>
      <c r="M19" s="5">
        <f t="shared" si="0"/>
        <v>826493.1916069173</v>
      </c>
      <c r="N19" s="33">
        <f t="shared" si="10"/>
        <v>12.882140489633574</v>
      </c>
      <c r="O19" s="4"/>
      <c r="Q19" s="27" t="s">
        <v>64</v>
      </c>
      <c r="R19" s="29">
        <f t="shared" si="1"/>
        <v>64158.06381493876</v>
      </c>
      <c r="S19" s="29">
        <f t="shared" si="2"/>
        <v>300120.83975287073</v>
      </c>
      <c r="T19" s="35">
        <f t="shared" si="3"/>
        <v>12.882140489633574</v>
      </c>
      <c r="U19" s="42">
        <v>0.73716277889453141</v>
      </c>
      <c r="V19" s="43">
        <f t="shared" si="15"/>
        <v>0.26283722110546859</v>
      </c>
      <c r="W19" s="29">
        <f t="shared" si="11"/>
        <v>221237.91223638653</v>
      </c>
      <c r="X19" s="29">
        <f t="shared" si="4"/>
        <v>584919.52324727434</v>
      </c>
      <c r="Y19" s="35">
        <f t="shared" si="12"/>
        <v>9.1168512337661891</v>
      </c>
      <c r="Z19" s="36">
        <f t="shared" si="13"/>
        <v>3.7652892558673852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57">
        <v>201</v>
      </c>
      <c r="E20" s="51">
        <v>18</v>
      </c>
      <c r="F20" s="3">
        <f t="shared" si="5"/>
        <v>8.9552238805970144E-2</v>
      </c>
      <c r="G20" s="2">
        <v>0.5</v>
      </c>
      <c r="H20" s="3">
        <f t="shared" si="6"/>
        <v>0.36585365853658536</v>
      </c>
      <c r="I20" s="3">
        <f t="shared" si="7"/>
        <v>0.63414634146341464</v>
      </c>
      <c r="J20" s="5">
        <f t="shared" si="14"/>
        <v>55890.272086209538</v>
      </c>
      <c r="K20" s="5">
        <f t="shared" si="8"/>
        <v>20447.660519344954</v>
      </c>
      <c r="L20" s="5">
        <f t="shared" si="9"/>
        <v>228332.20913268533</v>
      </c>
      <c r="M20" s="5">
        <f t="shared" si="0"/>
        <v>526372.35185404657</v>
      </c>
      <c r="N20" s="33">
        <f t="shared" si="10"/>
        <v>9.417960088691796</v>
      </c>
      <c r="O20" s="4"/>
      <c r="Q20" s="27" t="s">
        <v>66</v>
      </c>
      <c r="R20" s="29">
        <f t="shared" si="1"/>
        <v>55890.272086209538</v>
      </c>
      <c r="S20" s="29">
        <f t="shared" si="2"/>
        <v>228332.20913268533</v>
      </c>
      <c r="T20" s="35">
        <f t="shared" si="3"/>
        <v>9.417960088691796</v>
      </c>
      <c r="U20" s="42">
        <v>0.7271372759570951</v>
      </c>
      <c r="V20" s="43">
        <f t="shared" si="15"/>
        <v>0.2728627240429049</v>
      </c>
      <c r="W20" s="29">
        <f t="shared" si="11"/>
        <v>166028.86056200656</v>
      </c>
      <c r="X20" s="29">
        <f t="shared" si="4"/>
        <v>363681.61101088783</v>
      </c>
      <c r="Y20" s="35">
        <f t="shared" si="12"/>
        <v>6.5070646006145187</v>
      </c>
      <c r="Z20" s="36">
        <f t="shared" si="13"/>
        <v>2.9108954880772773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57">
        <v>102</v>
      </c>
      <c r="E21" s="51">
        <v>12</v>
      </c>
      <c r="F21" s="3">
        <f t="shared" si="5"/>
        <v>0.11764705882352941</v>
      </c>
      <c r="G21" s="2">
        <v>0.5</v>
      </c>
      <c r="H21" s="3">
        <f t="shared" si="6"/>
        <v>0.45454545454545453</v>
      </c>
      <c r="I21" s="3">
        <f t="shared" si="7"/>
        <v>0.54545454545454541</v>
      </c>
      <c r="J21" s="5">
        <f t="shared" si="14"/>
        <v>35442.611566864587</v>
      </c>
      <c r="K21" s="5">
        <f t="shared" si="8"/>
        <v>16110.277984938448</v>
      </c>
      <c r="L21" s="5">
        <f t="shared" si="9"/>
        <v>136937.3628719768</v>
      </c>
      <c r="M21" s="5">
        <f>L21+M22</f>
        <v>298040.14272136125</v>
      </c>
      <c r="N21" s="33">
        <f t="shared" si="10"/>
        <v>8.4090909090909083</v>
      </c>
      <c r="O21" s="4"/>
      <c r="Q21" s="27" t="s">
        <v>68</v>
      </c>
      <c r="R21" s="29">
        <f t="shared" si="1"/>
        <v>35442.611566864587</v>
      </c>
      <c r="S21" s="29">
        <f t="shared" si="2"/>
        <v>136937.3628719768</v>
      </c>
      <c r="T21" s="35">
        <f t="shared" si="3"/>
        <v>8.4090909090909083</v>
      </c>
      <c r="U21" s="42">
        <v>0.68635947845240242</v>
      </c>
      <c r="V21" s="43">
        <f t="shared" si="15"/>
        <v>0.31364052154759758</v>
      </c>
      <c r="W21" s="29">
        <f t="shared" si="11"/>
        <v>93988.256961457373</v>
      </c>
      <c r="X21" s="29">
        <f>X22+W21</f>
        <v>197652.75044888127</v>
      </c>
      <c r="Y21" s="35">
        <f t="shared" si="12"/>
        <v>5.5766982654762236</v>
      </c>
      <c r="Z21" s="36">
        <f t="shared" si="13"/>
        <v>2.8323926436146847</v>
      </c>
    </row>
    <row r="22" spans="1:26" s="2" customFormat="1" ht="14.4" x14ac:dyDescent="0.3">
      <c r="A22" s="12">
        <v>19</v>
      </c>
      <c r="B22" s="13" t="s">
        <v>69</v>
      </c>
      <c r="C22" s="12"/>
      <c r="D22" s="58">
        <v>50</v>
      </c>
      <c r="E22" s="59">
        <v>6</v>
      </c>
      <c r="F22" s="17">
        <f t="shared" si="5"/>
        <v>0.12</v>
      </c>
      <c r="G22" s="12"/>
      <c r="H22" s="17">
        <v>1</v>
      </c>
      <c r="I22" s="17">
        <f t="shared" si="7"/>
        <v>0</v>
      </c>
      <c r="J22" s="21">
        <f t="shared" si="14"/>
        <v>19332.333581926137</v>
      </c>
      <c r="K22" s="21">
        <f t="shared" si="8"/>
        <v>19332.333581926137</v>
      </c>
      <c r="L22" s="21">
        <f>K22/F22</f>
        <v>161102.77984938447</v>
      </c>
      <c r="M22" s="21">
        <f>L22</f>
        <v>161102.77984938447</v>
      </c>
      <c r="N22" s="34">
        <f t="shared" si="10"/>
        <v>8.3333333333333339</v>
      </c>
      <c r="O22" s="4"/>
      <c r="Q22" s="30" t="s">
        <v>69</v>
      </c>
      <c r="R22" s="31">
        <f t="shared" si="1"/>
        <v>19332.333581926137</v>
      </c>
      <c r="S22" s="31">
        <f t="shared" si="2"/>
        <v>161102.77984938447</v>
      </c>
      <c r="T22" s="38">
        <f t="shared" si="3"/>
        <v>8.3333333333333339</v>
      </c>
      <c r="U22" s="44">
        <v>0.64346806172022719</v>
      </c>
      <c r="V22" s="45">
        <f t="shared" si="15"/>
        <v>0.35653193827977281</v>
      </c>
      <c r="W22" s="31">
        <f t="shared" si="11"/>
        <v>103664.4934874239</v>
      </c>
      <c r="X22" s="31">
        <f>W22</f>
        <v>103664.4934874239</v>
      </c>
      <c r="Y22" s="38">
        <f t="shared" si="12"/>
        <v>5.3622338476685592</v>
      </c>
      <c r="Z22" s="37">
        <f t="shared" si="13"/>
        <v>2.9710994856647748</v>
      </c>
    </row>
    <row r="23" spans="1:26" s="2" customFormat="1" ht="13.2" x14ac:dyDescent="0.25">
      <c r="B23" s="2" t="s">
        <v>70</v>
      </c>
      <c r="D23" s="25">
        <f>SUM(D4:D22)</f>
        <v>12612</v>
      </c>
      <c r="E23" s="60">
        <f>SUM(E4:E22)</f>
        <v>112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ht="14.4" x14ac:dyDescent="0.3">
      <c r="A29" s="2">
        <v>1</v>
      </c>
      <c r="B29" s="1">
        <v>0</v>
      </c>
      <c r="C29" s="1">
        <v>1</v>
      </c>
      <c r="D29" s="56">
        <v>81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7865561.5438217344</v>
      </c>
      <c r="N29" s="32">
        <f>M29/J29</f>
        <v>78.655615438217339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78.655615438217339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6999460.3444061559</v>
      </c>
      <c r="Y29" s="40">
        <f>X29/R29</f>
        <v>69.994603444061553</v>
      </c>
      <c r="Z29" s="36">
        <f>T29-Y29</f>
        <v>8.6610119941557855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57">
        <v>403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7765561.5438217344</v>
      </c>
      <c r="N30" s="33">
        <f t="shared" ref="N30:N47" si="26">M30/J30</f>
        <v>77.655615438217339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77.655615438217339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6903595.6704031918</v>
      </c>
      <c r="Y30" s="35">
        <f t="shared" ref="Y30:Y47" si="28">X30/R30</f>
        <v>69.035956704031918</v>
      </c>
      <c r="Z30" s="36">
        <f t="shared" ref="Z30:Z47" si="29">T30-Y30</f>
        <v>8.6196587341854212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57">
        <v>670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7365561.5438217344</v>
      </c>
      <c r="N31" s="33">
        <f t="shared" si="26"/>
        <v>73.655615438217339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73.655615438217339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6520136.9743913356</v>
      </c>
      <c r="Y31" s="35">
        <f t="shared" si="28"/>
        <v>65.201369743913361</v>
      </c>
      <c r="Z31" s="36">
        <f t="shared" si="29"/>
        <v>8.4542456943039781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57">
        <v>729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6865561.5438217344</v>
      </c>
      <c r="N32" s="33">
        <f t="shared" si="26"/>
        <v>68.655615438217339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68.655615438217339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6040813.6043765144</v>
      </c>
      <c r="Y32" s="35">
        <f t="shared" si="28"/>
        <v>60.408136043765147</v>
      </c>
      <c r="Z32" s="36">
        <f t="shared" si="29"/>
        <v>8.247479394452192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57">
        <v>752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6365561.5438217344</v>
      </c>
      <c r="N33" s="33">
        <f t="shared" si="26"/>
        <v>63.655615438217346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63.655615438217346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5561490.2343616933</v>
      </c>
      <c r="Y33" s="35">
        <f t="shared" si="28"/>
        <v>55.614902343616933</v>
      </c>
      <c r="Z33" s="36">
        <f t="shared" si="29"/>
        <v>8.0407130946004131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57">
        <v>770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100000</v>
      </c>
      <c r="K34" s="5">
        <f t="shared" si="24"/>
        <v>0</v>
      </c>
      <c r="L34" s="5">
        <f t="shared" si="25"/>
        <v>500000</v>
      </c>
      <c r="M34" s="5">
        <f t="shared" si="16"/>
        <v>5865561.5438217344</v>
      </c>
      <c r="N34" s="33">
        <f t="shared" si="26"/>
        <v>58.655615438217346</v>
      </c>
      <c r="O34" s="4"/>
      <c r="Q34" s="27" t="s">
        <v>44</v>
      </c>
      <c r="R34" s="29">
        <f t="shared" si="17"/>
        <v>100000</v>
      </c>
      <c r="S34" s="29">
        <f t="shared" si="18"/>
        <v>500000</v>
      </c>
      <c r="T34" s="35">
        <f t="shared" si="19"/>
        <v>58.655615438217346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484590.10863197315</v>
      </c>
      <c r="X34" s="29">
        <f t="shared" si="20"/>
        <v>5082166.8643468721</v>
      </c>
      <c r="Y34" s="35">
        <f t="shared" si="28"/>
        <v>50.821668643468719</v>
      </c>
      <c r="Z34" s="36">
        <f t="shared" si="29"/>
        <v>7.833946794748627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57">
        <v>983</v>
      </c>
      <c r="E35" s="51">
        <v>1</v>
      </c>
      <c r="F35" s="3">
        <f t="shared" si="21"/>
        <v>1.017293997965412E-3</v>
      </c>
      <c r="G35" s="2">
        <v>0.5</v>
      </c>
      <c r="H35" s="3">
        <f t="shared" si="22"/>
        <v>5.0735667174023344E-3</v>
      </c>
      <c r="I35" s="3">
        <f t="shared" si="23"/>
        <v>0.99492643328259767</v>
      </c>
      <c r="J35" s="5">
        <f t="shared" si="30"/>
        <v>100000</v>
      </c>
      <c r="K35" s="5">
        <f t="shared" si="24"/>
        <v>507.35667174023342</v>
      </c>
      <c r="L35" s="5">
        <f t="shared" si="25"/>
        <v>498731.60832064948</v>
      </c>
      <c r="M35" s="5">
        <f t="shared" si="16"/>
        <v>5365561.5438217344</v>
      </c>
      <c r="N35" s="33">
        <f t="shared" si="26"/>
        <v>53.655615438217346</v>
      </c>
      <c r="O35" s="4"/>
      <c r="Q35" s="27" t="s">
        <v>46</v>
      </c>
      <c r="R35" s="29">
        <f t="shared" si="17"/>
        <v>100000</v>
      </c>
      <c r="S35" s="29">
        <f t="shared" si="18"/>
        <v>498731.60832064948</v>
      </c>
      <c r="T35" s="35">
        <f t="shared" si="19"/>
        <v>53.655615438217346</v>
      </c>
      <c r="U35" s="42">
        <v>0.96192878092594225</v>
      </c>
      <c r="V35" s="43">
        <f t="shared" si="31"/>
        <v>3.8071219074057749E-2</v>
      </c>
      <c r="W35" s="29">
        <f t="shared" si="27"/>
        <v>479744.28800111689</v>
      </c>
      <c r="X35" s="29">
        <f t="shared" si="20"/>
        <v>4597576.7557148989</v>
      </c>
      <c r="Y35" s="35">
        <f t="shared" si="28"/>
        <v>45.975767557148991</v>
      </c>
      <c r="Z35" s="36">
        <f t="shared" si="29"/>
        <v>7.6798478810683548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57">
        <v>886</v>
      </c>
      <c r="E36" s="51">
        <v>2</v>
      </c>
      <c r="F36" s="3">
        <f t="shared" si="21"/>
        <v>2.257336343115124E-3</v>
      </c>
      <c r="G36" s="2">
        <v>0.5</v>
      </c>
      <c r="H36" s="3">
        <f t="shared" si="22"/>
        <v>1.1223344556677887E-2</v>
      </c>
      <c r="I36" s="3">
        <f t="shared" si="23"/>
        <v>0.98877665544332216</v>
      </c>
      <c r="J36" s="5">
        <f t="shared" si="30"/>
        <v>99492.643328259772</v>
      </c>
      <c r="K36" s="5">
        <f t="shared" si="24"/>
        <v>1116.6402169277189</v>
      </c>
      <c r="L36" s="5">
        <f t="shared" si="25"/>
        <v>494671.6160989796</v>
      </c>
      <c r="M36" s="5">
        <f t="shared" si="16"/>
        <v>4866829.9355010847</v>
      </c>
      <c r="N36" s="33">
        <f t="shared" si="26"/>
        <v>48.916480381808455</v>
      </c>
      <c r="O36" s="4"/>
      <c r="Q36" s="27" t="s">
        <v>48</v>
      </c>
      <c r="R36" s="29">
        <f t="shared" si="17"/>
        <v>99492.643328259772</v>
      </c>
      <c r="S36" s="29">
        <f t="shared" si="18"/>
        <v>494671.6160989796</v>
      </c>
      <c r="T36" s="35">
        <f t="shared" si="19"/>
        <v>48.916480381808455</v>
      </c>
      <c r="U36" s="42">
        <v>0.95558309086652893</v>
      </c>
      <c r="V36" s="43">
        <f t="shared" si="31"/>
        <v>4.4416909133471072E-2</v>
      </c>
      <c r="W36" s="29">
        <f t="shared" si="27"/>
        <v>472699.83187580394</v>
      </c>
      <c r="X36" s="29">
        <f t="shared" si="20"/>
        <v>4117832.4677137821</v>
      </c>
      <c r="Y36" s="35">
        <f t="shared" si="28"/>
        <v>41.388311034491913</v>
      </c>
      <c r="Z36" s="36">
        <f t="shared" si="29"/>
        <v>7.5281693473165419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57">
        <v>865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98376.003111332058</v>
      </c>
      <c r="K37" s="5">
        <f t="shared" si="24"/>
        <v>0</v>
      </c>
      <c r="L37" s="5">
        <f t="shared" si="25"/>
        <v>491880.01555666031</v>
      </c>
      <c r="M37" s="5">
        <f t="shared" si="16"/>
        <v>4372158.3194021052</v>
      </c>
      <c r="N37" s="33">
        <f t="shared" si="26"/>
        <v>44.443341680126366</v>
      </c>
      <c r="O37" s="4"/>
      <c r="Q37" s="27" t="s">
        <v>50</v>
      </c>
      <c r="R37" s="29">
        <f t="shared" si="17"/>
        <v>98376.003111332058</v>
      </c>
      <c r="S37" s="29">
        <f t="shared" si="18"/>
        <v>491880.01555666031</v>
      </c>
      <c r="T37" s="35">
        <f t="shared" si="19"/>
        <v>44.443341680126366</v>
      </c>
      <c r="U37" s="42">
        <v>0.95343645724036619</v>
      </c>
      <c r="V37" s="43">
        <f t="shared" si="31"/>
        <v>4.6563542759633814E-2</v>
      </c>
      <c r="W37" s="29">
        <f t="shared" si="27"/>
        <v>468976.33941967844</v>
      </c>
      <c r="X37" s="29">
        <f t="shared" si="20"/>
        <v>3645132.6358379782</v>
      </c>
      <c r="Y37" s="35">
        <f t="shared" si="28"/>
        <v>37.053067013840604</v>
      </c>
      <c r="Z37" s="36">
        <f t="shared" si="29"/>
        <v>7.3902746662857624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57">
        <v>1003</v>
      </c>
      <c r="E38" s="51">
        <v>1</v>
      </c>
      <c r="F38" s="3">
        <f t="shared" si="21"/>
        <v>9.9700897308075765E-4</v>
      </c>
      <c r="G38" s="2">
        <v>0.5</v>
      </c>
      <c r="H38" s="3">
        <f t="shared" si="22"/>
        <v>4.9726504226752849E-3</v>
      </c>
      <c r="I38" s="3">
        <f t="shared" si="23"/>
        <v>0.99502734957732475</v>
      </c>
      <c r="J38" s="5">
        <f t="shared" si="30"/>
        <v>98376.003111332058</v>
      </c>
      <c r="K38" s="5">
        <f t="shared" si="24"/>
        <v>489.18947345267048</v>
      </c>
      <c r="L38" s="5">
        <f t="shared" si="25"/>
        <v>490657.04187302856</v>
      </c>
      <c r="M38" s="5">
        <f t="shared" si="16"/>
        <v>3880278.3038454452</v>
      </c>
      <c r="N38" s="33">
        <f t="shared" si="26"/>
        <v>39.443341680126366</v>
      </c>
      <c r="O38" s="4"/>
      <c r="Q38" s="27" t="s">
        <v>52</v>
      </c>
      <c r="R38" s="29">
        <f t="shared" si="17"/>
        <v>98376.003111332058</v>
      </c>
      <c r="S38" s="29">
        <f t="shared" si="18"/>
        <v>490657.04187302856</v>
      </c>
      <c r="T38" s="35">
        <f t="shared" si="19"/>
        <v>39.443341680126366</v>
      </c>
      <c r="U38" s="42">
        <v>0.93748024841036759</v>
      </c>
      <c r="V38" s="43">
        <f t="shared" si="31"/>
        <v>6.2519751589632411E-2</v>
      </c>
      <c r="W38" s="29">
        <f t="shared" si="27"/>
        <v>459981.28549942293</v>
      </c>
      <c r="X38" s="29">
        <f t="shared" si="20"/>
        <v>3176156.2964182999</v>
      </c>
      <c r="Y38" s="35">
        <f t="shared" si="28"/>
        <v>32.285884727638773</v>
      </c>
      <c r="Z38" s="36">
        <f t="shared" si="29"/>
        <v>7.1574569524875926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57">
        <v>1087</v>
      </c>
      <c r="E39" s="51">
        <v>2</v>
      </c>
      <c r="F39" s="3">
        <f t="shared" si="21"/>
        <v>1.8399264029438822E-3</v>
      </c>
      <c r="G39" s="2">
        <v>0.5</v>
      </c>
      <c r="H39" s="3">
        <f t="shared" si="22"/>
        <v>9.1575091575091562E-3</v>
      </c>
      <c r="I39" s="3">
        <f t="shared" si="23"/>
        <v>0.99084249084249088</v>
      </c>
      <c r="J39" s="5">
        <f t="shared" si="30"/>
        <v>97886.813637879386</v>
      </c>
      <c r="K39" s="5">
        <f t="shared" si="24"/>
        <v>896.39939228827268</v>
      </c>
      <c r="L39" s="5">
        <f t="shared" si="25"/>
        <v>487193.06970867625</v>
      </c>
      <c r="M39" s="5">
        <f t="shared" si="16"/>
        <v>3389621.2619724167</v>
      </c>
      <c r="N39" s="33">
        <f t="shared" si="26"/>
        <v>34.627966076328903</v>
      </c>
      <c r="O39" s="4"/>
      <c r="Q39" s="27" t="s">
        <v>54</v>
      </c>
      <c r="R39" s="29">
        <f t="shared" si="17"/>
        <v>97886.813637879386</v>
      </c>
      <c r="S39" s="29">
        <f t="shared" si="18"/>
        <v>487193.06970867625</v>
      </c>
      <c r="T39" s="35">
        <f t="shared" si="19"/>
        <v>34.627966076328903</v>
      </c>
      <c r="U39" s="42">
        <v>0.91788799906018037</v>
      </c>
      <c r="V39" s="43">
        <f t="shared" si="31"/>
        <v>8.2112000939819629E-2</v>
      </c>
      <c r="W39" s="29">
        <f t="shared" si="27"/>
        <v>447188.6719108838</v>
      </c>
      <c r="X39" s="29">
        <f t="shared" si="20"/>
        <v>2716175.0109188771</v>
      </c>
      <c r="Y39" s="35">
        <f t="shared" si="28"/>
        <v>27.748119588068757</v>
      </c>
      <c r="Z39" s="36">
        <f t="shared" si="29"/>
        <v>6.8798464882601458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57">
        <v>1140</v>
      </c>
      <c r="E40" s="51">
        <v>2</v>
      </c>
      <c r="F40" s="3">
        <f t="shared" si="21"/>
        <v>1.7543859649122807E-3</v>
      </c>
      <c r="G40" s="2">
        <v>0.5</v>
      </c>
      <c r="H40" s="3">
        <f t="shared" si="22"/>
        <v>8.7336244541484712E-3</v>
      </c>
      <c r="I40" s="3">
        <f t="shared" si="23"/>
        <v>0.99126637554585151</v>
      </c>
      <c r="J40" s="5">
        <f t="shared" si="30"/>
        <v>96990.414245591121</v>
      </c>
      <c r="K40" s="5">
        <f t="shared" si="24"/>
        <v>847.07785367328484</v>
      </c>
      <c r="L40" s="5">
        <f t="shared" si="25"/>
        <v>482834.37659377238</v>
      </c>
      <c r="M40" s="5">
        <f t="shared" si="16"/>
        <v>2902428.1922637406</v>
      </c>
      <c r="N40" s="33">
        <f t="shared" si="26"/>
        <v>29.924897370934527</v>
      </c>
      <c r="O40" s="4"/>
      <c r="Q40" s="27" t="s">
        <v>56</v>
      </c>
      <c r="R40" s="29">
        <f t="shared" si="17"/>
        <v>96990.414245591121</v>
      </c>
      <c r="S40" s="29">
        <f t="shared" si="18"/>
        <v>482834.37659377238</v>
      </c>
      <c r="T40" s="35">
        <f t="shared" si="19"/>
        <v>29.924897370934527</v>
      </c>
      <c r="U40" s="42">
        <v>0.89571782863194893</v>
      </c>
      <c r="V40" s="43">
        <f t="shared" si="31"/>
        <v>0.10428217136805107</v>
      </c>
      <c r="W40" s="29">
        <f t="shared" si="27"/>
        <v>432483.35939143453</v>
      </c>
      <c r="X40" s="29">
        <f t="shared" si="20"/>
        <v>2268986.3390079932</v>
      </c>
      <c r="Y40" s="35">
        <f t="shared" si="28"/>
        <v>23.393923581588727</v>
      </c>
      <c r="Z40" s="36">
        <f t="shared" si="29"/>
        <v>6.5309737893458006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57">
        <v>1030</v>
      </c>
      <c r="E41" s="51">
        <v>8</v>
      </c>
      <c r="F41" s="3">
        <f t="shared" si="21"/>
        <v>7.7669902912621356E-3</v>
      </c>
      <c r="G41" s="2">
        <v>0.5</v>
      </c>
      <c r="H41" s="3">
        <f t="shared" si="22"/>
        <v>3.8095238095238092E-2</v>
      </c>
      <c r="I41" s="3">
        <f t="shared" si="23"/>
        <v>0.96190476190476193</v>
      </c>
      <c r="J41" s="5">
        <f t="shared" si="30"/>
        <v>96143.336391917837</v>
      </c>
      <c r="K41" s="5">
        <f t="shared" si="24"/>
        <v>3662.6032911206794</v>
      </c>
      <c r="L41" s="5">
        <f t="shared" si="25"/>
        <v>471560.17373178748</v>
      </c>
      <c r="M41" s="5">
        <f t="shared" si="16"/>
        <v>2419593.8156699683</v>
      </c>
      <c r="N41" s="33">
        <f t="shared" si="26"/>
        <v>25.166526422660823</v>
      </c>
      <c r="O41" s="4"/>
      <c r="Q41" s="27" t="s">
        <v>58</v>
      </c>
      <c r="R41" s="29">
        <f t="shared" si="17"/>
        <v>96143.336391917837</v>
      </c>
      <c r="S41" s="29">
        <f t="shared" si="18"/>
        <v>471560.17373178748</v>
      </c>
      <c r="T41" s="35">
        <f t="shared" si="19"/>
        <v>25.166526422660823</v>
      </c>
      <c r="U41" s="42">
        <v>0.86473435856680392</v>
      </c>
      <c r="V41" s="43">
        <f t="shared" si="31"/>
        <v>0.13526564143319608</v>
      </c>
      <c r="W41" s="29">
        <f t="shared" si="27"/>
        <v>407774.28435760789</v>
      </c>
      <c r="X41" s="29">
        <f t="shared" si="20"/>
        <v>1836502.9796165589</v>
      </c>
      <c r="Y41" s="35">
        <f t="shared" si="28"/>
        <v>19.101718834992937</v>
      </c>
      <c r="Z41" s="36">
        <f t="shared" si="29"/>
        <v>6.064807587667886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57">
        <v>708</v>
      </c>
      <c r="E42" s="51">
        <v>11</v>
      </c>
      <c r="F42" s="3">
        <f t="shared" si="21"/>
        <v>1.5536723163841809E-2</v>
      </c>
      <c r="G42" s="2">
        <v>0.5</v>
      </c>
      <c r="H42" s="3">
        <f t="shared" si="22"/>
        <v>7.4779061862678464E-2</v>
      </c>
      <c r="I42" s="3">
        <f t="shared" si="23"/>
        <v>0.92522093813732154</v>
      </c>
      <c r="J42" s="5">
        <f t="shared" si="30"/>
        <v>92480.733100797166</v>
      </c>
      <c r="K42" s="5">
        <f t="shared" si="24"/>
        <v>6915.6224616503669</v>
      </c>
      <c r="L42" s="5">
        <f t="shared" si="25"/>
        <v>445114.60934985999</v>
      </c>
      <c r="M42" s="5">
        <f t="shared" si="16"/>
        <v>1948033.6419381807</v>
      </c>
      <c r="N42" s="33">
        <f t="shared" si="26"/>
        <v>21.064210637419666</v>
      </c>
      <c r="O42" s="4"/>
      <c r="Q42" s="27" t="s">
        <v>60</v>
      </c>
      <c r="R42" s="29">
        <f t="shared" si="17"/>
        <v>92480.733100797166</v>
      </c>
      <c r="S42" s="29">
        <f t="shared" si="18"/>
        <v>445114.60934985999</v>
      </c>
      <c r="T42" s="35">
        <f t="shared" si="19"/>
        <v>21.064210637419666</v>
      </c>
      <c r="U42" s="42">
        <v>0.81758889711164551</v>
      </c>
      <c r="V42" s="43">
        <f t="shared" si="31"/>
        <v>0.18241110288835449</v>
      </c>
      <c r="W42" s="29">
        <f t="shared" si="27"/>
        <v>363920.76254663296</v>
      </c>
      <c r="X42" s="29">
        <f t="shared" si="20"/>
        <v>1428728.695258951</v>
      </c>
      <c r="Y42" s="35">
        <f t="shared" si="28"/>
        <v>15.448933495171826</v>
      </c>
      <c r="Z42" s="36">
        <f t="shared" si="29"/>
        <v>5.6152771422478409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57">
        <v>583</v>
      </c>
      <c r="E43" s="51">
        <v>6</v>
      </c>
      <c r="F43" s="3">
        <f t="shared" si="21"/>
        <v>1.0291595197255575E-2</v>
      </c>
      <c r="G43" s="2">
        <v>0.5</v>
      </c>
      <c r="H43" s="3">
        <f t="shared" si="22"/>
        <v>5.0167224080267567E-2</v>
      </c>
      <c r="I43" s="3">
        <f t="shared" si="23"/>
        <v>0.94983277591973247</v>
      </c>
      <c r="J43" s="5">
        <f t="shared" si="30"/>
        <v>85565.110639146806</v>
      </c>
      <c r="K43" s="5">
        <f t="shared" si="24"/>
        <v>4292.5640788869641</v>
      </c>
      <c r="L43" s="5">
        <f t="shared" si="25"/>
        <v>417094.14299851662</v>
      </c>
      <c r="M43" s="5">
        <f t="shared" si="16"/>
        <v>1502919.0325883208</v>
      </c>
      <c r="N43" s="33">
        <f t="shared" si="26"/>
        <v>17.564624428834922</v>
      </c>
      <c r="O43" s="4"/>
      <c r="Q43" s="27" t="s">
        <v>62</v>
      </c>
      <c r="R43" s="29">
        <f t="shared" si="17"/>
        <v>85565.110639146806</v>
      </c>
      <c r="S43" s="29">
        <f t="shared" si="18"/>
        <v>417094.14299851662</v>
      </c>
      <c r="T43" s="35">
        <f t="shared" si="19"/>
        <v>17.564624428834922</v>
      </c>
      <c r="U43" s="42">
        <v>0.77888026534586052</v>
      </c>
      <c r="V43" s="43">
        <f t="shared" si="31"/>
        <v>0.22111973465413948</v>
      </c>
      <c r="W43" s="29">
        <f t="shared" si="27"/>
        <v>324866.3967728889</v>
      </c>
      <c r="X43" s="29">
        <f t="shared" si="20"/>
        <v>1064807.9327123181</v>
      </c>
      <c r="Y43" s="35">
        <f t="shared" si="28"/>
        <v>12.444417178432992</v>
      </c>
      <c r="Z43" s="36">
        <f t="shared" si="29"/>
        <v>5.1202072504019291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57">
        <v>432</v>
      </c>
      <c r="E44" s="51">
        <v>9</v>
      </c>
      <c r="F44" s="3">
        <f t="shared" si="21"/>
        <v>2.0833333333333332E-2</v>
      </c>
      <c r="G44" s="2">
        <v>0.5</v>
      </c>
      <c r="H44" s="3">
        <f t="shared" si="22"/>
        <v>9.9009900990099015E-2</v>
      </c>
      <c r="I44" s="3">
        <f t="shared" si="23"/>
        <v>0.90099009900990101</v>
      </c>
      <c r="J44" s="5">
        <f t="shared" si="30"/>
        <v>81272.546560259841</v>
      </c>
      <c r="K44" s="5">
        <f t="shared" si="24"/>
        <v>8046.7867881445391</v>
      </c>
      <c r="L44" s="5">
        <f t="shared" si="25"/>
        <v>386245.76583093783</v>
      </c>
      <c r="M44" s="5">
        <f t="shared" si="16"/>
        <v>1085824.8895898042</v>
      </c>
      <c r="N44" s="33">
        <f t="shared" si="26"/>
        <v>13.360291212048034</v>
      </c>
      <c r="O44" s="4"/>
      <c r="Q44" s="27" t="s">
        <v>64</v>
      </c>
      <c r="R44" s="29">
        <f t="shared" si="17"/>
        <v>81272.546560259841</v>
      </c>
      <c r="S44" s="29">
        <f t="shared" si="18"/>
        <v>386245.76583093783</v>
      </c>
      <c r="T44" s="35">
        <f t="shared" si="19"/>
        <v>13.360291212048034</v>
      </c>
      <c r="U44" s="42">
        <v>0.71980976748499381</v>
      </c>
      <c r="V44" s="43">
        <f t="shared" si="31"/>
        <v>0.28019023251500619</v>
      </c>
      <c r="W44" s="29">
        <f t="shared" si="27"/>
        <v>278023.47489483072</v>
      </c>
      <c r="X44" s="29">
        <f t="shared" si="20"/>
        <v>739941.53593942919</v>
      </c>
      <c r="Y44" s="35">
        <f t="shared" si="28"/>
        <v>9.1044463014432147</v>
      </c>
      <c r="Z44" s="36">
        <f t="shared" si="29"/>
        <v>4.2558449106048197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57">
        <v>293</v>
      </c>
      <c r="E45" s="51">
        <v>14</v>
      </c>
      <c r="F45" s="3">
        <f t="shared" si="21"/>
        <v>4.778156996587031E-2</v>
      </c>
      <c r="G45" s="2">
        <v>0.5</v>
      </c>
      <c r="H45" s="3">
        <f t="shared" si="22"/>
        <v>0.21341463414634146</v>
      </c>
      <c r="I45" s="3">
        <f t="shared" si="23"/>
        <v>0.78658536585365857</v>
      </c>
      <c r="J45" s="5">
        <f t="shared" si="30"/>
        <v>73225.7597721153</v>
      </c>
      <c r="K45" s="5">
        <f t="shared" si="24"/>
        <v>15627.448731853874</v>
      </c>
      <c r="L45" s="5">
        <f t="shared" si="25"/>
        <v>327060.17703094182</v>
      </c>
      <c r="M45" s="5">
        <f t="shared" si="16"/>
        <v>699579.12375886634</v>
      </c>
      <c r="N45" s="33">
        <f t="shared" si="26"/>
        <v>9.5537298067785876</v>
      </c>
      <c r="O45" s="4"/>
      <c r="Q45" s="27" t="s">
        <v>66</v>
      </c>
      <c r="R45" s="29">
        <f t="shared" si="17"/>
        <v>73225.7597721153</v>
      </c>
      <c r="S45" s="29">
        <f t="shared" si="18"/>
        <v>327060.17703094182</v>
      </c>
      <c r="T45" s="35">
        <f t="shared" si="19"/>
        <v>9.5537298067785876</v>
      </c>
      <c r="U45" s="42">
        <v>0.68480776711742686</v>
      </c>
      <c r="V45" s="43">
        <f t="shared" si="31"/>
        <v>0.31519223288257314</v>
      </c>
      <c r="W45" s="29">
        <f t="shared" si="27"/>
        <v>223973.34954558962</v>
      </c>
      <c r="X45" s="29">
        <f t="shared" si="20"/>
        <v>461918.06104459846</v>
      </c>
      <c r="Y45" s="35">
        <f t="shared" si="28"/>
        <v>6.308136132450195</v>
      </c>
      <c r="Z45" s="36">
        <f t="shared" si="29"/>
        <v>3.2455936743283926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57">
        <v>155</v>
      </c>
      <c r="E46" s="51">
        <v>15</v>
      </c>
      <c r="F46" s="3">
        <f t="shared" si="21"/>
        <v>9.6774193548387094E-2</v>
      </c>
      <c r="G46" s="2">
        <v>0.5</v>
      </c>
      <c r="H46" s="3">
        <f t="shared" si="22"/>
        <v>0.38961038961038963</v>
      </c>
      <c r="I46" s="3">
        <f t="shared" si="23"/>
        <v>0.61038961038961037</v>
      </c>
      <c r="J46" s="5">
        <f t="shared" si="30"/>
        <v>57598.311040261426</v>
      </c>
      <c r="K46" s="5">
        <f t="shared" si="24"/>
        <v>22440.900405296659</v>
      </c>
      <c r="L46" s="5">
        <f t="shared" si="25"/>
        <v>231889.30418806546</v>
      </c>
      <c r="M46" s="5">
        <f>L46+M47</f>
        <v>372518.94672792451</v>
      </c>
      <c r="N46" s="33">
        <f t="shared" si="26"/>
        <v>6.4675324675324672</v>
      </c>
      <c r="O46" s="4"/>
      <c r="Q46" s="27" t="s">
        <v>68</v>
      </c>
      <c r="R46" s="29">
        <f t="shared" si="17"/>
        <v>57598.311040261426</v>
      </c>
      <c r="S46" s="29">
        <f t="shared" si="18"/>
        <v>231889.30418806546</v>
      </c>
      <c r="T46" s="35">
        <f t="shared" si="19"/>
        <v>6.4675324675324672</v>
      </c>
      <c r="U46" s="42">
        <v>0.65629805890441617</v>
      </c>
      <c r="V46" s="43">
        <f t="shared" si="31"/>
        <v>0.34370194109558383</v>
      </c>
      <c r="W46" s="29">
        <f t="shared" si="27"/>
        <v>152188.50021932306</v>
      </c>
      <c r="X46" s="29">
        <f>X47+W46</f>
        <v>237944.71149900884</v>
      </c>
      <c r="Y46" s="35">
        <f t="shared" si="28"/>
        <v>4.1311057078164088</v>
      </c>
      <c r="Z46" s="36">
        <f t="shared" si="29"/>
        <v>2.3364267597160584</v>
      </c>
    </row>
    <row r="47" spans="1:26" s="2" customFormat="1" ht="14.4" x14ac:dyDescent="0.3">
      <c r="A47" s="12">
        <v>19</v>
      </c>
      <c r="B47" s="13" t="s">
        <v>69</v>
      </c>
      <c r="C47" s="12"/>
      <c r="D47" s="58">
        <v>104</v>
      </c>
      <c r="E47" s="59">
        <v>26</v>
      </c>
      <c r="F47" s="17">
        <f t="shared" si="21"/>
        <v>0.25</v>
      </c>
      <c r="G47" s="12"/>
      <c r="H47" s="17">
        <v>1</v>
      </c>
      <c r="I47" s="17">
        <f t="shared" si="23"/>
        <v>0</v>
      </c>
      <c r="J47" s="21">
        <f t="shared" si="30"/>
        <v>35157.410634964763</v>
      </c>
      <c r="K47" s="21">
        <f t="shared" si="24"/>
        <v>35157.410634964763</v>
      </c>
      <c r="L47" s="21">
        <f>K47/F47</f>
        <v>140629.64253985905</v>
      </c>
      <c r="M47" s="21">
        <f>L47</f>
        <v>140629.64253985905</v>
      </c>
      <c r="N47" s="34">
        <f t="shared" si="26"/>
        <v>4</v>
      </c>
      <c r="O47" s="4"/>
      <c r="Q47" s="30" t="s">
        <v>69</v>
      </c>
      <c r="R47" s="31">
        <f t="shared" si="17"/>
        <v>35157.410634964763</v>
      </c>
      <c r="S47" s="31">
        <f t="shared" si="18"/>
        <v>140629.64253985905</v>
      </c>
      <c r="T47" s="38">
        <f t="shared" si="19"/>
        <v>4</v>
      </c>
      <c r="U47" s="44">
        <v>0.6098018151143324</v>
      </c>
      <c r="V47" s="45">
        <f t="shared" si="31"/>
        <v>0.3901981848856676</v>
      </c>
      <c r="W47" s="31">
        <f t="shared" si="27"/>
        <v>85756.211279685784</v>
      </c>
      <c r="X47" s="31">
        <f>W47</f>
        <v>85756.211279685784</v>
      </c>
      <c r="Y47" s="38">
        <f t="shared" si="28"/>
        <v>2.4392072604573296</v>
      </c>
      <c r="Z47" s="37">
        <f t="shared" si="29"/>
        <v>1.5607927395426704</v>
      </c>
    </row>
    <row r="48" spans="1:26" s="2" customFormat="1" ht="13.2" x14ac:dyDescent="0.25">
      <c r="B48" s="2" t="s">
        <v>70</v>
      </c>
      <c r="D48" s="25">
        <f>SUM(D29:D47)</f>
        <v>12674</v>
      </c>
      <c r="E48" s="60">
        <f>SUM(E29:E47)</f>
        <v>97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176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7591032.0400028331</v>
      </c>
      <c r="N54" s="32">
        <f>M54/J54</f>
        <v>75.910320400028326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75.910320400028326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6770804.6916955411</v>
      </c>
      <c r="Y54" s="40">
        <f>X54/R54</f>
        <v>67.708046916955411</v>
      </c>
      <c r="Z54" s="36">
        <f>T54-Y54</f>
        <v>8.2022734830729149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846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100000</v>
      </c>
      <c r="K55" s="5">
        <f t="shared" ref="K55:K72" si="40">J55*H55</f>
        <v>0</v>
      </c>
      <c r="L55" s="5">
        <f t="shared" ref="L55:L71" si="41">C55*(J56+G55*K55)</f>
        <v>400000</v>
      </c>
      <c r="M55" s="5">
        <f t="shared" si="32"/>
        <v>7491032.0400028331</v>
      </c>
      <c r="N55" s="33">
        <f t="shared" ref="N55:N72" si="42">M55/J55</f>
        <v>74.910320400028326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74.910320400028326</v>
      </c>
      <c r="U55" s="42">
        <v>0.96170886472285344</v>
      </c>
      <c r="V55" s="43">
        <f>1-U55</f>
        <v>3.829113527714656E-2</v>
      </c>
      <c r="W55" s="29">
        <f t="shared" ref="W55:W72" si="43">S55*U55</f>
        <v>384683.54588914139</v>
      </c>
      <c r="X55" s="29">
        <f t="shared" si="36"/>
        <v>6674633.8052232554</v>
      </c>
      <c r="Y55" s="35">
        <f t="shared" ref="Y55:Y72" si="44">X55/R55</f>
        <v>66.746338052232559</v>
      </c>
      <c r="Z55" s="36">
        <f t="shared" ref="Z55:Z72" si="45">T55-Y55</f>
        <v>8.1639823477957663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1359</v>
      </c>
      <c r="E56" s="49">
        <v>0</v>
      </c>
      <c r="F56" s="3">
        <f t="shared" si="37"/>
        <v>0</v>
      </c>
      <c r="G56" s="2">
        <v>0.5</v>
      </c>
      <c r="H56" s="3">
        <f t="shared" si="38"/>
        <v>0</v>
      </c>
      <c r="I56" s="3">
        <f t="shared" si="39"/>
        <v>1</v>
      </c>
      <c r="J56" s="5">
        <f t="shared" ref="J56:J72" si="46">I55*J55</f>
        <v>100000</v>
      </c>
      <c r="K56" s="5">
        <f t="shared" si="40"/>
        <v>0</v>
      </c>
      <c r="L56" s="5">
        <f t="shared" si="41"/>
        <v>500000</v>
      </c>
      <c r="M56" s="5">
        <f t="shared" si="32"/>
        <v>7091032.0400028331</v>
      </c>
      <c r="N56" s="33">
        <f t="shared" si="42"/>
        <v>70.910320400028326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70.910320400028326</v>
      </c>
      <c r="U56" s="42">
        <v>0.96170886472285344</v>
      </c>
      <c r="V56" s="43">
        <f>1-U56</f>
        <v>3.829113527714656E-2</v>
      </c>
      <c r="W56" s="29">
        <f t="shared" si="43"/>
        <v>480854.43236142671</v>
      </c>
      <c r="X56" s="29">
        <f t="shared" si="36"/>
        <v>6289950.2593341144</v>
      </c>
      <c r="Y56" s="35">
        <f t="shared" si="44"/>
        <v>62.899502593341147</v>
      </c>
      <c r="Z56" s="36">
        <f t="shared" si="45"/>
        <v>8.0108178066871787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1503</v>
      </c>
      <c r="E57" s="49">
        <v>1</v>
      </c>
      <c r="F57" s="3">
        <f t="shared" si="37"/>
        <v>6.6533599467731206E-4</v>
      </c>
      <c r="G57" s="2">
        <v>0.5</v>
      </c>
      <c r="H57" s="3">
        <f t="shared" si="38"/>
        <v>3.3211557622052478E-3</v>
      </c>
      <c r="I57" s="3">
        <f t="shared" si="39"/>
        <v>0.99667884423779474</v>
      </c>
      <c r="J57" s="5">
        <f t="shared" si="46"/>
        <v>100000</v>
      </c>
      <c r="K57" s="5">
        <f t="shared" si="40"/>
        <v>332.11557622052476</v>
      </c>
      <c r="L57" s="5">
        <f t="shared" si="41"/>
        <v>499169.71105944866</v>
      </c>
      <c r="M57" s="5">
        <f t="shared" si="32"/>
        <v>6591032.0400028331</v>
      </c>
      <c r="N57" s="33">
        <f t="shared" si="42"/>
        <v>65.910320400028326</v>
      </c>
      <c r="O57" s="4"/>
      <c r="Q57" s="27" t="s">
        <v>40</v>
      </c>
      <c r="R57" s="29">
        <f t="shared" si="33"/>
        <v>100000</v>
      </c>
      <c r="S57" s="29">
        <f t="shared" si="34"/>
        <v>499169.71105944866</v>
      </c>
      <c r="T57" s="35">
        <f t="shared" si="35"/>
        <v>65.910320400028326</v>
      </c>
      <c r="U57" s="42">
        <v>0.96170886472285344</v>
      </c>
      <c r="V57" s="43">
        <f>1-U57</f>
        <v>3.829113527714656E-2</v>
      </c>
      <c r="W57" s="29">
        <f t="shared" si="43"/>
        <v>480055.93612701714</v>
      </c>
      <c r="X57" s="29">
        <f t="shared" si="36"/>
        <v>5809095.8269726876</v>
      </c>
      <c r="Y57" s="35">
        <f t="shared" si="44"/>
        <v>58.090958269726876</v>
      </c>
      <c r="Z57" s="36">
        <f t="shared" si="45"/>
        <v>7.8193621303014496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1592</v>
      </c>
      <c r="E58" s="49">
        <v>1</v>
      </c>
      <c r="F58" s="3">
        <f t="shared" si="37"/>
        <v>6.2814070351758795E-4</v>
      </c>
      <c r="G58" s="2">
        <v>0.5</v>
      </c>
      <c r="H58" s="3">
        <f t="shared" si="38"/>
        <v>3.1357792411414241E-3</v>
      </c>
      <c r="I58" s="3">
        <f t="shared" si="39"/>
        <v>0.99686422075885861</v>
      </c>
      <c r="J58" s="5">
        <f t="shared" si="46"/>
        <v>99667.884423779469</v>
      </c>
      <c r="K58" s="5">
        <f t="shared" si="40"/>
        <v>312.53648298457034</v>
      </c>
      <c r="L58" s="5">
        <f t="shared" si="41"/>
        <v>497558.080911436</v>
      </c>
      <c r="M58" s="5">
        <f t="shared" si="32"/>
        <v>6091862.3289433848</v>
      </c>
      <c r="N58" s="33">
        <f t="shared" si="42"/>
        <v>61.12161770226102</v>
      </c>
      <c r="O58" s="4"/>
      <c r="Q58" s="27" t="s">
        <v>42</v>
      </c>
      <c r="R58" s="29">
        <f t="shared" si="33"/>
        <v>99667.884423779469</v>
      </c>
      <c r="S58" s="29">
        <f t="shared" si="34"/>
        <v>497558.080911436</v>
      </c>
      <c r="T58" s="35">
        <f t="shared" si="35"/>
        <v>61.12161770226102</v>
      </c>
      <c r="U58" s="42">
        <v>0.96170886472285344</v>
      </c>
      <c r="V58" s="43">
        <f>1-U58</f>
        <v>3.829113527714656E-2</v>
      </c>
      <c r="W58" s="29">
        <f t="shared" si="43"/>
        <v>478506.01712701877</v>
      </c>
      <c r="X58" s="29">
        <f t="shared" si="36"/>
        <v>5329039.8908456704</v>
      </c>
      <c r="Y58" s="35">
        <f t="shared" si="44"/>
        <v>53.467974379661165</v>
      </c>
      <c r="Z58" s="36">
        <f t="shared" si="45"/>
        <v>7.653643322599855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1550</v>
      </c>
      <c r="E59" s="49">
        <v>0</v>
      </c>
      <c r="F59" s="3">
        <f t="shared" si="37"/>
        <v>0</v>
      </c>
      <c r="G59" s="2">
        <v>0.5</v>
      </c>
      <c r="H59" s="3">
        <f t="shared" si="38"/>
        <v>0</v>
      </c>
      <c r="I59" s="3">
        <f t="shared" si="39"/>
        <v>1</v>
      </c>
      <c r="J59" s="5">
        <f t="shared" si="46"/>
        <v>99355.347940794905</v>
      </c>
      <c r="K59" s="5">
        <f t="shared" si="40"/>
        <v>0</v>
      </c>
      <c r="L59" s="5">
        <f t="shared" si="41"/>
        <v>496776.73970397451</v>
      </c>
      <c r="M59" s="5">
        <f t="shared" si="32"/>
        <v>5594304.2480319487</v>
      </c>
      <c r="N59" s="33">
        <f t="shared" si="42"/>
        <v>56.306020400286371</v>
      </c>
      <c r="O59" s="4"/>
      <c r="Q59" s="27" t="s">
        <v>44</v>
      </c>
      <c r="R59" s="29">
        <f t="shared" si="33"/>
        <v>99355.347940794905</v>
      </c>
      <c r="S59" s="29">
        <f t="shared" si="34"/>
        <v>496776.73970397451</v>
      </c>
      <c r="T59" s="35">
        <f t="shared" si="35"/>
        <v>56.306020400286371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478441.5493521858</v>
      </c>
      <c r="X59" s="29">
        <f t="shared" si="36"/>
        <v>4850533.8737186519</v>
      </c>
      <c r="Y59" s="35">
        <f t="shared" si="44"/>
        <v>48.820058247987298</v>
      </c>
      <c r="Z59" s="36">
        <f t="shared" si="45"/>
        <v>7.4859621522990736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2009</v>
      </c>
      <c r="E60" s="49">
        <v>1</v>
      </c>
      <c r="F60" s="3">
        <f t="shared" si="37"/>
        <v>4.9776007964161273E-4</v>
      </c>
      <c r="G60" s="2">
        <v>0.5</v>
      </c>
      <c r="H60" s="3">
        <f t="shared" si="38"/>
        <v>2.4857071836937605E-3</v>
      </c>
      <c r="I60" s="3">
        <f t="shared" si="39"/>
        <v>0.99751429281630621</v>
      </c>
      <c r="J60" s="5">
        <f t="shared" si="46"/>
        <v>99355.347940794905</v>
      </c>
      <c r="K60" s="5">
        <f t="shared" si="40"/>
        <v>246.96830211482697</v>
      </c>
      <c r="L60" s="5">
        <f t="shared" si="41"/>
        <v>496159.31894868752</v>
      </c>
      <c r="M60" s="5">
        <f t="shared" si="32"/>
        <v>5097527.508327974</v>
      </c>
      <c r="N60" s="33">
        <f t="shared" si="42"/>
        <v>51.306020400286371</v>
      </c>
      <c r="O60" s="4"/>
      <c r="Q60" s="27" t="s">
        <v>46</v>
      </c>
      <c r="R60" s="29">
        <f t="shared" si="33"/>
        <v>99355.347940794905</v>
      </c>
      <c r="S60" s="29">
        <f t="shared" si="34"/>
        <v>496159.31894868752</v>
      </c>
      <c r="T60" s="35">
        <f t="shared" si="35"/>
        <v>51.306020400286371</v>
      </c>
      <c r="U60" s="42">
        <v>0.95736753435116873</v>
      </c>
      <c r="V60" s="43">
        <f t="shared" si="47"/>
        <v>4.2632465648831275E-2</v>
      </c>
      <c r="W60" s="29">
        <f t="shared" si="43"/>
        <v>475006.82382726006</v>
      </c>
      <c r="X60" s="29">
        <f t="shared" si="36"/>
        <v>4372092.3243664661</v>
      </c>
      <c r="Y60" s="35">
        <f t="shared" si="44"/>
        <v>44.004599802436026</v>
      </c>
      <c r="Z60" s="36">
        <f t="shared" si="45"/>
        <v>7.3014205978503455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1902</v>
      </c>
      <c r="E61" s="49">
        <v>3</v>
      </c>
      <c r="F61" s="3">
        <f t="shared" si="37"/>
        <v>1.5772870662460567E-3</v>
      </c>
      <c r="G61" s="2">
        <v>0.5</v>
      </c>
      <c r="H61" s="3">
        <f t="shared" si="38"/>
        <v>7.8554595443833461E-3</v>
      </c>
      <c r="I61" s="3">
        <f t="shared" si="39"/>
        <v>0.99214454045561662</v>
      </c>
      <c r="J61" s="5">
        <f t="shared" si="46"/>
        <v>99108.379638680082</v>
      </c>
      <c r="K61" s="5">
        <f t="shared" si="40"/>
        <v>778.54186676103757</v>
      </c>
      <c r="L61" s="5">
        <f t="shared" si="41"/>
        <v>493595.54352649784</v>
      </c>
      <c r="M61" s="5">
        <f t="shared" si="32"/>
        <v>4601368.189379286</v>
      </c>
      <c r="N61" s="33">
        <f t="shared" si="42"/>
        <v>46.427640186980327</v>
      </c>
      <c r="O61" s="4"/>
      <c r="Q61" s="27" t="s">
        <v>48</v>
      </c>
      <c r="R61" s="29">
        <f t="shared" si="33"/>
        <v>99108.379638680082</v>
      </c>
      <c r="S61" s="29">
        <f t="shared" si="34"/>
        <v>493595.54352649784</v>
      </c>
      <c r="T61" s="35">
        <f t="shared" si="35"/>
        <v>46.427640186980327</v>
      </c>
      <c r="U61" s="42">
        <v>0.95681081085376496</v>
      </c>
      <c r="V61" s="43">
        <f t="shared" si="47"/>
        <v>4.3189189146235041E-2</v>
      </c>
      <c r="W61" s="29">
        <f t="shared" si="43"/>
        <v>472277.55223539326</v>
      </c>
      <c r="X61" s="29">
        <f t="shared" si="36"/>
        <v>3897085.5005392064</v>
      </c>
      <c r="Y61" s="35">
        <f t="shared" si="44"/>
        <v>39.321453087486958</v>
      </c>
      <c r="Z61" s="36">
        <f t="shared" si="45"/>
        <v>7.1061870994933685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1769</v>
      </c>
      <c r="E62" s="49">
        <v>4</v>
      </c>
      <c r="F62" s="3">
        <f t="shared" si="37"/>
        <v>2.2611644997173543E-3</v>
      </c>
      <c r="G62" s="2">
        <v>0.5</v>
      </c>
      <c r="H62" s="3">
        <f t="shared" si="38"/>
        <v>1.1242270938729622E-2</v>
      </c>
      <c r="I62" s="3">
        <f t="shared" si="39"/>
        <v>0.98875772906127035</v>
      </c>
      <c r="J62" s="5">
        <f t="shared" si="46"/>
        <v>98329.837771919047</v>
      </c>
      <c r="K62" s="5">
        <f t="shared" si="40"/>
        <v>1105.4506775932439</v>
      </c>
      <c r="L62" s="5">
        <f t="shared" si="41"/>
        <v>488885.56216561206</v>
      </c>
      <c r="M62" s="5">
        <f t="shared" si="32"/>
        <v>4107772.6458527879</v>
      </c>
      <c r="N62" s="33">
        <f t="shared" si="42"/>
        <v>41.775444147288951</v>
      </c>
      <c r="O62" s="4"/>
      <c r="Q62" s="27" t="s">
        <v>50</v>
      </c>
      <c r="R62" s="29">
        <f t="shared" si="33"/>
        <v>98329.837771919047</v>
      </c>
      <c r="S62" s="29">
        <f t="shared" si="34"/>
        <v>488885.56216561206</v>
      </c>
      <c r="T62" s="35">
        <f t="shared" si="35"/>
        <v>41.775444147288951</v>
      </c>
      <c r="U62" s="42">
        <v>0.94800928093814252</v>
      </c>
      <c r="V62" s="43">
        <f t="shared" si="47"/>
        <v>5.1990719061857482E-2</v>
      </c>
      <c r="W62" s="29">
        <f t="shared" si="43"/>
        <v>463468.05024966149</v>
      </c>
      <c r="X62" s="29">
        <f t="shared" si="36"/>
        <v>3424807.9483038131</v>
      </c>
      <c r="Y62" s="35">
        <f t="shared" si="44"/>
        <v>34.829793538842459</v>
      </c>
      <c r="Z62" s="36">
        <f t="shared" si="45"/>
        <v>6.945650608446492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1934</v>
      </c>
      <c r="E63" s="49">
        <v>4</v>
      </c>
      <c r="F63" s="3">
        <f t="shared" si="37"/>
        <v>2.0682523267838678E-3</v>
      </c>
      <c r="G63" s="2">
        <v>0.5</v>
      </c>
      <c r="H63" s="3">
        <f t="shared" si="38"/>
        <v>1.0288065843621399E-2</v>
      </c>
      <c r="I63" s="3">
        <f t="shared" si="39"/>
        <v>0.98971193415637859</v>
      </c>
      <c r="J63" s="5">
        <f t="shared" si="46"/>
        <v>97224.387094325793</v>
      </c>
      <c r="K63" s="5">
        <f t="shared" si="40"/>
        <v>1000.2508960321584</v>
      </c>
      <c r="L63" s="5">
        <f t="shared" si="41"/>
        <v>483621.30823154864</v>
      </c>
      <c r="M63" s="5">
        <f t="shared" si="32"/>
        <v>3618887.083687176</v>
      </c>
      <c r="N63" s="33">
        <f t="shared" si="42"/>
        <v>37.222009743051203</v>
      </c>
      <c r="O63" s="4"/>
      <c r="Q63" s="27" t="s">
        <v>52</v>
      </c>
      <c r="R63" s="29">
        <f t="shared" si="33"/>
        <v>97224.387094325793</v>
      </c>
      <c r="S63" s="29">
        <f t="shared" si="34"/>
        <v>483621.30823154864</v>
      </c>
      <c r="T63" s="35">
        <f t="shared" si="35"/>
        <v>37.222009743051203</v>
      </c>
      <c r="U63" s="42">
        <v>0.94216194080535964</v>
      </c>
      <c r="V63" s="43">
        <f t="shared" si="47"/>
        <v>5.7838059194640357E-2</v>
      </c>
      <c r="W63" s="29">
        <f t="shared" si="43"/>
        <v>455649.59037826292</v>
      </c>
      <c r="X63" s="29">
        <f t="shared" si="36"/>
        <v>2961339.8980541518</v>
      </c>
      <c r="Y63" s="35">
        <f t="shared" si="44"/>
        <v>30.458817859978893</v>
      </c>
      <c r="Z63" s="36">
        <f t="shared" si="45"/>
        <v>6.7631918830723095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2188</v>
      </c>
      <c r="E64" s="49">
        <v>9</v>
      </c>
      <c r="F64" s="3">
        <f t="shared" si="37"/>
        <v>4.1133455210237658E-3</v>
      </c>
      <c r="G64" s="2">
        <v>0.5</v>
      </c>
      <c r="H64" s="3">
        <f t="shared" si="38"/>
        <v>2.0357385206966748E-2</v>
      </c>
      <c r="I64" s="3">
        <f t="shared" si="39"/>
        <v>0.97964261479303327</v>
      </c>
      <c r="J64" s="5">
        <f t="shared" si="46"/>
        <v>96224.136198293636</v>
      </c>
      <c r="K64" s="5">
        <f t="shared" si="40"/>
        <v>1958.8718067962964</v>
      </c>
      <c r="L64" s="5">
        <f t="shared" si="41"/>
        <v>476223.50147447747</v>
      </c>
      <c r="M64" s="5">
        <f t="shared" si="32"/>
        <v>3135265.7754556276</v>
      </c>
      <c r="N64" s="33">
        <f t="shared" si="42"/>
        <v>32.582945395265874</v>
      </c>
      <c r="O64" s="4"/>
      <c r="Q64" s="27" t="s">
        <v>54</v>
      </c>
      <c r="R64" s="29">
        <f t="shared" si="33"/>
        <v>96224.136198293636</v>
      </c>
      <c r="S64" s="29">
        <f t="shared" si="34"/>
        <v>476223.50147447747</v>
      </c>
      <c r="T64" s="35">
        <f t="shared" si="35"/>
        <v>32.582945395265874</v>
      </c>
      <c r="U64" s="42">
        <v>0.92489605986448908</v>
      </c>
      <c r="V64" s="43">
        <f t="shared" si="47"/>
        <v>7.5103940135510916E-2</v>
      </c>
      <c r="W64" s="29">
        <f t="shared" si="43"/>
        <v>440457.24012861494</v>
      </c>
      <c r="X64" s="29">
        <f t="shared" si="36"/>
        <v>2505690.3076758888</v>
      </c>
      <c r="Y64" s="35">
        <f t="shared" si="44"/>
        <v>26.040143426305164</v>
      </c>
      <c r="Z64" s="36">
        <f t="shared" si="45"/>
        <v>6.5428019689607098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2243</v>
      </c>
      <c r="E65" s="49">
        <v>11</v>
      </c>
      <c r="F65" s="3">
        <f t="shared" si="37"/>
        <v>4.90414623272403E-3</v>
      </c>
      <c r="G65" s="2">
        <v>0.5</v>
      </c>
      <c r="H65" s="3">
        <f t="shared" si="38"/>
        <v>2.4223739264479186E-2</v>
      </c>
      <c r="I65" s="3">
        <f t="shared" si="39"/>
        <v>0.97577626073552082</v>
      </c>
      <c r="J65" s="5">
        <f t="shared" si="46"/>
        <v>94265.264391497345</v>
      </c>
      <c r="K65" s="5">
        <f t="shared" si="40"/>
        <v>2283.4571863168258</v>
      </c>
      <c r="L65" s="5">
        <f t="shared" si="41"/>
        <v>465617.6789916947</v>
      </c>
      <c r="M65" s="5">
        <f t="shared" si="32"/>
        <v>2659042.2739811502</v>
      </c>
      <c r="N65" s="33">
        <f t="shared" si="42"/>
        <v>28.2080816422236</v>
      </c>
      <c r="O65" s="4"/>
      <c r="Q65" s="27" t="s">
        <v>56</v>
      </c>
      <c r="R65" s="29">
        <f t="shared" si="33"/>
        <v>94265.264391497345</v>
      </c>
      <c r="S65" s="29">
        <f t="shared" si="34"/>
        <v>465617.6789916947</v>
      </c>
      <c r="T65" s="35">
        <f t="shared" si="35"/>
        <v>28.2080816422236</v>
      </c>
      <c r="U65" s="42">
        <v>0.89970667843387275</v>
      </c>
      <c r="V65" s="43">
        <f t="shared" si="47"/>
        <v>0.10029332156612725</v>
      </c>
      <c r="W65" s="29">
        <f t="shared" si="43"/>
        <v>418919.33538570686</v>
      </c>
      <c r="X65" s="29">
        <f t="shared" si="36"/>
        <v>2065233.0675472738</v>
      </c>
      <c r="Y65" s="35">
        <f t="shared" si="44"/>
        <v>21.908738928159803</v>
      </c>
      <c r="Z65" s="36">
        <f t="shared" si="45"/>
        <v>6.2993427140637976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2016</v>
      </c>
      <c r="E66" s="49">
        <v>20</v>
      </c>
      <c r="F66" s="3">
        <f t="shared" si="37"/>
        <v>9.9206349206349201E-3</v>
      </c>
      <c r="G66" s="2">
        <v>0.5</v>
      </c>
      <c r="H66" s="3">
        <f t="shared" si="38"/>
        <v>4.8402710551790899E-2</v>
      </c>
      <c r="I66" s="3">
        <f t="shared" si="39"/>
        <v>0.95159728944820909</v>
      </c>
      <c r="J66" s="5">
        <f t="shared" si="46"/>
        <v>91981.807205180521</v>
      </c>
      <c r="K66" s="5">
        <f t="shared" si="40"/>
        <v>4452.1687901829873</v>
      </c>
      <c r="L66" s="5">
        <f t="shared" si="41"/>
        <v>448778.61405044515</v>
      </c>
      <c r="M66" s="5">
        <f t="shared" si="32"/>
        <v>2193424.5949894553</v>
      </c>
      <c r="N66" s="33">
        <f t="shared" si="42"/>
        <v>23.846287234786132</v>
      </c>
      <c r="O66" s="4"/>
      <c r="Q66" s="27" t="s">
        <v>58</v>
      </c>
      <c r="R66" s="29">
        <f t="shared" si="33"/>
        <v>91981.807205180521</v>
      </c>
      <c r="S66" s="29">
        <f t="shared" si="34"/>
        <v>448778.61405044515</v>
      </c>
      <c r="T66" s="35">
        <f t="shared" si="35"/>
        <v>23.846287234786132</v>
      </c>
      <c r="U66" s="42">
        <v>0.86438699185239576</v>
      </c>
      <c r="V66" s="43">
        <f t="shared" si="47"/>
        <v>0.13561300814760424</v>
      </c>
      <c r="W66" s="29">
        <f t="shared" si="43"/>
        <v>387918.39620675158</v>
      </c>
      <c r="X66" s="29">
        <f t="shared" si="36"/>
        <v>1646313.7321615671</v>
      </c>
      <c r="Y66" s="35">
        <f t="shared" si="44"/>
        <v>17.898253819792799</v>
      </c>
      <c r="Z66" s="36">
        <f t="shared" si="45"/>
        <v>5.9480334149933327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1400</v>
      </c>
      <c r="E67" s="49">
        <v>18</v>
      </c>
      <c r="F67" s="3">
        <f t="shared" si="37"/>
        <v>1.2857142857142857E-2</v>
      </c>
      <c r="G67" s="2">
        <v>0.5</v>
      </c>
      <c r="H67" s="3">
        <f t="shared" si="38"/>
        <v>6.2283737024221457E-2</v>
      </c>
      <c r="I67" s="3">
        <f t="shared" si="39"/>
        <v>0.93771626297577859</v>
      </c>
      <c r="J67" s="5">
        <f t="shared" si="46"/>
        <v>87529.638414997535</v>
      </c>
      <c r="K67" s="5">
        <f t="shared" si="40"/>
        <v>5451.6729808648988</v>
      </c>
      <c r="L67" s="5">
        <f t="shared" si="41"/>
        <v>424019.00962282548</v>
      </c>
      <c r="M67" s="5">
        <f t="shared" si="32"/>
        <v>1744645.9809390104</v>
      </c>
      <c r="N67" s="33">
        <f t="shared" si="42"/>
        <v>19.932059728925815</v>
      </c>
      <c r="O67" s="4"/>
      <c r="Q67" s="27" t="s">
        <v>60</v>
      </c>
      <c r="R67" s="29">
        <f t="shared" si="33"/>
        <v>87529.638414997535</v>
      </c>
      <c r="S67" s="29">
        <f t="shared" si="34"/>
        <v>424019.00962282548</v>
      </c>
      <c r="T67" s="35">
        <f t="shared" si="35"/>
        <v>19.932059728925815</v>
      </c>
      <c r="U67" s="42">
        <v>0.82345390469096191</v>
      </c>
      <c r="V67" s="43">
        <f t="shared" si="47"/>
        <v>0.17654609530903809</v>
      </c>
      <c r="W67" s="29">
        <f t="shared" si="43"/>
        <v>349160.10913711018</v>
      </c>
      <c r="X67" s="29">
        <f t="shared" si="36"/>
        <v>1258395.3359548156</v>
      </c>
      <c r="Y67" s="35">
        <f t="shared" si="44"/>
        <v>14.376791207436305</v>
      </c>
      <c r="Z67" s="36">
        <f t="shared" si="45"/>
        <v>5.5552685214895092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1099</v>
      </c>
      <c r="E68" s="49">
        <v>27</v>
      </c>
      <c r="F68" s="3">
        <f t="shared" si="37"/>
        <v>2.4567788898999091E-2</v>
      </c>
      <c r="G68" s="2">
        <v>0.5</v>
      </c>
      <c r="H68" s="3">
        <f t="shared" si="38"/>
        <v>0.11573081868838406</v>
      </c>
      <c r="I68" s="3">
        <f t="shared" si="39"/>
        <v>0.88426918131161591</v>
      </c>
      <c r="J68" s="5">
        <f t="shared" si="46"/>
        <v>82077.965434132639</v>
      </c>
      <c r="K68" s="5">
        <f t="shared" si="40"/>
        <v>9498.9501359690585</v>
      </c>
      <c r="L68" s="5">
        <f t="shared" si="41"/>
        <v>386642.45183074055</v>
      </c>
      <c r="M68" s="5">
        <f t="shared" si="32"/>
        <v>1320626.9713161848</v>
      </c>
      <c r="N68" s="33">
        <f t="shared" si="42"/>
        <v>16.089908714610925</v>
      </c>
      <c r="O68" s="4"/>
      <c r="Q68" s="27" t="s">
        <v>62</v>
      </c>
      <c r="R68" s="29">
        <f t="shared" si="33"/>
        <v>82077.965434132639</v>
      </c>
      <c r="S68" s="29">
        <f t="shared" si="34"/>
        <v>386642.45183074055</v>
      </c>
      <c r="T68" s="35">
        <f t="shared" si="35"/>
        <v>16.089908714610925</v>
      </c>
      <c r="U68" s="42">
        <v>0.7557222850963411</v>
      </c>
      <c r="V68" s="43">
        <f t="shared" si="47"/>
        <v>0.2442777149036589</v>
      </c>
      <c r="W68" s="29">
        <f t="shared" si="43"/>
        <v>292194.31721277925</v>
      </c>
      <c r="X68" s="29">
        <f t="shared" si="36"/>
        <v>909235.22681770544</v>
      </c>
      <c r="Y68" s="35">
        <f t="shared" si="44"/>
        <v>11.07770181690681</v>
      </c>
      <c r="Z68" s="36">
        <f t="shared" si="45"/>
        <v>5.0122068977041145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795</v>
      </c>
      <c r="E69" s="49">
        <v>19</v>
      </c>
      <c r="F69" s="3">
        <f t="shared" si="37"/>
        <v>2.3899371069182392E-2</v>
      </c>
      <c r="G69" s="2">
        <v>0.5</v>
      </c>
      <c r="H69" s="3">
        <f t="shared" si="38"/>
        <v>0.11275964391691394</v>
      </c>
      <c r="I69" s="3">
        <f t="shared" si="39"/>
        <v>0.88724035608308605</v>
      </c>
      <c r="J69" s="5">
        <f t="shared" si="46"/>
        <v>72579.015298163577</v>
      </c>
      <c r="K69" s="5">
        <f t="shared" si="40"/>
        <v>8183.9839208611747</v>
      </c>
      <c r="L69" s="5">
        <f t="shared" si="41"/>
        <v>342435.11668866494</v>
      </c>
      <c r="M69" s="5">
        <f t="shared" si="32"/>
        <v>933984.5194854443</v>
      </c>
      <c r="N69" s="33">
        <f t="shared" si="42"/>
        <v>12.868520131452877</v>
      </c>
      <c r="O69" s="4"/>
      <c r="Q69" s="27" t="s">
        <v>64</v>
      </c>
      <c r="R69" s="29">
        <f t="shared" si="33"/>
        <v>72579.015298163577</v>
      </c>
      <c r="S69" s="29">
        <f t="shared" si="34"/>
        <v>342435.11668866494</v>
      </c>
      <c r="T69" s="35">
        <f t="shared" si="35"/>
        <v>12.868520131452877</v>
      </c>
      <c r="U69" s="42">
        <v>0.69850988448397933</v>
      </c>
      <c r="V69" s="43">
        <f t="shared" si="47"/>
        <v>0.30149011551602067</v>
      </c>
      <c r="W69" s="29">
        <f t="shared" si="43"/>
        <v>239194.31380145732</v>
      </c>
      <c r="X69" s="29">
        <f t="shared" si="36"/>
        <v>617040.90960492613</v>
      </c>
      <c r="Y69" s="35">
        <f t="shared" si="44"/>
        <v>8.5016434443212781</v>
      </c>
      <c r="Z69" s="36">
        <f t="shared" si="45"/>
        <v>4.3668766871315992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494</v>
      </c>
      <c r="E70" s="49">
        <v>32</v>
      </c>
      <c r="F70" s="3">
        <f t="shared" si="37"/>
        <v>6.4777327935222673E-2</v>
      </c>
      <c r="G70" s="2">
        <v>0.5</v>
      </c>
      <c r="H70" s="3">
        <f t="shared" si="38"/>
        <v>0.27874564459930312</v>
      </c>
      <c r="I70" s="3">
        <f t="shared" si="39"/>
        <v>0.72125435540069693</v>
      </c>
      <c r="J70" s="5">
        <f t="shared" si="46"/>
        <v>64395.031377302403</v>
      </c>
      <c r="K70" s="5">
        <f t="shared" si="40"/>
        <v>17949.834530258508</v>
      </c>
      <c r="L70" s="5">
        <f t="shared" si="41"/>
        <v>277100.57056086574</v>
      </c>
      <c r="M70" s="5">
        <f t="shared" si="32"/>
        <v>591549.40279677929</v>
      </c>
      <c r="N70" s="33">
        <f t="shared" si="42"/>
        <v>9.1862584759184589</v>
      </c>
      <c r="O70" s="4"/>
      <c r="Q70" s="27" t="s">
        <v>66</v>
      </c>
      <c r="R70" s="29">
        <f t="shared" si="33"/>
        <v>64395.031377302403</v>
      </c>
      <c r="S70" s="29">
        <f t="shared" si="34"/>
        <v>277100.57056086574</v>
      </c>
      <c r="T70" s="35">
        <f t="shared" si="35"/>
        <v>9.1862584759184589</v>
      </c>
      <c r="U70" s="42">
        <v>0.67065690345363116</v>
      </c>
      <c r="V70" s="43">
        <f t="shared" si="47"/>
        <v>0.32934309654636884</v>
      </c>
      <c r="W70" s="29">
        <f t="shared" si="43"/>
        <v>185839.41059758465</v>
      </c>
      <c r="X70" s="29">
        <f t="shared" si="36"/>
        <v>377846.59580346884</v>
      </c>
      <c r="Y70" s="35">
        <f t="shared" si="44"/>
        <v>5.8676358675810825</v>
      </c>
      <c r="Z70" s="36">
        <f t="shared" si="45"/>
        <v>3.3186226083373764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257</v>
      </c>
      <c r="E71" s="49">
        <v>27</v>
      </c>
      <c r="F71" s="3">
        <f t="shared" si="37"/>
        <v>0.10505836575875487</v>
      </c>
      <c r="G71" s="2">
        <v>0.5</v>
      </c>
      <c r="H71" s="3">
        <f t="shared" si="38"/>
        <v>0.41602465331278893</v>
      </c>
      <c r="I71" s="3">
        <f t="shared" si="39"/>
        <v>0.58397534668721107</v>
      </c>
      <c r="J71" s="5">
        <f t="shared" si="46"/>
        <v>46445.196847043895</v>
      </c>
      <c r="K71" s="5">
        <f t="shared" si="40"/>
        <v>19322.346916335675</v>
      </c>
      <c r="L71" s="5">
        <f t="shared" si="41"/>
        <v>183920.11694438028</v>
      </c>
      <c r="M71" s="5">
        <f>L71+M72</f>
        <v>314448.83223591361</v>
      </c>
      <c r="N71" s="33">
        <f t="shared" si="42"/>
        <v>6.770319722650231</v>
      </c>
      <c r="O71" s="4"/>
      <c r="Q71" s="27" t="s">
        <v>68</v>
      </c>
      <c r="R71" s="29">
        <f t="shared" si="33"/>
        <v>46445.196847043895</v>
      </c>
      <c r="S71" s="29">
        <f t="shared" si="34"/>
        <v>183920.11694438028</v>
      </c>
      <c r="T71" s="35">
        <f t="shared" si="35"/>
        <v>6.770319722650231</v>
      </c>
      <c r="U71" s="42">
        <v>0.63527807449444496</v>
      </c>
      <c r="V71" s="43">
        <f t="shared" si="47"/>
        <v>0.36472192550555504</v>
      </c>
      <c r="W71" s="29">
        <f t="shared" si="43"/>
        <v>116840.41775321904</v>
      </c>
      <c r="X71" s="29">
        <f>X72+W71</f>
        <v>192007.18520588422</v>
      </c>
      <c r="Y71" s="35">
        <f t="shared" si="44"/>
        <v>4.1340590252682921</v>
      </c>
      <c r="Z71" s="36">
        <f t="shared" si="45"/>
        <v>2.6362606973819389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154</v>
      </c>
      <c r="E72" s="50">
        <v>32</v>
      </c>
      <c r="F72" s="17">
        <f t="shared" si="37"/>
        <v>0.20779220779220781</v>
      </c>
      <c r="G72" s="12"/>
      <c r="H72" s="17">
        <v>1</v>
      </c>
      <c r="I72" s="17">
        <f t="shared" si="39"/>
        <v>0</v>
      </c>
      <c r="J72" s="21">
        <f t="shared" si="46"/>
        <v>27122.84993070822</v>
      </c>
      <c r="K72" s="21">
        <f t="shared" si="40"/>
        <v>27122.84993070822</v>
      </c>
      <c r="L72" s="21">
        <f>K72/F72</f>
        <v>130528.7152915333</v>
      </c>
      <c r="M72" s="21">
        <f>L72</f>
        <v>130528.7152915333</v>
      </c>
      <c r="N72" s="34">
        <f t="shared" si="42"/>
        <v>4.8125</v>
      </c>
      <c r="O72" s="4"/>
      <c r="Q72" s="30" t="s">
        <v>69</v>
      </c>
      <c r="R72" s="31">
        <f t="shared" si="33"/>
        <v>27122.84993070822</v>
      </c>
      <c r="S72" s="31">
        <f t="shared" si="34"/>
        <v>130528.7152915333</v>
      </c>
      <c r="T72" s="38">
        <f t="shared" si="35"/>
        <v>4.8125</v>
      </c>
      <c r="U72" s="44">
        <v>0.57586384179742911</v>
      </c>
      <c r="V72" s="45">
        <f t="shared" si="47"/>
        <v>0.42413615820257089</v>
      </c>
      <c r="W72" s="31">
        <f t="shared" si="43"/>
        <v>75166.767452665197</v>
      </c>
      <c r="X72" s="31">
        <f>W72</f>
        <v>75166.767452665197</v>
      </c>
      <c r="Y72" s="38">
        <f t="shared" si="44"/>
        <v>2.7713447386501273</v>
      </c>
      <c r="Z72" s="37">
        <f t="shared" si="45"/>
        <v>2.0411552613498727</v>
      </c>
    </row>
    <row r="73" spans="1:26" s="2" customFormat="1" ht="13.2" x14ac:dyDescent="0.25">
      <c r="B73" s="2" t="s">
        <v>70</v>
      </c>
      <c r="D73" s="25">
        <f>SUM(D54:D72)</f>
        <v>25286</v>
      </c>
      <c r="E73" s="25">
        <f>SUM(E54:E72)</f>
        <v>209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73.655662799650401</v>
      </c>
      <c r="F78" s="55">
        <f>$Y$4</f>
        <v>66.965963237821114</v>
      </c>
      <c r="G78" s="55">
        <f>E78-F78</f>
        <v>6.6896995618292863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78.655615438217339</v>
      </c>
      <c r="F79" s="55">
        <f>$Y$29</f>
        <v>69.994603444061553</v>
      </c>
      <c r="G79" s="55">
        <f t="shared" ref="G79:G80" si="48">E79-F79</f>
        <v>8.6610119941557855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75.910320400028326</v>
      </c>
      <c r="F80" s="55">
        <f>$Y$54</f>
        <v>67.708046916955411</v>
      </c>
      <c r="G80" s="55">
        <f t="shared" si="48"/>
        <v>8.2022734830729149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037DA-8A0F-461D-82BA-D3EA9B79F364}">
  <dimension ref="A1:Z80"/>
  <sheetViews>
    <sheetView tabSelected="1" topLeftCell="A46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1" t="s">
        <v>87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Q1" s="66" t="s">
        <v>90</v>
      </c>
      <c r="R1" s="67"/>
      <c r="S1" s="67"/>
      <c r="T1" s="67"/>
      <c r="U1" s="67"/>
      <c r="V1" s="67"/>
      <c r="W1" s="67"/>
      <c r="X1" s="67"/>
      <c r="Y1" s="67"/>
      <c r="Z1" s="68"/>
    </row>
    <row r="2" spans="1:26" s="9" customFormat="1" ht="35.549999999999997" customHeight="1" x14ac:dyDescent="0.25">
      <c r="A2" s="7"/>
      <c r="B2" s="6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70" t="s">
        <v>15</v>
      </c>
      <c r="V2" s="70" t="s">
        <v>16</v>
      </c>
      <c r="W2" s="71" t="s">
        <v>17</v>
      </c>
      <c r="X2" s="71" t="s">
        <v>18</v>
      </c>
      <c r="Y2" s="72" t="s">
        <v>19</v>
      </c>
      <c r="Z2" s="72" t="s">
        <v>20</v>
      </c>
    </row>
    <row r="3" spans="1:26" s="10" customFormat="1" ht="23.25" customHeight="1" thickBot="1" x14ac:dyDescent="0.35">
      <c r="B3" s="6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0"/>
      <c r="V3" s="70"/>
      <c r="W3" s="71"/>
      <c r="X3" s="71"/>
      <c r="Y3" s="72"/>
      <c r="Z3" s="72"/>
    </row>
    <row r="4" spans="1:26" s="2" customFormat="1" ht="14.4" x14ac:dyDescent="0.3">
      <c r="A4" s="2">
        <v>1</v>
      </c>
      <c r="B4" s="1">
        <v>0</v>
      </c>
      <c r="C4" s="1">
        <v>1</v>
      </c>
      <c r="D4" s="56">
        <v>79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7391039.927549067</v>
      </c>
      <c r="N4" s="32">
        <f>M4/J4</f>
        <v>73.910399275490676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73.910399275490676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6709192.7523937775</v>
      </c>
      <c r="Y4" s="40">
        <f>X4/R4</f>
        <v>67.09192752393777</v>
      </c>
      <c r="Z4" s="36">
        <f>T4-Y4</f>
        <v>6.8184717515529059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57">
        <v>410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7291039.927549067</v>
      </c>
      <c r="N5" s="33">
        <f t="shared" ref="N5:N22" si="10">M5/J5</f>
        <v>72.910399275490676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72.910399275490676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6612512.5582189038</v>
      </c>
      <c r="Y5" s="35">
        <f t="shared" ref="Y5:Y22" si="12">X5/R5</f>
        <v>66.125125582189042</v>
      </c>
      <c r="Z5" s="36">
        <f t="shared" ref="Z5:Z22" si="13">T5-Y5</f>
        <v>6.7852736933016331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57">
        <v>682</v>
      </c>
      <c r="E6" s="51">
        <v>1</v>
      </c>
      <c r="F6" s="3">
        <f t="shared" si="5"/>
        <v>1.4662756598240469E-3</v>
      </c>
      <c r="G6" s="2">
        <v>0.5</v>
      </c>
      <c r="H6" s="3">
        <f t="shared" si="6"/>
        <v>7.3046018991964941E-3</v>
      </c>
      <c r="I6" s="3">
        <f t="shared" si="7"/>
        <v>0.99269539810080354</v>
      </c>
      <c r="J6" s="5">
        <f t="shared" ref="J6:J22" si="14">I5*J5</f>
        <v>100000</v>
      </c>
      <c r="K6" s="5">
        <f t="shared" si="8"/>
        <v>730.46018991964945</v>
      </c>
      <c r="L6" s="5">
        <f t="shared" si="9"/>
        <v>498173.8495252009</v>
      </c>
      <c r="M6" s="5">
        <f t="shared" si="0"/>
        <v>6891039.927549067</v>
      </c>
      <c r="N6" s="33">
        <f t="shared" si="10"/>
        <v>68.910399275490676</v>
      </c>
      <c r="O6" s="4"/>
      <c r="Q6" s="27" t="s">
        <v>38</v>
      </c>
      <c r="R6" s="29">
        <f t="shared" si="1"/>
        <v>100000</v>
      </c>
      <c r="S6" s="29">
        <f t="shared" si="2"/>
        <v>498173.8495252009</v>
      </c>
      <c r="T6" s="35">
        <f t="shared" si="3"/>
        <v>68.910399275490676</v>
      </c>
      <c r="U6" s="42">
        <v>0.96680194174873568</v>
      </c>
      <c r="V6" s="43">
        <f>1-U6</f>
        <v>3.3198058251264317E-2</v>
      </c>
      <c r="W6" s="29">
        <f t="shared" si="11"/>
        <v>481635.44504940667</v>
      </c>
      <c r="X6" s="29">
        <f t="shared" si="4"/>
        <v>6225791.7815194093</v>
      </c>
      <c r="Y6" s="35">
        <f t="shared" si="12"/>
        <v>62.257917815194091</v>
      </c>
      <c r="Z6" s="36">
        <f t="shared" si="13"/>
        <v>6.6524814602965847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57">
        <v>750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99269.539810080358</v>
      </c>
      <c r="K7" s="5">
        <f t="shared" si="8"/>
        <v>0</v>
      </c>
      <c r="L7" s="5">
        <f t="shared" si="9"/>
        <v>496347.6990504018</v>
      </c>
      <c r="M7" s="5">
        <f t="shared" si="0"/>
        <v>6392866.0780238658</v>
      </c>
      <c r="N7" s="33">
        <f t="shared" si="10"/>
        <v>64.399070351837167</v>
      </c>
      <c r="O7" s="4"/>
      <c r="Q7" s="27" t="s">
        <v>40</v>
      </c>
      <c r="R7" s="29">
        <f t="shared" si="1"/>
        <v>99269.539810080358</v>
      </c>
      <c r="S7" s="29">
        <f t="shared" si="2"/>
        <v>496347.6990504018</v>
      </c>
      <c r="T7" s="35">
        <f t="shared" si="3"/>
        <v>64.399070351837167</v>
      </c>
      <c r="U7" s="42">
        <v>0.96680194174873568</v>
      </c>
      <c r="V7" s="43">
        <f>1-U7</f>
        <v>3.3198058251264317E-2</v>
      </c>
      <c r="W7" s="29">
        <f t="shared" si="11"/>
        <v>479869.91922444553</v>
      </c>
      <c r="X7" s="29">
        <f t="shared" si="4"/>
        <v>5744156.3364700023</v>
      </c>
      <c r="Y7" s="35">
        <f t="shared" si="12"/>
        <v>57.86423859181334</v>
      </c>
      <c r="Z7" s="36">
        <f t="shared" si="13"/>
        <v>6.5348317600238275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57">
        <v>790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99269.539810080358</v>
      </c>
      <c r="K8" s="5">
        <f t="shared" si="8"/>
        <v>0</v>
      </c>
      <c r="L8" s="5">
        <f t="shared" si="9"/>
        <v>496347.6990504018</v>
      </c>
      <c r="M8" s="5">
        <f t="shared" si="0"/>
        <v>5896518.3789734636</v>
      </c>
      <c r="N8" s="33">
        <f t="shared" si="10"/>
        <v>59.399070351837167</v>
      </c>
      <c r="O8" s="4"/>
      <c r="Q8" s="27" t="s">
        <v>42</v>
      </c>
      <c r="R8" s="29">
        <f t="shared" si="1"/>
        <v>99269.539810080358</v>
      </c>
      <c r="S8" s="29">
        <f t="shared" si="2"/>
        <v>496347.6990504018</v>
      </c>
      <c r="T8" s="35">
        <f t="shared" si="3"/>
        <v>59.399070351837167</v>
      </c>
      <c r="U8" s="42">
        <v>0.96680194174873568</v>
      </c>
      <c r="V8" s="43">
        <f>1-U8</f>
        <v>3.3198058251264317E-2</v>
      </c>
      <c r="W8" s="29">
        <f t="shared" si="11"/>
        <v>479869.91922444553</v>
      </c>
      <c r="X8" s="29">
        <f t="shared" si="4"/>
        <v>5264286.4172455566</v>
      </c>
      <c r="Y8" s="35">
        <f t="shared" si="12"/>
        <v>53.030228883069661</v>
      </c>
      <c r="Z8" s="36">
        <f t="shared" si="13"/>
        <v>6.3688414687675063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57">
        <v>799</v>
      </c>
      <c r="E9" s="51">
        <v>1</v>
      </c>
      <c r="F9" s="3">
        <f t="shared" si="5"/>
        <v>1.2515644555694619E-3</v>
      </c>
      <c r="G9" s="2">
        <v>0.5</v>
      </c>
      <c r="H9" s="3">
        <f t="shared" si="6"/>
        <v>6.2383031815346221E-3</v>
      </c>
      <c r="I9" s="3">
        <f t="shared" si="7"/>
        <v>0.99376169681846538</v>
      </c>
      <c r="J9" s="5">
        <f t="shared" si="14"/>
        <v>99269.539810080358</v>
      </c>
      <c r="K9" s="5">
        <f t="shared" si="8"/>
        <v>619.27348602670213</v>
      </c>
      <c r="L9" s="5">
        <f t="shared" si="9"/>
        <v>494799.51533533505</v>
      </c>
      <c r="M9" s="5">
        <f t="shared" si="0"/>
        <v>5400170.6799230622</v>
      </c>
      <c r="N9" s="33">
        <f t="shared" si="10"/>
        <v>54.399070351837175</v>
      </c>
      <c r="O9" s="4"/>
      <c r="Q9" s="27" t="s">
        <v>44</v>
      </c>
      <c r="R9" s="29">
        <f t="shared" si="1"/>
        <v>99269.539810080358</v>
      </c>
      <c r="S9" s="29">
        <f t="shared" si="2"/>
        <v>494799.51533533505</v>
      </c>
      <c r="T9" s="35">
        <f t="shared" si="3"/>
        <v>54.399070351837175</v>
      </c>
      <c r="U9" s="42">
        <v>0.9555940589531835</v>
      </c>
      <c r="V9" s="43">
        <f t="shared" ref="V9:V22" si="15">1-U9</f>
        <v>4.4405941046816499E-2</v>
      </c>
      <c r="W9" s="29">
        <f t="shared" si="11"/>
        <v>472827.47722736077</v>
      </c>
      <c r="X9" s="29">
        <f t="shared" si="4"/>
        <v>4784416.4980211109</v>
      </c>
      <c r="Y9" s="35">
        <f t="shared" si="12"/>
        <v>48.196219174325975</v>
      </c>
      <c r="Z9" s="36">
        <f t="shared" si="13"/>
        <v>6.2028511775111994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57">
        <v>968</v>
      </c>
      <c r="E10" s="51">
        <v>1</v>
      </c>
      <c r="F10" s="3">
        <f t="shared" si="5"/>
        <v>1.0330578512396695E-3</v>
      </c>
      <c r="G10" s="2">
        <v>0.5</v>
      </c>
      <c r="H10" s="3">
        <f t="shared" si="6"/>
        <v>5.1519835136527563E-3</v>
      </c>
      <c r="I10" s="3">
        <f t="shared" si="7"/>
        <v>0.99484801648634724</v>
      </c>
      <c r="J10" s="5">
        <f t="shared" si="14"/>
        <v>98650.266324053649</v>
      </c>
      <c r="K10" s="5">
        <f t="shared" si="8"/>
        <v>508.24454571897809</v>
      </c>
      <c r="L10" s="5">
        <f t="shared" si="9"/>
        <v>491980.72025597084</v>
      </c>
      <c r="M10" s="5">
        <f t="shared" si="0"/>
        <v>4905371.1645877268</v>
      </c>
      <c r="N10" s="33">
        <f t="shared" si="10"/>
        <v>49.724864892652221</v>
      </c>
      <c r="O10" s="4"/>
      <c r="Q10" s="27" t="s">
        <v>46</v>
      </c>
      <c r="R10" s="29">
        <f t="shared" si="1"/>
        <v>98650.266324053649</v>
      </c>
      <c r="S10" s="29">
        <f t="shared" si="2"/>
        <v>491980.72025597084</v>
      </c>
      <c r="T10" s="35">
        <f t="shared" si="3"/>
        <v>49.724864892652221</v>
      </c>
      <c r="U10" s="42">
        <v>0.96363095511775332</v>
      </c>
      <c r="V10" s="43">
        <f t="shared" si="15"/>
        <v>3.6369044882246682E-2</v>
      </c>
      <c r="W10" s="29">
        <f t="shared" si="11"/>
        <v>474087.8513597814</v>
      </c>
      <c r="X10" s="29">
        <f t="shared" si="4"/>
        <v>4311589.02079375</v>
      </c>
      <c r="Y10" s="35">
        <f t="shared" si="12"/>
        <v>43.70580213773296</v>
      </c>
      <c r="Z10" s="36">
        <f t="shared" si="13"/>
        <v>6.0190627549192612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57">
        <v>1040</v>
      </c>
      <c r="E11" s="51">
        <v>4</v>
      </c>
      <c r="F11" s="3">
        <f t="shared" si="5"/>
        <v>3.8461538461538464E-3</v>
      </c>
      <c r="G11" s="2">
        <v>0.5</v>
      </c>
      <c r="H11" s="3">
        <f t="shared" si="6"/>
        <v>1.9047619047619049E-2</v>
      </c>
      <c r="I11" s="3">
        <f t="shared" si="7"/>
        <v>0.98095238095238091</v>
      </c>
      <c r="J11" s="5">
        <f t="shared" si="14"/>
        <v>98142.021778334674</v>
      </c>
      <c r="K11" s="5">
        <f t="shared" si="8"/>
        <v>1869.3718433968511</v>
      </c>
      <c r="L11" s="5">
        <f t="shared" si="9"/>
        <v>486036.67928318121</v>
      </c>
      <c r="M11" s="5">
        <f t="shared" si="0"/>
        <v>4413390.4443317559</v>
      </c>
      <c r="N11" s="33">
        <f t="shared" si="10"/>
        <v>44.969426595876726</v>
      </c>
      <c r="O11" s="4"/>
      <c r="Q11" s="27" t="s">
        <v>48</v>
      </c>
      <c r="R11" s="29">
        <f t="shared" si="1"/>
        <v>98142.021778334674</v>
      </c>
      <c r="S11" s="29">
        <f t="shared" si="2"/>
        <v>486036.67928318121</v>
      </c>
      <c r="T11" s="35">
        <f t="shared" si="3"/>
        <v>44.969426595876726</v>
      </c>
      <c r="U11" s="42">
        <v>0.96005435016735896</v>
      </c>
      <c r="V11" s="43">
        <f t="shared" si="15"/>
        <v>3.9945649832641039E-2</v>
      </c>
      <c r="W11" s="29">
        <f t="shared" si="11"/>
        <v>466621.6282867156</v>
      </c>
      <c r="X11" s="29">
        <f t="shared" si="4"/>
        <v>3837501.1694339681</v>
      </c>
      <c r="Y11" s="35">
        <f t="shared" si="12"/>
        <v>39.101509219989545</v>
      </c>
      <c r="Z11" s="36">
        <f t="shared" si="13"/>
        <v>5.8679173758871812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57">
        <v>877</v>
      </c>
      <c r="E12" s="51">
        <v>1</v>
      </c>
      <c r="F12" s="3">
        <f t="shared" si="5"/>
        <v>1.1402508551881414E-3</v>
      </c>
      <c r="G12" s="2">
        <v>0.5</v>
      </c>
      <c r="H12" s="3">
        <f t="shared" si="6"/>
        <v>5.685048322910744E-3</v>
      </c>
      <c r="I12" s="3">
        <f t="shared" si="7"/>
        <v>0.99431495167708928</v>
      </c>
      <c r="J12" s="5">
        <f t="shared" si="14"/>
        <v>96272.649934937814</v>
      </c>
      <c r="K12" s="5">
        <f t="shared" si="8"/>
        <v>547.31466705479136</v>
      </c>
      <c r="L12" s="5">
        <f t="shared" si="9"/>
        <v>479994.96300705214</v>
      </c>
      <c r="M12" s="5">
        <f t="shared" si="0"/>
        <v>3927353.7650485747</v>
      </c>
      <c r="N12" s="33">
        <f t="shared" si="10"/>
        <v>40.794075655990838</v>
      </c>
      <c r="O12" s="4"/>
      <c r="Q12" s="27" t="s">
        <v>50</v>
      </c>
      <c r="R12" s="29">
        <f t="shared" si="1"/>
        <v>96272.649934937814</v>
      </c>
      <c r="S12" s="29">
        <f t="shared" si="2"/>
        <v>479994.96300705214</v>
      </c>
      <c r="T12" s="35">
        <f t="shared" si="3"/>
        <v>40.794075655990838</v>
      </c>
      <c r="U12" s="42">
        <v>0.94127750867207383</v>
      </c>
      <c r="V12" s="43">
        <f t="shared" si="15"/>
        <v>5.8722491327926174E-2</v>
      </c>
      <c r="W12" s="29">
        <f t="shared" si="11"/>
        <v>451808.46295442228</v>
      </c>
      <c r="X12" s="29">
        <f t="shared" si="4"/>
        <v>3370879.5411472525</v>
      </c>
      <c r="Y12" s="35">
        <f t="shared" si="12"/>
        <v>35.013885495260936</v>
      </c>
      <c r="Z12" s="36">
        <f t="shared" si="13"/>
        <v>5.7801901607299015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57">
        <v>907</v>
      </c>
      <c r="E13" s="51">
        <v>2</v>
      </c>
      <c r="F13" s="3">
        <f t="shared" si="5"/>
        <v>2.205071664829107E-3</v>
      </c>
      <c r="G13" s="2">
        <v>0.5</v>
      </c>
      <c r="H13" s="3">
        <f t="shared" si="6"/>
        <v>1.0964912280701756E-2</v>
      </c>
      <c r="I13" s="3">
        <f t="shared" si="7"/>
        <v>0.98903508771929827</v>
      </c>
      <c r="J13" s="5">
        <f t="shared" si="14"/>
        <v>95725.335267883027</v>
      </c>
      <c r="K13" s="5">
        <f t="shared" si="8"/>
        <v>1049.6199042531034</v>
      </c>
      <c r="L13" s="5">
        <f t="shared" si="9"/>
        <v>476002.62657878234</v>
      </c>
      <c r="M13" s="5">
        <f t="shared" si="0"/>
        <v>3447358.8020415227</v>
      </c>
      <c r="N13" s="33">
        <f t="shared" si="10"/>
        <v>36.013024058826694</v>
      </c>
      <c r="O13" s="4"/>
      <c r="Q13" s="27" t="s">
        <v>52</v>
      </c>
      <c r="R13" s="29">
        <f t="shared" si="1"/>
        <v>95725.335267883027</v>
      </c>
      <c r="S13" s="29">
        <f t="shared" si="2"/>
        <v>476002.62657878234</v>
      </c>
      <c r="T13" s="35">
        <f t="shared" si="3"/>
        <v>36.013024058826694</v>
      </c>
      <c r="U13" s="42">
        <v>0.95386474178345915</v>
      </c>
      <c r="V13" s="43">
        <f t="shared" si="15"/>
        <v>4.6135258216540853E-2</v>
      </c>
      <c r="W13" s="29">
        <f t="shared" si="11"/>
        <v>454042.12248981855</v>
      </c>
      <c r="X13" s="29">
        <f t="shared" si="4"/>
        <v>2919071.0781928301</v>
      </c>
      <c r="Y13" s="35">
        <f t="shared" si="12"/>
        <v>30.494237184168032</v>
      </c>
      <c r="Z13" s="36">
        <f t="shared" si="13"/>
        <v>5.5187868746586624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57">
        <v>1096</v>
      </c>
      <c r="E14" s="51">
        <v>12</v>
      </c>
      <c r="F14" s="3">
        <f t="shared" si="5"/>
        <v>1.0948905109489052E-2</v>
      </c>
      <c r="G14" s="2">
        <v>0.5</v>
      </c>
      <c r="H14" s="3">
        <f t="shared" si="6"/>
        <v>5.328596802841918E-2</v>
      </c>
      <c r="I14" s="3">
        <f t="shared" si="7"/>
        <v>0.94671403197158077</v>
      </c>
      <c r="J14" s="5">
        <f t="shared" si="14"/>
        <v>94675.715363629919</v>
      </c>
      <c r="K14" s="5">
        <f t="shared" si="8"/>
        <v>5044.8871419340985</v>
      </c>
      <c r="L14" s="5">
        <f t="shared" si="9"/>
        <v>460766.35896331433</v>
      </c>
      <c r="M14" s="5">
        <f t="shared" si="0"/>
        <v>2971356.1754627405</v>
      </c>
      <c r="N14" s="33">
        <f t="shared" si="10"/>
        <v>31.38456534550992</v>
      </c>
      <c r="O14" s="4"/>
      <c r="Q14" s="27" t="s">
        <v>54</v>
      </c>
      <c r="R14" s="29">
        <f t="shared" si="1"/>
        <v>94675.715363629919</v>
      </c>
      <c r="S14" s="29">
        <f t="shared" si="2"/>
        <v>460766.35896331433</v>
      </c>
      <c r="T14" s="35">
        <f t="shared" si="3"/>
        <v>31.38456534550992</v>
      </c>
      <c r="U14" s="42">
        <v>0.94210046609890041</v>
      </c>
      <c r="V14" s="43">
        <f t="shared" si="15"/>
        <v>5.7899533901099587E-2</v>
      </c>
      <c r="W14" s="29">
        <f t="shared" si="11"/>
        <v>434088.20154203166</v>
      </c>
      <c r="X14" s="29">
        <f t="shared" si="4"/>
        <v>2465028.9557030117</v>
      </c>
      <c r="Y14" s="35">
        <f t="shared" si="12"/>
        <v>26.036549565380554</v>
      </c>
      <c r="Z14" s="36">
        <f t="shared" si="13"/>
        <v>5.3480157801293657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57">
        <v>1098</v>
      </c>
      <c r="E15" s="51">
        <v>11</v>
      </c>
      <c r="F15" s="3">
        <f t="shared" si="5"/>
        <v>1.0018214936247723E-2</v>
      </c>
      <c r="G15" s="2">
        <v>0.5</v>
      </c>
      <c r="H15" s="3">
        <f t="shared" si="6"/>
        <v>4.886717014660151E-2</v>
      </c>
      <c r="I15" s="3">
        <f t="shared" si="7"/>
        <v>0.95113282985339853</v>
      </c>
      <c r="J15" s="5">
        <f t="shared" si="14"/>
        <v>89630.828221695818</v>
      </c>
      <c r="K15" s="5">
        <f t="shared" si="8"/>
        <v>4380.0049330904221</v>
      </c>
      <c r="L15" s="5">
        <f t="shared" si="9"/>
        <v>437204.12877575308</v>
      </c>
      <c r="M15" s="5">
        <f t="shared" si="0"/>
        <v>2510589.816499426</v>
      </c>
      <c r="N15" s="33">
        <f t="shared" si="10"/>
        <v>28.01033825426282</v>
      </c>
      <c r="O15" s="4"/>
      <c r="Q15" s="27" t="s">
        <v>56</v>
      </c>
      <c r="R15" s="29">
        <f t="shared" si="1"/>
        <v>89630.828221695818</v>
      </c>
      <c r="S15" s="29">
        <f t="shared" si="2"/>
        <v>437204.12877575308</v>
      </c>
      <c r="T15" s="35">
        <f t="shared" si="3"/>
        <v>28.01033825426282</v>
      </c>
      <c r="U15" s="42">
        <v>0.91645683631107144</v>
      </c>
      <c r="V15" s="43">
        <f t="shared" si="15"/>
        <v>8.3543163688928557E-2</v>
      </c>
      <c r="W15" s="29">
        <f t="shared" si="11"/>
        <v>400678.71267996496</v>
      </c>
      <c r="X15" s="29">
        <f t="shared" si="4"/>
        <v>2030940.7541609802</v>
      </c>
      <c r="Y15" s="35">
        <f t="shared" si="12"/>
        <v>22.658953336206881</v>
      </c>
      <c r="Z15" s="36">
        <f t="shared" si="13"/>
        <v>5.3513849180559383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57">
        <v>1000</v>
      </c>
      <c r="E16" s="51">
        <v>4</v>
      </c>
      <c r="F16" s="3">
        <f t="shared" si="5"/>
        <v>4.0000000000000001E-3</v>
      </c>
      <c r="G16" s="2">
        <v>0.5</v>
      </c>
      <c r="H16" s="3">
        <f t="shared" si="6"/>
        <v>1.9801980198019802E-2</v>
      </c>
      <c r="I16" s="3">
        <f t="shared" si="7"/>
        <v>0.98019801980198018</v>
      </c>
      <c r="J16" s="5">
        <f t="shared" si="14"/>
        <v>85250.823288605403</v>
      </c>
      <c r="K16" s="5">
        <f t="shared" si="8"/>
        <v>1688.1351146258496</v>
      </c>
      <c r="L16" s="5">
        <f t="shared" si="9"/>
        <v>422033.77865646238</v>
      </c>
      <c r="M16" s="5">
        <f t="shared" si="0"/>
        <v>2073385.6877236727</v>
      </c>
      <c r="N16" s="33">
        <f t="shared" si="10"/>
        <v>24.321004862375339</v>
      </c>
      <c r="O16" s="4"/>
      <c r="Q16" s="27" t="s">
        <v>58</v>
      </c>
      <c r="R16" s="29">
        <f t="shared" si="1"/>
        <v>85250.823288605403</v>
      </c>
      <c r="S16" s="29">
        <f t="shared" si="2"/>
        <v>422033.77865646238</v>
      </c>
      <c r="T16" s="35">
        <f t="shared" si="3"/>
        <v>24.321004862375339</v>
      </c>
      <c r="U16" s="42">
        <v>0.8859396016463057</v>
      </c>
      <c r="V16" s="43">
        <f t="shared" si="15"/>
        <v>0.1140603983536943</v>
      </c>
      <c r="W16" s="29">
        <f t="shared" si="11"/>
        <v>373896.43774419144</v>
      </c>
      <c r="X16" s="29">
        <f t="shared" si="4"/>
        <v>1630262.0414810153</v>
      </c>
      <c r="Y16" s="35">
        <f t="shared" si="12"/>
        <v>19.123123725878617</v>
      </c>
      <c r="Z16" s="36">
        <f t="shared" si="13"/>
        <v>5.1978811364967221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57">
        <v>758</v>
      </c>
      <c r="E17" s="51">
        <v>9</v>
      </c>
      <c r="F17" s="3">
        <f t="shared" si="5"/>
        <v>1.1873350923482849E-2</v>
      </c>
      <c r="G17" s="2">
        <v>0.5</v>
      </c>
      <c r="H17" s="3">
        <f t="shared" si="6"/>
        <v>5.7655349135169766E-2</v>
      </c>
      <c r="I17" s="3">
        <f t="shared" si="7"/>
        <v>0.94234465086483021</v>
      </c>
      <c r="J17" s="5">
        <f t="shared" si="14"/>
        <v>83562.68817397955</v>
      </c>
      <c r="K17" s="5">
        <f t="shared" si="8"/>
        <v>4817.8359613441125</v>
      </c>
      <c r="L17" s="5">
        <f t="shared" si="9"/>
        <v>405768.85096653743</v>
      </c>
      <c r="M17" s="5">
        <f t="shared" si="0"/>
        <v>1651351.9090672103</v>
      </c>
      <c r="N17" s="33">
        <f t="shared" si="10"/>
        <v>19.761833243433426</v>
      </c>
      <c r="O17" s="4"/>
      <c r="Q17" s="27" t="s">
        <v>60</v>
      </c>
      <c r="R17" s="29">
        <f t="shared" si="1"/>
        <v>83562.68817397955</v>
      </c>
      <c r="S17" s="29">
        <f t="shared" si="2"/>
        <v>405768.85096653743</v>
      </c>
      <c r="T17" s="35">
        <f t="shared" si="3"/>
        <v>19.761833243433426</v>
      </c>
      <c r="U17" s="42">
        <v>0.85631920960893304</v>
      </c>
      <c r="V17" s="43">
        <f t="shared" si="15"/>
        <v>0.14368079039106696</v>
      </c>
      <c r="W17" s="29">
        <f t="shared" si="11"/>
        <v>347467.66174359026</v>
      </c>
      <c r="X17" s="29">
        <f t="shared" si="4"/>
        <v>1256365.6037368239</v>
      </c>
      <c r="Y17" s="35">
        <f t="shared" si="12"/>
        <v>15.03500702515745</v>
      </c>
      <c r="Z17" s="36">
        <f t="shared" si="13"/>
        <v>4.7268262182759759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57">
        <v>520</v>
      </c>
      <c r="E18" s="51">
        <v>10</v>
      </c>
      <c r="F18" s="3">
        <f t="shared" si="5"/>
        <v>1.9230769230769232E-2</v>
      </c>
      <c r="G18" s="2">
        <v>0.5</v>
      </c>
      <c r="H18" s="3">
        <f t="shared" si="6"/>
        <v>9.1743119266055051E-2</v>
      </c>
      <c r="I18" s="3">
        <f t="shared" si="7"/>
        <v>0.90825688073394495</v>
      </c>
      <c r="J18" s="5">
        <f t="shared" si="14"/>
        <v>78744.852212635436</v>
      </c>
      <c r="K18" s="5">
        <f t="shared" si="8"/>
        <v>7224.2983681316919</v>
      </c>
      <c r="L18" s="5">
        <f t="shared" si="9"/>
        <v>375663.5151428479</v>
      </c>
      <c r="M18" s="5">
        <f t="shared" si="0"/>
        <v>1245583.0581006729</v>
      </c>
      <c r="N18" s="33">
        <f t="shared" si="10"/>
        <v>15.817961721957566</v>
      </c>
      <c r="O18" s="4"/>
      <c r="Q18" s="27" t="s">
        <v>62</v>
      </c>
      <c r="R18" s="29">
        <f t="shared" si="1"/>
        <v>78744.852212635436</v>
      </c>
      <c r="S18" s="29">
        <f t="shared" si="2"/>
        <v>375663.5151428479</v>
      </c>
      <c r="T18" s="35">
        <f t="shared" si="3"/>
        <v>15.817961721957566</v>
      </c>
      <c r="U18" s="42">
        <v>0.77613843304153718</v>
      </c>
      <c r="V18" s="43">
        <f t="shared" si="15"/>
        <v>0.22386156695846282</v>
      </c>
      <c r="W18" s="29">
        <f t="shared" si="11"/>
        <v>291566.89199384575</v>
      </c>
      <c r="X18" s="29">
        <f t="shared" si="4"/>
        <v>908897.94199323375</v>
      </c>
      <c r="Y18" s="35">
        <f t="shared" si="12"/>
        <v>11.542315674666941</v>
      </c>
      <c r="Z18" s="36">
        <f t="shared" si="13"/>
        <v>4.2756460472906248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57">
        <v>392</v>
      </c>
      <c r="E19" s="51">
        <v>17</v>
      </c>
      <c r="F19" s="3">
        <f t="shared" si="5"/>
        <v>4.336734693877551E-2</v>
      </c>
      <c r="G19" s="2">
        <v>0.5</v>
      </c>
      <c r="H19" s="3">
        <f t="shared" si="6"/>
        <v>0.1956271576524741</v>
      </c>
      <c r="I19" s="3">
        <f t="shared" si="7"/>
        <v>0.80437284234752593</v>
      </c>
      <c r="J19" s="5">
        <f t="shared" si="14"/>
        <v>71520.553844503738</v>
      </c>
      <c r="K19" s="5">
        <f t="shared" si="8"/>
        <v>13991.362662330996</v>
      </c>
      <c r="L19" s="5">
        <f t="shared" si="9"/>
        <v>322624.36256669124</v>
      </c>
      <c r="M19" s="5">
        <f t="shared" si="0"/>
        <v>869919.542957825</v>
      </c>
      <c r="N19" s="33">
        <f t="shared" si="10"/>
        <v>12.163210380741161</v>
      </c>
      <c r="O19" s="4"/>
      <c r="Q19" s="27" t="s">
        <v>64</v>
      </c>
      <c r="R19" s="29">
        <f t="shared" si="1"/>
        <v>71520.553844503738</v>
      </c>
      <c r="S19" s="29">
        <f t="shared" si="2"/>
        <v>322624.36256669124</v>
      </c>
      <c r="T19" s="35">
        <f t="shared" si="3"/>
        <v>12.163210380741161</v>
      </c>
      <c r="U19" s="42">
        <v>0.73716277889453141</v>
      </c>
      <c r="V19" s="43">
        <f t="shared" si="15"/>
        <v>0.26283722110546859</v>
      </c>
      <c r="W19" s="29">
        <f t="shared" si="11"/>
        <v>237826.67164873896</v>
      </c>
      <c r="X19" s="29">
        <f t="shared" si="4"/>
        <v>617331.04999938793</v>
      </c>
      <c r="Y19" s="35">
        <f t="shared" si="12"/>
        <v>8.6315194278494669</v>
      </c>
      <c r="Z19" s="36">
        <f t="shared" si="13"/>
        <v>3.5316909528916938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57">
        <v>199</v>
      </c>
      <c r="E20" s="51">
        <v>14</v>
      </c>
      <c r="F20" s="3">
        <f t="shared" si="5"/>
        <v>7.0351758793969849E-2</v>
      </c>
      <c r="G20" s="2">
        <v>0.5</v>
      </c>
      <c r="H20" s="3">
        <f t="shared" si="6"/>
        <v>0.29914529914529914</v>
      </c>
      <c r="I20" s="3">
        <f t="shared" si="7"/>
        <v>0.70085470085470081</v>
      </c>
      <c r="J20" s="5">
        <f t="shared" si="14"/>
        <v>57529.191182172748</v>
      </c>
      <c r="K20" s="5">
        <f t="shared" si="8"/>
        <v>17209.587105778173</v>
      </c>
      <c r="L20" s="5">
        <f t="shared" si="9"/>
        <v>244621.9881464183</v>
      </c>
      <c r="M20" s="5">
        <f t="shared" si="0"/>
        <v>547295.18039113376</v>
      </c>
      <c r="N20" s="33">
        <f t="shared" si="10"/>
        <v>9.5133473832103963</v>
      </c>
      <c r="O20" s="4"/>
      <c r="Q20" s="27" t="s">
        <v>66</v>
      </c>
      <c r="R20" s="29">
        <f t="shared" si="1"/>
        <v>57529.191182172748</v>
      </c>
      <c r="S20" s="29">
        <f t="shared" si="2"/>
        <v>244621.9881464183</v>
      </c>
      <c r="T20" s="35">
        <f t="shared" si="3"/>
        <v>9.5133473832103963</v>
      </c>
      <c r="U20" s="42">
        <v>0.7271372759570951</v>
      </c>
      <c r="V20" s="43">
        <f t="shared" si="15"/>
        <v>0.2728627240429049</v>
      </c>
      <c r="W20" s="29">
        <f t="shared" si="11"/>
        <v>177873.76609999541</v>
      </c>
      <c r="X20" s="29">
        <f t="shared" si="4"/>
        <v>379504.37835064891</v>
      </c>
      <c r="Y20" s="35">
        <f t="shared" si="12"/>
        <v>6.5967271667161977</v>
      </c>
      <c r="Z20" s="36">
        <f t="shared" si="13"/>
        <v>2.9166202164941986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57">
        <v>116</v>
      </c>
      <c r="E21" s="51">
        <v>12</v>
      </c>
      <c r="F21" s="3">
        <f t="shared" si="5"/>
        <v>0.10344827586206896</v>
      </c>
      <c r="G21" s="2">
        <v>0.5</v>
      </c>
      <c r="H21" s="3">
        <f t="shared" si="6"/>
        <v>0.41095890410958907</v>
      </c>
      <c r="I21" s="3">
        <f t="shared" si="7"/>
        <v>0.58904109589041087</v>
      </c>
      <c r="J21" s="5">
        <f t="shared" si="14"/>
        <v>40319.604076394571</v>
      </c>
      <c r="K21" s="5">
        <f t="shared" si="8"/>
        <v>16569.700305367634</v>
      </c>
      <c r="L21" s="5">
        <f t="shared" si="9"/>
        <v>160173.76961855378</v>
      </c>
      <c r="M21" s="5">
        <f>L21+M22</f>
        <v>302673.19224471541</v>
      </c>
      <c r="N21" s="33">
        <f t="shared" si="10"/>
        <v>7.506849315068493</v>
      </c>
      <c r="O21" s="4"/>
      <c r="Q21" s="27" t="s">
        <v>68</v>
      </c>
      <c r="R21" s="29">
        <f t="shared" si="1"/>
        <v>40319.604076394571</v>
      </c>
      <c r="S21" s="29">
        <f t="shared" si="2"/>
        <v>160173.76961855378</v>
      </c>
      <c r="T21" s="35">
        <f t="shared" si="3"/>
        <v>7.506849315068493</v>
      </c>
      <c r="U21" s="42">
        <v>0.68635947845240242</v>
      </c>
      <c r="V21" s="43">
        <f t="shared" si="15"/>
        <v>0.31364052154759758</v>
      </c>
      <c r="W21" s="29">
        <f t="shared" si="11"/>
        <v>109936.78497714583</v>
      </c>
      <c r="X21" s="29">
        <f>X22+W21</f>
        <v>201630.61225065353</v>
      </c>
      <c r="Y21" s="35">
        <f t="shared" si="12"/>
        <v>5.0008083380139086</v>
      </c>
      <c r="Z21" s="36">
        <f t="shared" si="13"/>
        <v>2.5060409770545844</v>
      </c>
    </row>
    <row r="22" spans="1:26" s="2" customFormat="1" ht="14.4" x14ac:dyDescent="0.3">
      <c r="A22" s="12">
        <v>19</v>
      </c>
      <c r="B22" s="13" t="s">
        <v>69</v>
      </c>
      <c r="C22" s="12"/>
      <c r="D22" s="58">
        <v>54</v>
      </c>
      <c r="E22" s="59">
        <v>9</v>
      </c>
      <c r="F22" s="17">
        <f t="shared" si="5"/>
        <v>0.16666666666666666</v>
      </c>
      <c r="G22" s="12"/>
      <c r="H22" s="17">
        <v>1</v>
      </c>
      <c r="I22" s="17">
        <f t="shared" si="7"/>
        <v>0</v>
      </c>
      <c r="J22" s="21">
        <f t="shared" si="14"/>
        <v>23749.903771026937</v>
      </c>
      <c r="K22" s="21">
        <f t="shared" si="8"/>
        <v>23749.903771026937</v>
      </c>
      <c r="L22" s="21">
        <f>K22/F22</f>
        <v>142499.42262616163</v>
      </c>
      <c r="M22" s="21">
        <f>L22</f>
        <v>142499.42262616163</v>
      </c>
      <c r="N22" s="34">
        <f t="shared" si="10"/>
        <v>6</v>
      </c>
      <c r="O22" s="4"/>
      <c r="Q22" s="30" t="s">
        <v>69</v>
      </c>
      <c r="R22" s="31">
        <f t="shared" si="1"/>
        <v>23749.903771026937</v>
      </c>
      <c r="S22" s="31">
        <f t="shared" si="2"/>
        <v>142499.42262616163</v>
      </c>
      <c r="T22" s="38">
        <f t="shared" si="3"/>
        <v>6</v>
      </c>
      <c r="U22" s="44">
        <v>0.64346806172022719</v>
      </c>
      <c r="V22" s="45">
        <f t="shared" si="15"/>
        <v>0.35653193827977281</v>
      </c>
      <c r="W22" s="31">
        <f t="shared" si="11"/>
        <v>91693.827273507704</v>
      </c>
      <c r="X22" s="31">
        <f>W22</f>
        <v>91693.827273507704</v>
      </c>
      <c r="Y22" s="38">
        <f t="shared" si="12"/>
        <v>3.8608083703213629</v>
      </c>
      <c r="Z22" s="37">
        <f t="shared" si="13"/>
        <v>2.1391916296786371</v>
      </c>
    </row>
    <row r="23" spans="1:26" s="2" customFormat="1" ht="13.2" x14ac:dyDescent="0.25">
      <c r="B23" s="2" t="s">
        <v>70</v>
      </c>
      <c r="D23" s="25">
        <f>SUM(D4:D22)</f>
        <v>12535</v>
      </c>
      <c r="E23" s="60">
        <f>SUM(E4:E22)</f>
        <v>108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4" t="s">
        <v>88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Q26" s="66" t="s">
        <v>91</v>
      </c>
      <c r="R26" s="67"/>
      <c r="S26" s="67"/>
      <c r="T26" s="67"/>
      <c r="U26" s="67"/>
      <c r="V26" s="67"/>
      <c r="W26" s="67"/>
      <c r="X26" s="67"/>
      <c r="Y26" s="67"/>
      <c r="Z26" s="68"/>
    </row>
    <row r="27" spans="1:26" s="9" customFormat="1" ht="14.25" customHeight="1" x14ac:dyDescent="0.35">
      <c r="A27" s="7"/>
      <c r="B27" s="6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3" t="s">
        <v>14</v>
      </c>
      <c r="S27" s="73"/>
      <c r="T27" s="73"/>
      <c r="U27" s="70" t="s">
        <v>15</v>
      </c>
      <c r="V27" s="74" t="s">
        <v>16</v>
      </c>
      <c r="W27" s="75" t="s">
        <v>17</v>
      </c>
      <c r="X27" s="75" t="s">
        <v>18</v>
      </c>
      <c r="Y27" s="76" t="s">
        <v>19</v>
      </c>
      <c r="Z27" s="76" t="s">
        <v>20</v>
      </c>
    </row>
    <row r="28" spans="1:26" s="10" customFormat="1" ht="32.549999999999997" customHeight="1" thickBot="1" x14ac:dyDescent="0.35">
      <c r="B28" s="6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0"/>
      <c r="V28" s="74"/>
      <c r="W28" s="75"/>
      <c r="X28" s="75"/>
      <c r="Y28" s="76"/>
      <c r="Z28" s="76"/>
    </row>
    <row r="29" spans="1:26" s="2" customFormat="1" ht="14.4" x14ac:dyDescent="0.3">
      <c r="A29" s="2">
        <v>1</v>
      </c>
      <c r="B29" s="1">
        <v>0</v>
      </c>
      <c r="C29" s="1">
        <v>1</v>
      </c>
      <c r="D29" s="56">
        <v>77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8095342.2028403394</v>
      </c>
      <c r="N29" s="32">
        <f>M29/J29</f>
        <v>80.953422028403395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80.953422028403395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7145577.2694372851</v>
      </c>
      <c r="Y29" s="40">
        <f>X29/R29</f>
        <v>71.455772694372854</v>
      </c>
      <c r="Z29" s="36">
        <f>T29-Y29</f>
        <v>9.497649334030541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57">
        <v>387</v>
      </c>
      <c r="E30" s="51">
        <v>1</v>
      </c>
      <c r="F30" s="3">
        <f t="shared" ref="F30:F47" si="21">E30/D30</f>
        <v>2.5839793281653748E-3</v>
      </c>
      <c r="G30" s="2">
        <v>0.4</v>
      </c>
      <c r="H30" s="3">
        <f t="shared" ref="H30:H46" si="22">C30*F30/(1+(1-G30)*C30*F30)</f>
        <v>1.027221366204417E-2</v>
      </c>
      <c r="I30" s="3">
        <f t="shared" ref="I30:I47" si="23">1-H30</f>
        <v>0.98972778633795588</v>
      </c>
      <c r="J30" s="5">
        <f>I29*J29</f>
        <v>100000</v>
      </c>
      <c r="K30" s="5">
        <f t="shared" ref="K30:K47" si="24">J30*H30</f>
        <v>1027.2213662044171</v>
      </c>
      <c r="L30" s="5">
        <f t="shared" ref="L30:L46" si="25">C30*(J31+G30*K30)</f>
        <v>397534.66872110945</v>
      </c>
      <c r="M30" s="5">
        <f t="shared" si="16"/>
        <v>7995342.2028403394</v>
      </c>
      <c r="N30" s="33">
        <f t="shared" ref="N30:N47" si="26">M30/J30</f>
        <v>79.953422028403395</v>
      </c>
      <c r="O30" s="4"/>
      <c r="Q30" s="27" t="s">
        <v>36</v>
      </c>
      <c r="R30" s="29">
        <f t="shared" si="17"/>
        <v>100000</v>
      </c>
      <c r="S30" s="29">
        <f t="shared" si="18"/>
        <v>397534.66872110945</v>
      </c>
      <c r="T30" s="35">
        <f t="shared" si="19"/>
        <v>79.953422028403395</v>
      </c>
      <c r="U30" s="42">
        <v>0.95864674002964168</v>
      </c>
      <c r="V30" s="43">
        <f>1-U30</f>
        <v>4.1353259970358325E-2</v>
      </c>
      <c r="W30" s="29">
        <f t="shared" ref="W30:W47" si="27">S30*U30</f>
        <v>381095.31421825517</v>
      </c>
      <c r="X30" s="29">
        <f t="shared" si="20"/>
        <v>7049712.5954343211</v>
      </c>
      <c r="Y30" s="35">
        <f t="shared" ref="Y30:Y47" si="28">X30/R30</f>
        <v>70.497125954343204</v>
      </c>
      <c r="Z30" s="36">
        <f t="shared" ref="Z30:Z47" si="29">T30-Y30</f>
        <v>9.4562960740601909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57">
        <v>622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98972.778633795591</v>
      </c>
      <c r="K31" s="5">
        <f t="shared" si="24"/>
        <v>0</v>
      </c>
      <c r="L31" s="5">
        <f t="shared" si="25"/>
        <v>494863.89316897793</v>
      </c>
      <c r="M31" s="5">
        <f t="shared" si="16"/>
        <v>7597807.5341192298</v>
      </c>
      <c r="N31" s="33">
        <f t="shared" si="26"/>
        <v>76.766638655579342</v>
      </c>
      <c r="O31" s="4"/>
      <c r="Q31" s="27" t="s">
        <v>38</v>
      </c>
      <c r="R31" s="29">
        <f t="shared" si="17"/>
        <v>98972.778633795591</v>
      </c>
      <c r="S31" s="29">
        <f t="shared" si="18"/>
        <v>494863.89316897793</v>
      </c>
      <c r="T31" s="35">
        <f t="shared" si="19"/>
        <v>76.766638655579342</v>
      </c>
      <c r="U31" s="42">
        <v>0.95864674002964168</v>
      </c>
      <c r="V31" s="43">
        <f>1-U31</f>
        <v>4.1353259970358325E-2</v>
      </c>
      <c r="W31" s="29">
        <f t="shared" si="27"/>
        <v>474399.65794481756</v>
      </c>
      <c r="X31" s="29">
        <f t="shared" si="20"/>
        <v>6668617.2812160663</v>
      </c>
      <c r="Y31" s="35">
        <f t="shared" si="28"/>
        <v>67.378297075909089</v>
      </c>
      <c r="Z31" s="36">
        <f t="shared" si="29"/>
        <v>9.3883415796702536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57">
        <v>723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98972.778633795591</v>
      </c>
      <c r="K32" s="5">
        <f t="shared" si="24"/>
        <v>0</v>
      </c>
      <c r="L32" s="5">
        <f t="shared" si="25"/>
        <v>494863.89316897793</v>
      </c>
      <c r="M32" s="5">
        <f t="shared" si="16"/>
        <v>7102943.6409502514</v>
      </c>
      <c r="N32" s="33">
        <f t="shared" si="26"/>
        <v>71.766638655579342</v>
      </c>
      <c r="O32" s="4"/>
      <c r="Q32" s="27" t="s">
        <v>40</v>
      </c>
      <c r="R32" s="29">
        <f t="shared" si="17"/>
        <v>98972.778633795591</v>
      </c>
      <c r="S32" s="29">
        <f t="shared" si="18"/>
        <v>494863.89316897793</v>
      </c>
      <c r="T32" s="35">
        <f t="shared" si="19"/>
        <v>71.766638655579342</v>
      </c>
      <c r="U32" s="42">
        <v>0.95864674002964168</v>
      </c>
      <c r="V32" s="43">
        <f>1-U32</f>
        <v>4.1353259970358325E-2</v>
      </c>
      <c r="W32" s="29">
        <f t="shared" si="27"/>
        <v>474399.65794481756</v>
      </c>
      <c r="X32" s="29">
        <f t="shared" si="20"/>
        <v>6194217.6232712492</v>
      </c>
      <c r="Y32" s="35">
        <f t="shared" si="28"/>
        <v>62.585063375760875</v>
      </c>
      <c r="Z32" s="36">
        <f t="shared" si="29"/>
        <v>9.1815752798184675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57">
        <v>747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98972.778633795591</v>
      </c>
      <c r="K33" s="5">
        <f t="shared" si="24"/>
        <v>0</v>
      </c>
      <c r="L33" s="5">
        <f t="shared" si="25"/>
        <v>494863.89316897793</v>
      </c>
      <c r="M33" s="5">
        <f t="shared" si="16"/>
        <v>6608079.747781273</v>
      </c>
      <c r="N33" s="33">
        <f t="shared" si="26"/>
        <v>66.766638655579328</v>
      </c>
      <c r="O33" s="4"/>
      <c r="Q33" s="27" t="s">
        <v>42</v>
      </c>
      <c r="R33" s="29">
        <f t="shared" si="17"/>
        <v>98972.778633795591</v>
      </c>
      <c r="S33" s="29">
        <f t="shared" si="18"/>
        <v>494863.89316897793</v>
      </c>
      <c r="T33" s="35">
        <f t="shared" si="19"/>
        <v>66.766638655579328</v>
      </c>
      <c r="U33" s="42">
        <v>0.95864674002964168</v>
      </c>
      <c r="V33" s="43">
        <f>1-U33</f>
        <v>4.1353259970358325E-2</v>
      </c>
      <c r="W33" s="29">
        <f t="shared" si="27"/>
        <v>474399.65794481756</v>
      </c>
      <c r="X33" s="29">
        <f t="shared" si="20"/>
        <v>5719817.9653264321</v>
      </c>
      <c r="Y33" s="35">
        <f t="shared" si="28"/>
        <v>57.791829675612675</v>
      </c>
      <c r="Z33" s="36">
        <f t="shared" si="29"/>
        <v>8.9748089799666531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57">
        <v>753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98972.778633795591</v>
      </c>
      <c r="K34" s="5">
        <f t="shared" si="24"/>
        <v>0</v>
      </c>
      <c r="L34" s="5">
        <f t="shared" si="25"/>
        <v>494863.89316897793</v>
      </c>
      <c r="M34" s="5">
        <f t="shared" si="16"/>
        <v>6113215.8546122946</v>
      </c>
      <c r="N34" s="33">
        <f t="shared" si="26"/>
        <v>61.766638655579328</v>
      </c>
      <c r="O34" s="4"/>
      <c r="Q34" s="27" t="s">
        <v>44</v>
      </c>
      <c r="R34" s="29">
        <f t="shared" si="17"/>
        <v>98972.778633795591</v>
      </c>
      <c r="S34" s="29">
        <f t="shared" si="18"/>
        <v>494863.89316897793</v>
      </c>
      <c r="T34" s="35">
        <f t="shared" si="19"/>
        <v>61.766638655579328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479612.29549759236</v>
      </c>
      <c r="X34" s="29">
        <f t="shared" si="20"/>
        <v>5245418.307381615</v>
      </c>
      <c r="Y34" s="35">
        <f t="shared" si="28"/>
        <v>52.998595975464468</v>
      </c>
      <c r="Z34" s="36">
        <f t="shared" si="29"/>
        <v>8.7680426801148599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57">
        <v>974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98972.778633795591</v>
      </c>
      <c r="K35" s="5">
        <f t="shared" si="24"/>
        <v>0</v>
      </c>
      <c r="L35" s="5">
        <f t="shared" si="25"/>
        <v>494863.89316897793</v>
      </c>
      <c r="M35" s="5">
        <f t="shared" si="16"/>
        <v>5618351.9614433162</v>
      </c>
      <c r="N35" s="33">
        <f t="shared" si="26"/>
        <v>56.766638655579321</v>
      </c>
      <c r="O35" s="4"/>
      <c r="Q35" s="27" t="s">
        <v>46</v>
      </c>
      <c r="R35" s="29">
        <f t="shared" si="17"/>
        <v>98972.778633795591</v>
      </c>
      <c r="S35" s="29">
        <f t="shared" si="18"/>
        <v>494863.89316897793</v>
      </c>
      <c r="T35" s="35">
        <f t="shared" si="19"/>
        <v>56.766638655579321</v>
      </c>
      <c r="U35" s="42">
        <v>0.96192878092594225</v>
      </c>
      <c r="V35" s="43">
        <f t="shared" si="31"/>
        <v>3.8071219074057749E-2</v>
      </c>
      <c r="W35" s="29">
        <f t="shared" si="27"/>
        <v>476023.82148030068</v>
      </c>
      <c r="X35" s="29">
        <f t="shared" si="20"/>
        <v>4765806.0118840225</v>
      </c>
      <c r="Y35" s="35">
        <f t="shared" si="28"/>
        <v>48.15269488914474</v>
      </c>
      <c r="Z35" s="36">
        <f t="shared" si="29"/>
        <v>8.6139437664345806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57">
        <v>908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98972.778633795591</v>
      </c>
      <c r="K36" s="5">
        <f t="shared" si="24"/>
        <v>0</v>
      </c>
      <c r="L36" s="5">
        <f t="shared" si="25"/>
        <v>494863.89316897793</v>
      </c>
      <c r="M36" s="5">
        <f t="shared" si="16"/>
        <v>5123488.0682743378</v>
      </c>
      <c r="N36" s="33">
        <f t="shared" si="26"/>
        <v>51.766638655579321</v>
      </c>
      <c r="O36" s="4"/>
      <c r="Q36" s="27" t="s">
        <v>48</v>
      </c>
      <c r="R36" s="29">
        <f t="shared" si="17"/>
        <v>98972.778633795591</v>
      </c>
      <c r="S36" s="29">
        <f t="shared" si="18"/>
        <v>494863.89316897793</v>
      </c>
      <c r="T36" s="35">
        <f t="shared" si="19"/>
        <v>51.766638655579321</v>
      </c>
      <c r="U36" s="42">
        <v>0.95558309086652893</v>
      </c>
      <c r="V36" s="43">
        <f t="shared" si="31"/>
        <v>4.4416909133471072E-2</v>
      </c>
      <c r="W36" s="29">
        <f t="shared" si="27"/>
        <v>472883.56859265571</v>
      </c>
      <c r="X36" s="29">
        <f t="shared" si="20"/>
        <v>4289782.1904037222</v>
      </c>
      <c r="Y36" s="35">
        <f t="shared" si="28"/>
        <v>43.343050984515031</v>
      </c>
      <c r="Z36" s="36">
        <f t="shared" si="29"/>
        <v>8.4235876710642899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57">
        <v>852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98972.778633795591</v>
      </c>
      <c r="K37" s="5">
        <f t="shared" si="24"/>
        <v>0</v>
      </c>
      <c r="L37" s="5">
        <f t="shared" si="25"/>
        <v>494863.89316897793</v>
      </c>
      <c r="M37" s="5">
        <f t="shared" si="16"/>
        <v>4628624.1751053603</v>
      </c>
      <c r="N37" s="33">
        <f t="shared" si="26"/>
        <v>46.766638655579321</v>
      </c>
      <c r="O37" s="4"/>
      <c r="Q37" s="27" t="s">
        <v>50</v>
      </c>
      <c r="R37" s="29">
        <f t="shared" si="17"/>
        <v>98972.778633795591</v>
      </c>
      <c r="S37" s="29">
        <f t="shared" si="18"/>
        <v>494863.89316897793</v>
      </c>
      <c r="T37" s="35">
        <f t="shared" si="19"/>
        <v>46.766638655579321</v>
      </c>
      <c r="U37" s="42">
        <v>0.95343645724036619</v>
      </c>
      <c r="V37" s="43">
        <f t="shared" si="31"/>
        <v>4.6563542759633814E-2</v>
      </c>
      <c r="W37" s="29">
        <f t="shared" si="27"/>
        <v>471821.27711920539</v>
      </c>
      <c r="X37" s="29">
        <f t="shared" si="20"/>
        <v>3816898.6218110663</v>
      </c>
      <c r="Y37" s="35">
        <f t="shared" si="28"/>
        <v>38.565135530182381</v>
      </c>
      <c r="Z37" s="36">
        <f t="shared" si="29"/>
        <v>8.2015031253969397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57">
        <v>950</v>
      </c>
      <c r="E38" s="51">
        <v>1</v>
      </c>
      <c r="F38" s="3">
        <f t="shared" si="21"/>
        <v>1.0526315789473684E-3</v>
      </c>
      <c r="G38" s="2">
        <v>0.5</v>
      </c>
      <c r="H38" s="3">
        <f t="shared" si="22"/>
        <v>5.2493438320209982E-3</v>
      </c>
      <c r="I38" s="3">
        <f t="shared" si="23"/>
        <v>0.99475065616797897</v>
      </c>
      <c r="J38" s="5">
        <f t="shared" si="30"/>
        <v>98972.778633795591</v>
      </c>
      <c r="K38" s="5">
        <f t="shared" si="24"/>
        <v>519.54214505929451</v>
      </c>
      <c r="L38" s="5">
        <f t="shared" si="25"/>
        <v>493565.03780632972</v>
      </c>
      <c r="M38" s="5">
        <f t="shared" si="16"/>
        <v>4133760.2819363824</v>
      </c>
      <c r="N38" s="33">
        <f t="shared" si="26"/>
        <v>41.766638655579328</v>
      </c>
      <c r="O38" s="4"/>
      <c r="Q38" s="27" t="s">
        <v>52</v>
      </c>
      <c r="R38" s="29">
        <f t="shared" si="17"/>
        <v>98972.778633795591</v>
      </c>
      <c r="S38" s="29">
        <f t="shared" si="18"/>
        <v>493565.03780632972</v>
      </c>
      <c r="T38" s="35">
        <f t="shared" si="19"/>
        <v>41.766638655579328</v>
      </c>
      <c r="U38" s="42">
        <v>0.93748024841036759</v>
      </c>
      <c r="V38" s="43">
        <f t="shared" si="31"/>
        <v>6.2519751589632411E-2</v>
      </c>
      <c r="W38" s="29">
        <f t="shared" si="27"/>
        <v>462707.47424935049</v>
      </c>
      <c r="X38" s="29">
        <f t="shared" si="20"/>
        <v>3345077.344691861</v>
      </c>
      <c r="Y38" s="35">
        <f t="shared" si="28"/>
        <v>33.797953243980551</v>
      </c>
      <c r="Z38" s="36">
        <f t="shared" si="29"/>
        <v>7.9686854115987771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57">
        <v>1041</v>
      </c>
      <c r="E39" s="51">
        <v>2</v>
      </c>
      <c r="F39" s="3">
        <f t="shared" si="21"/>
        <v>1.9212295869356388E-3</v>
      </c>
      <c r="G39" s="2">
        <v>0.5</v>
      </c>
      <c r="H39" s="3">
        <f t="shared" si="22"/>
        <v>9.5602294455066923E-3</v>
      </c>
      <c r="I39" s="3">
        <f t="shared" si="23"/>
        <v>0.99043977055449328</v>
      </c>
      <c r="J39" s="5">
        <f t="shared" si="30"/>
        <v>98453.236488736293</v>
      </c>
      <c r="K39" s="5">
        <f t="shared" si="24"/>
        <v>941.23553048505062</v>
      </c>
      <c r="L39" s="5">
        <f t="shared" si="25"/>
        <v>489913.09361746884</v>
      </c>
      <c r="M39" s="5">
        <f t="shared" si="16"/>
        <v>3640195.2441300526</v>
      </c>
      <c r="N39" s="33">
        <f t="shared" si="26"/>
        <v>36.973850469065233</v>
      </c>
      <c r="O39" s="4"/>
      <c r="Q39" s="27" t="s">
        <v>54</v>
      </c>
      <c r="R39" s="29">
        <f t="shared" si="17"/>
        <v>98453.236488736293</v>
      </c>
      <c r="S39" s="29">
        <f t="shared" si="18"/>
        <v>489913.09361746884</v>
      </c>
      <c r="T39" s="35">
        <f t="shared" si="19"/>
        <v>36.973850469065233</v>
      </c>
      <c r="U39" s="42">
        <v>0.91788799906018037</v>
      </c>
      <c r="V39" s="43">
        <f t="shared" si="31"/>
        <v>8.2112000939819629E-2</v>
      </c>
      <c r="W39" s="29">
        <f t="shared" si="27"/>
        <v>449685.34921392129</v>
      </c>
      <c r="X39" s="29">
        <f t="shared" si="20"/>
        <v>2882369.8704425106</v>
      </c>
      <c r="Y39" s="35">
        <f t="shared" si="28"/>
        <v>29.276537503896815</v>
      </c>
      <c r="Z39" s="36">
        <f t="shared" si="29"/>
        <v>7.6973129651684182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57">
        <v>1132</v>
      </c>
      <c r="E40" s="51">
        <v>4</v>
      </c>
      <c r="F40" s="3">
        <f t="shared" si="21"/>
        <v>3.5335689045936395E-3</v>
      </c>
      <c r="G40" s="2">
        <v>0.5</v>
      </c>
      <c r="H40" s="3">
        <f t="shared" si="22"/>
        <v>1.7513134851138354E-2</v>
      </c>
      <c r="I40" s="3">
        <f t="shared" si="23"/>
        <v>0.98248686514886163</v>
      </c>
      <c r="J40" s="5">
        <f t="shared" si="30"/>
        <v>97512.000958251243</v>
      </c>
      <c r="K40" s="5">
        <f t="shared" si="24"/>
        <v>1707.7408223861864</v>
      </c>
      <c r="L40" s="5">
        <f t="shared" si="25"/>
        <v>483290.65273529082</v>
      </c>
      <c r="M40" s="5">
        <f t="shared" si="16"/>
        <v>3150282.1505125836</v>
      </c>
      <c r="N40" s="33">
        <f t="shared" si="26"/>
        <v>32.306609643477053</v>
      </c>
      <c r="O40" s="4"/>
      <c r="Q40" s="27" t="s">
        <v>56</v>
      </c>
      <c r="R40" s="29">
        <f t="shared" si="17"/>
        <v>97512.000958251243</v>
      </c>
      <c r="S40" s="29">
        <f t="shared" si="18"/>
        <v>483290.65273529082</v>
      </c>
      <c r="T40" s="35">
        <f t="shared" si="19"/>
        <v>32.306609643477053</v>
      </c>
      <c r="U40" s="42">
        <v>0.89571782863194893</v>
      </c>
      <c r="V40" s="43">
        <f t="shared" si="31"/>
        <v>0.10428217136805107</v>
      </c>
      <c r="W40" s="29">
        <f t="shared" si="27"/>
        <v>432892.05406617199</v>
      </c>
      <c r="X40" s="29">
        <f t="shared" si="20"/>
        <v>2432684.5212285891</v>
      </c>
      <c r="Y40" s="35">
        <f t="shared" si="28"/>
        <v>24.947539762517209</v>
      </c>
      <c r="Z40" s="36">
        <f t="shared" si="29"/>
        <v>7.3590698809598436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57">
        <v>1063</v>
      </c>
      <c r="E41" s="51">
        <v>5</v>
      </c>
      <c r="F41" s="3">
        <f t="shared" si="21"/>
        <v>4.7036688617121351E-3</v>
      </c>
      <c r="G41" s="2">
        <v>0.5</v>
      </c>
      <c r="H41" s="3">
        <f t="shared" si="22"/>
        <v>2.3245002324500229E-2</v>
      </c>
      <c r="I41" s="3">
        <f t="shared" si="23"/>
        <v>0.97675499767549978</v>
      </c>
      <c r="J41" s="5">
        <f t="shared" si="30"/>
        <v>95804.260135865057</v>
      </c>
      <c r="K41" s="5">
        <f t="shared" si="24"/>
        <v>2226.9702495552078</v>
      </c>
      <c r="L41" s="5">
        <f t="shared" si="25"/>
        <v>473453.87505543733</v>
      </c>
      <c r="M41" s="5">
        <f t="shared" si="16"/>
        <v>2666991.497777293</v>
      </c>
      <c r="N41" s="33">
        <f t="shared" si="26"/>
        <v>27.837921758334048</v>
      </c>
      <c r="O41" s="4"/>
      <c r="Q41" s="27" t="s">
        <v>58</v>
      </c>
      <c r="R41" s="29">
        <f t="shared" si="17"/>
        <v>95804.260135865057</v>
      </c>
      <c r="S41" s="29">
        <f t="shared" si="18"/>
        <v>473453.87505543733</v>
      </c>
      <c r="T41" s="35">
        <f t="shared" si="19"/>
        <v>27.837921758334048</v>
      </c>
      <c r="U41" s="42">
        <v>0.86473435856680392</v>
      </c>
      <c r="V41" s="43">
        <f t="shared" si="31"/>
        <v>0.13526564143319608</v>
      </c>
      <c r="W41" s="29">
        <f t="shared" si="27"/>
        <v>409411.83295703132</v>
      </c>
      <c r="X41" s="29">
        <f t="shared" si="20"/>
        <v>1999792.4671624172</v>
      </c>
      <c r="Y41" s="35">
        <f t="shared" si="28"/>
        <v>20.873732173563123</v>
      </c>
      <c r="Z41" s="36">
        <f t="shared" si="29"/>
        <v>6.9641895847709243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57">
        <v>784</v>
      </c>
      <c r="E42" s="51">
        <v>5</v>
      </c>
      <c r="F42" s="3">
        <f t="shared" si="21"/>
        <v>6.3775510204081634E-3</v>
      </c>
      <c r="G42" s="2">
        <v>0.5</v>
      </c>
      <c r="H42" s="3">
        <f t="shared" si="22"/>
        <v>3.1387319522912745E-2</v>
      </c>
      <c r="I42" s="3">
        <f t="shared" si="23"/>
        <v>0.96861268047708726</v>
      </c>
      <c r="J42" s="5">
        <f t="shared" si="30"/>
        <v>93577.289886309853</v>
      </c>
      <c r="K42" s="5">
        <f t="shared" si="24"/>
        <v>2937.1402977498387</v>
      </c>
      <c r="L42" s="5">
        <f t="shared" si="25"/>
        <v>460543.59868717467</v>
      </c>
      <c r="M42" s="5">
        <f t="shared" si="16"/>
        <v>2193537.6227218555</v>
      </c>
      <c r="N42" s="33">
        <f t="shared" si="26"/>
        <v>23.440918468432425</v>
      </c>
      <c r="O42" s="4"/>
      <c r="Q42" s="27" t="s">
        <v>60</v>
      </c>
      <c r="R42" s="29">
        <f t="shared" si="17"/>
        <v>93577.289886309853</v>
      </c>
      <c r="S42" s="29">
        <f t="shared" si="18"/>
        <v>460543.59868717467</v>
      </c>
      <c r="T42" s="35">
        <f t="shared" si="19"/>
        <v>23.440918468432425</v>
      </c>
      <c r="U42" s="42">
        <v>0.81758889711164551</v>
      </c>
      <c r="V42" s="43">
        <f t="shared" si="31"/>
        <v>0.18241110288835449</v>
      </c>
      <c r="W42" s="29">
        <f t="shared" si="27"/>
        <v>376535.33292247541</v>
      </c>
      <c r="X42" s="29">
        <f t="shared" si="20"/>
        <v>1590380.634205386</v>
      </c>
      <c r="Y42" s="35">
        <f t="shared" si="28"/>
        <v>16.995369668619301</v>
      </c>
      <c r="Z42" s="36">
        <f t="shared" si="29"/>
        <v>6.4455487998131247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57">
        <v>594</v>
      </c>
      <c r="E43" s="51">
        <v>8</v>
      </c>
      <c r="F43" s="3">
        <f t="shared" si="21"/>
        <v>1.3468013468013467E-2</v>
      </c>
      <c r="G43" s="2">
        <v>0.5</v>
      </c>
      <c r="H43" s="3">
        <f t="shared" si="22"/>
        <v>6.5146579804560262E-2</v>
      </c>
      <c r="I43" s="3">
        <f t="shared" si="23"/>
        <v>0.93485342019543971</v>
      </c>
      <c r="J43" s="5">
        <f t="shared" si="30"/>
        <v>90640.149588560016</v>
      </c>
      <c r="K43" s="5">
        <f t="shared" si="24"/>
        <v>5904.8957386684051</v>
      </c>
      <c r="L43" s="5">
        <f t="shared" si="25"/>
        <v>438438.50859612913</v>
      </c>
      <c r="M43" s="5">
        <f t="shared" si="16"/>
        <v>1732994.0240346808</v>
      </c>
      <c r="N43" s="33">
        <f t="shared" si="26"/>
        <v>19.119496513423755</v>
      </c>
      <c r="O43" s="4"/>
      <c r="Q43" s="27" t="s">
        <v>62</v>
      </c>
      <c r="R43" s="29">
        <f t="shared" si="17"/>
        <v>90640.149588560016</v>
      </c>
      <c r="S43" s="29">
        <f t="shared" si="18"/>
        <v>438438.50859612913</v>
      </c>
      <c r="T43" s="35">
        <f t="shared" si="19"/>
        <v>19.119496513423755</v>
      </c>
      <c r="U43" s="42">
        <v>0.77888026534586052</v>
      </c>
      <c r="V43" s="43">
        <f t="shared" si="31"/>
        <v>0.22111973465413948</v>
      </c>
      <c r="W43" s="29">
        <f t="shared" si="27"/>
        <v>341491.10191319638</v>
      </c>
      <c r="X43" s="29">
        <f t="shared" si="20"/>
        <v>1213845.3012829106</v>
      </c>
      <c r="Y43" s="35">
        <f t="shared" si="28"/>
        <v>13.391916350457059</v>
      </c>
      <c r="Z43" s="36">
        <f t="shared" si="29"/>
        <v>5.7275801629666958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57">
        <v>445</v>
      </c>
      <c r="E44" s="51">
        <v>8</v>
      </c>
      <c r="F44" s="3">
        <f t="shared" si="21"/>
        <v>1.7977528089887642E-2</v>
      </c>
      <c r="G44" s="2">
        <v>0.5</v>
      </c>
      <c r="H44" s="3">
        <f t="shared" si="22"/>
        <v>8.6021505376344093E-2</v>
      </c>
      <c r="I44" s="3">
        <f t="shared" si="23"/>
        <v>0.91397849462365588</v>
      </c>
      <c r="J44" s="5">
        <f t="shared" si="30"/>
        <v>84735.253849891611</v>
      </c>
      <c r="K44" s="5">
        <f t="shared" si="24"/>
        <v>7289.0540946143328</v>
      </c>
      <c r="L44" s="5">
        <f t="shared" si="25"/>
        <v>405453.6340129223</v>
      </c>
      <c r="M44" s="5">
        <f t="shared" si="16"/>
        <v>1294555.5154385515</v>
      </c>
      <c r="N44" s="33">
        <f t="shared" si="26"/>
        <v>15.277649580561297</v>
      </c>
      <c r="O44" s="4"/>
      <c r="Q44" s="27" t="s">
        <v>64</v>
      </c>
      <c r="R44" s="29">
        <f t="shared" si="17"/>
        <v>84735.253849891611</v>
      </c>
      <c r="S44" s="29">
        <f t="shared" si="18"/>
        <v>405453.6340129223</v>
      </c>
      <c r="T44" s="35">
        <f t="shared" si="19"/>
        <v>15.277649580561297</v>
      </c>
      <c r="U44" s="42">
        <v>0.71980976748499381</v>
      </c>
      <c r="V44" s="43">
        <f t="shared" si="31"/>
        <v>0.28019023251500619</v>
      </c>
      <c r="W44" s="29">
        <f t="shared" si="27"/>
        <v>291849.48602478736</v>
      </c>
      <c r="X44" s="29">
        <f t="shared" si="20"/>
        <v>872354.19936971413</v>
      </c>
      <c r="Y44" s="35">
        <f t="shared" si="28"/>
        <v>10.295056186591339</v>
      </c>
      <c r="Z44" s="36">
        <f t="shared" si="29"/>
        <v>4.9825933939699585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57">
        <v>296</v>
      </c>
      <c r="E45" s="51">
        <v>12</v>
      </c>
      <c r="F45" s="3">
        <f t="shared" si="21"/>
        <v>4.0540540540540543E-2</v>
      </c>
      <c r="G45" s="2">
        <v>0.5</v>
      </c>
      <c r="H45" s="3">
        <f t="shared" si="22"/>
        <v>0.18404907975460125</v>
      </c>
      <c r="I45" s="3">
        <f t="shared" si="23"/>
        <v>0.81595092024539873</v>
      </c>
      <c r="J45" s="5">
        <f t="shared" si="30"/>
        <v>77446.199755277281</v>
      </c>
      <c r="K45" s="5">
        <f t="shared" si="24"/>
        <v>14253.901795449809</v>
      </c>
      <c r="L45" s="5">
        <f t="shared" si="25"/>
        <v>351596.24428776186</v>
      </c>
      <c r="M45" s="5">
        <f t="shared" si="16"/>
        <v>889101.88142562937</v>
      </c>
      <c r="N45" s="33">
        <f t="shared" si="26"/>
        <v>11.480251894025889</v>
      </c>
      <c r="O45" s="4"/>
      <c r="Q45" s="27" t="s">
        <v>66</v>
      </c>
      <c r="R45" s="29">
        <f t="shared" si="17"/>
        <v>77446.199755277281</v>
      </c>
      <c r="S45" s="29">
        <f t="shared" si="18"/>
        <v>351596.24428776186</v>
      </c>
      <c r="T45" s="35">
        <f t="shared" si="19"/>
        <v>11.480251894025889</v>
      </c>
      <c r="U45" s="42">
        <v>0.68480776711742686</v>
      </c>
      <c r="V45" s="43">
        <f t="shared" si="31"/>
        <v>0.31519223288257314</v>
      </c>
      <c r="W45" s="29">
        <f t="shared" si="27"/>
        <v>240775.83897757553</v>
      </c>
      <c r="X45" s="29">
        <f t="shared" si="20"/>
        <v>580504.71334492671</v>
      </c>
      <c r="Y45" s="35">
        <f t="shared" si="28"/>
        <v>7.4955868096726128</v>
      </c>
      <c r="Z45" s="36">
        <f t="shared" si="29"/>
        <v>3.984665084353276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57">
        <v>164</v>
      </c>
      <c r="E46" s="51">
        <v>15</v>
      </c>
      <c r="F46" s="3">
        <f t="shared" si="21"/>
        <v>9.1463414634146339E-2</v>
      </c>
      <c r="G46" s="2">
        <v>0.5</v>
      </c>
      <c r="H46" s="3">
        <f t="shared" si="22"/>
        <v>0.37220843672456577</v>
      </c>
      <c r="I46" s="3">
        <f t="shared" si="23"/>
        <v>0.62779156327543428</v>
      </c>
      <c r="J46" s="5">
        <f t="shared" si="30"/>
        <v>63192.297959827469</v>
      </c>
      <c r="K46" s="5">
        <f t="shared" si="24"/>
        <v>23520.706436660348</v>
      </c>
      <c r="L46" s="5">
        <f t="shared" si="25"/>
        <v>257159.72370748647</v>
      </c>
      <c r="M46" s="5">
        <f>L46+M47</f>
        <v>537505.63713786751</v>
      </c>
      <c r="N46" s="33">
        <f t="shared" si="26"/>
        <v>8.5058726220016556</v>
      </c>
      <c r="O46" s="4"/>
      <c r="Q46" s="27" t="s">
        <v>68</v>
      </c>
      <c r="R46" s="29">
        <f t="shared" si="17"/>
        <v>63192.297959827469</v>
      </c>
      <c r="S46" s="29">
        <f t="shared" si="18"/>
        <v>257159.72370748647</v>
      </c>
      <c r="T46" s="35">
        <f t="shared" si="19"/>
        <v>8.5058726220016556</v>
      </c>
      <c r="U46" s="42">
        <v>0.65629805890441617</v>
      </c>
      <c r="V46" s="43">
        <f t="shared" si="31"/>
        <v>0.34370194109558383</v>
      </c>
      <c r="W46" s="29">
        <f t="shared" si="27"/>
        <v>168773.42749761936</v>
      </c>
      <c r="X46" s="29">
        <f>X47+W46</f>
        <v>339728.87436735118</v>
      </c>
      <c r="Y46" s="35">
        <f t="shared" si="28"/>
        <v>5.3761120474416551</v>
      </c>
      <c r="Z46" s="36">
        <f t="shared" si="29"/>
        <v>3.1297605745600006</v>
      </c>
    </row>
    <row r="47" spans="1:26" s="2" customFormat="1" ht="14.4" x14ac:dyDescent="0.3">
      <c r="A47" s="12">
        <v>19</v>
      </c>
      <c r="B47" s="13" t="s">
        <v>69</v>
      </c>
      <c r="C47" s="12"/>
      <c r="D47" s="58">
        <v>106</v>
      </c>
      <c r="E47" s="59">
        <v>15</v>
      </c>
      <c r="F47" s="17">
        <f t="shared" si="21"/>
        <v>0.14150943396226415</v>
      </c>
      <c r="G47" s="12"/>
      <c r="H47" s="17">
        <v>1</v>
      </c>
      <c r="I47" s="17">
        <f t="shared" si="23"/>
        <v>0</v>
      </c>
      <c r="J47" s="21">
        <f t="shared" si="30"/>
        <v>39671.591523167124</v>
      </c>
      <c r="K47" s="21">
        <f t="shared" si="24"/>
        <v>39671.591523167124</v>
      </c>
      <c r="L47" s="21">
        <f>K47/F47</f>
        <v>280345.91343038104</v>
      </c>
      <c r="M47" s="21">
        <f>L47</f>
        <v>280345.91343038104</v>
      </c>
      <c r="N47" s="34">
        <f t="shared" si="26"/>
        <v>7.0666666666666673</v>
      </c>
      <c r="O47" s="4"/>
      <c r="Q47" s="30" t="s">
        <v>69</v>
      </c>
      <c r="R47" s="31">
        <f t="shared" si="17"/>
        <v>39671.591523167124</v>
      </c>
      <c r="S47" s="31">
        <f t="shared" si="18"/>
        <v>280345.91343038104</v>
      </c>
      <c r="T47" s="38">
        <f t="shared" si="19"/>
        <v>7.0666666666666673</v>
      </c>
      <c r="U47" s="44">
        <v>0.6098018151143324</v>
      </c>
      <c r="V47" s="45">
        <f t="shared" si="31"/>
        <v>0.3901981848856676</v>
      </c>
      <c r="W47" s="31">
        <f t="shared" si="27"/>
        <v>170955.44686973185</v>
      </c>
      <c r="X47" s="31">
        <f>W47</f>
        <v>170955.44686973185</v>
      </c>
      <c r="Y47" s="38">
        <f t="shared" si="28"/>
        <v>4.3092661601412825</v>
      </c>
      <c r="Z47" s="37">
        <f t="shared" si="29"/>
        <v>2.7574005065253848</v>
      </c>
    </row>
    <row r="48" spans="1:26" s="2" customFormat="1" ht="13.2" x14ac:dyDescent="0.25">
      <c r="B48" s="2" t="s">
        <v>70</v>
      </c>
      <c r="D48" s="25">
        <f>SUM(D29:D47)</f>
        <v>12618</v>
      </c>
      <c r="E48" s="60">
        <f>SUM(E29:E47)</f>
        <v>76</v>
      </c>
    </row>
    <row r="51" spans="1:26" s="2" customFormat="1" ht="18" thickBot="1" x14ac:dyDescent="0.35">
      <c r="B51" s="65" t="s">
        <v>89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Q51" s="66" t="s">
        <v>92</v>
      </c>
      <c r="R51" s="67"/>
      <c r="S51" s="67"/>
      <c r="T51" s="67"/>
      <c r="U51" s="67"/>
      <c r="V51" s="67"/>
      <c r="W51" s="67"/>
      <c r="X51" s="67"/>
      <c r="Y51" s="67"/>
      <c r="Z51" s="68"/>
    </row>
    <row r="52" spans="1:26" s="9" customFormat="1" ht="14.25" customHeight="1" x14ac:dyDescent="0.35">
      <c r="A52" s="7"/>
      <c r="B52" s="6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3" t="s">
        <v>14</v>
      </c>
      <c r="S52" s="73"/>
      <c r="T52" s="73"/>
      <c r="U52" s="70" t="s">
        <v>15</v>
      </c>
      <c r="V52" s="74" t="s">
        <v>16</v>
      </c>
      <c r="W52" s="75" t="s">
        <v>17</v>
      </c>
      <c r="X52" s="75" t="s">
        <v>18</v>
      </c>
      <c r="Y52" s="76" t="s">
        <v>19</v>
      </c>
      <c r="Z52" s="76" t="s">
        <v>20</v>
      </c>
    </row>
    <row r="53" spans="1:26" s="10" customFormat="1" ht="35.549999999999997" customHeight="1" thickBot="1" x14ac:dyDescent="0.35">
      <c r="B53" s="6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0"/>
      <c r="V53" s="74"/>
      <c r="W53" s="75"/>
      <c r="X53" s="75"/>
      <c r="Y53" s="76"/>
      <c r="Z53" s="7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156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7729689.1419931604</v>
      </c>
      <c r="N54" s="32">
        <f>M54/J54</f>
        <v>77.296891419931598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77.296891419931598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6850825.5536841229</v>
      </c>
      <c r="Y54" s="40">
        <f>X54/R54</f>
        <v>68.508255536841233</v>
      </c>
      <c r="Z54" s="36">
        <f>T54-Y54</f>
        <v>8.7886358830903646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797</v>
      </c>
      <c r="E55" s="49">
        <v>1</v>
      </c>
      <c r="F55" s="3">
        <f t="shared" ref="F55:F72" si="37">E55/D55</f>
        <v>1.2547051442910915E-3</v>
      </c>
      <c r="G55" s="2">
        <v>0.4</v>
      </c>
      <c r="H55" s="3">
        <f t="shared" ref="H55:H71" si="38">C55*F55/(1+(1-G55)*C55*F55)</f>
        <v>5.0037528146109579E-3</v>
      </c>
      <c r="I55" s="3">
        <f t="shared" ref="I55:I72" si="39">1-H55</f>
        <v>0.99499624718538904</v>
      </c>
      <c r="J55" s="5">
        <f>I54*J54</f>
        <v>100000</v>
      </c>
      <c r="K55" s="5">
        <f t="shared" ref="K55:K72" si="40">J55*H55</f>
        <v>500.37528146109577</v>
      </c>
      <c r="L55" s="5">
        <f t="shared" ref="L55:L71" si="41">C55*(J56+G55*K55)</f>
        <v>398799.09932449338</v>
      </c>
      <c r="M55" s="5">
        <f t="shared" si="32"/>
        <v>7629689.1419931604</v>
      </c>
      <c r="N55" s="33">
        <f t="shared" ref="N55:N72" si="42">M55/J55</f>
        <v>76.296891419931598</v>
      </c>
      <c r="O55" s="4"/>
      <c r="Q55" s="27" t="s">
        <v>36</v>
      </c>
      <c r="R55" s="29">
        <f t="shared" si="33"/>
        <v>100000</v>
      </c>
      <c r="S55" s="29">
        <f t="shared" si="34"/>
        <v>398799.09932449338</v>
      </c>
      <c r="T55" s="35">
        <f t="shared" si="35"/>
        <v>76.296891419931598</v>
      </c>
      <c r="U55" s="42">
        <v>0.96170886472285344</v>
      </c>
      <c r="V55" s="43">
        <f>1-U55</f>
        <v>3.829113527714656E-2</v>
      </c>
      <c r="W55" s="29">
        <f t="shared" ref="W55:W72" si="43">S55*U55</f>
        <v>383528.62906385498</v>
      </c>
      <c r="X55" s="29">
        <f t="shared" si="36"/>
        <v>6754654.6672118371</v>
      </c>
      <c r="Y55" s="35">
        <f t="shared" ref="Y55:Y72" si="44">X55/R55</f>
        <v>67.546546672118367</v>
      </c>
      <c r="Z55" s="36">
        <f t="shared" ref="Z55:Z72" si="45">T55-Y55</f>
        <v>8.7503447478132301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1304</v>
      </c>
      <c r="E56" s="49">
        <v>1</v>
      </c>
      <c r="F56" s="3">
        <f t="shared" si="37"/>
        <v>7.668711656441718E-4</v>
      </c>
      <c r="G56" s="2">
        <v>0.5</v>
      </c>
      <c r="H56" s="3">
        <f t="shared" si="38"/>
        <v>3.8270187523918864E-3</v>
      </c>
      <c r="I56" s="3">
        <f t="shared" si="39"/>
        <v>0.99617298124760811</v>
      </c>
      <c r="J56" s="5">
        <f t="shared" ref="J56:J72" si="46">I55*J55</f>
        <v>99499.624718538907</v>
      </c>
      <c r="K56" s="5">
        <f t="shared" si="40"/>
        <v>380.78692965380367</v>
      </c>
      <c r="L56" s="5">
        <f t="shared" si="41"/>
        <v>496546.15626856009</v>
      </c>
      <c r="M56" s="5">
        <f t="shared" si="32"/>
        <v>7230890.0426686667</v>
      </c>
      <c r="N56" s="33">
        <f t="shared" si="42"/>
        <v>72.672535832402971</v>
      </c>
      <c r="O56" s="4"/>
      <c r="Q56" s="27" t="s">
        <v>38</v>
      </c>
      <c r="R56" s="29">
        <f t="shared" si="33"/>
        <v>99499.624718538907</v>
      </c>
      <c r="S56" s="29">
        <f t="shared" si="34"/>
        <v>496546.15626856009</v>
      </c>
      <c r="T56" s="35">
        <f t="shared" si="35"/>
        <v>72.672535832402971</v>
      </c>
      <c r="U56" s="42">
        <v>0.96170886472285344</v>
      </c>
      <c r="V56" s="43">
        <f>1-U56</f>
        <v>3.829113527714656E-2</v>
      </c>
      <c r="W56" s="29">
        <f t="shared" si="43"/>
        <v>477532.84022753348</v>
      </c>
      <c r="X56" s="29">
        <f t="shared" si="36"/>
        <v>6371126.0381479822</v>
      </c>
      <c r="Y56" s="35">
        <f t="shared" si="44"/>
        <v>64.031658975301696</v>
      </c>
      <c r="Z56" s="36">
        <f t="shared" si="45"/>
        <v>8.6408768571012757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1473</v>
      </c>
      <c r="E57" s="49">
        <v>0</v>
      </c>
      <c r="F57" s="3">
        <f t="shared" si="37"/>
        <v>0</v>
      </c>
      <c r="G57" s="2">
        <v>0.5</v>
      </c>
      <c r="H57" s="3">
        <f t="shared" si="38"/>
        <v>0</v>
      </c>
      <c r="I57" s="3">
        <f t="shared" si="39"/>
        <v>1</v>
      </c>
      <c r="J57" s="5">
        <f t="shared" si="46"/>
        <v>99118.83778888511</v>
      </c>
      <c r="K57" s="5">
        <f t="shared" si="40"/>
        <v>0</v>
      </c>
      <c r="L57" s="5">
        <f t="shared" si="41"/>
        <v>495594.18894442555</v>
      </c>
      <c r="M57" s="5">
        <f t="shared" si="32"/>
        <v>6734343.8864001064</v>
      </c>
      <c r="N57" s="33">
        <f t="shared" si="42"/>
        <v>67.942119143322685</v>
      </c>
      <c r="O57" s="4"/>
      <c r="Q57" s="27" t="s">
        <v>40</v>
      </c>
      <c r="R57" s="29">
        <f t="shared" si="33"/>
        <v>99118.83778888511</v>
      </c>
      <c r="S57" s="29">
        <f t="shared" si="34"/>
        <v>495594.18894442555</v>
      </c>
      <c r="T57" s="35">
        <f t="shared" si="35"/>
        <v>67.942119143322685</v>
      </c>
      <c r="U57" s="42">
        <v>0.96170886472285344</v>
      </c>
      <c r="V57" s="43">
        <f>1-U57</f>
        <v>3.829113527714656E-2</v>
      </c>
      <c r="W57" s="29">
        <f t="shared" si="43"/>
        <v>476617.32481298683</v>
      </c>
      <c r="X57" s="29">
        <f t="shared" si="36"/>
        <v>5893593.1979204491</v>
      </c>
      <c r="Y57" s="35">
        <f t="shared" si="44"/>
        <v>59.459869883395051</v>
      </c>
      <c r="Z57" s="36">
        <f t="shared" si="45"/>
        <v>8.4822492599276345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1537</v>
      </c>
      <c r="E58" s="49">
        <v>0</v>
      </c>
      <c r="F58" s="3">
        <f t="shared" si="37"/>
        <v>0</v>
      </c>
      <c r="G58" s="2">
        <v>0.5</v>
      </c>
      <c r="H58" s="3">
        <f t="shared" si="38"/>
        <v>0</v>
      </c>
      <c r="I58" s="3">
        <f t="shared" si="39"/>
        <v>1</v>
      </c>
      <c r="J58" s="5">
        <f t="shared" si="46"/>
        <v>99118.83778888511</v>
      </c>
      <c r="K58" s="5">
        <f t="shared" si="40"/>
        <v>0</v>
      </c>
      <c r="L58" s="5">
        <f t="shared" si="41"/>
        <v>495594.18894442555</v>
      </c>
      <c r="M58" s="5">
        <f t="shared" si="32"/>
        <v>6238749.6974556809</v>
      </c>
      <c r="N58" s="33">
        <f t="shared" si="42"/>
        <v>62.942119143322678</v>
      </c>
      <c r="O58" s="4"/>
      <c r="Q58" s="27" t="s">
        <v>42</v>
      </c>
      <c r="R58" s="29">
        <f t="shared" si="33"/>
        <v>99118.83778888511</v>
      </c>
      <c r="S58" s="29">
        <f t="shared" si="34"/>
        <v>495594.18894442555</v>
      </c>
      <c r="T58" s="35">
        <f t="shared" si="35"/>
        <v>62.942119143322678</v>
      </c>
      <c r="U58" s="42">
        <v>0.96170886472285344</v>
      </c>
      <c r="V58" s="43">
        <f>1-U58</f>
        <v>3.829113527714656E-2</v>
      </c>
      <c r="W58" s="29">
        <f t="shared" si="43"/>
        <v>476617.32481298683</v>
      </c>
      <c r="X58" s="29">
        <f t="shared" si="36"/>
        <v>5416975.8731074622</v>
      </c>
      <c r="Y58" s="35">
        <f t="shared" si="44"/>
        <v>54.65132555978078</v>
      </c>
      <c r="Z58" s="36">
        <f t="shared" si="45"/>
        <v>8.2907935835418982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1552</v>
      </c>
      <c r="E59" s="49">
        <v>1</v>
      </c>
      <c r="F59" s="3">
        <f t="shared" si="37"/>
        <v>6.4432989690721648E-4</v>
      </c>
      <c r="G59" s="2">
        <v>0.5</v>
      </c>
      <c r="H59" s="3">
        <f t="shared" si="38"/>
        <v>3.2164683177870693E-3</v>
      </c>
      <c r="I59" s="3">
        <f t="shared" si="39"/>
        <v>0.9967835316822129</v>
      </c>
      <c r="J59" s="5">
        <f t="shared" si="46"/>
        <v>99118.83778888511</v>
      </c>
      <c r="K59" s="5">
        <f t="shared" si="40"/>
        <v>318.81260144382469</v>
      </c>
      <c r="L59" s="5">
        <f t="shared" si="41"/>
        <v>494797.15744081594</v>
      </c>
      <c r="M59" s="5">
        <f t="shared" si="32"/>
        <v>5743155.5085112555</v>
      </c>
      <c r="N59" s="33">
        <f t="shared" si="42"/>
        <v>57.942119143322678</v>
      </c>
      <c r="O59" s="4"/>
      <c r="Q59" s="27" t="s">
        <v>44</v>
      </c>
      <c r="R59" s="29">
        <f t="shared" si="33"/>
        <v>99118.83778888511</v>
      </c>
      <c r="S59" s="29">
        <f t="shared" si="34"/>
        <v>494797.15744081594</v>
      </c>
      <c r="T59" s="35">
        <f t="shared" si="35"/>
        <v>57.942119143322678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476535.03012662771</v>
      </c>
      <c r="X59" s="29">
        <f t="shared" si="36"/>
        <v>4940358.5482944753</v>
      </c>
      <c r="Y59" s="35">
        <f t="shared" si="44"/>
        <v>49.842781236166516</v>
      </c>
      <c r="Z59" s="36">
        <f t="shared" si="45"/>
        <v>8.099337907156162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1942</v>
      </c>
      <c r="E60" s="49">
        <v>1</v>
      </c>
      <c r="F60" s="3">
        <f t="shared" si="37"/>
        <v>5.1493305870236867E-4</v>
      </c>
      <c r="G60" s="2">
        <v>0.5</v>
      </c>
      <c r="H60" s="3">
        <f t="shared" si="38"/>
        <v>2.5713551041398816E-3</v>
      </c>
      <c r="I60" s="3">
        <f t="shared" si="39"/>
        <v>0.99742864489586014</v>
      </c>
      <c r="J60" s="5">
        <f t="shared" si="46"/>
        <v>98800.025187441279</v>
      </c>
      <c r="K60" s="5">
        <f t="shared" si="40"/>
        <v>254.04994905487601</v>
      </c>
      <c r="L60" s="5">
        <f t="shared" si="41"/>
        <v>493365.00106456922</v>
      </c>
      <c r="M60" s="5">
        <f t="shared" si="32"/>
        <v>5248358.3510704394</v>
      </c>
      <c r="N60" s="33">
        <f t="shared" si="42"/>
        <v>53.12102239967416</v>
      </c>
      <c r="O60" s="4"/>
      <c r="Q60" s="27" t="s">
        <v>46</v>
      </c>
      <c r="R60" s="29">
        <f t="shared" si="33"/>
        <v>98800.025187441279</v>
      </c>
      <c r="S60" s="29">
        <f t="shared" si="34"/>
        <v>493365.00106456922</v>
      </c>
      <c r="T60" s="35">
        <f t="shared" si="35"/>
        <v>53.12102239967416</v>
      </c>
      <c r="U60" s="42">
        <v>0.95736753435116873</v>
      </c>
      <c r="V60" s="43">
        <f t="shared" si="47"/>
        <v>4.2632465648831275E-2</v>
      </c>
      <c r="W60" s="29">
        <f t="shared" si="43"/>
        <v>472331.63460434839</v>
      </c>
      <c r="X60" s="29">
        <f t="shared" si="36"/>
        <v>4463823.5181678478</v>
      </c>
      <c r="Y60" s="35">
        <f t="shared" si="44"/>
        <v>45.18038846345614</v>
      </c>
      <c r="Z60" s="36">
        <f t="shared" si="45"/>
        <v>7.9406339362180205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1948</v>
      </c>
      <c r="E61" s="49">
        <v>4</v>
      </c>
      <c r="F61" s="3">
        <f t="shared" si="37"/>
        <v>2.0533880903490761E-3</v>
      </c>
      <c r="G61" s="2">
        <v>0.5</v>
      </c>
      <c r="H61" s="3">
        <f t="shared" si="38"/>
        <v>1.0214504596527068E-2</v>
      </c>
      <c r="I61" s="3">
        <f t="shared" si="39"/>
        <v>0.98978549540347294</v>
      </c>
      <c r="J61" s="5">
        <f t="shared" si="46"/>
        <v>98545.975238386411</v>
      </c>
      <c r="K61" s="5">
        <f t="shared" si="40"/>
        <v>1006.5983170417406</v>
      </c>
      <c r="L61" s="5">
        <f t="shared" si="41"/>
        <v>490213.38039932767</v>
      </c>
      <c r="M61" s="5">
        <f t="shared" si="32"/>
        <v>4754993.3500058707</v>
      </c>
      <c r="N61" s="33">
        <f t="shared" si="42"/>
        <v>48.251522586319368</v>
      </c>
      <c r="O61" s="4"/>
      <c r="Q61" s="27" t="s">
        <v>48</v>
      </c>
      <c r="R61" s="29">
        <f t="shared" si="33"/>
        <v>98545.975238386411</v>
      </c>
      <c r="S61" s="29">
        <f t="shared" si="34"/>
        <v>490213.38039932767</v>
      </c>
      <c r="T61" s="35">
        <f t="shared" si="35"/>
        <v>48.251522586319368</v>
      </c>
      <c r="U61" s="42">
        <v>0.95681081085376496</v>
      </c>
      <c r="V61" s="43">
        <f t="shared" si="47"/>
        <v>4.3189189146235041E-2</v>
      </c>
      <c r="W61" s="29">
        <f t="shared" si="43"/>
        <v>469041.46199124586</v>
      </c>
      <c r="X61" s="29">
        <f t="shared" si="36"/>
        <v>3991491.883563499</v>
      </c>
      <c r="Y61" s="35">
        <f t="shared" si="44"/>
        <v>40.503854915514616</v>
      </c>
      <c r="Z61" s="36">
        <f t="shared" si="45"/>
        <v>7.747667670804752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1729</v>
      </c>
      <c r="E62" s="49">
        <v>1</v>
      </c>
      <c r="F62" s="3">
        <f t="shared" si="37"/>
        <v>5.7836899942163096E-4</v>
      </c>
      <c r="G62" s="2">
        <v>0.5</v>
      </c>
      <c r="H62" s="3">
        <f t="shared" si="38"/>
        <v>2.887669650591972E-3</v>
      </c>
      <c r="I62" s="3">
        <f t="shared" si="39"/>
        <v>0.99711233034940805</v>
      </c>
      <c r="J62" s="5">
        <f t="shared" si="46"/>
        <v>97539.376921344665</v>
      </c>
      <c r="K62" s="5">
        <f t="shared" si="40"/>
        <v>281.66149847341802</v>
      </c>
      <c r="L62" s="5">
        <f t="shared" si="41"/>
        <v>486992.73086053971</v>
      </c>
      <c r="M62" s="5">
        <f t="shared" si="32"/>
        <v>4264779.969606543</v>
      </c>
      <c r="N62" s="33">
        <f t="shared" si="42"/>
        <v>43.723674522194692</v>
      </c>
      <c r="O62" s="4"/>
      <c r="Q62" s="27" t="s">
        <v>50</v>
      </c>
      <c r="R62" s="29">
        <f t="shared" si="33"/>
        <v>97539.376921344665</v>
      </c>
      <c r="S62" s="29">
        <f t="shared" si="34"/>
        <v>486992.73086053971</v>
      </c>
      <c r="T62" s="35">
        <f t="shared" si="35"/>
        <v>43.723674522194692</v>
      </c>
      <c r="U62" s="42">
        <v>0.94800928093814252</v>
      </c>
      <c r="V62" s="43">
        <f t="shared" si="47"/>
        <v>5.1990719061857482E-2</v>
      </c>
      <c r="W62" s="29">
        <f t="shared" si="43"/>
        <v>461673.6286052026</v>
      </c>
      <c r="X62" s="29">
        <f t="shared" si="36"/>
        <v>3522450.4215722531</v>
      </c>
      <c r="Y62" s="35">
        <f t="shared" si="44"/>
        <v>36.113111778566541</v>
      </c>
      <c r="Z62" s="36">
        <f t="shared" si="45"/>
        <v>7.6105627436281509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1857</v>
      </c>
      <c r="E63" s="49">
        <v>3</v>
      </c>
      <c r="F63" s="3">
        <f t="shared" si="37"/>
        <v>1.6155088852988692E-3</v>
      </c>
      <c r="G63" s="2">
        <v>0.5</v>
      </c>
      <c r="H63" s="3">
        <f t="shared" si="38"/>
        <v>8.0450522928399038E-3</v>
      </c>
      <c r="I63" s="3">
        <f t="shared" si="39"/>
        <v>0.99195494770716008</v>
      </c>
      <c r="J63" s="5">
        <f t="shared" si="46"/>
        <v>97257.715422871246</v>
      </c>
      <c r="K63" s="5">
        <f t="shared" si="40"/>
        <v>782.44340645914122</v>
      </c>
      <c r="L63" s="5">
        <f t="shared" si="41"/>
        <v>484332.46859820839</v>
      </c>
      <c r="M63" s="5">
        <f t="shared" si="32"/>
        <v>3777787.2387460037</v>
      </c>
      <c r="N63" s="33">
        <f t="shared" si="42"/>
        <v>38.843059620724077</v>
      </c>
      <c r="O63" s="4"/>
      <c r="Q63" s="27" t="s">
        <v>52</v>
      </c>
      <c r="R63" s="29">
        <f t="shared" si="33"/>
        <v>97257.715422871246</v>
      </c>
      <c r="S63" s="29">
        <f t="shared" si="34"/>
        <v>484332.46859820839</v>
      </c>
      <c r="T63" s="35">
        <f t="shared" si="35"/>
        <v>38.843059620724077</v>
      </c>
      <c r="U63" s="42">
        <v>0.94216194080535964</v>
      </c>
      <c r="V63" s="43">
        <f t="shared" si="47"/>
        <v>5.7838059194640357E-2</v>
      </c>
      <c r="W63" s="29">
        <f t="shared" si="43"/>
        <v>456319.61860953894</v>
      </c>
      <c r="X63" s="29">
        <f t="shared" si="36"/>
        <v>3060776.7929670503</v>
      </c>
      <c r="Y63" s="35">
        <f t="shared" si="44"/>
        <v>31.470786452868644</v>
      </c>
      <c r="Z63" s="36">
        <f t="shared" si="45"/>
        <v>7.3722731678554325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2137</v>
      </c>
      <c r="E64" s="49">
        <v>14</v>
      </c>
      <c r="F64" s="3">
        <f t="shared" si="37"/>
        <v>6.5512400561534862E-3</v>
      </c>
      <c r="G64" s="2">
        <v>0.5</v>
      </c>
      <c r="H64" s="3">
        <f t="shared" si="38"/>
        <v>3.222836095764272E-2</v>
      </c>
      <c r="I64" s="3">
        <f t="shared" si="39"/>
        <v>0.9677716390423573</v>
      </c>
      <c r="J64" s="5">
        <f t="shared" si="46"/>
        <v>96475.272016412098</v>
      </c>
      <c r="K64" s="5">
        <f t="shared" si="40"/>
        <v>3109.2398900316971</v>
      </c>
      <c r="L64" s="5">
        <f t="shared" si="41"/>
        <v>474603.26035698125</v>
      </c>
      <c r="M64" s="5">
        <f t="shared" si="32"/>
        <v>3293454.7701477953</v>
      </c>
      <c r="N64" s="33">
        <f t="shared" si="42"/>
        <v>34.137812740113574</v>
      </c>
      <c r="O64" s="4"/>
      <c r="Q64" s="27" t="s">
        <v>54</v>
      </c>
      <c r="R64" s="29">
        <f t="shared" si="33"/>
        <v>96475.272016412098</v>
      </c>
      <c r="S64" s="29">
        <f t="shared" si="34"/>
        <v>474603.26035698125</v>
      </c>
      <c r="T64" s="35">
        <f t="shared" si="35"/>
        <v>34.137812740113574</v>
      </c>
      <c r="U64" s="42">
        <v>0.92489605986448908</v>
      </c>
      <c r="V64" s="43">
        <f t="shared" si="47"/>
        <v>7.5103940135510916E-2</v>
      </c>
      <c r="W64" s="29">
        <f t="shared" si="43"/>
        <v>438958.68550301221</v>
      </c>
      <c r="X64" s="29">
        <f t="shared" si="36"/>
        <v>2604457.1743575116</v>
      </c>
      <c r="Y64" s="35">
        <f t="shared" si="44"/>
        <v>26.996111230600611</v>
      </c>
      <c r="Z64" s="36">
        <f t="shared" si="45"/>
        <v>7.1417015095129628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2230</v>
      </c>
      <c r="E65" s="49">
        <v>15</v>
      </c>
      <c r="F65" s="3">
        <f t="shared" si="37"/>
        <v>6.7264573991031393E-3</v>
      </c>
      <c r="G65" s="2">
        <v>0.5</v>
      </c>
      <c r="H65" s="3">
        <f t="shared" si="38"/>
        <v>3.3076074972436607E-2</v>
      </c>
      <c r="I65" s="3">
        <f t="shared" si="39"/>
        <v>0.96692392502756341</v>
      </c>
      <c r="J65" s="5">
        <f t="shared" si="46"/>
        <v>93366.032126380407</v>
      </c>
      <c r="K65" s="5">
        <f t="shared" si="40"/>
        <v>3088.1818784910834</v>
      </c>
      <c r="L65" s="5">
        <f t="shared" si="41"/>
        <v>459109.70593567425</v>
      </c>
      <c r="M65" s="5">
        <f t="shared" si="32"/>
        <v>2818851.509790814</v>
      </c>
      <c r="N65" s="33">
        <f t="shared" si="42"/>
        <v>30.191403078747229</v>
      </c>
      <c r="O65" s="4"/>
      <c r="Q65" s="27" t="s">
        <v>56</v>
      </c>
      <c r="R65" s="29">
        <f t="shared" si="33"/>
        <v>93366.032126380407</v>
      </c>
      <c r="S65" s="29">
        <f t="shared" si="34"/>
        <v>459109.70593567425</v>
      </c>
      <c r="T65" s="35">
        <f t="shared" si="35"/>
        <v>30.191403078747229</v>
      </c>
      <c r="U65" s="42">
        <v>0.89970667843387275</v>
      </c>
      <c r="V65" s="43">
        <f t="shared" si="47"/>
        <v>0.10029332156612725</v>
      </c>
      <c r="W65" s="29">
        <f t="shared" si="43"/>
        <v>413064.06856413756</v>
      </c>
      <c r="X65" s="29">
        <f t="shared" si="36"/>
        <v>2165498.4888544995</v>
      </c>
      <c r="Y65" s="35">
        <f t="shared" si="44"/>
        <v>23.193643764611068</v>
      </c>
      <c r="Z65" s="36">
        <f t="shared" si="45"/>
        <v>6.9977593141361609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2063</v>
      </c>
      <c r="E66" s="49">
        <v>9</v>
      </c>
      <c r="F66" s="3">
        <f t="shared" si="37"/>
        <v>4.362578768783325E-3</v>
      </c>
      <c r="G66" s="2">
        <v>0.5</v>
      </c>
      <c r="H66" s="3">
        <f t="shared" si="38"/>
        <v>2.1577559338288175E-2</v>
      </c>
      <c r="I66" s="3">
        <f t="shared" si="39"/>
        <v>0.9784224406617118</v>
      </c>
      <c r="J66" s="5">
        <f t="shared" si="46"/>
        <v>90277.850247889321</v>
      </c>
      <c r="K66" s="5">
        <f t="shared" si="40"/>
        <v>1947.9756706569256</v>
      </c>
      <c r="L66" s="5">
        <f t="shared" si="41"/>
        <v>446519.31206280424</v>
      </c>
      <c r="M66" s="5">
        <f t="shared" si="32"/>
        <v>2359741.8038551398</v>
      </c>
      <c r="N66" s="33">
        <f t="shared" si="42"/>
        <v>26.138657460004261</v>
      </c>
      <c r="O66" s="4"/>
      <c r="Q66" s="27" t="s">
        <v>58</v>
      </c>
      <c r="R66" s="29">
        <f t="shared" si="33"/>
        <v>90277.850247889321</v>
      </c>
      <c r="S66" s="29">
        <f t="shared" si="34"/>
        <v>446519.31206280424</v>
      </c>
      <c r="T66" s="35">
        <f t="shared" si="35"/>
        <v>26.138657460004261</v>
      </c>
      <c r="U66" s="42">
        <v>0.86438699185239576</v>
      </c>
      <c r="V66" s="43">
        <f t="shared" si="47"/>
        <v>0.13561300814760424</v>
      </c>
      <c r="W66" s="29">
        <f t="shared" si="43"/>
        <v>385965.48495796853</v>
      </c>
      <c r="X66" s="29">
        <f t="shared" si="36"/>
        <v>1752434.4202903619</v>
      </c>
      <c r="Y66" s="35">
        <f t="shared" si="44"/>
        <v>19.411565688354806</v>
      </c>
      <c r="Z66" s="36">
        <f t="shared" si="45"/>
        <v>6.7270917716494552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1542</v>
      </c>
      <c r="E67" s="49">
        <v>14</v>
      </c>
      <c r="F67" s="3">
        <f t="shared" si="37"/>
        <v>9.0791180285343717E-3</v>
      </c>
      <c r="G67" s="2">
        <v>0.5</v>
      </c>
      <c r="H67" s="3">
        <f t="shared" si="38"/>
        <v>4.4388078630310725E-2</v>
      </c>
      <c r="I67" s="3">
        <f t="shared" si="39"/>
        <v>0.95561192136968931</v>
      </c>
      <c r="J67" s="5">
        <f t="shared" si="46"/>
        <v>88329.874577232389</v>
      </c>
      <c r="K67" s="5">
        <f t="shared" si="40"/>
        <v>3920.7934181396754</v>
      </c>
      <c r="L67" s="5">
        <f t="shared" si="41"/>
        <v>431847.38934081281</v>
      </c>
      <c r="M67" s="5">
        <f t="shared" si="32"/>
        <v>1913222.4917923356</v>
      </c>
      <c r="N67" s="33">
        <f t="shared" si="42"/>
        <v>21.659970660543443</v>
      </c>
      <c r="O67" s="4"/>
      <c r="Q67" s="27" t="s">
        <v>60</v>
      </c>
      <c r="R67" s="29">
        <f t="shared" si="33"/>
        <v>88329.874577232389</v>
      </c>
      <c r="S67" s="29">
        <f t="shared" si="34"/>
        <v>431847.38934081281</v>
      </c>
      <c r="T67" s="35">
        <f t="shared" si="35"/>
        <v>21.659970660543443</v>
      </c>
      <c r="U67" s="42">
        <v>0.82345390469096191</v>
      </c>
      <c r="V67" s="43">
        <f t="shared" si="47"/>
        <v>0.17654609530903809</v>
      </c>
      <c r="W67" s="29">
        <f t="shared" si="43"/>
        <v>355606.41898329038</v>
      </c>
      <c r="X67" s="29">
        <f t="shared" si="36"/>
        <v>1366468.9353323933</v>
      </c>
      <c r="Y67" s="35">
        <f t="shared" si="44"/>
        <v>15.47006538696716</v>
      </c>
      <c r="Z67" s="36">
        <f t="shared" si="45"/>
        <v>6.189905273576283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1114</v>
      </c>
      <c r="E68" s="49">
        <v>18</v>
      </c>
      <c r="F68" s="3">
        <f t="shared" si="37"/>
        <v>1.615798922800718E-2</v>
      </c>
      <c r="G68" s="2">
        <v>0.5</v>
      </c>
      <c r="H68" s="3">
        <f t="shared" si="38"/>
        <v>7.7653149266609142E-2</v>
      </c>
      <c r="I68" s="3">
        <f t="shared" si="39"/>
        <v>0.92234685073339084</v>
      </c>
      <c r="J68" s="5">
        <f t="shared" si="46"/>
        <v>84409.081159092719</v>
      </c>
      <c r="K68" s="5">
        <f t="shared" si="40"/>
        <v>6554.6309787043519</v>
      </c>
      <c r="L68" s="5">
        <f t="shared" si="41"/>
        <v>405658.82834870263</v>
      </c>
      <c r="M68" s="5">
        <f t="shared" si="32"/>
        <v>1481375.1024515228</v>
      </c>
      <c r="N68" s="33">
        <f t="shared" si="42"/>
        <v>17.549949390628406</v>
      </c>
      <c r="O68" s="4"/>
      <c r="Q68" s="27" t="s">
        <v>62</v>
      </c>
      <c r="R68" s="29">
        <f t="shared" si="33"/>
        <v>84409.081159092719</v>
      </c>
      <c r="S68" s="29">
        <f t="shared" si="34"/>
        <v>405658.82834870263</v>
      </c>
      <c r="T68" s="35">
        <f t="shared" si="35"/>
        <v>17.549949390628406</v>
      </c>
      <c r="U68" s="42">
        <v>0.7557222850963411</v>
      </c>
      <c r="V68" s="43">
        <f t="shared" si="47"/>
        <v>0.2442777149036589</v>
      </c>
      <c r="W68" s="29">
        <f t="shared" si="43"/>
        <v>306565.41672918596</v>
      </c>
      <c r="X68" s="29">
        <f t="shared" si="36"/>
        <v>1010862.5163491028</v>
      </c>
      <c r="Y68" s="35">
        <f t="shared" si="44"/>
        <v>11.975755481141269</v>
      </c>
      <c r="Z68" s="36">
        <f t="shared" si="45"/>
        <v>5.5741939094871373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837</v>
      </c>
      <c r="E69" s="49">
        <v>25</v>
      </c>
      <c r="F69" s="3">
        <f t="shared" si="37"/>
        <v>2.986857825567503E-2</v>
      </c>
      <c r="G69" s="2">
        <v>0.5</v>
      </c>
      <c r="H69" s="3">
        <f t="shared" si="38"/>
        <v>0.13896609227348528</v>
      </c>
      <c r="I69" s="3">
        <f t="shared" si="39"/>
        <v>0.86103390772651478</v>
      </c>
      <c r="J69" s="5">
        <f t="shared" si="46"/>
        <v>77854.450180388361</v>
      </c>
      <c r="K69" s="5">
        <f t="shared" si="40"/>
        <v>10819.128707669312</v>
      </c>
      <c r="L69" s="5">
        <f t="shared" si="41"/>
        <v>362224.42913276854</v>
      </c>
      <c r="M69" s="5">
        <f t="shared" si="32"/>
        <v>1075716.2741028201</v>
      </c>
      <c r="N69" s="33">
        <f t="shared" si="42"/>
        <v>13.817017159717794</v>
      </c>
      <c r="O69" s="4"/>
      <c r="Q69" s="27" t="s">
        <v>64</v>
      </c>
      <c r="R69" s="29">
        <f t="shared" si="33"/>
        <v>77854.450180388361</v>
      </c>
      <c r="S69" s="29">
        <f t="shared" si="34"/>
        <v>362224.42913276854</v>
      </c>
      <c r="T69" s="35">
        <f t="shared" si="35"/>
        <v>13.817017159717794</v>
      </c>
      <c r="U69" s="42">
        <v>0.69850988448397933</v>
      </c>
      <c r="V69" s="43">
        <f t="shared" si="47"/>
        <v>0.30149011551602067</v>
      </c>
      <c r="W69" s="29">
        <f t="shared" si="43"/>
        <v>253017.3441508055</v>
      </c>
      <c r="X69" s="29">
        <f t="shared" si="36"/>
        <v>704297.09961991687</v>
      </c>
      <c r="Y69" s="35">
        <f t="shared" si="44"/>
        <v>9.0463306591731634</v>
      </c>
      <c r="Z69" s="36">
        <f t="shared" si="45"/>
        <v>4.7706865005446311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495</v>
      </c>
      <c r="E70" s="49">
        <v>26</v>
      </c>
      <c r="F70" s="3">
        <f t="shared" si="37"/>
        <v>5.2525252525252523E-2</v>
      </c>
      <c r="G70" s="2">
        <v>0.5</v>
      </c>
      <c r="H70" s="3">
        <f t="shared" si="38"/>
        <v>0.23214285714285712</v>
      </c>
      <c r="I70" s="3">
        <f t="shared" si="39"/>
        <v>0.7678571428571429</v>
      </c>
      <c r="J70" s="5">
        <f t="shared" si="46"/>
        <v>67035.32147271905</v>
      </c>
      <c r="K70" s="5">
        <f t="shared" si="40"/>
        <v>15561.771056166921</v>
      </c>
      <c r="L70" s="5">
        <f t="shared" si="41"/>
        <v>296272.17972317798</v>
      </c>
      <c r="M70" s="5">
        <f t="shared" si="32"/>
        <v>713491.84497005143</v>
      </c>
      <c r="N70" s="33">
        <f t="shared" si="42"/>
        <v>10.643520897567662</v>
      </c>
      <c r="O70" s="4"/>
      <c r="Q70" s="27" t="s">
        <v>66</v>
      </c>
      <c r="R70" s="29">
        <f t="shared" si="33"/>
        <v>67035.32147271905</v>
      </c>
      <c r="S70" s="29">
        <f t="shared" si="34"/>
        <v>296272.17972317798</v>
      </c>
      <c r="T70" s="35">
        <f t="shared" si="35"/>
        <v>10.643520897567662</v>
      </c>
      <c r="U70" s="42">
        <v>0.67065690345363116</v>
      </c>
      <c r="V70" s="43">
        <f t="shared" si="47"/>
        <v>0.32934309654636884</v>
      </c>
      <c r="W70" s="29">
        <f t="shared" si="43"/>
        <v>198696.98263260422</v>
      </c>
      <c r="X70" s="29">
        <f t="shared" si="36"/>
        <v>451279.75546911138</v>
      </c>
      <c r="Y70" s="35">
        <f t="shared" si="44"/>
        <v>6.731969737070119</v>
      </c>
      <c r="Z70" s="36">
        <f t="shared" si="45"/>
        <v>3.9115511604975426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280</v>
      </c>
      <c r="E71" s="49">
        <v>27</v>
      </c>
      <c r="F71" s="3">
        <f t="shared" si="37"/>
        <v>9.6428571428571433E-2</v>
      </c>
      <c r="G71" s="2">
        <v>0.5</v>
      </c>
      <c r="H71" s="3">
        <f t="shared" si="38"/>
        <v>0.3884892086330935</v>
      </c>
      <c r="I71" s="3">
        <f t="shared" si="39"/>
        <v>0.61151079136690645</v>
      </c>
      <c r="J71" s="5">
        <f t="shared" si="46"/>
        <v>51473.550416552134</v>
      </c>
      <c r="K71" s="5">
        <f t="shared" si="40"/>
        <v>19996.918866861979</v>
      </c>
      <c r="L71" s="5">
        <f t="shared" si="41"/>
        <v>207375.45491560569</v>
      </c>
      <c r="M71" s="5">
        <f>L71+M72</f>
        <v>417219.6652468734</v>
      </c>
      <c r="N71" s="33">
        <f t="shared" si="42"/>
        <v>8.1055155875299754</v>
      </c>
      <c r="O71" s="4"/>
      <c r="Q71" s="27" t="s">
        <v>68</v>
      </c>
      <c r="R71" s="29">
        <f t="shared" si="33"/>
        <v>51473.550416552134</v>
      </c>
      <c r="S71" s="29">
        <f t="shared" si="34"/>
        <v>207375.45491560569</v>
      </c>
      <c r="T71" s="35">
        <f t="shared" si="35"/>
        <v>8.1055155875299754</v>
      </c>
      <c r="U71" s="42">
        <v>0.63527807449444496</v>
      </c>
      <c r="V71" s="43">
        <f t="shared" si="47"/>
        <v>0.36472192550555504</v>
      </c>
      <c r="W71" s="29">
        <f t="shared" si="43"/>
        <v>131741.07969619555</v>
      </c>
      <c r="X71" s="29">
        <f>X72+W71</f>
        <v>252582.77283650712</v>
      </c>
      <c r="Y71" s="35">
        <f t="shared" si="44"/>
        <v>4.9070400388640207</v>
      </c>
      <c r="Z71" s="36">
        <f t="shared" si="45"/>
        <v>3.1984755486659546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160</v>
      </c>
      <c r="E72" s="50">
        <v>24</v>
      </c>
      <c r="F72" s="17">
        <f t="shared" si="37"/>
        <v>0.15</v>
      </c>
      <c r="G72" s="12"/>
      <c r="H72" s="17">
        <v>1</v>
      </c>
      <c r="I72" s="17">
        <f t="shared" si="39"/>
        <v>0</v>
      </c>
      <c r="J72" s="21">
        <f t="shared" si="46"/>
        <v>31476.631549690152</v>
      </c>
      <c r="K72" s="21">
        <f t="shared" si="40"/>
        <v>31476.631549690152</v>
      </c>
      <c r="L72" s="21">
        <f>K72/F72</f>
        <v>209844.21033126768</v>
      </c>
      <c r="M72" s="21">
        <f>L72</f>
        <v>209844.21033126768</v>
      </c>
      <c r="N72" s="34">
        <f t="shared" si="42"/>
        <v>6.666666666666667</v>
      </c>
      <c r="O72" s="4"/>
      <c r="Q72" s="30" t="s">
        <v>69</v>
      </c>
      <c r="R72" s="31">
        <f t="shared" si="33"/>
        <v>31476.631549690152</v>
      </c>
      <c r="S72" s="31">
        <f t="shared" si="34"/>
        <v>209844.21033126768</v>
      </c>
      <c r="T72" s="38">
        <f t="shared" si="35"/>
        <v>6.666666666666667</v>
      </c>
      <c r="U72" s="44">
        <v>0.57586384179742911</v>
      </c>
      <c r="V72" s="45">
        <f t="shared" si="47"/>
        <v>0.42413615820257089</v>
      </c>
      <c r="W72" s="31">
        <f t="shared" si="43"/>
        <v>120841.69314031157</v>
      </c>
      <c r="X72" s="31">
        <f>W72</f>
        <v>120841.69314031157</v>
      </c>
      <c r="Y72" s="38">
        <f t="shared" si="44"/>
        <v>3.8390922786495274</v>
      </c>
      <c r="Z72" s="37">
        <f t="shared" si="45"/>
        <v>2.8275743880171396</v>
      </c>
    </row>
    <row r="73" spans="1:26" s="2" customFormat="1" ht="13.2" x14ac:dyDescent="0.25">
      <c r="B73" s="2" t="s">
        <v>70</v>
      </c>
      <c r="D73" s="25">
        <f>SUM(D54:D72)</f>
        <v>25153</v>
      </c>
      <c r="E73" s="25">
        <f>SUM(E54:E72)</f>
        <v>184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73.910399275490676</v>
      </c>
      <c r="F78" s="55">
        <f>$Y$4</f>
        <v>67.09192752393777</v>
      </c>
      <c r="G78" s="55">
        <f>E78-F78</f>
        <v>6.8184717515529059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80.953422028403395</v>
      </c>
      <c r="F79" s="55">
        <f>$Y$29</f>
        <v>71.455772694372854</v>
      </c>
      <c r="G79" s="55">
        <f t="shared" ref="G79:G80" si="48">E79-F79</f>
        <v>9.497649334030541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77.296891419931598</v>
      </c>
      <c r="F80" s="55">
        <f>$Y$54</f>
        <v>68.508255536841233</v>
      </c>
      <c r="G80" s="55">
        <f t="shared" si="48"/>
        <v>8.7886358830903646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2026-01-22T06:33:54Z</dcterms:modified>
  <cp:category/>
  <cp:contentStatus/>
</cp:coreProperties>
</file>